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ivysss/Desktop/homework/"/>
    </mc:Choice>
  </mc:AlternateContent>
  <xr:revisionPtr revIDLastSave="0" documentId="13_ncr:1_{90AA5A9F-3228-0348-99C8-AB913FCA650B}" xr6:coauthVersionLast="43" xr6:coauthVersionMax="43" xr10:uidLastSave="{00000000-0000-0000-0000-000000000000}"/>
  <bookViews>
    <workbookView xWindow="0" yWindow="460" windowWidth="33600" windowHeight="19260" activeTab="4" xr2:uid="{00000000-000D-0000-FFFF-FFFF00000000}"/>
  </bookViews>
  <sheets>
    <sheet name="master sheet" sheetId="1" r:id="rId1"/>
    <sheet name="by category" sheetId="2" r:id="rId2"/>
    <sheet name="by subcategory" sheetId="3" r:id="rId3"/>
    <sheet name="by date created conversion" sheetId="4" r:id="rId4"/>
    <sheet name="Bonus" sheetId="5" r:id="rId5"/>
  </sheets>
  <definedNames>
    <definedName name="_xlnm._FilterDatabase" localSheetId="0" hidden="1">'master sheet'!$A$1:$T$4115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2" i="5"/>
  <c r="B13" i="5"/>
  <c r="B12" i="5"/>
  <c r="B11" i="5"/>
  <c r="B10" i="5"/>
  <c r="B9" i="5"/>
  <c r="B8" i="5"/>
  <c r="B7" i="5"/>
  <c r="B6" i="5"/>
  <c r="B5" i="5"/>
  <c r="B4" i="5"/>
  <c r="B3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<sst xmlns="http://schemas.openxmlformats.org/spreadsheetml/2006/main" count="33049" uniqueCount="8400">
  <si>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</si>
  <si>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</si>
  <si>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</si>
  <si>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</si>
  <si>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</si>
  <si>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</si>
  <si>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</si>
  <si>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</si>
  <si>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</si>
  <si>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</si>
  <si>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</si>
  <si>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</si>
  <si>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</si>
  <si>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</si>
  <si>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</si>
  <si>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</si>
  <si>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</si>
  <si>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</si>
  <si>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</si>
  <si>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</si>
  <si>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</si>
  <si>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</si>
  <si>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</si>
  <si>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</si>
  <si>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</si>
  <si>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</si>
  <si>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</si>
  <si>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</si>
  <si>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</si>
  <si>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</si>
  <si>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</si>
  <si>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</si>
  <si>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</si>
  <si>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</si>
  <si>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</si>
  <si>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</si>
  <si>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</si>
  <si>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</si>
  <si>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</si>
  <si>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</si>
  <si>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</si>
  <si>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</si>
  <si>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</si>
  <si>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</si>
  <si>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</si>
  <si>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</si>
  <si>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</si>
  <si>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</si>
  <si>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</si>
  <si>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</si>
  <si>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</si>
  <si>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</si>
  <si>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</si>
  <si>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</si>
  <si>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</si>
  <si>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</si>
  <si>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</si>
  <si>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</si>
  <si>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</si>
  <si>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</si>
  <si>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</si>
  <si>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</si>
  <si>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</si>
  <si>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</si>
  <si>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</si>
  <si>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</si>
  <si>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</si>
  <si>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</si>
  <si>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</si>
  <si>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</si>
  <si>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</si>
  <si>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</si>
  <si>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</si>
  <si>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</si>
  <si>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</si>
  <si>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</si>
  <si>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</si>
  <si>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</si>
  <si>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</si>
  <si>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</si>
  <si>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</si>
  <si>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</si>
  <si>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</si>
  <si>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</si>
  <si>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</si>
  <si>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</si>
  <si>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</si>
  <si>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</si>
  <si>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</si>
  <si>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</si>
  <si>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</si>
  <si>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</si>
  <si>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</si>
  <si>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</si>
  <si>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</si>
  <si>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</si>
  <si>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</si>
  <si>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</si>
  <si>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</si>
  <si>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</si>
  <si>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</si>
  <si>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</si>
  <si>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</si>
  <si>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</si>
  <si>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</si>
  <si>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</si>
  <si>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</si>
  <si>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</si>
  <si>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</si>
  <si>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</si>
  <si>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</si>
  <si>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</si>
  <si>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</si>
  <si>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</si>
  <si>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</si>
  <si>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</si>
  <si>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</si>
  <si>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</si>
  <si>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</si>
  <si>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</si>
  <si>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</si>
  <si>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</si>
  <si>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</si>
  <si>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</si>
  <si>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</si>
  <si>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</si>
  <si>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</si>
  <si>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</si>
  <si>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</si>
  <si>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</si>
  <si>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</si>
  <si>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</si>
  <si>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</si>
  <si>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</si>
  <si>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</si>
  <si>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</si>
  <si>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</si>
  <si>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</si>
  <si>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</si>
  <si>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</si>
  <si>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</si>
  <si>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</si>
  <si>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</si>
  <si>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</si>
  <si>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</si>
  <si>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</si>
  <si>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</si>
  <si>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</si>
  <si>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</si>
  <si>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</si>
  <si>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</si>
  <si>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</si>
  <si>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</si>
  <si>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</si>
  <si>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</si>
  <si>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</si>
  <si>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</si>
  <si>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</si>
  <si>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</si>
  <si>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</si>
  <si>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</si>
  <si>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</si>
  <si>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</si>
  <si>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</si>
  <si>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</si>
  <si>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</si>
  <si>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</si>
  <si>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</si>
  <si>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</si>
  <si>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</si>
  <si>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</si>
  <si>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</si>
  <si>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</si>
  <si>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</si>
  <si>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</si>
  <si>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</si>
  <si>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</si>
  <si>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</si>
  <si>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</si>
  <si>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</si>
  <si>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</si>
  <si>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</si>
  <si>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</si>
  <si>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</si>
  <si>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</si>
  <si>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</si>
  <si>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</si>
  <si>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</si>
  <si>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</si>
  <si>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</si>
  <si>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</si>
  <si>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</si>
  <si>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</si>
  <si>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</si>
  <si>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</si>
  <si>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</si>
  <si>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</si>
  <si>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</si>
  <si>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</si>
  <si>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</si>
  <si>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</si>
  <si>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</si>
  <si>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</si>
  <si>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</si>
  <si>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</si>
  <si>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</si>
  <si>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</si>
  <si>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</si>
  <si>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</si>
  <si>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</si>
  <si>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</si>
  <si>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</si>
  <si>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</si>
  <si>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</si>
  <si>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</si>
  <si>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</si>
  <si>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</si>
  <si>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</si>
  <si>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</si>
  <si>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</si>
  <si>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</si>
  <si>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</si>
  <si>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</si>
  <si>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</si>
  <si>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</si>
  <si>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</si>
  <si>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</si>
  <si>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</si>
  <si>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</si>
  <si>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</si>
  <si>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</si>
  <si>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</si>
  <si>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</si>
  <si>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</si>
  <si>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</si>
  <si>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</si>
  <si>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</si>
  <si>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</si>
  <si>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</si>
  <si>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</si>
  <si>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</si>
  <si>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</si>
  <si>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</si>
  <si>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</si>
  <si>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</si>
  <si>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</si>
  <si>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</si>
  <si>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</si>
  <si>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</si>
  <si>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</si>
  <si>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</si>
  <si>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</si>
  <si>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</si>
  <si>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</si>
  <si>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</si>
  <si>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</si>
  <si>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</si>
  <si>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</si>
  <si>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</si>
  <si>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</si>
  <si>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</si>
  <si>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</si>
  <si>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</si>
  <si>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</si>
  <si>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</si>
  <si>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</si>
  <si>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</si>
  <si>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</si>
  <si>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</si>
  <si>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</si>
  <si>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</si>
  <si>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</si>
  <si>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</si>
  <si>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</si>
  <si>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</si>
  <si>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</si>
  <si>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</si>
  <si>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</si>
  <si>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</si>
  <si>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</si>
  <si>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</si>
  <si>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</si>
  <si>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</si>
  <si>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</si>
  <si>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</si>
  <si>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</si>
  <si>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</si>
  <si>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</si>
  <si>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</si>
  <si>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</si>
  <si>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</si>
  <si>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</si>
  <si>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</si>
  <si>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</si>
  <si>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</si>
  <si>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</si>
  <si>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</si>
  <si>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</si>
  <si>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</si>
  <si>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</si>
  <si>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</si>
  <si>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</si>
  <si>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</si>
  <si>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</si>
  <si>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</si>
  <si>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</si>
  <si>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</si>
  <si>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</si>
  <si>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</si>
  <si>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</si>
  <si>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</si>
  <si>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</si>
  <si>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</si>
  <si>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</si>
  <si>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</si>
  <si>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</si>
  <si>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</si>
  <si>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</si>
  <si>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</si>
  <si>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</si>
  <si>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</si>
  <si>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</si>
  <si>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</si>
  <si>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</si>
  <si>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</si>
  <si>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</si>
  <si>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</si>
  <si>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</si>
  <si>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</si>
  <si>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</si>
  <si>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</si>
  <si>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</si>
  <si>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</si>
  <si>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</si>
  <si>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</si>
  <si>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</si>
  <si>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</si>
  <si>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</si>
  <si>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</si>
  <si>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</si>
  <si>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</si>
  <si>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</si>
  <si>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</si>
  <si>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</si>
  <si>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</si>
  <si>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</si>
  <si>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</si>
  <si>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</si>
  <si>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</si>
  <si>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</si>
  <si>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</si>
  <si>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</si>
  <si>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</si>
  <si>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</si>
  <si>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</si>
  <si>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</si>
  <si>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</si>
  <si>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</si>
  <si>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</si>
  <si>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</si>
  <si>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</si>
  <si>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</si>
  <si>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</si>
  <si>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</si>
  <si>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</si>
  <si>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</si>
  <si>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</si>
  <si>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</si>
  <si>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</si>
  <si>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</si>
  <si>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</si>
  <si>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</si>
  <si>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</si>
  <si>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</si>
  <si>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</si>
  <si>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</si>
  <si>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</si>
  <si>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</si>
  <si>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</si>
  <si>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</si>
  <si>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</si>
  <si>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</si>
  <si>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</si>
  <si>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</si>
  <si>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</si>
  <si>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</si>
  <si>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</si>
  <si>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</si>
  <si>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</si>
  <si>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</si>
  <si>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</si>
  <si>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</si>
  <si>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</si>
  <si>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</si>
  <si>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</si>
  <si>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</si>
  <si>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</si>
  <si>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</si>
  <si>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</si>
  <si>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</si>
  <si>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</si>
  <si>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</si>
  <si>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</si>
  <si>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</si>
  <si>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</si>
  <si>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</si>
  <si>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</si>
  <si>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</si>
  <si>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</si>
  <si>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</si>
  <si>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</si>
  <si>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</si>
  <si>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</si>
  <si>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</si>
  <si>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</si>
  <si>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</si>
  <si>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</si>
  <si>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</si>
  <si>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</si>
  <si>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</si>
  <si>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</si>
  <si>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</si>
  <si>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</si>
  <si>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</si>
  <si>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</si>
  <si>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</si>
  <si>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</si>
  <si>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</si>
  <si>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</si>
  <si>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</si>
  <si>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</si>
  <si>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</si>
  <si>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</si>
  <si>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</si>
  <si>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</si>
  <si>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</si>
  <si>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</si>
  <si>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</si>
  <si>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</si>
  <si>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</si>
  <si>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</si>
  <si>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</si>
  <si>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</si>
  <si>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</si>
  <si>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</si>
  <si>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</si>
  <si>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</si>
  <si>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</si>
  <si>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</si>
  <si>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</si>
  <si>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</si>
  <si>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</si>
  <si>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</si>
  <si>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</si>
  <si>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</si>
  <si>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</si>
  <si>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</si>
  <si>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</si>
  <si>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</si>
  <si>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</si>
  <si>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</si>
  <si>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</si>
  <si>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</si>
  <si>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</si>
  <si>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</si>
  <si>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</si>
  <si>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</si>
  <si>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</si>
  <si>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</si>
  <si>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</si>
  <si>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</si>
  <si>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</si>
  <si>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</si>
  <si>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</si>
  <si>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</si>
  <si>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</si>
  <si>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</si>
  <si>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</si>
  <si>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</si>
  <si>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</si>
  <si>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</si>
  <si>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</si>
  <si>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</si>
  <si>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</si>
  <si>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</si>
  <si>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</si>
  <si>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</si>
  <si>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</si>
  <si>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</si>
  <si>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</si>
  <si>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</si>
  <si>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</si>
  <si>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</si>
  <si>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</si>
  <si>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</si>
  <si>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</si>
  <si>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</si>
  <si>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</si>
  <si>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</si>
  <si>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</si>
  <si>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</si>
  <si>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</si>
  <si>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</si>
  <si>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</si>
  <si>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</si>
  <si>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</si>
  <si>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</si>
  <si>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</si>
  <si>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</si>
  <si>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</si>
  <si>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</si>
  <si>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</si>
  <si>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</si>
  <si>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</si>
  <si>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</si>
  <si>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</si>
  <si>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</si>
  <si>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</si>
  <si>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</si>
  <si>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</si>
  <si>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</si>
  <si>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</si>
  <si>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</si>
  <si>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</si>
  <si>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</si>
  <si>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</si>
  <si>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</si>
  <si>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</si>
  <si>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</si>
  <si>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</si>
  <si>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</si>
  <si>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</si>
  <si>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</si>
  <si>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</si>
  <si>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</si>
  <si>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</si>
  <si>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</si>
  <si>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</si>
  <si>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</si>
  <si>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</si>
  <si>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</si>
  <si>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</si>
  <si>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</si>
  <si>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</si>
  <si>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</si>
  <si>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</si>
  <si>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</si>
  <si>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</si>
  <si>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</si>
  <si>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</si>
  <si>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</si>
  <si>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</si>
  <si>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</si>
  <si>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</si>
  <si>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</si>
  <si>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</si>
  <si>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</si>
  <si>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</si>
  <si>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</si>
  <si>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</si>
  <si>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</si>
  <si>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</si>
  <si>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</si>
  <si>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</si>
  <si>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</si>
  <si>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</si>
  <si>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</si>
  <si>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</si>
  <si>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</si>
  <si>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</si>
  <si>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</si>
  <si>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</si>
  <si>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</si>
  <si>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</si>
  <si>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</si>
  <si>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</si>
  <si>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</si>
  <si>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</si>
  <si>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</si>
  <si>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</si>
  <si>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</si>
  <si>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</si>
  <si>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</si>
  <si>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</si>
  <si>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</si>
  <si>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</si>
  <si>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</si>
  <si>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</si>
  <si>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</si>
  <si>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</si>
  <si>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</si>
  <si>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</si>
  <si>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</si>
  <si>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</si>
  <si>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</si>
  <si>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</si>
  <si>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</si>
  <si>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</si>
  <si>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</si>
  <si>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</si>
  <si>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</si>
  <si>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</si>
  <si>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</si>
  <si>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</si>
  <si>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</si>
  <si>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</si>
  <si>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</si>
  <si>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</si>
  <si>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</si>
  <si>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</si>
  <si>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</si>
  <si>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</si>
  <si>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</si>
  <si>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</si>
  <si>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</si>
  <si>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</si>
  <si>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</si>
  <si>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</si>
  <si>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</si>
  <si>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</si>
  <si>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</si>
  <si>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</si>
  <si>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</si>
  <si>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</si>
  <si>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</si>
  <si>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</si>
  <si>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</si>
  <si>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</si>
  <si>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</si>
  <si>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</si>
  <si>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</si>
  <si>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</si>
  <si>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</si>
  <si>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</si>
  <si>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</si>
  <si>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</si>
  <si>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</si>
  <si>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</si>
  <si>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</si>
  <si>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</si>
  <si>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</si>
  <si>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</si>
  <si>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</si>
  <si>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</si>
  <si>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</si>
  <si>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</si>
  <si>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</si>
  <si>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</si>
  <si>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</si>
  <si>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</si>
  <si>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</si>
  <si>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</si>
  <si>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</si>
  <si>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</si>
  <si>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</si>
  <si>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</si>
  <si>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</si>
  <si>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</si>
  <si>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</si>
  <si>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</si>
  <si>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</si>
  <si>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</si>
  <si>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</si>
  <si>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</si>
  <si>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</si>
  <si>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</si>
  <si>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</si>
  <si>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</si>
  <si>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</si>
  <si>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</si>
  <si>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</si>
  <si>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</si>
  <si>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</si>
  <si>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</si>
  <si>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</si>
  <si>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</si>
  <si>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</si>
  <si>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</si>
  <si>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</si>
  <si>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</si>
  <si>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</si>
  <si>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</si>
  <si>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</si>
  <si>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</si>
  <si>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</si>
  <si>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</si>
  <si>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</si>
  <si>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</si>
  <si>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</si>
  <si>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</si>
  <si>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</si>
  <si>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</si>
  <si>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</si>
  <si>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</si>
  <si>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</si>
  <si>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</si>
  <si>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</si>
  <si>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</si>
  <si>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</si>
  <si>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</si>
  <si>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</si>
  <si>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</si>
  <si>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</si>
  <si>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</si>
  <si>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</si>
  <si>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</si>
  <si>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</si>
  <si>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</si>
  <si>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</si>
  <si>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</si>
  <si>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</si>
  <si>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</si>
  <si>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</si>
  <si>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</si>
  <si>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</si>
  <si>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</si>
  <si>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</si>
  <si>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</si>
  <si>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</si>
  <si>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</si>
  <si>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</si>
  <si>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</si>
  <si>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</si>
  <si>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</si>
  <si>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</si>
  <si>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</si>
  <si>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</si>
  <si>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</si>
  <si>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</si>
  <si>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</si>
  <si>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</si>
  <si>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</si>
  <si>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</si>
  <si>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</si>
  <si>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</si>
  <si>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</si>
  <si>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</si>
  <si>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</si>
  <si>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</si>
  <si>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</si>
  <si>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</si>
  <si>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</si>
  <si>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</si>
  <si>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</si>
  <si>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</si>
  <si>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</si>
  <si>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</si>
  <si>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</si>
  <si>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</si>
  <si>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</si>
  <si>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</si>
  <si>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</si>
  <si>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</si>
  <si>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</si>
  <si>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</si>
  <si>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</si>
  <si>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</si>
  <si>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</si>
  <si>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</si>
  <si>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</si>
  <si>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</si>
  <si>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</si>
  <si>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</si>
  <si>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</si>
  <si>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</si>
  <si>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</si>
  <si>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</si>
  <si>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</si>
  <si>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</si>
  <si>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</si>
  <si>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</si>
  <si>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</si>
  <si>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</si>
  <si>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</si>
  <si>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</si>
  <si>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</si>
  <si>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</si>
  <si>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</si>
  <si>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</si>
  <si>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</si>
  <si>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</si>
  <si>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</si>
  <si>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</si>
  <si>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</si>
  <si>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</si>
  <si>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</si>
  <si>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</si>
  <si>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</si>
  <si>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</si>
  <si>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</si>
  <si>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</si>
  <si>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</si>
  <si>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</si>
  <si>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</si>
  <si>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</si>
  <si>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</si>
  <si>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</si>
  <si>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</si>
  <si>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</si>
  <si>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</si>
  <si>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</si>
  <si>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</si>
  <si>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</si>
  <si>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</si>
  <si>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</si>
  <si>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</si>
  <si>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</si>
  <si>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</si>
  <si>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</si>
  <si>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</si>
  <si>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</si>
  <si>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</si>
  <si>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</si>
  <si>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</si>
  <si>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</si>
  <si>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</si>
  <si>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</si>
  <si>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</si>
  <si>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</si>
  <si>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</si>
  <si>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</si>
  <si>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</si>
  <si>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</si>
  <si>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</si>
  <si>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</si>
  <si>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</si>
  <si>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</si>
  <si>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</si>
  <si>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</si>
  <si>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</si>
  <si>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</si>
  <si>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</si>
  <si>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</si>
  <si>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</si>
  <si>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</si>
  <si>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</si>
  <si>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</si>
  <si>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</si>
  <si>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</si>
  <si>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</si>
  <si>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</si>
  <si>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</si>
  <si>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</si>
  <si>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</si>
  <si>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</si>
  <si>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</si>
  <si>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</si>
  <si>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</si>
  <si>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</si>
  <si>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</si>
  <si>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</si>
  <si>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</si>
  <si>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</si>
  <si>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</si>
  <si>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</si>
  <si>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</si>
  <si>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</si>
  <si>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</si>
  <si>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</si>
  <si>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</si>
  <si>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</si>
  <si>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</si>
  <si>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</si>
  <si>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</si>
  <si>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</si>
  <si>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</si>
  <si>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</si>
  <si>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</si>
  <si>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</si>
  <si>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</si>
  <si>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</si>
  <si>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</si>
  <si>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</si>
  <si>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</si>
  <si>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</si>
  <si>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</si>
  <si>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</si>
  <si>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</si>
  <si>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</si>
  <si>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</si>
  <si>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</si>
  <si>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</si>
  <si>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</si>
  <si>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</si>
  <si>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</si>
  <si>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</si>
  <si>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</si>
  <si>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</si>
  <si>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</si>
  <si>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</si>
  <si>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</si>
  <si>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</si>
  <si>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</si>
  <si>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</si>
  <si>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</si>
  <si>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</si>
  <si>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</si>
  <si>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</si>
  <si>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</si>
  <si>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</si>
  <si>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</si>
  <si>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</si>
  <si>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</si>
  <si>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</si>
  <si>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</si>
  <si>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</si>
  <si>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</si>
  <si>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</si>
  <si>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</si>
  <si>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</si>
  <si>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</si>
  <si>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</si>
  <si>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</si>
  <si>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</si>
  <si>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</si>
  <si>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</si>
  <si>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</si>
  <si>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</si>
  <si>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</si>
  <si>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</si>
  <si>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</si>
  <si>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</si>
  <si>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</si>
  <si>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</si>
  <si>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</si>
  <si>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</si>
  <si>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</si>
  <si>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</si>
  <si>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</si>
  <si>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</si>
  <si>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</si>
  <si>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</si>
  <si>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</si>
  <si>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</si>
  <si>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</si>
  <si>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</si>
  <si>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</si>
  <si>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</si>
  <si>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</si>
  <si>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</si>
  <si>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</si>
  <si>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</si>
  <si>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</si>
  <si>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</si>
  <si>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</si>
  <si>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</si>
  <si>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</si>
  <si>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</si>
  <si>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</si>
  <si>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</si>
  <si>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</si>
  <si>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</si>
  <si>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</si>
  <si>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</si>
  <si>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</si>
  <si>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</si>
  <si>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</si>
  <si>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</si>
  <si>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</si>
  <si>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</si>
  <si>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</si>
  <si>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</si>
  <si>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</si>
  <si>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</si>
  <si>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</si>
  <si>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</si>
  <si>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</si>
  <si>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</si>
  <si>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</si>
  <si>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</si>
  <si>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</si>
  <si>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</si>
  <si>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</si>
  <si>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</si>
  <si>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</si>
  <si>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</si>
  <si>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</si>
  <si>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</si>
  <si>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</si>
  <si>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</si>
  <si>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</si>
  <si>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</si>
  <si>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</si>
  <si>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</si>
  <si>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</si>
  <si>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</si>
  <si>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</si>
  <si>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</si>
  <si>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</si>
  <si>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</si>
  <si>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</si>
  <si>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</si>
  <si>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</si>
  <si>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</si>
  <si>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</si>
  <si>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</si>
  <si>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</si>
  <si>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</si>
  <si>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</si>
  <si>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</si>
  <si>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</si>
  <si>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</si>
  <si>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</si>
  <si>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</si>
  <si>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</si>
  <si>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</si>
  <si>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</si>
  <si>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</si>
  <si>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</si>
  <si>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</si>
  <si>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</si>
  <si>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</si>
  <si>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</si>
  <si>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</si>
  <si>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</si>
  <si>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</si>
  <si>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</si>
  <si>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</si>
  <si>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</si>
  <si>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</si>
  <si>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</si>
  <si>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</si>
  <si>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</si>
  <si>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</si>
  <si>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</si>
  <si>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</si>
  <si>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</si>
  <si>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</si>
  <si>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</si>
  <si>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</si>
  <si>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</si>
  <si>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</si>
  <si>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</si>
  <si>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</si>
  <si>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</si>
  <si>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</si>
  <si>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</si>
  <si>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</si>
  <si>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</si>
  <si>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</si>
  <si>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</si>
  <si>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</si>
  <si>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</si>
  <si>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</si>
  <si>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</si>
  <si>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</si>
  <si>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</si>
  <si>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</si>
  <si>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</si>
  <si>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</si>
  <si>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</si>
  <si>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</si>
  <si>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</si>
  <si>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</si>
  <si>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</si>
  <si>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</si>
  <si>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</si>
  <si>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</si>
  <si>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</si>
  <si>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</si>
  <si>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</si>
  <si>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</si>
  <si>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</si>
  <si>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</si>
  <si>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</si>
  <si>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</si>
  <si>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</si>
  <si>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</si>
  <si>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</si>
  <si>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</si>
  <si>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</si>
  <si>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</si>
  <si>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</si>
  <si>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</si>
  <si>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</si>
  <si>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</si>
  <si>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</si>
  <si>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</si>
  <si>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</si>
  <si>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</si>
  <si>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</si>
  <si>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</si>
  <si>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</si>
  <si>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</si>
  <si>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</si>
  <si>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</si>
  <si>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</si>
  <si>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</si>
  <si>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</si>
  <si>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</si>
  <si>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</si>
  <si>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</si>
  <si>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</si>
  <si>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</si>
  <si>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</si>
  <si>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</si>
  <si>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</si>
  <si>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</si>
  <si>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</si>
  <si>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</si>
  <si>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</si>
  <si>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</si>
  <si>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</si>
  <si>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</si>
  <si>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</si>
  <si>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</si>
  <si>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</si>
  <si>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</si>
  <si>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</si>
  <si>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</si>
  <si>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</si>
  <si>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</si>
  <si>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</si>
  <si>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</si>
  <si>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</si>
  <si>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</si>
  <si>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</si>
  <si>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</si>
  <si>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</si>
  <si>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</si>
  <si>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</si>
  <si>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</si>
  <si>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</si>
  <si>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</si>
  <si>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</si>
  <si>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</si>
  <si>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</si>
  <si>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</si>
  <si>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</si>
  <si>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</si>
  <si>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</si>
  <si>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</si>
  <si>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</si>
  <si>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</si>
  <si>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</si>
  <si>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</si>
  <si>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</si>
  <si>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</si>
  <si>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</si>
  <si>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</si>
  <si>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</si>
  <si>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</si>
  <si>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</si>
  <si>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</si>
  <si>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</si>
  <si>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</si>
  <si>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</si>
  <si>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</si>
  <si>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</si>
  <si>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</si>
  <si>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</si>
  <si>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</si>
  <si>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</si>
  <si>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</si>
  <si>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</si>
  <si>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</si>
  <si>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</si>
  <si>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</si>
  <si>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</si>
  <si>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</si>
  <si>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</si>
  <si>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</si>
  <si>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</si>
  <si>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</si>
  <si>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</si>
  <si>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</si>
  <si>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</si>
  <si>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</si>
  <si>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</si>
  <si>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</si>
  <si>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</si>
  <si>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</si>
  <si>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</si>
  <si>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</si>
  <si>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</si>
  <si>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</si>
  <si>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</si>
  <si>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</si>
  <si>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</si>
  <si>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</si>
  <si>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</si>
  <si>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</si>
  <si>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</si>
  <si>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</si>
  <si>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</si>
  <si>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</si>
  <si>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</si>
  <si>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</si>
  <si>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</si>
  <si>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</si>
  <si>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</si>
  <si>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</si>
  <si>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</si>
  <si>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</si>
  <si>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</si>
  <si>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</si>
  <si>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</si>
  <si>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</si>
  <si>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</si>
  <si>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</si>
  <si>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</si>
  <si>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</si>
  <si>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</si>
  <si>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</si>
  <si>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</si>
  <si>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</si>
  <si>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</si>
  <si>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</si>
  <si>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</si>
  <si>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</si>
  <si>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</si>
  <si>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</si>
  <si>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</si>
  <si>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</si>
  <si>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</si>
  <si>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</si>
  <si>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</si>
  <si>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</si>
  <si>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</si>
  <si>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</si>
  <si>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</si>
  <si>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</si>
  <si>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</si>
  <si>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</si>
  <si>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</si>
  <si>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</si>
  <si>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</si>
  <si>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</si>
  <si>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</si>
  <si>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</si>
  <si>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</si>
  <si>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</si>
  <si>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</si>
  <si>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</si>
  <si>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</si>
  <si>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</si>
  <si>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</si>
  <si>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</si>
  <si>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</si>
  <si>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</si>
  <si>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</si>
  <si>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</si>
  <si>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</si>
  <si>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</si>
  <si>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</si>
  <si>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</si>
  <si>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</si>
  <si>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</si>
  <si>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</si>
  <si>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</si>
  <si>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</si>
  <si>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</si>
  <si>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</si>
  <si>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</si>
  <si>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</si>
  <si>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</si>
  <si>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</si>
  <si>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</si>
  <si>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</si>
  <si>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</si>
  <si>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</si>
  <si>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</si>
  <si>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</si>
  <si>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</si>
  <si>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</si>
  <si>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</si>
  <si>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</si>
  <si>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</si>
  <si>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</si>
  <si>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</si>
  <si>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</si>
  <si>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</si>
  <si>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</si>
  <si>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</si>
  <si>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</si>
  <si>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</si>
  <si>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</si>
  <si>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</si>
  <si>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</si>
  <si>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</si>
  <si>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</si>
  <si>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</si>
  <si>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</si>
  <si>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</si>
  <si>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</si>
  <si>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</si>
  <si>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</si>
  <si>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</si>
  <si>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</si>
  <si>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</si>
  <si>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</si>
  <si>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</si>
  <si>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</si>
  <si>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</si>
  <si>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</si>
  <si>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</si>
  <si>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</si>
  <si>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</si>
  <si>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</si>
  <si>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</si>
  <si>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</si>
  <si>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</si>
  <si>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</si>
  <si>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</si>
  <si>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</si>
  <si>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</si>
  <si>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</si>
  <si>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</si>
  <si>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</si>
  <si>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</si>
  <si>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</si>
  <si>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</si>
  <si>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</si>
  <si>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</si>
  <si>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</si>
  <si>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</si>
  <si>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</si>
  <si>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</si>
  <si>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</si>
  <si>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</si>
  <si>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</si>
  <si>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</si>
  <si>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</si>
  <si>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</si>
  <si>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</si>
  <si>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</si>
  <si>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</si>
  <si>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</si>
  <si>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</si>
  <si>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</si>
  <si>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</si>
  <si>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</si>
  <si>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</si>
  <si>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</si>
  <si>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</si>
  <si>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</si>
  <si>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</si>
  <si>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</si>
  <si>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</si>
  <si>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</si>
  <si>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</si>
  <si>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</si>
  <si>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</si>
  <si>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</si>
  <si>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</si>
  <si>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</si>
  <si>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</si>
  <si>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</si>
  <si>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</si>
  <si>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</si>
  <si>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</si>
  <si>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</si>
  <si>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</si>
  <si>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</si>
  <si>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</si>
  <si>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</si>
  <si>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</si>
  <si>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</si>
  <si>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</si>
  <si>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</si>
  <si>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</si>
  <si>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</si>
  <si>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</si>
  <si>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</si>
  <si>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</si>
  <si>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</si>
  <si>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</si>
  <si>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</si>
  <si>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</si>
  <si>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</si>
  <si>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</si>
  <si>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</si>
  <si>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</si>
  <si>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</si>
  <si>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</si>
  <si>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</si>
  <si>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</si>
  <si>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</si>
  <si>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</si>
  <si>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</si>
  <si>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</si>
  <si>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</si>
  <si>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</si>
  <si>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</si>
  <si>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</si>
  <si>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</si>
  <si>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</si>
  <si>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</si>
  <si>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</si>
  <si>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</si>
  <si>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</si>
  <si>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</si>
  <si>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</si>
  <si>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</si>
  <si>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</si>
  <si>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</si>
  <si>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</si>
  <si>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</si>
  <si>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</si>
  <si>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</si>
  <si>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</si>
  <si>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</si>
  <si>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</si>
  <si>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</si>
  <si>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</si>
  <si>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</si>
  <si>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</si>
  <si>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</si>
  <si>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</si>
  <si>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</si>
  <si>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</si>
  <si>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</si>
  <si>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</si>
  <si>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</si>
  <si>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</si>
  <si>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</si>
  <si>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</si>
  <si>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</si>
  <si>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</si>
  <si>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</si>
  <si>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</si>
  <si>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</si>
  <si>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</si>
  <si>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</si>
  <si>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</si>
  <si>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</si>
  <si>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</si>
  <si>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</si>
  <si>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</si>
  <si>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</si>
  <si>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</si>
  <si>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</si>
  <si>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</si>
  <si>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</si>
  <si>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</si>
  <si>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</si>
  <si>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</si>
  <si>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</si>
  <si>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</si>
  <si>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</si>
  <si>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</si>
  <si>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</si>
  <si>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</si>
  <si>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</si>
  <si>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</si>
  <si>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</si>
  <si>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</si>
  <si>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</si>
  <si>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</si>
  <si>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</si>
  <si>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</si>
  <si>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</si>
  <si>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</si>
  <si>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</si>
  <si>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</si>
  <si>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</si>
  <si>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</si>
  <si>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</si>
  <si>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</si>
  <si>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</si>
  <si>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</si>
  <si>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</si>
  <si>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</si>
  <si>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</si>
  <si>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</si>
  <si>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</si>
  <si>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</si>
  <si>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</si>
  <si>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</si>
  <si>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</si>
  <si>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</si>
  <si>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</si>
  <si>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</si>
  <si>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</si>
  <si>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</si>
  <si>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</si>
  <si>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</si>
  <si>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</si>
  <si>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</si>
  <si>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</si>
  <si>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</si>
  <si>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</si>
  <si>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</si>
  <si>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</si>
  <si>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</si>
  <si>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</si>
  <si>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</si>
  <si>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</si>
  <si>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</si>
  <si>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</si>
  <si>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</si>
  <si>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</si>
  <si>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</si>
  <si>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</si>
  <si>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</si>
  <si>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</si>
  <si>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</si>
  <si>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</si>
  <si>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</si>
  <si>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</si>
  <si>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</si>
  <si>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</si>
  <si>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</si>
  <si>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</si>
  <si>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</si>
  <si>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</si>
  <si>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</si>
  <si>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</si>
  <si>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</si>
  <si>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</si>
  <si>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</si>
  <si>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</si>
  <si>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</si>
  <si>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</si>
  <si>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</si>
  <si>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</si>
  <si>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</si>
  <si>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</si>
  <si>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</si>
  <si>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</si>
  <si>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</si>
  <si>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</si>
  <si>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</si>
  <si>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</si>
  <si>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</si>
  <si>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</si>
  <si>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</si>
  <si>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</si>
  <si>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</si>
  <si>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</si>
  <si>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</si>
  <si>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</si>
  <si>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</si>
  <si>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</si>
  <si>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</si>
  <si>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</si>
  <si>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</si>
  <si>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</si>
  <si>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</si>
  <si>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</si>
  <si>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</si>
  <si>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</si>
  <si>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</si>
  <si>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</si>
  <si>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</si>
  <si>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</si>
  <si>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</si>
  <si>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</si>
  <si>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</si>
  <si>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</si>
  <si>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</si>
  <si>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</si>
  <si>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</si>
  <si>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</si>
  <si>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</si>
  <si>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</si>
  <si>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</si>
  <si>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</si>
  <si>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</si>
  <si>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</si>
  <si>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</si>
  <si>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</si>
  <si>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</si>
  <si>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</si>
  <si>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</si>
  <si>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</si>
  <si>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</si>
  <si>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</si>
  <si>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</si>
  <si>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</si>
  <si>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</si>
  <si>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</si>
  <si>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</si>
  <si>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</si>
  <si>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</si>
  <si>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</si>
  <si>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</si>
  <si>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</si>
  <si>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</si>
  <si>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</si>
  <si>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</si>
  <si>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</si>
  <si>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</si>
  <si>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</si>
  <si>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</si>
  <si>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</si>
  <si>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</si>
  <si>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</si>
  <si>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</si>
  <si>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</si>
  <si>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</si>
  <si>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</si>
  <si>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</si>
  <si>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</si>
  <si>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</si>
  <si>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</si>
  <si>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</si>
  <si>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</si>
  <si>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</si>
  <si>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</si>
  <si>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</si>
  <si>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</si>
  <si>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</si>
  <si>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</si>
  <si>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</si>
  <si>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</si>
  <si>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</si>
  <si>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</si>
  <si>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</si>
  <si>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</si>
  <si>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</si>
  <si>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</si>
  <si>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</si>
  <si>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</si>
  <si>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</si>
  <si>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</si>
  <si>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</si>
  <si>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</si>
  <si>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</si>
  <si>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</si>
  <si>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</si>
  <si>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</si>
  <si>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</si>
  <si>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</si>
  <si>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</si>
  <si>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</si>
  <si>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</si>
  <si>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</si>
  <si>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</si>
  <si>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</si>
  <si>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</si>
  <si>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</si>
  <si>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</si>
  <si>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</si>
  <si>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</si>
  <si>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</si>
  <si>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</si>
  <si>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</si>
  <si>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</si>
  <si>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</si>
  <si>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</si>
  <si>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</si>
  <si>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</si>
  <si>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</si>
  <si>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</si>
  <si>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</si>
  <si>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</si>
  <si>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</si>
  <si>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</si>
  <si>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</si>
  <si>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</si>
  <si>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</si>
  <si>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</si>
  <si>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</si>
  <si>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</si>
  <si>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</si>
  <si>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</si>
  <si>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</si>
  <si>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</si>
  <si>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</si>
  <si>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</si>
  <si>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</si>
  <si>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</si>
  <si>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</si>
  <si>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</si>
  <si>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</si>
  <si>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</si>
  <si>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</si>
  <si>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</si>
  <si>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</si>
  <si>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</si>
  <si>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</si>
  <si>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</si>
  <si>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</si>
  <si>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</si>
  <si>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</si>
  <si>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</si>
  <si>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</si>
  <si>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</si>
  <si>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</si>
  <si>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</si>
  <si>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</si>
  <si>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</si>
  <si>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</si>
  <si>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</si>
  <si>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</si>
  <si>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</si>
  <si>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</si>
  <si>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</si>
  <si>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</si>
  <si>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</si>
  <si>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</si>
  <si>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</si>
  <si>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</si>
  <si>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</si>
  <si>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</si>
  <si>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</si>
  <si>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</si>
  <si>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</si>
  <si>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</si>
  <si>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</si>
  <si>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</si>
  <si>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</si>
  <si>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</si>
  <si>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</si>
  <si>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</si>
  <si>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</si>
  <si>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</si>
  <si>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</si>
  <si>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</si>
  <si>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</si>
  <si>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</si>
  <si>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</si>
  <si>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</si>
  <si>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</si>
  <si>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</si>
  <si>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</si>
  <si>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</si>
  <si>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</si>
  <si>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</si>
  <si>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</si>
  <si>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</si>
  <si>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</si>
  <si>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</si>
  <si>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</si>
  <si>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</si>
  <si>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</si>
  <si>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</si>
  <si>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</si>
  <si>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</si>
  <si>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</si>
  <si>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</si>
  <si>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</si>
  <si>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</si>
  <si>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</si>
  <si>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</si>
  <si>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</si>
  <si>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</si>
  <si>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</si>
  <si>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</si>
  <si>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</si>
  <si>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</si>
  <si>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</si>
  <si>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</si>
  <si>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</si>
  <si>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</si>
  <si>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</si>
  <si>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</si>
  <si>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</si>
  <si>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</si>
  <si>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</si>
  <si>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</si>
  <si>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</si>
  <si>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</si>
  <si>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</si>
  <si>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</si>
  <si>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</si>
  <si>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</si>
  <si>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</si>
  <si>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</si>
  <si>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</si>
  <si>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</si>
  <si>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</si>
  <si>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</si>
  <si>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</si>
  <si>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</si>
  <si>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</si>
  <si>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</si>
  <si>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</si>
  <si>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</si>
  <si>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</si>
  <si>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</si>
  <si>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</si>
  <si>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</si>
  <si>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</si>
  <si>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</si>
  <si>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</si>
  <si>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</si>
  <si>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</si>
  <si>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</si>
  <si>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</si>
  <si>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</si>
  <si>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</si>
  <si>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</si>
  <si>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</si>
  <si>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</si>
  <si>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</si>
  <si>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</si>
  <si>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</si>
  <si>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</si>
  <si>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</si>
  <si>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</si>
  <si>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</si>
  <si>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</si>
  <si>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</si>
  <si>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</si>
  <si>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</si>
  <si>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</si>
  <si>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</si>
  <si>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</si>
  <si>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</si>
  <si>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</si>
  <si>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</si>
  <si>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</si>
  <si>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</si>
  <si>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</si>
  <si>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</si>
  <si>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</si>
  <si>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</si>
  <si>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</si>
  <si>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</si>
  <si>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</si>
  <si>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</si>
  <si>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</si>
  <si>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</si>
  <si>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</si>
  <si>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</si>
  <si>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</si>
  <si>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</si>
  <si>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</si>
  <si>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</si>
  <si>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</si>
  <si>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</si>
  <si>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</si>
  <si>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</si>
  <si>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</si>
  <si>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</si>
  <si>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</si>
  <si>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</si>
  <si>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</si>
  <si>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</si>
  <si>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</si>
  <si>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</si>
  <si>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</si>
  <si>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</si>
  <si>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</si>
  <si>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</si>
  <si>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</si>
  <si>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</si>
  <si>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</si>
  <si>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</si>
  <si>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</si>
  <si>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</si>
  <si>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</si>
  <si>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</si>
  <si>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</si>
  <si>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</si>
  <si>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</si>
  <si>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</si>
  <si>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</si>
  <si>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</si>
  <si>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</si>
  <si>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</si>
  <si>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</si>
  <si>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</si>
  <si>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</si>
  <si>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</si>
  <si>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</si>
  <si>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</si>
  <si>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</si>
  <si>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</si>
  <si>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</si>
  <si>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</si>
  <si>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</si>
  <si>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</si>
  <si>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</si>
  <si>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</si>
  <si>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</si>
  <si>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</si>
  <si>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</si>
  <si>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</si>
  <si>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</si>
  <si>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</si>
  <si>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</si>
  <si>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</si>
  <si>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</si>
  <si>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</si>
  <si>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</si>
  <si>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</si>
  <si>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</si>
  <si>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</si>
  <si>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</si>
  <si>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</si>
  <si>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</si>
  <si>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</si>
  <si>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</si>
  <si>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</si>
  <si>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</si>
  <si>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</si>
  <si>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</si>
  <si>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</si>
  <si>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</si>
  <si>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</si>
  <si>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</si>
  <si>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</si>
  <si>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</si>
  <si>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</si>
  <si>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</si>
  <si>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</si>
  <si>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</si>
  <si>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</si>
  <si>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</si>
  <si>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</si>
  <si>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</si>
  <si>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</si>
  <si>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</si>
  <si>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</si>
  <si>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</si>
  <si>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</si>
  <si>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</si>
  <si>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</si>
  <si>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</si>
  <si>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</si>
  <si>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</si>
  <si>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</si>
  <si>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</si>
  <si>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</si>
  <si>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</si>
  <si>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</si>
  <si>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</si>
  <si>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</si>
  <si>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</si>
  <si>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</si>
  <si>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</si>
  <si>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</si>
  <si>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</si>
  <si>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</si>
  <si>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</si>
  <si>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</si>
  <si>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</si>
  <si>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</si>
  <si>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</si>
  <si>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</si>
  <si>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</si>
  <si>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</si>
  <si>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</si>
  <si>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</si>
  <si>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</si>
  <si>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</si>
  <si>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</si>
  <si>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</si>
  <si>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</si>
  <si>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</si>
  <si>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</si>
  <si>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</si>
  <si>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</si>
  <si>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</si>
  <si>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</si>
  <si>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</si>
  <si>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</si>
  <si>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</si>
  <si>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</si>
  <si>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</si>
  <si>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</si>
  <si>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</si>
  <si>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</si>
  <si>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</si>
  <si>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</si>
  <si>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</si>
  <si>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</si>
  <si>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</si>
  <si>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</si>
  <si>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</si>
  <si>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</si>
  <si>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</si>
  <si>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</si>
  <si>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</si>
  <si>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</si>
  <si>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</si>
  <si>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</si>
  <si>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</si>
  <si>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</si>
  <si>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</si>
  <si>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</si>
  <si>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</si>
  <si>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</si>
  <si>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</si>
  <si>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</si>
  <si>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</si>
  <si>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</si>
  <si>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</si>
  <si>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</si>
  <si>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</si>
  <si>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</si>
  <si>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</si>
  <si>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</si>
  <si>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</si>
  <si>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</si>
  <si>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</si>
  <si>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</si>
  <si>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</si>
  <si>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</si>
  <si>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</si>
  <si>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</si>
  <si>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</si>
  <si>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</si>
  <si>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</si>
  <si>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</si>
  <si>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</si>
  <si>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</si>
  <si>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</si>
  <si>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</si>
  <si>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</si>
  <si>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</si>
  <si>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</si>
  <si>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</si>
  <si>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</si>
  <si>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</si>
  <si>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</si>
  <si>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</si>
  <si>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</si>
  <si>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</si>
  <si>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</si>
  <si>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</si>
  <si>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</si>
  <si>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</si>
  <si>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</si>
  <si>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</si>
  <si>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</si>
  <si>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</si>
  <si>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</si>
  <si>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</si>
  <si>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</si>
  <si>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</si>
  <si>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</si>
  <si>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</si>
  <si>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</si>
  <si>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</si>
  <si>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</si>
  <si>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</si>
  <si>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</si>
  <si>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</si>
  <si>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</si>
  <si>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</si>
  <si>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</si>
  <si>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</si>
  <si>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</si>
  <si>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</si>
  <si>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</si>
  <si>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</si>
  <si>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</si>
  <si>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</si>
  <si>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</si>
  <si>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</si>
  <si>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</si>
  <si>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</si>
  <si>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</si>
  <si>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</si>
  <si>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</si>
  <si>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</si>
  <si>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</si>
  <si>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</si>
  <si>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</si>
  <si>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</si>
  <si>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</si>
  <si>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</si>
  <si>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</si>
  <si>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</si>
  <si>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</si>
  <si>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</si>
  <si>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</si>
  <si>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</si>
  <si>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</si>
  <si>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</si>
  <si>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</si>
  <si>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</si>
  <si>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</si>
  <si>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</si>
  <si>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</si>
  <si>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</si>
  <si>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</si>
  <si>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</si>
  <si>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</si>
  <si>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</si>
  <si>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</si>
  <si>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</si>
  <si>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</si>
  <si>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</si>
  <si>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</si>
  <si>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</si>
  <si>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</si>
  <si>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</si>
  <si>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</si>
  <si>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</si>
  <si>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</si>
  <si>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</si>
  <si>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</si>
  <si>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</si>
  <si>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</si>
  <si>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</si>
  <si>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</si>
  <si>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</si>
  <si>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</si>
  <si>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</si>
  <si>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</si>
  <si>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</si>
  <si>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</si>
  <si>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</si>
  <si>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</si>
  <si>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</si>
  <si>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</si>
  <si>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</si>
  <si>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</si>
  <si>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</si>
  <si>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</si>
  <si>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</si>
  <si>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</si>
  <si>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</si>
  <si>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</si>
  <si>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</si>
  <si>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</si>
  <si>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</si>
  <si>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</si>
  <si>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</si>
  <si>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</si>
  <si>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</si>
  <si>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</si>
  <si>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</si>
  <si>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</si>
  <si>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</si>
  <si>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</si>
  <si>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</si>
  <si>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</si>
  <si>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</si>
  <si>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</si>
  <si>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</si>
  <si>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</si>
  <si>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</si>
  <si>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</si>
  <si>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</si>
  <si>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</si>
  <si>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</si>
  <si>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</si>
  <si>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</si>
  <si>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</si>
  <si>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</si>
  <si>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</si>
  <si>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</si>
  <si>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</si>
  <si>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</si>
  <si>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</si>
  <si>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</si>
  <si>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</si>
  <si>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</si>
  <si>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</si>
  <si>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</si>
  <si>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</si>
  <si>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</si>
  <si>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</si>
  <si>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</si>
  <si>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</si>
  <si>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</si>
  <si>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</si>
  <si>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</si>
  <si>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</si>
  <si>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</si>
  <si>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</si>
  <si>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</si>
  <si>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</si>
  <si>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</si>
  <si>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</si>
  <si>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</si>
  <si>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</si>
  <si>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</si>
  <si>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</si>
  <si>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</si>
  <si>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</si>
  <si>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</si>
  <si>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</si>
  <si>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</si>
  <si>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</si>
  <si>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</si>
  <si>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</si>
  <si>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</si>
  <si>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</si>
  <si>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</si>
  <si>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</si>
  <si>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</si>
  <si>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</si>
  <si>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</si>
  <si>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</si>
  <si>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</si>
  <si>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</si>
  <si>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</si>
  <si>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</si>
  <si>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</si>
  <si>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</si>
  <si>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</si>
  <si>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</si>
  <si>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</si>
  <si>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</si>
  <si>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</si>
  <si>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</si>
  <si>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</si>
  <si>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</si>
  <si>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</si>
  <si>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</si>
  <si>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</si>
  <si>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</si>
  <si>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</si>
  <si>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</si>
  <si>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</si>
  <si>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</si>
  <si>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</si>
  <si>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</si>
  <si>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</si>
  <si>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</si>
  <si>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</si>
  <si>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</si>
  <si>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</si>
  <si>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</si>
  <si>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</si>
  <si>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</si>
  <si>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</si>
  <si>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</si>
  <si>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</si>
  <si>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</si>
  <si>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</si>
  <si>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</si>
  <si>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</si>
  <si>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</si>
  <si>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</si>
  <si>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</si>
  <si>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</si>
  <si>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</si>
  <si>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</si>
  <si>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</si>
  <si>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</si>
  <si>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</si>
  <si>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</si>
  <si>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</si>
  <si>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</si>
  <si>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</si>
  <si>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</si>
  <si>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</si>
  <si>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</si>
  <si>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</si>
  <si>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</si>
  <si>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</si>
  <si>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</si>
  <si>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</si>
  <si>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</si>
  <si>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</si>
  <si>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</si>
  <si>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</si>
  <si>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</si>
  <si>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</si>
  <si>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</si>
  <si>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</si>
  <si>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</si>
  <si>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</si>
  <si>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</si>
  <si>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</si>
  <si>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</si>
  <si>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</si>
  <si>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</si>
  <si>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</si>
  <si>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</si>
  <si>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</si>
  <si>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</si>
  <si>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</si>
  <si>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</si>
  <si>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</si>
  <si>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</si>
  <si>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</si>
  <si>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</si>
  <si>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</si>
  <si>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</si>
  <si>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</si>
  <si>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</si>
  <si>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</si>
  <si>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</si>
  <si>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</si>
  <si>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</si>
  <si>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</si>
  <si>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</si>
  <si>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</si>
  <si>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</si>
  <si>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</si>
  <si>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</si>
  <si>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</si>
  <si>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</si>
  <si>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</si>
  <si>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</si>
  <si>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</si>
  <si>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</si>
  <si>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</si>
  <si>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</si>
  <si>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</si>
  <si>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</si>
  <si>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</si>
  <si>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</si>
  <si>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</si>
  <si>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</si>
  <si>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</si>
  <si>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</si>
  <si>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</si>
  <si>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</si>
  <si>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</si>
  <si>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</si>
  <si>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</si>
  <si>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</si>
  <si>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</si>
  <si>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</si>
  <si>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</si>
  <si>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</si>
  <si>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</si>
  <si>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</si>
  <si>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</si>
  <si>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</si>
  <si>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</si>
  <si>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</si>
  <si>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</si>
  <si>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</si>
  <si>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</si>
  <si>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</si>
  <si>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</si>
  <si>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</si>
  <si>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</si>
  <si>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</si>
  <si>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</si>
  <si>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</si>
  <si>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</si>
  <si>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</si>
  <si>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</si>
  <si>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</si>
  <si>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</si>
  <si>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</si>
  <si>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</si>
  <si>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</si>
  <si>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</si>
  <si>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</si>
  <si>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</si>
  <si>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</si>
  <si>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</si>
  <si>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</si>
  <si>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</si>
  <si>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</si>
  <si>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</si>
  <si>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</si>
  <si>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</si>
  <si>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</si>
  <si>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</si>
  <si>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</si>
  <si>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</si>
  <si>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</si>
  <si>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</si>
  <si>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</si>
  <si>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</si>
  <si>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</si>
  <si>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</si>
  <si>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</si>
  <si>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</si>
  <si>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</si>
  <si>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</si>
  <si>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</si>
  <si>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</si>
  <si>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</si>
  <si>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</si>
  <si>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</si>
  <si>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</si>
  <si>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</si>
  <si>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</si>
  <si>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</si>
  <si>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</si>
  <si>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</si>
  <si>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</si>
  <si>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</si>
  <si>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</si>
  <si>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</si>
  <si>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</si>
  <si>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</si>
  <si>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</si>
  <si>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</si>
  <si>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</si>
  <si>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</si>
  <si>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</si>
  <si>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</si>
  <si>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</si>
  <si>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</si>
  <si>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</si>
  <si>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</si>
  <si>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</si>
  <si>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</si>
  <si>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</si>
  <si>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</si>
  <si>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</si>
  <si>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</si>
  <si>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</si>
  <si>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</si>
  <si>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</si>
  <si>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</si>
  <si>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</si>
  <si>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</si>
  <si>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</si>
  <si>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</si>
  <si>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</si>
  <si>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</si>
  <si>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</si>
  <si>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</si>
  <si>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</si>
  <si>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</si>
  <si>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</si>
  <si>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</si>
  <si>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</si>
  <si>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</si>
  <si>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</si>
  <si>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</si>
  <si>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</si>
  <si>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</si>
  <si>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</si>
  <si>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</si>
  <si>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</si>
  <si>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</si>
  <si>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</si>
  <si>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</si>
  <si>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</si>
  <si>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</si>
  <si>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</si>
  <si>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</si>
  <si>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</si>
  <si>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</si>
  <si>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</si>
  <si>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</si>
  <si>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</si>
  <si>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</si>
  <si>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</si>
  <si>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</si>
  <si>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</si>
  <si>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</si>
  <si>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</si>
  <si>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</si>
  <si>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</si>
  <si>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</si>
  <si>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</si>
  <si>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</si>
  <si>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</si>
  <si>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</si>
  <si>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</si>
  <si>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</si>
  <si>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</si>
  <si>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</si>
  <si>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</si>
  <si>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</si>
  <si>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</si>
  <si>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</si>
  <si>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</si>
  <si>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</si>
  <si>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</si>
  <si>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</si>
  <si>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</si>
  <si>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</si>
  <si>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</si>
  <si>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</si>
  <si>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</si>
  <si>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</si>
  <si>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</si>
  <si>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</si>
  <si>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</si>
  <si>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</si>
  <si>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</si>
  <si>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</si>
  <si>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</si>
  <si>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</si>
  <si>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</si>
  <si>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</si>
  <si>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</si>
  <si>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</si>
  <si>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</si>
  <si>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</si>
  <si>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</si>
  <si>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</si>
  <si>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</si>
  <si>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</si>
  <si>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</si>
  <si>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</si>
  <si>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</si>
  <si>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</si>
  <si>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</si>
  <si>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</si>
  <si>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</si>
  <si>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</si>
  <si>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</si>
  <si>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</si>
  <si>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</si>
  <si>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</si>
  <si>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</si>
  <si>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</si>
  <si>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</si>
  <si>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</si>
  <si>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</si>
  <si>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</si>
  <si>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</si>
  <si>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</si>
  <si>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</si>
  <si>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</si>
  <si>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</si>
  <si>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</si>
  <si>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</si>
  <si>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</si>
  <si>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</si>
  <si>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</si>
  <si>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</si>
  <si>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</si>
  <si>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</si>
  <si>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</si>
  <si>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</si>
  <si>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</si>
  <si>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</si>
  <si>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</si>
  <si>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</si>
  <si>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</si>
  <si>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</si>
  <si>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</si>
  <si>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</si>
  <si>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</si>
  <si>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</si>
  <si>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</si>
  <si>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</si>
  <si>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</si>
  <si>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</si>
  <si>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</si>
  <si>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</si>
  <si>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</si>
  <si>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</si>
  <si>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</si>
  <si>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</si>
  <si>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</si>
  <si>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</si>
  <si>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</si>
  <si>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</si>
  <si>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</si>
  <si>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</si>
  <si>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</si>
  <si>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</si>
  <si>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</si>
  <si>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</si>
  <si>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</si>
  <si>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</si>
  <si>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</si>
  <si>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</si>
  <si>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</si>
  <si>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</si>
  <si>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</si>
  <si>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</si>
  <si>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</si>
  <si>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</si>
  <si>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</si>
  <si>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</si>
  <si>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</si>
  <si>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</si>
  <si>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</si>
  <si>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</si>
  <si>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</si>
  <si>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</si>
  <si>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</si>
  <si>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</si>
  <si>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</si>
  <si>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</si>
  <si>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</si>
  <si>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</si>
  <si>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</si>
  <si>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</si>
  <si>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</si>
  <si>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</si>
  <si>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</si>
  <si>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</si>
  <si>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</si>
  <si>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</si>
  <si>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</si>
  <si>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</si>
  <si>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</si>
  <si>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</si>
  <si>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</si>
  <si>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</si>
  <si>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</si>
  <si>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</si>
  <si>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</si>
  <si>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</si>
  <si>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</si>
  <si>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</si>
  <si>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</si>
  <si>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</si>
  <si>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</si>
  <si>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</si>
  <si>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</si>
  <si>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</si>
  <si>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</si>
  <si>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</si>
  <si>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</si>
  <si>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</si>
  <si>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</si>
  <si>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</si>
  <si>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</si>
  <si>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</si>
  <si>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</si>
  <si>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</si>
  <si>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</si>
  <si>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</si>
  <si>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</si>
  <si>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</si>
  <si>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</si>
  <si>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</si>
  <si>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</si>
  <si>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</si>
  <si>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</si>
  <si>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</si>
  <si>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</si>
  <si>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</si>
  <si>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</si>
  <si>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</si>
  <si>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</si>
  <si>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</si>
  <si>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</si>
  <si>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</si>
  <si>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</si>
  <si>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</si>
  <si>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</si>
  <si>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</si>
  <si>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</si>
  <si>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</si>
  <si>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</si>
  <si>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</si>
  <si>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</si>
  <si>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</si>
  <si>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</si>
  <si>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</si>
  <si>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</si>
  <si>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</si>
  <si>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</si>
  <si>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</si>
  <si>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</si>
  <si>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</si>
  <si>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</si>
  <si>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</si>
  <si>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</si>
  <si>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</si>
  <si>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</si>
  <si>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</si>
  <si>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</si>
  <si>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</si>
  <si>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</si>
  <si>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</si>
  <si>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</si>
  <si>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</si>
  <si>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</si>
  <si>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</si>
  <si>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</si>
  <si>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</si>
  <si>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</si>
  <si>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</si>
  <si>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</si>
  <si>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</si>
  <si>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</si>
  <si>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</si>
  <si>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</si>
  <si>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</si>
  <si>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</si>
  <si>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</si>
  <si>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</si>
  <si>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</si>
  <si>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</si>
  <si>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</si>
  <si>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</si>
  <si>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</si>
  <si>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</si>
  <si>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</si>
  <si>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</si>
  <si>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</si>
  <si>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</si>
  <si>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</si>
  <si>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</si>
  <si>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</si>
  <si>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</si>
  <si>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</si>
  <si>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</si>
  <si>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</si>
  <si>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</si>
  <si>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</si>
  <si>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</si>
  <si>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</si>
  <si>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</si>
  <si>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</si>
  <si>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</si>
  <si>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</si>
  <si>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</si>
  <si>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</si>
  <si>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</si>
  <si>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</si>
  <si>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</si>
  <si>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</si>
  <si>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</si>
  <si>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</si>
  <si>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</si>
  <si>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</si>
  <si>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</si>
  <si>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</si>
  <si>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</si>
  <si>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</si>
  <si>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</si>
  <si>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</si>
  <si>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</si>
  <si>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</si>
  <si>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</si>
  <si>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</si>
  <si>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</si>
  <si>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</si>
  <si>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</si>
  <si>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</si>
  <si>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</si>
  <si>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</si>
  <si>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</si>
  <si>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</si>
  <si>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</si>
  <si>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</si>
  <si>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</si>
  <si>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</si>
  <si>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</si>
  <si>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</si>
  <si>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</si>
  <si>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</si>
  <si>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</si>
  <si>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</si>
  <si>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</si>
  <si>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</si>
  <si>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</si>
  <si>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</si>
  <si>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</si>
  <si>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</si>
  <si>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</si>
  <si>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</si>
  <si>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</si>
  <si>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</si>
  <si>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</si>
  <si>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</si>
  <si>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</si>
  <si>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</si>
  <si>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</si>
  <si>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</si>
  <si>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</si>
  <si>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</si>
  <si>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</si>
  <si>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</si>
  <si>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</si>
  <si>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</si>
  <si>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</si>
  <si>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</si>
  <si>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</si>
  <si>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</si>
  <si>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</si>
  <si>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</si>
  <si>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</si>
  <si>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</si>
  <si>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</si>
  <si>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</si>
  <si>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</si>
  <si>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</si>
  <si>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</si>
  <si>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</si>
  <si>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</si>
  <si>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</si>
  <si>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</si>
  <si>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</si>
  <si>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</si>
  <si>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</si>
  <si>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</si>
  <si>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</si>
  <si>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</si>
  <si>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</si>
  <si>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</si>
  <si>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</si>
  <si>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</si>
  <si>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</si>
  <si>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</si>
  <si>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</si>
  <si>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</si>
  <si>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</si>
  <si>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</si>
  <si>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</si>
  <si>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</si>
  <si>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</si>
  <si>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</si>
  <si>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</si>
  <si>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</si>
  <si>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</si>
  <si>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</si>
  <si>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</si>
  <si>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</si>
  <si>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</si>
  <si>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</si>
  <si>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</si>
  <si>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</si>
  <si>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</si>
  <si>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</si>
  <si>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</si>
  <si>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</si>
  <si>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</si>
  <si>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</si>
  <si>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</si>
  <si>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</si>
  <si>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</si>
  <si>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</si>
  <si>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</si>
  <si>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</si>
  <si>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</si>
  <si>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</si>
  <si>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</si>
  <si>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</si>
  <si>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</si>
  <si>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</si>
  <si>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</si>
  <si>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</si>
  <si>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</si>
  <si>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</si>
  <si>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</si>
  <si>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</si>
  <si>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</si>
  <si>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</si>
  <si>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</si>
  <si>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</si>
  <si>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</si>
  <si>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</si>
  <si>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</si>
  <si>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</si>
  <si>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</si>
  <si>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</si>
  <si>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</si>
  <si>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</si>
  <si>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</si>
  <si>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</si>
  <si>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</si>
  <si>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</si>
  <si>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</si>
  <si>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</si>
  <si>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</si>
  <si>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</si>
  <si>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</si>
  <si>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</si>
  <si>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</si>
  <si>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</si>
  <si>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</si>
  <si>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</si>
  <si>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</si>
  <si>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</si>
  <si>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</si>
  <si>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</si>
  <si>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</si>
  <si>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</si>
  <si>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</si>
  <si>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</si>
  <si>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</si>
  <si>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</si>
  <si>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</si>
  <si>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</si>
  <si>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</si>
  <si>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</si>
  <si>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</si>
  <si>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</si>
  <si>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</si>
  <si>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</si>
  <si>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</si>
  <si>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</si>
  <si>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</si>
  <si>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</si>
  <si>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</si>
  <si>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</si>
  <si>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</si>
  <si>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</si>
  <si>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</si>
  <si>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</si>
  <si>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</si>
  <si>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</si>
  <si>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</si>
  <si>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</si>
  <si>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</si>
  <si>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</si>
  <si>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</si>
  <si>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</si>
  <si>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</si>
  <si>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</si>
  <si>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</si>
  <si>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</si>
  <si>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</si>
  <si>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</si>
  <si>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</si>
  <si>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</si>
  <si>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</si>
  <si>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</si>
  <si>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</si>
  <si>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</si>
  <si>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</si>
  <si>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</si>
  <si>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</si>
  <si>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</si>
  <si>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</si>
  <si>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</si>
  <si>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</si>
  <si>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</si>
  <si>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</si>
  <si>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</si>
  <si>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</si>
  <si>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</si>
  <si>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</si>
  <si>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</si>
  <si>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</si>
  <si>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</si>
  <si>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</si>
  <si>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</si>
  <si>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</si>
  <si>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</si>
  <si>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</si>
  <si>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</si>
  <si>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</si>
  <si>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</si>
  <si>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</si>
  <si>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</si>
  <si>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</si>
  <si>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</si>
  <si>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</si>
  <si>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</si>
  <si>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</si>
  <si>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</si>
  <si>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</si>
  <si>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</si>
  <si>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</si>
  <si>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</si>
  <si>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</si>
  <si>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</si>
  <si>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</si>
  <si>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</si>
  <si>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</si>
  <si>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</si>
  <si>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</si>
  <si>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</si>
  <si>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</si>
  <si>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</si>
  <si>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</si>
  <si>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</si>
  <si>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</si>
  <si>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</si>
  <si>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</si>
  <si>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</si>
  <si>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</si>
  <si>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</si>
  <si>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</si>
  <si>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</si>
  <si>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</si>
  <si>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</si>
  <si>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</si>
  <si>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</si>
  <si>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</si>
  <si>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</si>
  <si>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</si>
  <si>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</si>
  <si>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</si>
  <si>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</si>
  <si>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</si>
  <si>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</si>
  <si>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</si>
  <si>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</si>
  <si>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</si>
  <si>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</si>
  <si>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</si>
  <si>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</si>
  <si>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</si>
  <si>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</si>
  <si>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</si>
  <si>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</si>
  <si>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</si>
  <si>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</si>
  <si>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</si>
  <si>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</si>
  <si>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</si>
  <si>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</si>
  <si>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</si>
  <si>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</si>
  <si>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</si>
  <si>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</si>
  <si>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</si>
  <si>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</si>
  <si>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</si>
  <si>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</si>
  <si>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</si>
  <si>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</si>
  <si>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</si>
  <si>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</si>
  <si>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</si>
  <si>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</si>
  <si>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</si>
  <si>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</si>
  <si>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</si>
  <si>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</si>
  <si>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</si>
  <si>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</si>
  <si>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</si>
  <si>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</si>
  <si>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</si>
  <si>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</si>
  <si>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</si>
  <si>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</si>
  <si>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</si>
  <si>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</si>
  <si>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</si>
  <si>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</si>
  <si>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</si>
  <si>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</si>
  <si>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</si>
  <si>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</si>
  <si>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</si>
  <si>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</si>
  <si>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</si>
  <si>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</si>
  <si>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</si>
  <si>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</si>
  <si>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</si>
  <si>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</si>
  <si>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</si>
  <si>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</si>
  <si>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</si>
  <si>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</si>
  <si>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</si>
  <si>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</si>
  <si>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</si>
  <si>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</si>
  <si>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</si>
  <si>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</si>
  <si>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</si>
  <si>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</si>
  <si>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</si>
  <si>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</si>
  <si>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</si>
  <si>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</si>
  <si>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</si>
  <si>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</si>
  <si>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</si>
  <si>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</si>
  <si>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</si>
  <si>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</si>
  <si>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</si>
  <si>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</si>
  <si>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</si>
  <si>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</si>
  <si>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</si>
  <si>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</si>
  <si>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</si>
  <si>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</si>
  <si>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</si>
  <si>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</si>
  <si>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</si>
  <si>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</si>
  <si>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</si>
  <si>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</si>
  <si>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</si>
  <si>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</si>
  <si>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</si>
  <si>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</si>
  <si>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</si>
  <si>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</si>
  <si>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</si>
  <si>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</si>
  <si>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</si>
  <si>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</si>
  <si>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</si>
  <si>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</si>
  <si>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</si>
  <si>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</si>
  <si>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</si>
  <si>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</si>
  <si>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</si>
  <si>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</si>
  <si>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</si>
  <si>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</si>
  <si>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</si>
  <si>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</si>
  <si>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</si>
  <si>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</si>
  <si>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</si>
  <si>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</si>
  <si>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</si>
  <si>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</si>
  <si>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</si>
  <si>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</si>
  <si>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</si>
  <si>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</si>
  <si>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</si>
  <si>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</si>
  <si>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</si>
  <si>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</si>
  <si>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</si>
  <si>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</si>
  <si>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</si>
  <si>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</si>
  <si>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</si>
  <si>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</si>
  <si>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</si>
  <si>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</si>
  <si>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</si>
  <si>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</si>
  <si>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</si>
  <si>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</si>
  <si>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</si>
  <si>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</si>
  <si>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</si>
  <si>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</si>
  <si>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</si>
  <si>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</si>
  <si>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</si>
  <si>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</si>
  <si>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</si>
  <si>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</si>
  <si>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</si>
  <si>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</si>
  <si>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</si>
  <si>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</si>
  <si>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</si>
  <si>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</si>
  <si>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</si>
  <si>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</si>
  <si>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</si>
  <si>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</si>
  <si>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</si>
  <si>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</si>
  <si>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</si>
  <si>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</si>
  <si>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</si>
  <si>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</si>
  <si>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</si>
  <si>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</si>
  <si>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</si>
  <si>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</si>
  <si>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</si>
  <si>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</si>
  <si>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</si>
  <si>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</si>
  <si>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</si>
  <si>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</si>
  <si>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</si>
  <si>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</si>
  <si>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</si>
  <si>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</si>
  <si>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</si>
  <si>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</si>
  <si>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</si>
  <si>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</si>
  <si>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</si>
  <si>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</si>
  <si>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</si>
  <si>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</si>
  <si>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</si>
  <si>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</si>
  <si>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</si>
  <si>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</si>
  <si>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</si>
  <si>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</si>
  <si>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</si>
  <si>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</si>
  <si>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</si>
  <si>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</si>
  <si>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</si>
  <si>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</si>
  <si>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</si>
  <si>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</si>
  <si>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</si>
  <si>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</si>
  <si>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</si>
  <si>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</si>
  <si>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</si>
  <si>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</si>
  <si>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</si>
  <si>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</si>
  <si>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</si>
  <si>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</si>
  <si>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</si>
  <si>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</si>
  <si>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</si>
  <si>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</si>
  <si>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</si>
  <si>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</si>
  <si>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</si>
  <si>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</si>
  <si>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</si>
  <si>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</si>
  <si>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</si>
  <si>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</si>
  <si>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</si>
  <si>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</si>
  <si>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</si>
  <si>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</si>
  <si>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</si>
  <si>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</si>
  <si>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</si>
  <si>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</si>
  <si>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</si>
  <si>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</si>
  <si>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</si>
  <si>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</si>
  <si>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</si>
  <si>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</si>
  <si>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</si>
  <si>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</si>
  <si>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</si>
  <si>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</si>
  <si>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</si>
  <si>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</si>
  <si>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</si>
  <si>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</si>
  <si>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</si>
  <si>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</si>
  <si>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</si>
  <si>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</si>
  <si>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</si>
  <si>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</si>
  <si>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</si>
  <si>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</si>
  <si>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</si>
  <si>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</si>
  <si>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</si>
  <si>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</si>
  <si>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</si>
  <si>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</si>
  <si>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</si>
  <si>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</si>
  <si>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</si>
  <si>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</si>
  <si>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</si>
  <si>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</si>
  <si>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</si>
  <si>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</si>
  <si>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</si>
  <si>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</si>
  <si>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</si>
  <si>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</si>
  <si>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</si>
  <si>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</si>
  <si>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</si>
  <si>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</si>
  <si>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</si>
  <si>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</si>
  <si>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</si>
  <si>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</si>
  <si>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</si>
  <si>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</si>
  <si>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</si>
  <si>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</si>
  <si>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</si>
  <si>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</si>
  <si>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</si>
  <si>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</si>
  <si>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</si>
  <si>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</si>
  <si>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</si>
  <si>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</si>
  <si>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</si>
  <si>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</si>
  <si>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</si>
  <si>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</si>
  <si>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</si>
  <si>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</si>
  <si>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</si>
  <si>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</si>
  <si>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</si>
  <si>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</si>
  <si>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</si>
  <si>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</si>
  <si>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</si>
  <si>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</si>
  <si>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</si>
  <si>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</si>
  <si>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</si>
  <si>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</si>
  <si>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</si>
  <si>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</si>
  <si>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</si>
  <si>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</si>
  <si>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</si>
  <si>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</si>
  <si>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</si>
  <si>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</si>
  <si>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</si>
  <si>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</si>
  <si>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</si>
  <si>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</si>
  <si>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</si>
  <si>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</si>
  <si>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</si>
  <si>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</si>
  <si>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</si>
  <si>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</si>
  <si>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</si>
  <si>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</si>
  <si>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</si>
  <si>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</si>
  <si>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</si>
  <si>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</si>
  <si>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</si>
  <si>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</si>
  <si>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</si>
  <si>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</si>
  <si>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</si>
  <si>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</si>
  <si>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</si>
  <si>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</si>
  <si>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</si>
  <si>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</si>
  <si>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</si>
  <si>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</si>
  <si>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</si>
  <si>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</si>
  <si>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</si>
  <si>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</si>
  <si>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</si>
  <si>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</si>
  <si>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</si>
  <si>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</si>
  <si>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</si>
  <si>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</si>
  <si>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</si>
  <si>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</si>
  <si>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</si>
  <si>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</si>
  <si>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</si>
  <si>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</si>
  <si>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</si>
  <si>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</si>
  <si>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</si>
  <si>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</si>
  <si>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</si>
  <si>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</si>
  <si>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</si>
  <si>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</si>
  <si>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</si>
  <si>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</si>
  <si>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</si>
  <si>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</si>
  <si>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</si>
  <si>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</si>
  <si>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</si>
  <si>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</si>
  <si>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</si>
  <si>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</si>
  <si>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</si>
  <si>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</si>
  <si>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</si>
  <si>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</si>
  <si>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</si>
  <si>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</si>
  <si>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</si>
  <si>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</si>
  <si>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</si>
  <si>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</si>
  <si>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</si>
  <si>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</si>
  <si>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</si>
  <si>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</si>
  <si>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</si>
  <si>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</si>
  <si>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</si>
  <si>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</si>
  <si>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</si>
  <si>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</si>
  <si>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</si>
  <si>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</si>
  <si>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</si>
  <si>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</si>
  <si>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</si>
  <si>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</si>
  <si>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</si>
  <si>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</si>
  <si>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</si>
  <si>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</si>
  <si>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</si>
  <si>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</si>
  <si>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</si>
  <si>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</si>
  <si>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</si>
  <si>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</si>
  <si>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</si>
  <si>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</si>
  <si>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</si>
  <si>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</si>
  <si>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</si>
  <si>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</si>
  <si>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</si>
  <si>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</si>
  <si>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</si>
  <si>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</si>
  <si>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</si>
  <si>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</si>
  <si>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</si>
  <si>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</si>
  <si>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</si>
  <si>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</si>
  <si>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</si>
  <si>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</si>
  <si>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</si>
  <si>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</si>
  <si>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</si>
  <si>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</si>
  <si>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</si>
  <si>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</si>
  <si>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</si>
  <si>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</si>
  <si>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</si>
  <si>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</si>
  <si>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</si>
  <si>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</si>
  <si>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</si>
  <si>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</si>
  <si>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</si>
  <si>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</si>
  <si>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</si>
  <si>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</si>
  <si>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</si>
  <si>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</si>
  <si>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</si>
  <si>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</si>
  <si>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</si>
  <si>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</si>
  <si>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</si>
  <si>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</si>
  <si>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</si>
  <si>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</si>
  <si>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</si>
  <si>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</si>
  <si>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</si>
  <si>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</si>
  <si>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</si>
  <si>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</si>
  <si>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</si>
  <si>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</si>
  <si>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</si>
  <si>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</si>
  <si>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</si>
  <si>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</si>
  <si>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</si>
  <si>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</si>
  <si>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</si>
  <si>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</si>
  <si>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</si>
  <si>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</si>
  <si>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</si>
  <si>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</si>
  <si>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</si>
  <si>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</si>
  <si>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</si>
  <si>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</si>
  <si>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</si>
  <si>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</si>
  <si>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</si>
  <si>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</si>
  <si>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</si>
  <si>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</si>
  <si>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</si>
  <si>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</si>
  <si>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</si>
  <si>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</si>
  <si>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</si>
  <si>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</si>
  <si>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</si>
  <si>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</si>
  <si>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</si>
  <si>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</si>
  <si>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</si>
  <si>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</si>
  <si>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</si>
  <si>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</si>
  <si>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</si>
  <si>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</si>
  <si>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</si>
  <si>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</si>
  <si>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</si>
  <si>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</si>
  <si>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</si>
  <si>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</si>
  <si>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</si>
  <si>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</si>
  <si>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</si>
  <si>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</si>
  <si>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</si>
  <si>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</si>
  <si>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</si>
  <si>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</si>
  <si>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</si>
  <si>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</si>
  <si>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</si>
  <si>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</si>
  <si>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</si>
  <si>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</si>
  <si>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</si>
  <si>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</si>
  <si>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</si>
  <si>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</si>
  <si>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</si>
  <si>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</si>
  <si>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</si>
  <si>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</si>
  <si>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</si>
  <si>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</si>
  <si>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</si>
  <si>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</si>
  <si>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</si>
  <si>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</si>
  <si>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</si>
  <si>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</si>
  <si>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</si>
  <si>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</si>
  <si>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</si>
  <si>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</si>
  <si>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</si>
  <si>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</si>
  <si>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</si>
  <si>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</si>
  <si>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</si>
  <si>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</si>
  <si>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</si>
  <si>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</si>
  <si>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</si>
  <si>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</si>
  <si>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</si>
  <si>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</si>
  <si>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</si>
  <si>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</si>
  <si>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</si>
  <si>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</si>
  <si>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</si>
  <si>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</si>
  <si>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</si>
  <si>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</si>
  <si>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</si>
  <si>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</si>
  <si>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</si>
  <si>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</si>
  <si>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</si>
  <si>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</si>
  <si>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</si>
  <si>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</si>
  <si>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</si>
  <si>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</si>
  <si>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</si>
  <si>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</si>
  <si>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</si>
  <si>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</si>
  <si>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</si>
  <si>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</si>
  <si>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</si>
  <si>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</si>
  <si>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</si>
  <si>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</si>
  <si>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</si>
  <si>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</si>
  <si>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</si>
  <si>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</si>
  <si>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</si>
  <si>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</si>
  <si>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</si>
  <si>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</si>
  <si>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</si>
  <si>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</si>
  <si>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</si>
  <si>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</si>
  <si>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</si>
  <si>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</si>
  <si>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</si>
  <si>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</si>
  <si>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</si>
  <si>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</si>
  <si>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</si>
  <si>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</si>
  <si>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</si>
  <si>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</si>
  <si>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</si>
  <si>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</si>
  <si>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</si>
  <si>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</si>
  <si>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</si>
  <si>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</si>
  <si>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</si>
  <si>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</si>
  <si>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</si>
  <si>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</si>
  <si>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</si>
  <si>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</si>
  <si>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</si>
  <si>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</si>
  <si>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</si>
  <si>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</si>
  <si>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</si>
  <si>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</si>
  <si>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</si>
  <si>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</si>
  <si>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</si>
  <si>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</si>
  <si>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</si>
  <si>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</si>
  <si>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</si>
  <si>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</si>
  <si>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</si>
  <si>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</si>
  <si>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</si>
  <si>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</si>
  <si>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</si>
  <si>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</si>
  <si>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</si>
  <si>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</si>
  <si>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</si>
  <si>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</si>
  <si>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</si>
  <si>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</si>
  <si>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</si>
  <si>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</si>
  <si>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</si>
  <si>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</si>
  <si>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</si>
  <si>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</si>
  <si>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</si>
  <si>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</si>
  <si>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</si>
  <si>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</si>
  <si>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</si>
  <si>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</si>
  <si>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</si>
  <si>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</si>
  <si>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</si>
  <si>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</si>
  <si>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</si>
  <si>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</si>
  <si>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</si>
  <si>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</si>
  <si>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</si>
  <si>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</si>
  <si>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</si>
  <si>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</si>
  <si>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</si>
  <si>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</si>
  <si>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</si>
  <si>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</si>
  <si>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</si>
  <si>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</si>
  <si>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</si>
  <si>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</si>
  <si>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</si>
  <si>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</si>
  <si>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</si>
  <si>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</si>
  <si>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</si>
  <si>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</si>
  <si>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</si>
  <si>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</si>
  <si>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</si>
  <si>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</si>
  <si>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</si>
  <si>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</si>
  <si>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</si>
  <si>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</si>
  <si>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</si>
  <si>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</si>
  <si>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</si>
  <si>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</si>
  <si>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</si>
  <si>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</si>
  <si>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</si>
  <si>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</si>
  <si>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</si>
  <si>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</si>
  <si>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</si>
  <si>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</si>
  <si>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</si>
  <si>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</si>
  <si>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</si>
  <si>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</si>
  <si>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</si>
  <si>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</si>
  <si>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</si>
  <si>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</si>
  <si>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</si>
  <si>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</si>
  <si>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</si>
  <si>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</si>
  <si>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</si>
  <si>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</si>
  <si>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</si>
  <si>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</si>
  <si>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</si>
  <si>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</si>
  <si>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</si>
  <si>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</si>
  <si>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</si>
  <si>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</si>
  <si>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</si>
  <si>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</si>
  <si>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</si>
  <si>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</si>
  <si>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</si>
  <si>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</si>
  <si>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</si>
  <si>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</si>
  <si>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</si>
  <si>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</si>
  <si>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</si>
  <si>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</si>
  <si>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</si>
  <si>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</si>
  <si>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</si>
  <si>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</si>
  <si>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</si>
  <si>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</si>
  <si>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</si>
  <si>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</si>
  <si>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</si>
  <si>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</si>
  <si>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</si>
  <si>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</si>
  <si>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</si>
  <si>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</si>
  <si>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</si>
  <si>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</si>
  <si>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</si>
  <si>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</si>
  <si>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</si>
  <si>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</si>
  <si>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</si>
  <si>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</si>
  <si>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</si>
  <si>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</si>
  <si>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</si>
  <si>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</si>
  <si>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</si>
  <si>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</si>
  <si>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</si>
  <si>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</si>
  <si>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</si>
  <si>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</si>
  <si>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</si>
  <si>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</si>
  <si>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</si>
  <si>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</si>
  <si>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</si>
  <si>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</si>
  <si>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</si>
  <si>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</si>
  <si>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</si>
  <si>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</si>
  <si>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</si>
  <si>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</si>
  <si>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</si>
  <si>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</si>
  <si>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</si>
  <si>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</si>
  <si>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</si>
  <si>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</si>
  <si>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</si>
  <si>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</si>
  <si>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</si>
  <si>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</si>
  <si>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</si>
  <si>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</si>
  <si>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</si>
  <si>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</si>
  <si>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</si>
  <si>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</si>
  <si>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</si>
  <si>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</si>
  <si>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</si>
  <si>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</si>
  <si>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</si>
  <si>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</si>
  <si>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</si>
  <si>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</si>
  <si>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</si>
  <si>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</si>
  <si>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</si>
  <si>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</si>
  <si>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</si>
  <si>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</si>
  <si>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</si>
  <si>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</si>
  <si>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</si>
  <si>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</si>
  <si>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</si>
  <si>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</si>
  <si>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</si>
  <si>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</si>
  <si>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</si>
  <si>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</si>
  <si>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</si>
  <si>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</si>
  <si>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</si>
  <si>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</si>
  <si>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</si>
  <si>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</si>
  <si>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</si>
  <si>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</si>
  <si>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</si>
  <si>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</si>
  <si>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</si>
  <si>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</si>
  <si>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</si>
  <si>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</si>
  <si>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</si>
  <si>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</si>
  <si>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</si>
  <si>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</si>
  <si>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</si>
  <si>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</si>
  <si>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</si>
  <si>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</si>
  <si>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</si>
  <si>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</si>
  <si>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</si>
  <si>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</si>
  <si>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</si>
  <si>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</si>
  <si>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</si>
  <si>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</si>
  <si>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</si>
  <si>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</si>
  <si>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</si>
  <si>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</si>
  <si>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</si>
  <si>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</si>
  <si>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</si>
  <si>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</si>
  <si>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</si>
  <si>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</si>
  <si>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</si>
  <si>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</si>
  <si>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</si>
  <si>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</si>
  <si>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</si>
  <si>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</si>
  <si>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</si>
  <si>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</si>
  <si>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</si>
  <si>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</si>
  <si>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</si>
  <si>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</si>
  <si>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</si>
  <si>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</si>
  <si>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</si>
  <si>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</si>
  <si>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</si>
  <si>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</si>
  <si>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</si>
  <si>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</si>
  <si>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</si>
  <si>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</si>
  <si>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</si>
  <si>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</si>
  <si>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</si>
  <si>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</si>
  <si>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</si>
  <si>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</si>
  <si>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</si>
  <si>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</si>
  <si>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</si>
  <si>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</si>
  <si>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</si>
  <si>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</si>
  <si>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</si>
  <si>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</si>
  <si>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</si>
  <si>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</si>
  <si>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</si>
  <si>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</si>
  <si>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</si>
  <si>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</si>
  <si>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</si>
  <si>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</si>
  <si>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</si>
  <si>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</si>
  <si>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</si>
  <si>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</si>
  <si>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</si>
  <si>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</si>
  <si>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</si>
  <si>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</si>
  <si>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</si>
  <si>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</si>
  <si>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</si>
  <si>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</si>
  <si>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</si>
  <si>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</si>
  <si>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</si>
  <si>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</si>
  <si>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</si>
  <si>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</si>
  <si>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</si>
  <si>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</si>
  <si>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</si>
  <si>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</si>
  <si>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</si>
  <si>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</si>
  <si>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</si>
  <si>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</si>
  <si>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</si>
  <si>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</si>
  <si>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</si>
  <si>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</si>
  <si>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</si>
  <si>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</si>
  <si>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</si>
  <si>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</si>
  <si>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</si>
  <si>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</si>
  <si>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</si>
  <si>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</si>
  <si>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</si>
  <si>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</si>
  <si>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</si>
  <si>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</si>
  <si>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</si>
  <si>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</si>
  <si>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</si>
  <si>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</si>
  <si>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</si>
  <si>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</si>
  <si>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</si>
  <si>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</si>
  <si>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</si>
  <si>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</si>
  <si>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</si>
  <si>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</si>
  <si>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</si>
  <si>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</si>
  <si>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</si>
  <si>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</si>
  <si>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</si>
  <si>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</si>
  <si>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</si>
  <si>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</si>
  <si>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</si>
  <si>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</si>
  <si>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</si>
  <si>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</si>
  <si>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</si>
  <si>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</si>
  <si>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</si>
  <si>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</si>
  <si>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</si>
  <si>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</si>
  <si>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</si>
  <si>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</si>
  <si>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</si>
  <si>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</si>
  <si>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</si>
  <si>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</si>
  <si>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</si>
  <si>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</si>
  <si>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</si>
  <si>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</si>
  <si>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</si>
  <si>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</si>
  <si>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</si>
  <si>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</si>
  <si>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</si>
  <si>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</si>
  <si>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</si>
  <si>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</si>
  <si>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</si>
  <si>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</si>
  <si>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</si>
  <si>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</si>
  <si>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</si>
  <si>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</si>
  <si>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</si>
  <si>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</si>
  <si>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</si>
  <si>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</si>
  <si>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</si>
  <si>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</si>
  <si>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</si>
  <si>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</si>
  <si>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</si>
  <si>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</si>
  <si>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</si>
  <si>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</si>
  <si>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</si>
  <si>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</si>
  <si>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</si>
  <si>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</si>
  <si>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</si>
  <si>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</si>
  <si>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</si>
  <si>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</si>
  <si>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</si>
  <si>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</si>
  <si>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</si>
  <si>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</si>
  <si>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</si>
  <si>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</si>
  <si>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</si>
  <si>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</si>
  <si>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</si>
  <si>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</si>
  <si>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</si>
  <si>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</si>
  <si>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</si>
  <si>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</si>
  <si>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</si>
  <si>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</si>
  <si>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</si>
  <si>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</si>
  <si>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</si>
  <si>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</si>
  <si>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</si>
  <si>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</si>
  <si>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</si>
  <si>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</si>
  <si>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</si>
  <si>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</si>
  <si>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</si>
  <si>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</si>
  <si>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</si>
  <si>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</si>
  <si>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</si>
  <si>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</si>
  <si>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</si>
  <si>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</si>
  <si>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</si>
  <si>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</si>
  <si>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</si>
  <si>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</si>
  <si>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</si>
  <si>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</si>
  <si>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</si>
  <si>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</si>
  <si>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</si>
  <si>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</si>
  <si>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</si>
  <si>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</si>
  <si>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</si>
  <si>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</si>
  <si>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</si>
  <si>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</si>
  <si>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</si>
  <si>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</si>
  <si>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</si>
  <si>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</si>
  <si>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</si>
  <si>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</si>
  <si>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</si>
  <si>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</si>
  <si>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</si>
  <si>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</si>
  <si>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</si>
  <si>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</si>
  <si>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</si>
  <si>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</si>
  <si>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</si>
  <si>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</si>
  <si>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</si>
  <si>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</si>
  <si>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</si>
  <si>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</si>
  <si>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</si>
  <si>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</si>
  <si>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</si>
  <si>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</si>
  <si>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</si>
  <si>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</si>
  <si>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</si>
  <si>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</si>
  <si>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</si>
  <si>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</si>
  <si>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</si>
  <si>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</si>
  <si>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</si>
  <si>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</si>
  <si>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</si>
  <si>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</si>
  <si>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</si>
  <si>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</si>
  <si>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</si>
  <si>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</si>
  <si>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</si>
  <si>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</si>
  <si>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</si>
  <si>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</si>
  <si>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</si>
  <si>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</si>
  <si>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</si>
  <si>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</si>
  <si>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</si>
  <si>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</si>
  <si>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</si>
  <si>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</si>
  <si>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</si>
  <si>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</si>
  <si>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</si>
  <si>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</si>
  <si>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</si>
  <si>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</si>
  <si>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</si>
  <si>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</si>
  <si>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</si>
  <si>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</si>
  <si>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</si>
  <si>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</si>
  <si>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</si>
  <si>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</si>
  <si>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</si>
  <si>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</si>
  <si>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</si>
  <si>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</si>
  <si>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</si>
  <si>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</si>
  <si>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</si>
  <si>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</si>
  <si>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</si>
  <si>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</si>
  <si>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</si>
  <si>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</si>
  <si>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</si>
  <si>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</si>
  <si>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</si>
  <si>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</si>
  <si>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</si>
  <si>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</si>
  <si>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</si>
  <si>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</si>
  <si>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</si>
  <si>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</si>
  <si>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</si>
  <si>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</si>
  <si>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</si>
  <si>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</si>
  <si>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</si>
  <si>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</si>
  <si>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</si>
  <si>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</si>
  <si>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</si>
  <si>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</si>
  <si>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</si>
  <si>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</si>
  <si>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</si>
  <si>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</si>
  <si>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</si>
  <si>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</si>
  <si>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</si>
  <si>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</si>
  <si>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</si>
  <si>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</si>
  <si>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</si>
  <si>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</si>
  <si>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</si>
  <si>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</si>
  <si>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</si>
  <si>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</si>
  <si>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</si>
  <si>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</si>
  <si>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</si>
  <si>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</si>
  <si>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</si>
  <si>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</si>
  <si>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</si>
  <si>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</si>
  <si>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</si>
  <si>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</si>
  <si>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</si>
  <si>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</si>
  <si>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</si>
  <si>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</si>
  <si>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</si>
  <si>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</si>
  <si>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</si>
  <si>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</si>
  <si>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</si>
  <si>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</si>
  <si>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</si>
  <si>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</si>
  <si>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</si>
  <si>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</si>
  <si>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</si>
  <si>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</si>
  <si>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</si>
  <si>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</si>
  <si>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</si>
  <si>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</si>
  <si>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</si>
  <si>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</si>
  <si>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</si>
  <si>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</si>
  <si>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</si>
  <si>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</si>
  <si>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</si>
  <si>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</si>
  <si>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</si>
  <si>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</si>
  <si>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</si>
  <si>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</si>
  <si>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</si>
  <si>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</si>
  <si>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</si>
  <si>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</si>
  <si>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</si>
  <si>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</si>
  <si>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</si>
  <si>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</si>
  <si>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</si>
  <si>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</si>
  <si>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</si>
  <si>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</si>
  <si>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</si>
  <si>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</si>
  <si>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</si>
  <si>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</si>
  <si>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</si>
  <si>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</si>
  <si>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</si>
  <si>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</si>
  <si>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</si>
  <si>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</si>
  <si>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</si>
  <si>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</si>
  <si>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</si>
  <si>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</si>
  <si>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</si>
  <si>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</si>
  <si>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</si>
  <si>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</si>
  <si>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</si>
  <si>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</si>
  <si>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</si>
  <si>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</si>
  <si>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</si>
  <si>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</si>
  <si>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</si>
  <si>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</si>
  <si>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</si>
  <si>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</si>
  <si>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</si>
  <si>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</si>
  <si>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</si>
  <si>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</si>
  <si>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</si>
  <si>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</si>
  <si>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</si>
  <si>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</si>
  <si>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</si>
  <si>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</si>
  <si>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</si>
  <si>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</si>
  <si>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</si>
  <si>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</si>
  <si>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</si>
  <si>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</si>
  <si>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</si>
  <si>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</si>
  <si>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</si>
  <si>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</si>
  <si>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</si>
  <si>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</si>
  <si>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</si>
  <si>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</si>
  <si>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</si>
  <si>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</si>
  <si>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</si>
  <si>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</si>
  <si>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</si>
  <si>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</si>
  <si>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</si>
  <si>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</si>
  <si>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</si>
  <si>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</si>
  <si>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</si>
  <si>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</si>
  <si>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</si>
  <si>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</si>
  <si>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</si>
  <si>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</si>
  <si>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</si>
  <si>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</si>
  <si>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</si>
  <si>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</si>
  <si>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</si>
  <si>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</si>
  <si>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</si>
  <si>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</si>
  <si>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</si>
  <si>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</si>
  <si>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</si>
  <si>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</si>
  <si>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</si>
  <si>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</si>
  <si>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</si>
  <si>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</si>
  <si>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</si>
  <si>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</si>
  <si>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</si>
  <si>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</si>
  <si>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</si>
  <si>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</si>
  <si>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</si>
  <si>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</si>
  <si>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</si>
  <si>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</si>
  <si>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</si>
  <si>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</si>
  <si>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</si>
  <si>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</si>
  <si>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</si>
  <si>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</si>
  <si>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</si>
  <si>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</si>
  <si>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</si>
  <si>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</si>
  <si>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</si>
  <si>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</si>
  <si>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</si>
  <si>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</si>
  <si>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</si>
  <si>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</si>
  <si>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</si>
  <si>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</si>
  <si>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</si>
  <si>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</si>
  <si>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</si>
  <si>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</si>
  <si>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</si>
  <si>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</si>
  <si>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</si>
  <si>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</si>
  <si>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</si>
  <si>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</si>
  <si>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</si>
  <si>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</si>
  <si>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</si>
  <si>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</si>
  <si>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</si>
  <si>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</si>
  <si>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</si>
  <si>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</si>
  <si>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</si>
  <si>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</si>
  <si>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</si>
  <si>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</si>
  <si>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</si>
  <si>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</si>
  <si>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</si>
  <si>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</si>
  <si>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</si>
  <si>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</si>
  <si>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</si>
  <si>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</si>
  <si>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</si>
  <si>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</si>
  <si>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</si>
  <si>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</si>
  <si>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</si>
  <si>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</si>
  <si>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</si>
  <si>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</si>
  <si>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</si>
  <si>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</si>
  <si>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</si>
  <si>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</si>
  <si>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</si>
  <si>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</si>
  <si>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</si>
  <si>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</si>
  <si>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</si>
  <si>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</si>
  <si>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</si>
  <si>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</si>
  <si>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</si>
  <si>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</si>
  <si>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</si>
  <si>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</si>
  <si>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</si>
  <si>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</si>
  <si>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</si>
  <si>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</si>
  <si>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</si>
  <si>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</si>
  <si>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</si>
  <si>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</si>
  <si>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</si>
  <si>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</si>
  <si>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</si>
  <si>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</si>
  <si>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</si>
  <si>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</si>
  <si>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</si>
  <si>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</si>
  <si>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</si>
  <si>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</si>
  <si>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</si>
  <si>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</si>
  <si>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</si>
  <si>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</si>
  <si>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</si>
  <si>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</si>
  <si>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</si>
  <si>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</si>
  <si>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</si>
  <si>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</si>
  <si>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</si>
  <si>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</si>
  <si>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</si>
  <si>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</si>
  <si>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</si>
  <si>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</si>
  <si>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</si>
  <si>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</si>
  <si>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</si>
  <si>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</si>
  <si>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</si>
  <si>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</si>
  <si>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</si>
  <si>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</si>
  <si>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</si>
  <si>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</si>
  <si>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</si>
  <si>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</si>
  <si>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</si>
  <si>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</si>
  <si>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</si>
  <si>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</si>
  <si>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</si>
  <si>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</si>
  <si>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</si>
  <si>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</si>
  <si>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</si>
  <si>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</si>
  <si>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</si>
  <si>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</si>
  <si>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</si>
  <si>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</si>
  <si>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</si>
  <si>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</si>
  <si>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</si>
  <si>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</si>
  <si>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</si>
  <si>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</si>
  <si>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</si>
  <si>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</si>
  <si>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</si>
  <si>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</si>
  <si>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</si>
  <si>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</si>
  <si>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</si>
  <si>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</si>
  <si>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</si>
  <si>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</si>
  <si>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</si>
  <si>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</si>
  <si>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</si>
  <si>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</si>
  <si>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</si>
  <si>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</si>
  <si>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</si>
  <si>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</si>
  <si>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</si>
  <si>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</si>
  <si>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</si>
  <si>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</si>
  <si>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</si>
  <si>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</si>
  <si>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</si>
  <si>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</si>
  <si>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</si>
  <si>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</si>
  <si>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</si>
  <si>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</si>
  <si>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</si>
  <si>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</si>
  <si>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</si>
  <si>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</si>
  <si>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</si>
  <si>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</si>
  <si>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</si>
  <si>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</si>
  <si>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</si>
  <si>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</si>
  <si>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</si>
  <si>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</si>
  <si>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</si>
  <si>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</si>
  <si>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</si>
  <si>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</si>
  <si>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</si>
  <si>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</si>
  <si>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</si>
  <si>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</si>
  <si>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</si>
  <si>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</si>
  <si>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</si>
  <si>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</si>
  <si>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</si>
  <si>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</si>
  <si>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</si>
  <si>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</si>
  <si>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</si>
  <si>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</si>
  <si>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</si>
  <si>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</si>
  <si>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</si>
  <si>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</si>
  <si>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</si>
  <si>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</si>
  <si>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</si>
  <si>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</si>
  <si>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</si>
  <si>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</si>
  <si>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</si>
  <si>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</si>
  <si>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</si>
  <si>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</si>
  <si>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</si>
  <si>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</si>
  <si>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</si>
  <si>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</si>
  <si>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</si>
  <si>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</si>
  <si>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</si>
  <si>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</si>
  <si>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</si>
  <si>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</si>
  <si>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</si>
  <si>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</si>
  <si>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</si>
  <si>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</si>
  <si>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</si>
  <si>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</si>
  <si>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</si>
  <si>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</si>
  <si>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</si>
  <si>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</si>
  <si>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</si>
  <si>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</si>
  <si>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</si>
  <si>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</si>
  <si>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</si>
  <si>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</si>
  <si>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</si>
  <si>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</si>
  <si>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</si>
  <si>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</si>
  <si>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</si>
  <si>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</si>
  <si>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</si>
  <si>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</si>
  <si>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</si>
  <si>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</si>
  <si>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</si>
  <si>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</si>
  <si>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</si>
  <si>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</si>
  <si>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</si>
  <si>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</si>
  <si>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</si>
  <si>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</si>
  <si>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</si>
  <si>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</si>
  <si>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</si>
  <si>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</si>
  <si>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</si>
  <si>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</si>
  <si>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</si>
  <si>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</si>
  <si>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</si>
  <si>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</si>
  <si>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</si>
  <si>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</si>
  <si>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</si>
  <si>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</si>
  <si>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</si>
  <si>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</si>
  <si>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</si>
  <si>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</si>
  <si>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</si>
  <si>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</si>
  <si>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</si>
  <si>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</si>
  <si>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</si>
  <si>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</si>
  <si>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</si>
  <si>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</si>
  <si>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</si>
  <si>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</si>
  <si>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</si>
  <si>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</si>
  <si>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</si>
  <si>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</si>
  <si>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</si>
  <si>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</si>
  <si>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</si>
  <si>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</si>
  <si>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</si>
  <si>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</si>
  <si>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</si>
  <si>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</si>
  <si>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</si>
  <si>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</si>
  <si>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</si>
  <si>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</si>
  <si>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</si>
  <si>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</si>
  <si>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</si>
  <si>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</si>
  <si>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</si>
  <si>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</si>
  <si>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</si>
  <si>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</si>
  <si>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</si>
  <si>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</si>
  <si>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</si>
  <si>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</si>
  <si>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</si>
  <si>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</si>
  <si>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</si>
  <si>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</si>
  <si>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</si>
  <si>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</si>
  <si>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</si>
  <si>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</si>
  <si>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</si>
  <si>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</si>
  <si>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</si>
  <si>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</si>
  <si>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</si>
  <si>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</si>
  <si>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</si>
  <si>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</si>
  <si>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</si>
  <si>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</si>
  <si>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</si>
  <si>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</si>
  <si>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</si>
  <si>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</si>
  <si>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</si>
  <si>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</si>
  <si>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</si>
  <si>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</si>
  <si>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</si>
  <si>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</si>
  <si>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</si>
  <si>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</si>
  <si>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</si>
  <si>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</si>
  <si>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</si>
  <si>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</si>
  <si>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</si>
  <si>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</si>
  <si>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</si>
  <si>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</si>
  <si>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</si>
  <si>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</si>
  <si>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</si>
  <si>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</si>
  <si>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</si>
  <si>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</si>
  <si>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</si>
  <si>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</si>
  <si>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</si>
  <si>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</si>
  <si>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</si>
  <si>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</si>
  <si>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</si>
  <si>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</si>
  <si>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</si>
  <si>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</si>
  <si>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</si>
  <si>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</si>
  <si>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</si>
  <si>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</si>
  <si>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</si>
  <si>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</si>
  <si>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</si>
  <si>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</si>
  <si>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</si>
  <si>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</si>
  <si>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</si>
  <si>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</si>
  <si>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</si>
  <si>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</si>
  <si>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</si>
  <si>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</si>
  <si>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</si>
  <si>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</si>
  <si>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</si>
  <si>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</si>
  <si>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</si>
  <si>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</si>
  <si>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</si>
  <si>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</si>
  <si>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</si>
  <si>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</si>
  <si>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</si>
  <si>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</si>
  <si>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</si>
  <si>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</si>
  <si>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</si>
  <si>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</si>
  <si>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</si>
  <si>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</si>
  <si>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</si>
  <si>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</si>
  <si>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</si>
  <si>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</si>
  <si>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</si>
  <si>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</si>
  <si>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</si>
  <si>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</si>
  <si>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</si>
  <si>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</si>
  <si>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</si>
  <si>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</si>
  <si>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</si>
  <si>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</si>
  <si>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</si>
  <si>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</si>
  <si>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</si>
  <si>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</si>
  <si>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</si>
  <si>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</si>
  <si>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</si>
  <si>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</si>
  <si>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</si>
  <si>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</si>
  <si>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</si>
  <si>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</si>
  <si>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</si>
  <si>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</si>
  <si>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</si>
  <si>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</si>
  <si>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</si>
  <si>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</si>
  <si>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</si>
  <si>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</si>
  <si>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</si>
  <si>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</si>
  <si>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</si>
  <si>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</si>
  <si>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</si>
  <si>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</si>
  <si>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</si>
  <si>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</si>
  <si>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</si>
  <si>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</si>
  <si>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</si>
  <si>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</si>
  <si>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</si>
  <si>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</si>
  <si>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</si>
  <si>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</si>
  <si>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</si>
  <si>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</si>
  <si>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</si>
  <si>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</si>
  <si>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</si>
  <si>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</si>
  <si>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</si>
  <si>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</si>
  <si>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</si>
  <si>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</si>
  <si>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</si>
  <si>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</si>
  <si>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</si>
  <si>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</si>
  <si>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</si>
  <si>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</si>
  <si>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</si>
  <si>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</si>
  <si>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</si>
  <si>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</si>
  <si>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</si>
  <si>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</si>
  <si>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</si>
  <si>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</si>
  <si>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</si>
  <si>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</si>
  <si>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</si>
  <si>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</si>
  <si>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</si>
  <si>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</si>
  <si>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</si>
  <si>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</si>
  <si>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</si>
  <si>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</si>
  <si>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</si>
  <si>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</si>
  <si>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</si>
  <si>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</si>
  <si>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</si>
  <si>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</si>
  <si>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</si>
  <si>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</si>
  <si>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</si>
  <si>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</si>
  <si>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</si>
  <si>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</si>
  <si>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</si>
  <si>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</si>
  <si>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</si>
  <si>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</si>
  <si>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</si>
  <si>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</si>
  <si>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</si>
  <si>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</si>
  <si>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</si>
  <si>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</si>
  <si>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</si>
  <si>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</si>
  <si>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</si>
  <si>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</si>
  <si>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</si>
  <si>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</si>
  <si>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</si>
  <si>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</si>
  <si>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</si>
  <si>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</si>
  <si>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</si>
  <si>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</si>
  <si>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</si>
  <si>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</si>
  <si>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</si>
  <si>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</si>
  <si>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</si>
  <si>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</si>
  <si>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</si>
  <si>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</si>
  <si>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</si>
  <si>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</si>
  <si>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</si>
  <si>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</si>
  <si>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</si>
  <si>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</si>
  <si>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</si>
  <si>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</si>
  <si>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</si>
  <si>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</si>
  <si>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</si>
  <si>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</si>
  <si>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</si>
  <si>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</si>
  <si>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</si>
  <si>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</si>
  <si>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</si>
  <si>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</si>
  <si>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</si>
  <si>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</si>
  <si>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</si>
  <si>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</si>
  <si>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</si>
  <si>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</si>
  <si>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</si>
  <si>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</si>
  <si>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</si>
  <si>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</si>
  <si>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</si>
  <si>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</si>
  <si>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</si>
  <si>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</si>
  <si>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</si>
  <si>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</si>
  <si>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</si>
  <si>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</si>
  <si>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</si>
  <si>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</si>
  <si>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</si>
  <si>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</si>
  <si>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</si>
  <si>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</si>
  <si>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</si>
  <si>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</si>
  <si>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</si>
  <si>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</si>
  <si>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</si>
  <si>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</si>
  <si>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</si>
  <si>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</si>
  <si>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</si>
  <si>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</si>
  <si>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</si>
  <si>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</si>
  <si>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</si>
  <si>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</si>
  <si>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</si>
  <si>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</si>
  <si>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</si>
  <si>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</si>
  <si>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</si>
  <si>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</si>
  <si>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</si>
  <si>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</si>
  <si>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</si>
  <si>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</si>
  <si>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</si>
  <si>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</si>
  <si>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</si>
  <si>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</si>
  <si>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</si>
  <si>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</si>
  <si>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</si>
  <si>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</si>
  <si>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</si>
  <si>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</si>
  <si>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</si>
  <si>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</si>
  <si>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</si>
  <si>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</si>
  <si>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</si>
  <si>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</si>
  <si>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</si>
  <si>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</si>
  <si>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</si>
  <si>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</si>
  <si>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</si>
  <si>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</si>
  <si>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</si>
  <si>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</si>
  <si>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</si>
  <si>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</si>
  <si>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</si>
  <si>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</si>
  <si>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</si>
  <si>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</si>
  <si>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</si>
  <si>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</si>
  <si>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</si>
  <si>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</si>
  <si>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</si>
  <si>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</si>
  <si>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</si>
  <si>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</si>
  <si>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</si>
  <si>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</si>
  <si>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</si>
  <si>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</si>
  <si>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</si>
  <si>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</si>
  <si>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</si>
  <si>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</si>
  <si>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</si>
  <si>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</si>
  <si>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</si>
  <si>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</si>
  <si>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</si>
  <si>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</si>
  <si>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</si>
  <si>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</si>
  <si>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</si>
  <si>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</si>
  <si>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</si>
  <si>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</si>
  <si>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</si>
  <si>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</si>
  <si>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</si>
  <si>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</si>
  <si>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</si>
  <si>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</si>
  <si>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</si>
  <si>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</si>
  <si>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</si>
  <si>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</si>
  <si>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</si>
  <si>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</si>
  <si>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</si>
  <si>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</si>
  <si>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</si>
  <si>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</si>
  <si>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</si>
  <si>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</si>
  <si>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</si>
  <si>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</si>
  <si>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</si>
  <si>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</si>
  <si>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</si>
  <si>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</si>
  <si>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</si>
  <si>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</si>
  <si>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</si>
  <si>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</si>
  <si>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</si>
  <si>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</si>
  <si>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</si>
  <si>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</si>
  <si>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</si>
  <si>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</si>
  <si>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</si>
  <si>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</si>
  <si>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</si>
  <si>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</si>
  <si>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</si>
  <si>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</si>
  <si>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</si>
  <si>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</si>
  <si>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</si>
  <si>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</si>
  <si>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</si>
  <si>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</si>
  <si>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</si>
  <si>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</si>
  <si>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</si>
  <si>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</si>
  <si>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</si>
  <si>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</si>
  <si>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</si>
  <si>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</si>
  <si>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</si>
  <si>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</si>
  <si>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</si>
  <si>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</si>
  <si>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</si>
  <si>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</si>
  <si>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</si>
  <si>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</si>
  <si>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</si>
  <si>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</si>
  <si>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</si>
  <si>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</si>
  <si>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</si>
  <si>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</si>
  <si>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</si>
  <si>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</si>
  <si>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</si>
  <si>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</si>
  <si>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</si>
  <si>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</si>
  <si>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</si>
  <si>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</si>
  <si>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</si>
  <si>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</si>
  <si>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</si>
  <si>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</si>
  <si>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</si>
  <si>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</si>
  <si>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</si>
  <si>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</si>
  <si>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</si>
  <si>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</si>
  <si>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</si>
  <si>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</si>
  <si>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</si>
  <si>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</si>
  <si>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</si>
  <si>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</si>
  <si>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</si>
  <si>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</si>
  <si>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</si>
  <si>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</si>
  <si>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</si>
  <si>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</si>
  <si>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</si>
  <si>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</si>
  <si>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</si>
  <si>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</si>
  <si>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</si>
  <si>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</si>
  <si>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</si>
  <si>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</si>
  <si>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</si>
  <si>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</si>
  <si>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</si>
  <si>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</si>
  <si>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</si>
  <si>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</si>
  <si>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</si>
  <si>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</si>
  <si>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</si>
  <si>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</si>
  <si>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</si>
  <si>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</si>
  <si>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</si>
  <si>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</si>
  <si>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</si>
  <si>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</si>
  <si>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</si>
  <si>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</si>
  <si>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</si>
  <si>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</si>
  <si>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</si>
  <si>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</si>
  <si>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</si>
  <si>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</si>
  <si>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</si>
  <si>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</si>
  <si>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</si>
  <si>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</si>
  <si>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</si>
  <si>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</si>
  <si>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</si>
  <si>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</si>
  <si>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</si>
  <si>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</si>
  <si>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</si>
  <si>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</si>
  <si>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</si>
  <si>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</si>
  <si>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</si>
  <si>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</si>
  <si>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</si>
  <si>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</si>
  <si>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</si>
  <si>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</si>
  <si>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</si>
  <si>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</si>
  <si>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</si>
  <si>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</si>
  <si>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</si>
  <si>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</si>
  <si>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</si>
  <si>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</si>
  <si>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</si>
  <si>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</si>
  <si>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</si>
  <si>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</si>
  <si>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</si>
  <si>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</si>
  <si>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</si>
  <si>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</si>
  <si>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</si>
  <si>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</si>
  <si>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</si>
  <si>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</si>
  <si>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</si>
  <si>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</si>
  <si>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</si>
  <si>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</si>
  <si>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</si>
  <si>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</si>
  <si>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</si>
  <si>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</si>
  <si>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</si>
  <si>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</si>
  <si>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</si>
  <si>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</si>
  <si>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</si>
  <si>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</si>
  <si>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</si>
  <si>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</si>
  <si>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</si>
  <si>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</si>
  <si>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</si>
  <si>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</si>
  <si>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</si>
  <si>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</si>
  <si>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</si>
  <si>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</si>
  <si>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</si>
  <si>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</si>
  <si>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</si>
  <si>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</si>
  <si>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</si>
  <si>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</si>
  <si>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</si>
  <si>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</si>
  <si>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</si>
  <si>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</si>
  <si>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</si>
  <si>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</si>
  <si>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</si>
  <si>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</si>
  <si>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</si>
  <si>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</si>
  <si>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</si>
  <si>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</si>
  <si>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</si>
  <si>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</si>
  <si>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</si>
  <si>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</si>
  <si>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</si>
  <si>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</si>
  <si>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</si>
  <si>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</si>
  <si>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</si>
  <si>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</si>
  <si>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</si>
  <si>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</si>
  <si>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</si>
  <si>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</si>
  <si>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</si>
  <si>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</si>
  <si>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</si>
  <si>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</si>
  <si>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</si>
  <si>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</si>
  <si>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</si>
  <si>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</si>
  <si>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</si>
  <si>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</si>
  <si>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</si>
  <si>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</si>
  <si>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</si>
  <si>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</si>
  <si>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</si>
  <si>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</si>
  <si>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</si>
  <si>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</si>
  <si>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</si>
  <si>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</si>
  <si>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</si>
  <si>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</si>
  <si>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</si>
  <si>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</si>
  <si>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</si>
  <si>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</si>
  <si>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</si>
  <si>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</si>
  <si>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</si>
  <si>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</si>
  <si>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</si>
  <si>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</si>
  <si>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</si>
  <si>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</si>
  <si>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</si>
  <si>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</si>
  <si>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</si>
  <si>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</si>
  <si>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</si>
  <si>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</si>
  <si>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</si>
  <si>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</si>
  <si>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</si>
  <si>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</si>
  <si>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</si>
  <si>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</si>
  <si>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</si>
  <si>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</si>
  <si>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</si>
  <si>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</si>
  <si>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</si>
  <si>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</si>
  <si>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</si>
  <si>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</si>
  <si>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</si>
  <si>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</si>
  <si>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</si>
  <si>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</si>
  <si>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</si>
  <si>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</si>
  <si>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</si>
  <si>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</si>
  <si>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</si>
  <si>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</si>
  <si>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</si>
  <si>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</si>
  <si>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</si>
  <si>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</si>
  <si>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</si>
  <si>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</si>
  <si>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</si>
  <si>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</si>
  <si>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</si>
  <si>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</si>
  <si>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</si>
  <si>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</si>
  <si>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</si>
  <si>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</si>
  <si>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</si>
  <si>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</si>
  <si>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</si>
  <si>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</si>
  <si>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</si>
  <si>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</si>
  <si>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</si>
  <si>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</si>
  <si>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</si>
  <si>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</si>
  <si>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</si>
  <si>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</si>
  <si>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</si>
  <si>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</si>
  <si>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</si>
  <si>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</si>
  <si>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</si>
  <si>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</si>
  <si>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</si>
  <si>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</si>
  <si>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</si>
  <si>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</si>
  <si>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</si>
  <si>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</si>
  <si>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</si>
  <si>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</si>
  <si>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</si>
  <si>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</si>
  <si>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</si>
  <si>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</si>
  <si>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</si>
  <si>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</si>
  <si>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</si>
  <si>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</si>
  <si>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</si>
  <si>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</si>
  <si>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</si>
  <si>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</si>
  <si>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</si>
  <si>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</si>
  <si>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</si>
  <si>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</si>
  <si>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</si>
  <si>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</si>
  <si>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</si>
  <si>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</si>
  <si>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</si>
  <si>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</si>
  <si>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</si>
  <si>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</si>
  <si>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</si>
  <si>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</si>
  <si>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</si>
  <si>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</si>
  <si>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</si>
  <si>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</si>
  <si>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</si>
  <si>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</si>
  <si>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</si>
  <si>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</si>
  <si>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</si>
  <si>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</si>
  <si>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</si>
  <si>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</si>
  <si>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</si>
  <si>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</si>
  <si>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</si>
  <si>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</si>
  <si>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</si>
  <si>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</si>
  <si>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</si>
  <si>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</si>
  <si>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</si>
  <si>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</si>
  <si>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</si>
  <si>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</si>
  <si>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</si>
  <si>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</si>
  <si>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</si>
  <si>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</si>
  <si>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</si>
  <si>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</si>
  <si>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</si>
  <si>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</si>
  <si>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</si>
  <si>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</si>
  <si>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</si>
  <si>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</si>
  <si>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</si>
  <si>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</si>
  <si>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</si>
  <si>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</si>
  <si>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</si>
  <si>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</si>
  <si>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</si>
  <si>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</si>
  <si>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</si>
  <si>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</si>
  <si>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</si>
  <si>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</si>
  <si>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</si>
  <si>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</si>
  <si>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</si>
  <si>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</si>
  <si>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</si>
  <si>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</si>
  <si>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</si>
  <si>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</si>
  <si>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</si>
  <si>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</si>
  <si>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</si>
  <si>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</si>
  <si>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</si>
  <si>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</si>
  <si>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</si>
  <si>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</si>
  <si>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</si>
  <si>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</si>
  <si>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</si>
  <si>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</si>
  <si>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</si>
  <si>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</si>
  <si>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</si>
  <si>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</si>
  <si>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</si>
  <si>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</si>
  <si>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</si>
  <si>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</si>
  <si>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</si>
  <si>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</si>
  <si>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</si>
  <si>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</si>
  <si>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</si>
  <si>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</si>
  <si>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</si>
  <si>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</si>
  <si>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</si>
  <si>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</si>
  <si>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</si>
  <si>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</si>
  <si>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</si>
  <si>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</si>
  <si>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</si>
  <si>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</si>
  <si>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</si>
  <si>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</si>
  <si>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</si>
  <si>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</si>
  <si>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</si>
  <si>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</si>
  <si>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</si>
  <si>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</si>
  <si>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</si>
  <si>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</si>
  <si>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</si>
  <si>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</si>
  <si>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</si>
  <si>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</si>
  <si>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</si>
  <si>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</si>
  <si>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</si>
  <si>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</si>
  <si>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</si>
  <si>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</si>
  <si>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</si>
  <si>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</si>
  <si>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</si>
  <si>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</si>
  <si>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</si>
  <si>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</si>
  <si>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</si>
  <si>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</si>
  <si>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</si>
  <si>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</si>
  <si>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</si>
  <si>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</si>
  <si>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</si>
  <si>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</si>
  <si>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</si>
  <si>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</si>
  <si>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</si>
  <si>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</si>
  <si>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</si>
  <si>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</si>
  <si>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</si>
  <si>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</si>
  <si>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</si>
  <si>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</si>
  <si>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</si>
  <si>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</si>
  <si>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</si>
  <si>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</si>
  <si>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</si>
  <si>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</si>
  <si>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</si>
  <si>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</si>
  <si>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</si>
  <si>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</si>
  <si>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</si>
  <si>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</si>
  <si>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</si>
  <si>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</si>
  <si>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</si>
  <si>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</si>
  <si>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</si>
  <si>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</si>
  <si>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</si>
  <si>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</si>
  <si>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</si>
  <si>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</si>
  <si>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</si>
  <si>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</si>
  <si>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</si>
  <si>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</si>
  <si>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</si>
  <si>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</si>
  <si>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</si>
  <si>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</si>
  <si>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</si>
  <si>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</si>
  <si>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</si>
  <si>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</si>
  <si>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</si>
  <si>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</si>
  <si>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</si>
  <si>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</si>
  <si>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</si>
  <si>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</si>
  <si>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</si>
  <si>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</si>
  <si>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</si>
  <si>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</si>
  <si>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</si>
  <si>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</si>
  <si>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</si>
  <si>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</si>
  <si>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</si>
  <si>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</si>
  <si>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</si>
  <si>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</si>
  <si>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</si>
  <si>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</si>
  <si>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</si>
  <si>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</si>
  <si>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</si>
  <si>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</si>
  <si>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</si>
  <si>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</si>
  <si>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</si>
  <si>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</si>
  <si>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</si>
  <si>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</si>
  <si>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</si>
  <si>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</si>
  <si>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</si>
  <si>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</si>
  <si>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</si>
  <si>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</si>
  <si>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</si>
  <si>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</si>
  <si>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</si>
  <si>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</si>
  <si>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</si>
  <si>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</si>
  <si>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</si>
  <si>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</si>
  <si>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</si>
  <si>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</si>
  <si>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</si>
  <si>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</si>
  <si>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</si>
  <si>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</si>
  <si>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</si>
  <si>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</si>
  <si>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</si>
  <si>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</si>
  <si>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</si>
  <si>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</si>
  <si>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</si>
  <si>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</si>
  <si>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</si>
  <si>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</si>
  <si>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</si>
  <si>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</si>
  <si>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</si>
  <si>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</si>
  <si>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</si>
  <si>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</si>
  <si>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</si>
  <si>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</si>
  <si>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</si>
  <si>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</si>
  <si>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</si>
  <si>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</si>
  <si>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</si>
  <si>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</si>
  <si>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</si>
  <si>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</si>
  <si>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</si>
  <si>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</si>
  <si>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</si>
  <si>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</si>
  <si>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</si>
  <si>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</si>
  <si>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</si>
  <si>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</si>
  <si>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</si>
  <si>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</si>
  <si>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</si>
  <si>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</si>
  <si>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</si>
  <si>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</si>
  <si>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</si>
  <si>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</si>
  <si>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</si>
  <si>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</si>
  <si>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</si>
  <si>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</si>
  <si>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</si>
  <si>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</si>
  <si>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</si>
  <si>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</si>
  <si>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</si>
  <si>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</si>
  <si>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</si>
  <si>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</si>
  <si>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</si>
  <si>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</si>
  <si>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</si>
  <si>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</si>
  <si>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</si>
  <si>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</si>
  <si>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</si>
  <si>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</si>
  <si>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</si>
  <si>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</si>
  <si>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</si>
  <si>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</si>
  <si>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</si>
  <si>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</si>
  <si>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</si>
  <si>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</si>
  <si>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</si>
  <si>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</si>
  <si>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</si>
  <si>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</si>
  <si>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</si>
  <si>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</si>
  <si>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</si>
  <si>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</si>
  <si>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</si>
  <si>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</si>
  <si>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</si>
  <si>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</si>
  <si>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</si>
  <si>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</si>
  <si>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</si>
  <si>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</si>
  <si>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</si>
  <si>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</si>
  <si>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</si>
  <si>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</si>
  <si>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</si>
  <si>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</si>
  <si>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</si>
  <si>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</si>
  <si>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</si>
  <si>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</si>
  <si>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</si>
  <si>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</si>
  <si>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</si>
  <si>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</si>
  <si>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</si>
  <si>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</si>
  <si>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</si>
  <si>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</si>
  <si>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</si>
  <si>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</si>
  <si>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</si>
  <si>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</si>
  <si>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</si>
  <si>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</si>
  <si>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</si>
  <si>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</si>
  <si>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</si>
  <si>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</si>
  <si>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</si>
  <si>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</si>
  <si>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</si>
  <si>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</si>
  <si>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</si>
  <si>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</si>
  <si>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</si>
  <si>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</si>
  <si>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</si>
  <si>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</si>
  <si>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</si>
  <si>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</si>
  <si>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</si>
  <si>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</si>
  <si>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</si>
  <si>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</si>
  <si>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</si>
  <si>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</si>
  <si>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</si>
  <si>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</si>
  <si>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</si>
  <si>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</si>
  <si>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</si>
  <si>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</si>
  <si>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</si>
  <si>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</si>
  <si>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</si>
  <si>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</si>
  <si>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</si>
  <si>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</si>
  <si>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</si>
  <si>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</si>
  <si>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</si>
  <si>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</si>
  <si>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</si>
  <si>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</si>
  <si>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</si>
  <si>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</si>
  <si>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</si>
  <si>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</si>
  <si>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</si>
  <si>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</si>
  <si>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</si>
  <si>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</si>
  <si>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</si>
  <si>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</si>
  <si>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</si>
  <si>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</si>
  <si>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</si>
  <si>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</si>
  <si>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</si>
  <si>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</si>
  <si>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</si>
  <si>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</si>
  <si>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</si>
  <si>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</si>
  <si>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</si>
  <si>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</si>
  <si>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</si>
  <si>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</si>
  <si>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</si>
  <si>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</si>
  <si>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</si>
  <si>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</si>
  <si>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</si>
  <si>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</si>
  <si>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</si>
  <si>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</si>
  <si>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</si>
  <si>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</si>
  <si>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</si>
  <si>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</si>
  <si>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</si>
  <si>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</si>
  <si>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</si>
  <si>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</si>
  <si>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</si>
  <si>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</si>
  <si>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</si>
  <si>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</si>
  <si>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</si>
  <si>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</si>
  <si>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</si>
  <si>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</si>
  <si>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</si>
  <si>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</si>
  <si>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</si>
  <si>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</si>
  <si>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</si>
  <si>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</si>
  <si>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</si>
  <si>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</si>
  <si>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</si>
  <si>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</si>
  <si>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</si>
  <si>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</si>
  <si>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</si>
  <si>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</si>
  <si>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</si>
  <si>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</si>
  <si>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</si>
  <si>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</si>
  <si>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</si>
  <si>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</si>
  <si>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</si>
  <si>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</si>
  <si>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</si>
  <si>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</si>
  <si>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</si>
  <si>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</si>
  <si>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</si>
  <si>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</si>
  <si>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</si>
  <si>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</si>
  <si>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</si>
  <si>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</si>
  <si>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</si>
  <si>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</si>
  <si>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</si>
  <si>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</si>
  <si>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</si>
  <si>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</si>
  <si>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</si>
  <si>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</si>
  <si>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</si>
  <si>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</si>
  <si>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</si>
  <si>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</si>
  <si>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</si>
  <si>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</si>
  <si>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</si>
  <si>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</si>
  <si>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</si>
  <si>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</si>
  <si>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</si>
  <si>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</si>
  <si>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</si>
  <si>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</si>
  <si>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</si>
  <si>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</si>
  <si>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</si>
  <si>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</si>
  <si>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</si>
  <si>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</si>
  <si>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</si>
  <si>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</si>
  <si>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</si>
  <si>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</si>
  <si>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</si>
  <si>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</si>
  <si>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</si>
  <si>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</si>
  <si>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</si>
  <si>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</si>
  <si>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</si>
  <si>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</si>
  <si>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</si>
  <si>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</si>
  <si>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</si>
  <si>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</si>
  <si>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</si>
  <si>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</si>
  <si>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</si>
  <si>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</si>
  <si>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</si>
  <si>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</si>
  <si>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</si>
  <si>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</si>
  <si>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</si>
  <si>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</si>
  <si>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</si>
  <si>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</si>
  <si>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</si>
  <si>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</si>
  <si>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</si>
  <si>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</si>
  <si>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</si>
  <si>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</si>
  <si>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</si>
  <si>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</si>
  <si>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</si>
  <si>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</si>
  <si>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</si>
  <si>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</si>
  <si>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</si>
  <si>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</si>
  <si>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</si>
  <si>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</si>
  <si>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</si>
  <si>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</si>
  <si>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</si>
  <si>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</si>
  <si>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</si>
  <si>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</si>
  <si>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</si>
  <si>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</si>
  <si>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</si>
  <si>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</si>
  <si>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</si>
  <si>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</si>
  <si>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</si>
  <si>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</si>
  <si>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</si>
  <si>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</si>
  <si>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</si>
  <si>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</si>
  <si>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</si>
  <si>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</si>
  <si>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</si>
  <si>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</si>
  <si>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</si>
  <si>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</si>
  <si>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</si>
  <si>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</si>
  <si>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</si>
  <si>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</si>
  <si>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</si>
  <si>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</si>
  <si>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</si>
  <si>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</si>
  <si>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</si>
  <si>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</si>
  <si>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</si>
  <si>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</si>
  <si>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</si>
  <si>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</si>
  <si>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</si>
  <si>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</si>
  <si>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</si>
  <si>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</si>
  <si>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</si>
  <si>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</si>
  <si>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</si>
  <si>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</si>
  <si>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</si>
  <si>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</si>
  <si>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</si>
  <si>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</si>
  <si>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</si>
  <si>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</si>
  <si>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</si>
  <si>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</si>
  <si>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</si>
  <si>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</si>
  <si>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</si>
  <si>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</si>
  <si>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</si>
  <si>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</si>
  <si>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</si>
  <si>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</si>
  <si>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</si>
  <si>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</si>
  <si>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</si>
  <si>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</si>
  <si>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</si>
  <si>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</si>
  <si>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</si>
  <si>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</si>
  <si>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</si>
  <si>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</si>
  <si>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</si>
  <si>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</si>
  <si>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</si>
  <si>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</si>
  <si>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</si>
  <si>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</si>
  <si>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</si>
  <si>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</si>
  <si>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</si>
  <si>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</si>
  <si>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</si>
  <si>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</si>
  <si>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</si>
  <si>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</si>
  <si>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</si>
  <si>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</si>
  <si>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</si>
  <si>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</si>
  <si>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</si>
  <si>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</si>
  <si>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</si>
  <si>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</si>
  <si>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</si>
  <si>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</si>
  <si>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</si>
  <si>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</si>
  <si>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</si>
  <si>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</si>
  <si>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</si>
  <si>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</si>
  <si>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</si>
  <si>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</si>
  <si>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</si>
  <si>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</si>
  <si>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</si>
  <si>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</si>
  <si>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</si>
  <si>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</si>
  <si>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</si>
  <si>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</si>
  <si>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</si>
  <si>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</si>
  <si>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</si>
  <si>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</si>
  <si>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</si>
  <si>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</si>
  <si>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</si>
  <si>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</si>
  <si>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</si>
  <si>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</si>
  <si>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</si>
  <si>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</si>
  <si>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</si>
  <si>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</si>
  <si>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</si>
  <si>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</si>
  <si>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</si>
  <si>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</si>
  <si>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</si>
  <si>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</si>
  <si>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</si>
  <si>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</si>
  <si>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</si>
  <si>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</si>
  <si>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</si>
  <si>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</si>
  <si>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</si>
  <si>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</si>
  <si>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</si>
  <si>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</si>
  <si>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</si>
  <si>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</si>
  <si>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</si>
  <si>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</si>
  <si>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</si>
  <si>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</si>
  <si>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</si>
  <si>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</si>
  <si>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</si>
  <si>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</si>
  <si>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</si>
  <si>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</si>
  <si>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</si>
  <si>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</si>
  <si>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</si>
  <si>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</si>
  <si>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</si>
  <si>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</si>
  <si>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</si>
  <si>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</si>
  <si>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</si>
  <si>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</si>
  <si>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</si>
  <si>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</si>
  <si>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</si>
  <si>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</si>
  <si>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</si>
  <si>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</si>
  <si>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</si>
  <si>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</si>
  <si>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</si>
  <si>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</si>
  <si>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</si>
  <si>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</si>
  <si>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</si>
  <si>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</si>
  <si>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</si>
  <si>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</si>
  <si>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</si>
  <si>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</si>
  <si>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</si>
  <si>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</si>
  <si>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</si>
  <si>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</si>
  <si>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</si>
  <si>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</si>
  <si>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</si>
  <si>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</si>
  <si>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</si>
  <si>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</si>
  <si>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</si>
  <si>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</si>
  <si>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</si>
  <si>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</si>
  <si>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</si>
  <si>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</si>
  <si>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</si>
  <si>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</si>
  <si>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</si>
  <si>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</si>
  <si>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</si>
  <si>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</si>
  <si>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</si>
  <si>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</si>
  <si>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</si>
  <si>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</si>
  <si>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</si>
  <si>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</si>
  <si>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</si>
  <si>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</si>
  <si>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</si>
  <si>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</si>
  <si>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</si>
  <si>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</si>
  <si>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</si>
  <si>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</si>
  <si>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</si>
  <si>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</si>
  <si>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</si>
  <si>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</si>
  <si>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</si>
  <si>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</si>
  <si>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</si>
  <si>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</si>
  <si>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</si>
  <si>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</si>
  <si>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</si>
  <si>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</si>
  <si>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</si>
  <si>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</si>
  <si>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</si>
  <si>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</si>
  <si>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</si>
  <si>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</si>
  <si>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</si>
  <si>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</si>
  <si>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</si>
  <si>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</si>
  <si>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</si>
  <si>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</si>
  <si>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</si>
  <si>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</si>
  <si>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</si>
  <si>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</si>
  <si>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</si>
  <si>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</si>
  <si>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</si>
  <si>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</si>
  <si>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</si>
  <si>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</si>
  <si>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</si>
  <si>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</si>
  <si>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</si>
  <si>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</si>
  <si>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</si>
  <si>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</si>
  <si>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</si>
  <si>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</si>
  <si>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</si>
  <si>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</si>
  <si>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</si>
  <si>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</si>
  <si>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</si>
  <si>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</si>
  <si>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</si>
  <si>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</si>
  <si>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</si>
  <si>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</si>
  <si>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</si>
  <si>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</si>
  <si>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</si>
  <si>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</si>
  <si>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</si>
  <si>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</si>
  <si>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</si>
  <si>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</si>
  <si>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</si>
  <si>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</si>
  <si>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</si>
  <si>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</si>
  <si>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</si>
  <si>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</si>
  <si>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</si>
  <si>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</si>
  <si>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</si>
  <si>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</si>
  <si>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</si>
  <si>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</si>
  <si>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</si>
  <si>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</si>
  <si>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</si>
  <si>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</si>
  <si>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</si>
  <si>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</si>
  <si>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</si>
  <si>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</si>
  <si>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</si>
  <si>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</si>
  <si>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</si>
  <si>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</si>
  <si>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</si>
  <si>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</si>
  <si>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</si>
  <si>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</si>
  <si>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</si>
  <si>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</si>
  <si>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</si>
  <si>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</si>
  <si>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</si>
  <si>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</si>
  <si>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</si>
  <si>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</si>
  <si>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</si>
  <si>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</si>
  <si>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</si>
  <si>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</si>
  <si>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</si>
  <si>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</si>
  <si>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</si>
  <si>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</si>
  <si>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</si>
  <si>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</si>
  <si>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</si>
  <si>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</si>
  <si>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</si>
  <si>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</si>
  <si>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</si>
  <si>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</si>
  <si>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</si>
  <si>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</si>
  <si>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</si>
  <si>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</si>
  <si>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</si>
  <si>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</si>
  <si>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</si>
  <si>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</si>
  <si>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</si>
  <si>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</si>
  <si>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</si>
  <si>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</si>
  <si>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</si>
  <si>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</si>
  <si>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</si>
  <si>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</si>
  <si>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</si>
  <si>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</si>
  <si>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</si>
  <si>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</si>
  <si>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</si>
  <si>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</si>
  <si>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</si>
  <si>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</si>
  <si>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</si>
  <si>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</si>
  <si>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</si>
  <si>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</si>
  <si>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</si>
  <si>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</si>
  <si>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</si>
  <si>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</si>
  <si>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</si>
  <si>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</si>
  <si>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</si>
  <si>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</si>
  <si>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</si>
  <si>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</si>
  <si>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</si>
  <si>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</si>
  <si>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</si>
  <si>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</si>
  <si>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</si>
  <si>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</si>
  <si>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</si>
  <si>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</si>
  <si>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</si>
  <si>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</si>
  <si>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</si>
  <si>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</si>
  <si>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</si>
  <si>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</si>
  <si>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</si>
  <si>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</si>
  <si>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</si>
  <si>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</si>
  <si>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</si>
  <si>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</si>
  <si>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</si>
  <si>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</si>
  <si>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</si>
  <si>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</si>
  <si>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</si>
  <si>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</si>
  <si>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</si>
  <si>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</si>
  <si>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</si>
  <si>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</si>
  <si>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</si>
  <si>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</si>
  <si>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</si>
  <si>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</si>
  <si>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</si>
  <si>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</si>
  <si>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</si>
  <si>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</si>
  <si>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</si>
  <si>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</si>
  <si>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</si>
  <si>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</si>
  <si>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</si>
  <si>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</si>
  <si>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</si>
  <si>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</si>
  <si>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</si>
  <si>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</si>
  <si>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</si>
  <si>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</si>
  <si>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</si>
  <si>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</si>
  <si>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</si>
  <si>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</si>
  <si>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</si>
  <si>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</si>
  <si>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</si>
  <si>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</si>
  <si>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</si>
  <si>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</si>
  <si>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</si>
  <si>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</si>
  <si>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</si>
  <si>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</si>
  <si>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</si>
  <si>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</si>
  <si>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</si>
  <si>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</si>
  <si>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</si>
  <si>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</si>
  <si>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</si>
  <si>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</si>
  <si>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</si>
  <si>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</si>
  <si>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</si>
  <si>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</si>
  <si>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</si>
  <si>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</si>
  <si>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</si>
  <si>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</si>
  <si>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</si>
  <si>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</si>
  <si>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</si>
  <si>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</si>
  <si>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</si>
  <si>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</si>
  <si>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</si>
  <si>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</si>
  <si>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</si>
  <si>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</si>
  <si>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</si>
  <si>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</si>
  <si>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</si>
  <si>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</si>
  <si>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</si>
  <si>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</si>
  <si>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</si>
  <si>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</si>
  <si>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</si>
  <si>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</si>
  <si>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</si>
  <si>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</si>
  <si>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</si>
  <si>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</si>
  <si>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</si>
  <si>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</si>
  <si>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</si>
  <si>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</si>
  <si>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</si>
  <si>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</si>
  <si>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</si>
  <si>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</si>
  <si>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</si>
  <si>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</si>
  <si>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</si>
  <si>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</si>
  <si>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</si>
  <si>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</si>
  <si>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</si>
  <si>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</si>
  <si>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</si>
  <si>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</si>
  <si>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</si>
  <si>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</si>
  <si>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</si>
  <si>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</si>
  <si>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</si>
  <si>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</si>
  <si>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</si>
  <si>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</si>
  <si>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</si>
  <si>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</si>
  <si>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</si>
  <si>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</si>
  <si>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</si>
  <si>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</si>
  <si>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</si>
  <si>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</si>
  <si>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</si>
  <si>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</si>
  <si>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</si>
  <si>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</si>
  <si>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</si>
  <si>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</si>
  <si>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</si>
  <si>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</si>
  <si>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</si>
  <si>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</si>
  <si>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</si>
  <si>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</si>
  <si>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</si>
  <si>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</si>
  <si>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</si>
  <si>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</si>
  <si>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</si>
  <si>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</si>
  <si>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</si>
  <si>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</si>
  <si>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</si>
  <si>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</si>
  <si>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</si>
  <si>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</si>
  <si>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</si>
  <si>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</si>
  <si>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</si>
  <si>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</si>
  <si>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</si>
  <si>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</si>
  <si>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</si>
  <si>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</si>
  <si>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</si>
  <si>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</si>
  <si>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</si>
  <si>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</si>
  <si>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</si>
  <si>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</si>
  <si>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</si>
  <si>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</si>
  <si>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</si>
  <si>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</si>
  <si>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</si>
  <si>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</si>
  <si>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</si>
  <si>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</si>
  <si>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</si>
  <si>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</si>
  <si>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</si>
  <si>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</si>
  <si>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</si>
  <si>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</si>
  <si>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</si>
  <si>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</si>
  <si>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</si>
  <si>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</si>
  <si>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</si>
  <si>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</si>
  <si>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</si>
  <si>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</si>
  <si>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</si>
  <si>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</si>
  <si>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</si>
  <si>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</si>
  <si>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</si>
  <si>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</si>
  <si>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</si>
  <si>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</si>
  <si>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</si>
  <si>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</si>
  <si>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</si>
  <si>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</si>
  <si>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</si>
  <si>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</si>
  <si>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</si>
  <si>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</si>
  <si>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</si>
  <si>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</si>
  <si>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</si>
  <si>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</si>
  <si>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</si>
  <si>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</si>
  <si>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</si>
  <si>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</si>
  <si>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</si>
  <si>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</si>
  <si>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</si>
  <si>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</si>
  <si>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</si>
  <si>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</si>
  <si>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</si>
  <si>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</si>
  <si>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</si>
  <si>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</si>
  <si>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</si>
  <si>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</si>
  <si>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</si>
  <si>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</si>
  <si>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</si>
  <si>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</si>
  <si>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</si>
  <si>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</si>
  <si>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</si>
  <si>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</si>
  <si>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</si>
  <si>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</si>
  <si>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</si>
  <si>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</si>
  <si>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</si>
  <si>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</si>
  <si>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</si>
  <si>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</si>
  <si>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</si>
  <si>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</si>
  <si>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</si>
  <si>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</si>
  <si>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</si>
  <si>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</si>
  <si>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</si>
  <si>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</si>
  <si>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</si>
  <si>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</si>
  <si>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</si>
  <si>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</si>
  <si>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</si>
  <si>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</si>
  <si>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</si>
  <si>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</si>
  <si>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</si>
  <si>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</si>
  <si>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</si>
  <si>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</si>
  <si>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</si>
  <si>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</si>
  <si>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</si>
  <si>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</si>
  <si>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</si>
  <si>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</si>
  <si>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</si>
  <si>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</si>
  <si>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</si>
  <si>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</si>
  <si>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</si>
  <si>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</si>
  <si>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</si>
  <si>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</si>
  <si>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</si>
  <si>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</si>
  <si>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</si>
  <si>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</si>
  <si>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</si>
  <si>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</si>
  <si>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</si>
  <si>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</si>
  <si>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</si>
  <si>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</si>
  <si>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</si>
  <si>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</si>
  <si>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</si>
  <si>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</si>
  <si>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</si>
  <si>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</si>
  <si>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</si>
  <si>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</si>
  <si>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</si>
  <si>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</si>
  <si>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</si>
  <si>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</si>
  <si>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</si>
  <si>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</si>
  <si>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</si>
  <si>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</si>
  <si>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</si>
  <si>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</si>
  <si>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</si>
  <si>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</si>
  <si>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</si>
  <si>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</si>
  <si>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</si>
  <si>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</si>
  <si>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</si>
  <si>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</si>
  <si>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</si>
  <si>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</si>
  <si>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</si>
  <si>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</si>
  <si>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</si>
  <si>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</si>
  <si>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</si>
  <si>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</si>
  <si>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</si>
  <si>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</si>
  <si>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</si>
  <si>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</si>
  <si>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</si>
  <si>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</si>
  <si>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</si>
  <si>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</si>
  <si>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</si>
  <si>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</si>
  <si>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</si>
  <si>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</si>
  <si>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</si>
  <si>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</si>
  <si>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</si>
  <si>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</si>
  <si>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</si>
  <si>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</si>
  <si>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</si>
  <si>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</si>
  <si>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</si>
  <si>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</si>
  <si>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</si>
  <si>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</si>
  <si>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</si>
  <si>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</si>
  <si>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</si>
  <si>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</si>
  <si>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</si>
  <si>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</si>
  <si>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</si>
  <si>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</si>
  <si>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</si>
  <si>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</si>
  <si>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</si>
  <si>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</si>
  <si>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</si>
  <si>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</si>
  <si>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</si>
  <si>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</si>
  <si>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</si>
  <si>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</si>
  <si>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</si>
  <si>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</si>
  <si>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</si>
  <si>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</si>
  <si>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</si>
  <si>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</si>
  <si>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</si>
  <si>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</si>
  <si>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</si>
  <si>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</si>
  <si>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</si>
  <si>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</si>
  <si>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</si>
  <si>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</si>
  <si>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</si>
  <si>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</si>
  <si>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</si>
  <si>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</si>
  <si>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</si>
  <si>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</si>
  <si>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</si>
  <si>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</si>
  <si>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</si>
  <si>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</si>
  <si>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</si>
  <si>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</si>
  <si>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</si>
  <si>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</si>
  <si>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</si>
  <si>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</si>
  <si>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</si>
  <si>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</si>
  <si>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</si>
  <si>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</si>
  <si>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</si>
  <si>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</si>
  <si>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</si>
  <si>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</si>
  <si>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</si>
  <si>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</si>
  <si>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</si>
  <si>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</si>
  <si>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</si>
  <si>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</si>
  <si>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</si>
  <si>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</si>
  <si>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</si>
  <si>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</si>
  <si>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</si>
  <si>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</si>
  <si>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</si>
  <si>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</si>
  <si>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</si>
  <si>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</si>
  <si>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</si>
  <si>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</si>
  <si>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</si>
  <si>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</si>
  <si>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</si>
  <si>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</si>
  <si>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</si>
  <si>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</si>
  <si>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</si>
  <si>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</si>
  <si>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</si>
  <si>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</si>
  <si>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</si>
  <si>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</si>
  <si>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</si>
  <si>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</si>
  <si>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</si>
  <si>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</si>
  <si>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</si>
  <si>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</si>
  <si>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</si>
  <si>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</si>
  <si>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</si>
  <si>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</si>
  <si>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</si>
  <si>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</si>
  <si>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</si>
  <si>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</si>
  <si>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</si>
  <si>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</si>
  <si>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</si>
  <si>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</si>
  <si>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</si>
  <si>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</si>
  <si>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</si>
  <si>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</si>
  <si>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</si>
  <si>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</si>
  <si>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</si>
  <si>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</si>
  <si>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</si>
  <si>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</si>
  <si>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</si>
  <si>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</si>
  <si>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</si>
  <si>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</si>
  <si>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</si>
  <si>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</si>
  <si>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</si>
  <si>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</si>
  <si>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</si>
  <si>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</si>
  <si>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</si>
  <si>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</si>
  <si>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</si>
  <si>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</si>
  <si>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</si>
  <si>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</si>
  <si>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</si>
  <si>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</si>
  <si>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</si>
  <si>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</si>
  <si>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</si>
  <si>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</si>
  <si>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</si>
  <si>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</si>
  <si>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</si>
  <si>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</si>
  <si>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</si>
  <si>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</si>
  <si>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</si>
  <si>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</si>
  <si>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</si>
  <si>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</si>
  <si>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</si>
  <si>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</si>
  <si>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</si>
  <si>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</si>
  <si>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</si>
  <si>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</si>
  <si>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</si>
  <si>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</si>
  <si>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</si>
  <si>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</si>
  <si>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</si>
  <si>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</si>
  <si>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</si>
  <si>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</si>
  <si>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</si>
  <si>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</si>
  <si>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</si>
  <si>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</si>
  <si>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</si>
  <si>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</si>
  <si>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</si>
  <si>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</si>
  <si>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</si>
  <si>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</si>
  <si>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</si>
  <si>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</si>
  <si>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</si>
  <si>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</si>
  <si>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</si>
  <si>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</si>
  <si>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</si>
  <si>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</si>
  <si>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</si>
  <si>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</si>
  <si>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</si>
  <si>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</si>
  <si>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</si>
  <si>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</si>
  <si>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</si>
  <si>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</si>
  <si>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</si>
  <si>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</si>
  <si>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</si>
  <si>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</si>
  <si>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</si>
  <si>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</si>
  <si>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</si>
  <si>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</si>
  <si>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</si>
  <si>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</si>
  <si>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</si>
  <si>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</si>
  <si>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</si>
  <si>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</si>
  <si>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</si>
  <si>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</si>
  <si>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</si>
  <si>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</si>
  <si>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</si>
  <si>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</si>
  <si>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</si>
  <si>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</si>
  <si>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</si>
  <si>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</si>
  <si>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</si>
  <si>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</si>
  <si>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</si>
  <si>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</si>
  <si>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</si>
  <si>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</si>
  <si>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</si>
  <si>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</si>
  <si>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</si>
  <si>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</si>
  <si>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</si>
  <si>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</si>
  <si>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</si>
  <si>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</si>
  <si>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</si>
  <si>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</si>
  <si>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</si>
  <si>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</si>
  <si>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</si>
  <si>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</si>
  <si>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</si>
  <si>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</si>
  <si>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</si>
  <si>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</si>
  <si>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</si>
  <si>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</si>
  <si>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</si>
  <si>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</si>
  <si>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</si>
  <si>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</si>
  <si>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</si>
  <si>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</si>
  <si>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</si>
  <si>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</si>
  <si>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</si>
  <si>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</si>
  <si>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</si>
  <si>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</si>
  <si>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</si>
  <si>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</si>
  <si>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</si>
  <si>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</si>
  <si>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</si>
  <si>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</si>
  <si>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</si>
  <si>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</si>
  <si>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</si>
  <si>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</si>
  <si>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</si>
  <si>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</si>
  <si>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</si>
  <si>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</si>
  <si>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</si>
  <si>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</si>
  <si>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</si>
  <si>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</si>
  <si>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</si>
  <si>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</si>
  <si>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</si>
  <si>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</si>
  <si>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</si>
  <si>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</si>
  <si>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</si>
  <si>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</si>
  <si>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</si>
  <si>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</si>
  <si>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</si>
  <si>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</si>
  <si>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</si>
  <si>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</si>
  <si>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</si>
  <si>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</si>
  <si>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</si>
  <si>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</si>
  <si>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</si>
  <si>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</si>
  <si>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</si>
  <si>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</si>
  <si>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</si>
  <si>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</si>
  <si>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</si>
  <si>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</si>
  <si>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</si>
  <si>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</si>
  <si>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</si>
  <si>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</si>
  <si>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</si>
  <si>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</si>
  <si>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</si>
  <si>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</si>
  <si>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</si>
  <si>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</si>
  <si>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</si>
  <si>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</si>
  <si>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</si>
  <si>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</si>
  <si>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</si>
  <si>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</si>
  <si>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</si>
  <si>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</si>
  <si>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</si>
  <si>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</si>
  <si>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</si>
  <si>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</si>
  <si>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</si>
  <si>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</si>
  <si>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</si>
  <si>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</si>
  <si>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</si>
  <si>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</si>
  <si>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</si>
  <si>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</si>
  <si>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</si>
  <si>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</si>
  <si>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</si>
  <si>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</si>
  <si>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</si>
  <si>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</si>
  <si>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</si>
  <si>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</si>
  <si>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</si>
  <si>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</si>
  <si>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</si>
  <si>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</si>
  <si>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</si>
  <si>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</si>
  <si>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</si>
  <si>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</si>
  <si>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</si>
  <si>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</si>
  <si>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</si>
  <si>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</si>
  <si>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</si>
  <si>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</si>
  <si>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</si>
  <si>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</si>
  <si>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</si>
  <si>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</si>
  <si>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</si>
  <si>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</si>
  <si>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</si>
  <si>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</si>
  <si>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</si>
  <si>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</si>
  <si>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</si>
  <si>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</si>
  <si>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</si>
  <si>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</si>
  <si>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</si>
  <si>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</si>
  <si>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</si>
  <si>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</si>
  <si>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</si>
  <si>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</si>
  <si>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</si>
  <si>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</si>
  <si>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</si>
  <si>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</si>
  <si>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</si>
  <si>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</si>
  <si>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</si>
  <si>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</si>
  <si>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</si>
  <si>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</si>
  <si>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</si>
  <si>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</si>
  <si>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</si>
  <si>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</si>
  <si>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</si>
  <si>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</si>
  <si>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</si>
  <si>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</si>
  <si>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</si>
  <si>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</si>
  <si>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</si>
  <si>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</si>
  <si>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</si>
  <si>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</si>
  <si>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</si>
  <si>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</si>
  <si>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</si>
  <si>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</si>
  <si>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</si>
  <si>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</si>
  <si>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</si>
  <si>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</si>
  <si>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</si>
  <si>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</si>
  <si>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</si>
  <si>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</si>
  <si>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</si>
  <si>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</si>
  <si>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</si>
  <si>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</si>
  <si>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</si>
  <si>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</si>
  <si>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</si>
  <si>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</si>
  <si>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</si>
  <si>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</si>
  <si>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</si>
  <si>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</si>
  <si>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</si>
  <si>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</si>
  <si>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</si>
  <si>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</si>
  <si>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</si>
  <si>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</si>
  <si>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</si>
  <si>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</si>
  <si>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</si>
  <si>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</si>
  <si>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</si>
  <si>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</si>
  <si>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</si>
  <si>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</si>
  <si>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</si>
  <si>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</si>
  <si>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</si>
  <si>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</si>
  <si>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</si>
  <si>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</si>
  <si>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</si>
  <si>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</si>
  <si>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</si>
  <si>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</si>
  <si>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</si>
  <si>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</si>
  <si>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</si>
  <si>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</si>
  <si>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</si>
  <si>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</si>
  <si>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</si>
  <si>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</si>
  <si>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</si>
  <si>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</si>
  <si>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</si>
  <si>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</si>
  <si>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</si>
  <si>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</si>
  <si>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</si>
  <si>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</si>
  <si>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</si>
  <si>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</si>
  <si>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</si>
  <si>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</si>
  <si>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</si>
  <si>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</si>
  <si>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</si>
  <si>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</si>
  <si>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</si>
  <si>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</si>
  <si>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</si>
  <si>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</si>
  <si>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</si>
  <si>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</si>
  <si>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</si>
  <si>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</si>
  <si>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</si>
  <si>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</si>
  <si>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</si>
  <si>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</si>
  <si>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</si>
  <si>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</si>
  <si>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</si>
  <si>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</si>
  <si>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</si>
  <si>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</si>
  <si>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</si>
  <si>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</si>
  <si>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</si>
  <si>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</si>
  <si>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</si>
  <si>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</si>
  <si>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</si>
  <si>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</si>
  <si>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</si>
  <si>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</si>
  <si>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</si>
  <si>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</si>
  <si>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</si>
  <si>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</si>
  <si>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</si>
  <si>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</si>
  <si>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</si>
  <si>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</si>
  <si>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</si>
  <si>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</si>
  <si>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</si>
  <si>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</si>
  <si>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</si>
  <si>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</si>
  <si>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</si>
  <si>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</si>
  <si>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</si>
  <si>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</si>
  <si>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</si>
  <si>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</si>
  <si>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</si>
  <si>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</si>
  <si>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</si>
  <si>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</si>
  <si>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</si>
  <si>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</si>
  <si>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</si>
  <si>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</si>
  <si>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</si>
  <si>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</si>
  <si>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</si>
  <si>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</si>
  <si>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</si>
  <si>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</si>
  <si>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</si>
  <si>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</si>
  <si>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</si>
  <si>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</si>
  <si>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</si>
  <si>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</si>
  <si>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</si>
  <si>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</si>
  <si>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</si>
  <si>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</si>
  <si>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</si>
  <si>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</si>
  <si>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</si>
  <si>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</si>
  <si>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</si>
  <si>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</si>
  <si>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</si>
  <si>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</si>
  <si>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</si>
  <si>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</si>
  <si>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</si>
  <si>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</si>
  <si>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</si>
  <si>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</si>
  <si>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</si>
  <si>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</si>
  <si>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</si>
  <si>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</si>
  <si>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</si>
  <si>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</si>
  <si>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</si>
  <si>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</si>
  <si>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</si>
  <si>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</si>
  <si>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</si>
  <si>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</si>
  <si>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</si>
  <si>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</si>
  <si>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</si>
  <si>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</si>
  <si>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</si>
  <si>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</si>
  <si>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</si>
  <si>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</si>
  <si>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</si>
  <si>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</si>
  <si>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</si>
  <si>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</si>
  <si>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</si>
  <si>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</si>
  <si>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</si>
  <si>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</si>
  <si>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</si>
  <si>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</si>
  <si>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</si>
  <si>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</si>
  <si>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</si>
  <si>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</si>
  <si>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</si>
  <si>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</si>
  <si>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</si>
  <si>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</si>
  <si>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</si>
  <si>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</si>
  <si>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</si>
  <si>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</si>
  <si>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</si>
  <si>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</si>
  <si>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</si>
  <si>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</si>
  <si>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</si>
  <si>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</si>
  <si>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</si>
  <si>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</si>
  <si>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</si>
  <si>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</si>
  <si>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</si>
  <si>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</si>
  <si>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</si>
  <si>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</si>
  <si>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</si>
  <si>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</si>
  <si>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</si>
  <si>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</si>
  <si>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</si>
  <si>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</si>
  <si>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</si>
  <si>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</si>
  <si>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</si>
  <si>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</si>
  <si>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</si>
  <si>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</si>
  <si>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</si>
  <si>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</si>
  <si>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</si>
  <si>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</si>
  <si>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</si>
  <si>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</si>
  <si>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</si>
  <si>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</si>
  <si>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</si>
  <si>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</si>
  <si>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</si>
  <si>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</si>
  <si>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</si>
  <si>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</si>
  <si>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</si>
  <si>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</si>
  <si>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</si>
  <si>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</si>
  <si>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</si>
  <si>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</si>
  <si>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</si>
  <si>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</si>
  <si>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</si>
  <si>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</si>
  <si>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</si>
  <si>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</si>
  <si>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</si>
  <si>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</si>
  <si>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</si>
  <si>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</si>
  <si>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</si>
  <si>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</si>
  <si>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</si>
  <si>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</si>
  <si>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</si>
  <si>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</si>
  <si>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</si>
  <si>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</si>
  <si>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</si>
  <si>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</si>
  <si>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</si>
  <si>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</si>
  <si>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</si>
  <si>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</si>
  <si>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</si>
  <si>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</si>
  <si>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</si>
  <si>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</si>
  <si>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</si>
  <si>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</si>
  <si>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</si>
  <si>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</si>
  <si>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</si>
  <si>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</si>
  <si>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</si>
  <si>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</si>
  <si>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</si>
  <si>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</si>
  <si>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</si>
  <si>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</si>
  <si>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</si>
  <si>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</si>
  <si>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</si>
  <si>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</si>
  <si>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</si>
  <si>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</si>
  <si>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</si>
  <si>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</si>
  <si>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</si>
  <si>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</si>
  <si>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</si>
  <si>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</si>
  <si>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</si>
  <si>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</si>
  <si>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</si>
  <si>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</si>
  <si>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</si>
  <si>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</si>
  <si>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</si>
  <si>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</si>
  <si>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</si>
  <si>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</si>
  <si>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</si>
  <si>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</si>
  <si>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</si>
  <si>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</si>
  <si>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</si>
  <si>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</si>
  <si>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</si>
  <si>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</si>
  <si>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</si>
  <si>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</si>
  <si>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</si>
  <si>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</si>
  <si>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</si>
  <si>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</si>
  <si>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</si>
  <si>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</si>
  <si>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</si>
  <si>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</si>
  <si>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</si>
  <si>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</si>
  <si>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</si>
  <si>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</si>
  <si>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</si>
  <si>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</si>
  <si>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</si>
  <si>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</si>
  <si>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</si>
  <si>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</si>
  <si>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</si>
  <si>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</si>
  <si>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</si>
  <si>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</si>
  <si>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</si>
  <si>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</si>
  <si>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</si>
  <si>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</si>
  <si>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</si>
  <si>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</si>
  <si>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</si>
  <si>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</si>
  <si>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</si>
  <si>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</si>
  <si>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</si>
  <si>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</si>
  <si>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</si>
  <si>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</si>
  <si>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</si>
  <si>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</si>
  <si>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</si>
  <si>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</si>
  <si>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</si>
  <si>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</si>
  <si>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</si>
  <si>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</si>
  <si>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</si>
  <si>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</si>
  <si>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</si>
  <si>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</si>
  <si>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</si>
  <si>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</si>
  <si>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</si>
  <si>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</si>
  <si>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</si>
  <si>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</si>
  <si>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</si>
  <si>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</si>
  <si>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</si>
  <si>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</si>
  <si>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</si>
  <si>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</si>
  <si>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</si>
  <si>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</si>
  <si>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</si>
  <si>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</si>
  <si>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</si>
  <si>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</si>
  <si>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</si>
  <si>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</si>
  <si>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</si>
  <si>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</si>
  <si>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</si>
  <si>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</si>
  <si>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</si>
  <si>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</si>
  <si>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</si>
  <si>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</si>
  <si>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</si>
  <si>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</si>
  <si>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</si>
  <si>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</si>
  <si>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</si>
  <si>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</si>
  <si>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</si>
  <si>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</si>
  <si>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</si>
  <si>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</si>
  <si>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</si>
  <si>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</si>
  <si>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</si>
  <si>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</si>
  <si>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</si>
  <si>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</si>
  <si>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</si>
  <si>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</si>
  <si>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</si>
  <si>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</si>
  <si>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</si>
  <si>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</si>
  <si>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</si>
  <si>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</si>
  <si>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</si>
  <si>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</si>
  <si>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</si>
  <si>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</si>
  <si>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</si>
  <si>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</si>
  <si>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</si>
  <si>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</si>
  <si>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</si>
  <si>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</si>
  <si>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</si>
  <si>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</si>
  <si>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</si>
  <si>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</si>
  <si>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</si>
  <si>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</si>
  <si>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</si>
  <si>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</si>
  <si>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</si>
  <si>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</si>
  <si>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</si>
  <si>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</si>
  <si>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</si>
  <si>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</si>
  <si>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</si>
  <si>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</si>
  <si>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</si>
  <si>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</si>
  <si>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</si>
  <si>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</si>
  <si>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</si>
  <si>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</si>
  <si>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</si>
  <si>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</si>
  <si>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</si>
  <si>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</si>
  <si>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</si>
  <si>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</si>
  <si>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</si>
  <si>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</si>
  <si>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</si>
  <si>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</si>
  <si>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</si>
  <si>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</si>
  <si>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</si>
  <si>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</si>
  <si>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</si>
  <si>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</si>
  <si>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</si>
  <si>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</si>
  <si>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</si>
  <si>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</si>
  <si>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</si>
  <si>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</si>
  <si>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</si>
  <si>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</si>
  <si>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</si>
  <si>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</si>
  <si>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</si>
  <si>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</si>
  <si>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</si>
  <si>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</si>
  <si>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</si>
  <si>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</si>
  <si>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</si>
  <si>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</si>
  <si>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</si>
  <si>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</si>
  <si>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</si>
  <si>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</si>
  <si>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</si>
  <si>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</si>
  <si>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</si>
  <si>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</si>
  <si>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</si>
  <si>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</si>
  <si>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</si>
  <si>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</si>
  <si>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</si>
  <si>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</si>
  <si>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</si>
  <si>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</si>
  <si>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</si>
  <si>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</si>
  <si>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</si>
  <si>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</si>
  <si>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</si>
  <si>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</si>
  <si>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</si>
  <si>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</si>
  <si>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</si>
  <si>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</si>
  <si>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</si>
  <si>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</si>
  <si>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</si>
  <si>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</si>
  <si>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</si>
  <si>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</si>
  <si>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</si>
  <si>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</si>
  <si>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</si>
  <si>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</si>
  <si>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</si>
  <si>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</si>
  <si>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</si>
  <si>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</si>
  <si>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</si>
  <si>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</si>
  <si>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</si>
  <si>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</si>
  <si>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</si>
  <si>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</si>
  <si>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</si>
  <si>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</si>
  <si>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</si>
  <si>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</si>
  <si>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</si>
  <si>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</si>
  <si>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</si>
  <si>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</si>
  <si>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</si>
  <si>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</si>
  <si>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</si>
  <si>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</si>
  <si>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</si>
  <si>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</si>
  <si>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</si>
  <si>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</si>
  <si>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</si>
  <si>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</si>
  <si>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</si>
  <si>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</si>
  <si>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</si>
  <si>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</si>
  <si>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</si>
  <si>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</si>
  <si>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</si>
  <si>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</si>
  <si>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</si>
  <si>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</si>
  <si>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</si>
  <si>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</si>
  <si>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</si>
  <si>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</si>
  <si>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</si>
  <si>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</si>
  <si>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</si>
  <si>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</si>
  <si>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</si>
  <si>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</si>
  <si>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</si>
  <si>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</si>
  <si>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</si>
  <si>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</si>
  <si>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</si>
  <si>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</si>
  <si>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</si>
  <si>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</si>
  <si>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</si>
  <si>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</si>
  <si>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</si>
  <si>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</si>
  <si>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</si>
  <si>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</si>
  <si>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</si>
  <si>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</si>
  <si>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</si>
  <si>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</si>
  <si>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</si>
  <si>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</si>
  <si>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</si>
  <si>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</si>
  <si>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</si>
  <si>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</si>
  <si>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</si>
  <si>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</si>
  <si>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</si>
  <si>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</si>
  <si>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</si>
  <si>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</si>
  <si>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</si>
  <si>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</si>
  <si>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</si>
  <si>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</si>
  <si>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</si>
  <si>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</si>
  <si>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</si>
  <si>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</si>
  <si>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</si>
  <si>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</si>
  <si>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</si>
  <si>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</si>
  <si>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</si>
  <si>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</si>
  <si>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</si>
  <si>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</si>
  <si>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</si>
  <si>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</si>
  <si>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</si>
  <si>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</si>
  <si>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</si>
  <si>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</si>
  <si>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</si>
  <si>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</si>
  <si>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</si>
  <si>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</si>
  <si>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</si>
  <si>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</si>
  <si>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</si>
  <si>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</si>
  <si>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</si>
  <si>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</si>
  <si>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</si>
  <si>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</si>
  <si>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</si>
  <si>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</si>
  <si>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</si>
  <si>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</si>
  <si>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</si>
  <si>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</si>
  <si>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</si>
  <si>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</si>
  <si>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</si>
  <si>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</si>
  <si>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</si>
  <si>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</si>
  <si>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</si>
  <si>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</si>
  <si>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</si>
  <si>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</si>
  <si>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</si>
  <si>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</si>
  <si>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</si>
  <si>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</si>
  <si>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</si>
  <si>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</si>
  <si>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</si>
  <si>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</si>
  <si>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</si>
  <si>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</si>
  <si>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</si>
  <si>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</si>
  <si>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</si>
  <si>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</si>
  <si>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</si>
  <si>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</si>
  <si>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</si>
  <si>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</si>
  <si>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</si>
  <si>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</si>
  <si>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</si>
  <si>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</si>
  <si>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</si>
  <si>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</si>
  <si>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</si>
  <si>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</si>
  <si>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</si>
  <si>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</si>
  <si>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</si>
  <si>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</si>
  <si>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</si>
  <si>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</si>
  <si>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</si>
  <si>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</si>
  <si>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</si>
  <si>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</si>
  <si>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</si>
  <si>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</si>
  <si>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</si>
  <si>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</si>
  <si>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</si>
  <si>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</si>
  <si>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</si>
  <si>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</si>
  <si>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</si>
  <si>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</si>
  <si>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</si>
  <si>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</si>
  <si>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</si>
  <si>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</si>
  <si>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</si>
  <si>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</si>
  <si>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</si>
  <si>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</si>
  <si>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</si>
  <si>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</si>
  <si>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</si>
  <si>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</si>
  <si>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</si>
  <si>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</si>
  <si>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</si>
  <si>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</si>
  <si>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</si>
  <si>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</si>
  <si>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</si>
  <si>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</si>
  <si>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</si>
  <si>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</si>
  <si>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</si>
  <si>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</si>
  <si>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</si>
  <si>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</si>
  <si>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</si>
  <si>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</si>
  <si>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</si>
  <si>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</si>
  <si>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</si>
  <si>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</si>
  <si>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</si>
  <si>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</si>
  <si>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</si>
  <si>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</si>
  <si>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</si>
  <si>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</si>
  <si>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</si>
  <si>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</si>
  <si>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</si>
  <si>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</si>
  <si>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</si>
  <si>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</si>
  <si>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</si>
  <si>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</si>
  <si>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</si>
  <si>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</si>
  <si>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</si>
  <si>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</si>
  <si>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</si>
  <si>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</si>
  <si>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</si>
  <si>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</si>
  <si>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</si>
  <si>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</si>
  <si>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</si>
  <si>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</si>
  <si>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</si>
  <si>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</si>
  <si>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</si>
  <si>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</si>
  <si>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</si>
  <si>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</si>
  <si>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</si>
  <si>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</si>
  <si>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</si>
  <si>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</si>
  <si>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</si>
  <si>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</si>
  <si>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</si>
  <si>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</si>
  <si>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</si>
  <si>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</si>
  <si>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</si>
  <si>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</si>
  <si>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</si>
  <si>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</si>
  <si>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</si>
  <si>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</si>
  <si>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</si>
  <si>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</si>
  <si>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</si>
  <si>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</si>
  <si>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</si>
  <si>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</si>
  <si>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</si>
  <si>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</si>
  <si>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</si>
  <si>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</si>
  <si>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</si>
  <si>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</si>
  <si>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</si>
  <si>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</si>
  <si>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</si>
  <si>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</si>
  <si>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</si>
  <si>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</si>
  <si>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</si>
  <si>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</si>
  <si>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</si>
  <si>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</si>
  <si>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</si>
  <si>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</si>
  <si>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</si>
  <si>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</si>
  <si>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</si>
  <si>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</si>
  <si>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</si>
  <si>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</si>
  <si>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</si>
  <si>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</si>
  <si>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</si>
  <si>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</si>
  <si>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</si>
  <si>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</si>
  <si>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</si>
  <si>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</si>
  <si>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</si>
  <si>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</si>
  <si>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</si>
  <si>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</si>
  <si>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</si>
  <si>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</si>
  <si>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</si>
  <si>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</si>
  <si>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</si>
  <si>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</si>
  <si>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</si>
  <si>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</si>
  <si>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</si>
  <si>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</si>
  <si>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</si>
  <si>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</si>
  <si>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</si>
  <si>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</si>
  <si>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</si>
  <si>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</si>
  <si>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</si>
  <si>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</si>
  <si>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</si>
  <si>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</si>
  <si>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</si>
  <si>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</si>
  <si>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</si>
  <si>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</si>
  <si>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</si>
  <si>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</si>
  <si>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</si>
  <si>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</si>
  <si>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</si>
  <si>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</si>
  <si>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</si>
  <si>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</si>
  <si>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</si>
  <si>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</si>
  <si>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</si>
  <si>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</si>
  <si>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</si>
  <si>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</si>
  <si>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</si>
  <si>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</si>
  <si>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</si>
  <si>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</si>
  <si>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</si>
  <si>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</si>
  <si>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</si>
  <si>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</si>
  <si>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</si>
  <si>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</si>
  <si>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</si>
  <si>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</si>
  <si>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</si>
  <si>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</si>
  <si>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</si>
  <si>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</si>
  <si>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</si>
  <si>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</si>
  <si>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</si>
  <si>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</si>
  <si>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</si>
  <si>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</si>
  <si>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</si>
  <si>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</si>
  <si>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</si>
  <si>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</si>
  <si>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</si>
  <si>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</si>
  <si>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</si>
  <si>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</si>
  <si>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</si>
  <si>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</si>
  <si>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</si>
  <si>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</si>
  <si>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</si>
  <si>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</si>
  <si>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</si>
  <si>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</si>
  <si>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</si>
  <si>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</si>
  <si>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</si>
  <si>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</si>
  <si>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</si>
  <si>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</si>
  <si>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</si>
  <si>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</si>
  <si>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</si>
  <si>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</si>
  <si>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</si>
  <si>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</si>
  <si>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</si>
  <si>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</si>
  <si>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</si>
  <si>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</si>
  <si>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</si>
  <si>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</si>
  <si>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</si>
  <si>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</si>
  <si>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</si>
  <si>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</si>
  <si>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</si>
  <si>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</si>
  <si>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</si>
  <si>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</si>
  <si>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</si>
  <si>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</si>
  <si>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</si>
  <si>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</si>
  <si>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</si>
  <si>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</si>
  <si>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</si>
  <si>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</si>
  <si>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</si>
  <si>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</si>
  <si>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</si>
  <si>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</si>
  <si>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</si>
  <si>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</si>
  <si>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</si>
  <si>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</si>
  <si>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</si>
  <si>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</si>
  <si>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</si>
  <si>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</si>
  <si>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</si>
  <si>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</si>
  <si>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</si>
  <si>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</si>
  <si>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</si>
  <si>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</si>
  <si>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</si>
  <si>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</si>
  <si>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</si>
  <si>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</si>
  <si>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</si>
  <si>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</si>
  <si>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</si>
  <si>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</si>
  <si>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</si>
  <si>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</si>
  <si>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</si>
  <si>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</si>
  <si>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</si>
  <si>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</si>
  <si>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</si>
  <si>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</si>
  <si>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</si>
  <si>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</si>
  <si>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</si>
  <si>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</si>
  <si>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</si>
  <si>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</si>
  <si>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</si>
  <si>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</si>
  <si>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</si>
  <si>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</si>
  <si>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</si>
  <si>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</si>
  <si>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</si>
  <si>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</si>
  <si>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</si>
  <si>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</si>
  <si>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</si>
  <si>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</si>
  <si>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</si>
  <si>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</si>
  <si>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</si>
  <si>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</si>
  <si>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</si>
  <si>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</si>
  <si>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</si>
  <si>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</si>
  <si>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</si>
  <si>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</si>
  <si>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</si>
  <si>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</si>
  <si>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</si>
  <si>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</si>
  <si>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</si>
  <si>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</si>
  <si>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</si>
  <si>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</si>
  <si>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</si>
  <si>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</si>
  <si>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</si>
  <si>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</si>
  <si>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</si>
  <si>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</si>
  <si>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</si>
  <si>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</si>
  <si>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</si>
  <si>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</si>
  <si>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</si>
  <si>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</si>
  <si>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</si>
  <si>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</si>
  <si>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</si>
  <si>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</si>
  <si>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</si>
  <si>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</si>
  <si>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</si>
  <si>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</si>
  <si>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</si>
  <si>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</si>
  <si>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</si>
  <si>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</si>
  <si>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</si>
  <si>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</si>
  <si>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</si>
  <si>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</si>
  <si>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</si>
  <si>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</si>
  <si>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</si>
  <si>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</si>
  <si>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</si>
  <si>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</si>
  <si>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</si>
  <si>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</si>
  <si>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</si>
  <si>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</si>
  <si>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</si>
  <si>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</si>
  <si>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</si>
  <si>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</si>
  <si>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</si>
  <si>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</si>
  <si>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</si>
  <si>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</si>
  <si>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</si>
  <si>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</si>
  <si>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</si>
  <si>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</si>
  <si>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</si>
  <si>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</si>
  <si>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</si>
  <si>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</si>
  <si>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</si>
  <si>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</si>
  <si>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</si>
  <si>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</si>
  <si>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</si>
  <si>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</si>
  <si>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</si>
  <si>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</si>
  <si>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</si>
  <si>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</si>
  <si>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</si>
  <si>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</si>
  <si>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</si>
  <si>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</si>
  <si>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</si>
  <si>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</si>
  <si>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</si>
  <si>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</si>
  <si>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</si>
  <si>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</si>
  <si>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</si>
  <si>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</si>
  <si>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</si>
  <si>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</si>
  <si>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</si>
  <si>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</si>
  <si>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</si>
  <si>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</si>
  <si>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</si>
  <si>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</si>
  <si>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</si>
  <si>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</si>
  <si>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</si>
  <si>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</si>
  <si>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</si>
  <si>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</si>
  <si>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</si>
  <si>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</si>
  <si>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</si>
  <si>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</si>
  <si>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</si>
  <si>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</si>
  <si>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</si>
  <si>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</si>
  <si>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</si>
  <si>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</si>
  <si>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</si>
  <si>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</si>
  <si>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</si>
  <si>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</si>
  <si>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</si>
  <si>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</si>
  <si>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</si>
  <si>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</si>
  <si>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</si>
  <si>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</si>
  <si>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</si>
  <si>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</si>
  <si>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</si>
  <si>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</si>
  <si>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</si>
  <si>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</si>
  <si>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</si>
  <si>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</si>
  <si>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</si>
  <si>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</si>
  <si>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</si>
  <si>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</si>
  <si>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</si>
  <si>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</si>
  <si>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</si>
  <si>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</si>
  <si>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</si>
  <si>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</si>
  <si>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</si>
  <si>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</si>
  <si>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</si>
  <si>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</si>
  <si>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</si>
  <si>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</si>
  <si>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</si>
  <si>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</si>
  <si>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</si>
  <si>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</si>
  <si>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</si>
  <si>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</si>
  <si>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</si>
  <si>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</si>
  <si>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</si>
  <si>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</si>
  <si>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</si>
  <si>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</si>
  <si>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</si>
  <si>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</si>
  <si>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</si>
  <si>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</si>
  <si>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</si>
  <si>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</si>
  <si>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</si>
  <si>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</si>
  <si>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</si>
  <si>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</si>
  <si>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</si>
  <si>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</si>
  <si>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</si>
  <si>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</si>
  <si>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</si>
  <si>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</si>
  <si>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</si>
  <si>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</si>
  <si>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</si>
  <si>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</si>
  <si>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</si>
  <si>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</si>
  <si>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</si>
  <si>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</si>
  <si>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</si>
  <si>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</si>
  <si>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</si>
  <si>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</si>
  <si>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</si>
  <si>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</si>
  <si>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</si>
  <si>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</si>
  <si>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</si>
  <si>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</si>
  <si>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</si>
  <si>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</si>
  <si>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</si>
  <si>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</si>
  <si>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</si>
  <si>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</si>
  <si>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</si>
  <si>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</si>
  <si>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</si>
  <si>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</si>
  <si>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</si>
  <si>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</si>
  <si>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</si>
  <si>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</si>
  <si>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</si>
  <si>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</si>
  <si>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</si>
  <si>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</si>
  <si>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</si>
  <si>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</si>
  <si>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</si>
  <si>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</si>
  <si>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</si>
  <si>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</si>
  <si>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</si>
  <si>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</si>
  <si>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</si>
  <si>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</si>
  <si>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</si>
  <si>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</si>
  <si>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</si>
  <si>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</si>
  <si>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</si>
  <si>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</si>
  <si>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</si>
  <si>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</si>
  <si>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</si>
  <si>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</si>
  <si>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</si>
  <si>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</si>
  <si>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</si>
  <si>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</si>
  <si>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</si>
  <si>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</si>
  <si>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</si>
  <si>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</si>
  <si>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</si>
  <si>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</si>
  <si>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</si>
  <si>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</si>
  <si>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</si>
  <si>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</si>
  <si>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</si>
  <si>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</si>
  <si>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</si>
  <si>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</si>
  <si>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</si>
  <si>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</si>
  <si>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</si>
  <si>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</si>
  <si>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</si>
  <si>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</si>
  <si>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</si>
  <si>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</si>
  <si>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</si>
  <si>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</si>
  <si>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</si>
  <si>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</si>
  <si>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</si>
  <si>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</si>
  <si>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</si>
  <si>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</si>
  <si>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</si>
  <si>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</si>
  <si>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</si>
  <si>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</si>
  <si>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</si>
  <si>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</si>
  <si>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</si>
  <si>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</si>
  <si>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</si>
  <si>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</si>
  <si>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</si>
  <si>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</si>
  <si>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</si>
  <si>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</si>
  <si>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</si>
  <si>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</si>
  <si>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</si>
  <si>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</si>
  <si>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</si>
  <si>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</si>
  <si>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</si>
  <si>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</si>
  <si>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</si>
  <si>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</si>
  <si>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</si>
  <si>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</si>
  <si>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</si>
  <si>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</si>
  <si>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</si>
  <si>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</si>
  <si>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</si>
  <si>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</si>
  <si>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</si>
  <si>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</si>
  <si>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</si>
  <si>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</si>
  <si>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</si>
  <si>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</si>
  <si>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</si>
  <si>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</si>
  <si>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</si>
  <si>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</si>
  <si>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</si>
  <si>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</si>
  <si>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</si>
  <si>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</si>
  <si>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</si>
  <si>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</si>
  <si>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</si>
  <si>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</si>
  <si>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</si>
  <si>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</si>
  <si>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</si>
  <si>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</si>
  <si>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</si>
  <si>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</si>
  <si>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</si>
  <si>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</si>
  <si>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</si>
  <si>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</si>
  <si>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</si>
  <si>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</si>
  <si>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</si>
  <si>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</si>
  <si>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</si>
  <si>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</si>
  <si>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</si>
  <si>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</si>
  <si>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</si>
  <si>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</si>
  <si>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</si>
  <si>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</si>
  <si>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</si>
  <si>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</si>
  <si>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</si>
  <si>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</si>
  <si>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</si>
  <si>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</si>
  <si>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</si>
  <si>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</si>
  <si>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</si>
  <si>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</si>
  <si>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</si>
  <si>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</si>
  <si>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</si>
  <si>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</si>
  <si>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</si>
  <si>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</si>
  <si>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</si>
  <si>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</si>
  <si>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</si>
  <si>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</si>
  <si>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</si>
  <si>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</si>
  <si>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</si>
  <si>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</si>
  <si>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</si>
  <si>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</si>
  <si>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</si>
  <si>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</si>
  <si>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</si>
  <si>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</si>
  <si>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</si>
  <si>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</si>
  <si>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</si>
  <si>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</si>
  <si>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</si>
  <si>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</si>
  <si>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</si>
  <si>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</si>
  <si>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</si>
  <si>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</si>
  <si>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</si>
  <si>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</si>
  <si>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</si>
  <si>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</si>
  <si>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</si>
  <si>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</si>
  <si>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</si>
  <si>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</si>
  <si>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</si>
  <si>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</si>
  <si>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</si>
  <si>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</si>
  <si>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</si>
  <si>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</si>
  <si>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Funded（%）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</si>
  <si>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</si>
  <si>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</si>
  <si>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</si>
  <si>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</si>
  <si>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</si>
  <si>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</si>
  <si>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</si>
  <si>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</si>
  <si>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</si>
  <si>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</si>
  <si>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</si>
  <si>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</si>
  <si>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</si>
  <si>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</si>
  <si>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</si>
  <si>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</si>
  <si>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</si>
  <si>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</si>
  <si>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</si>
  <si>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</si>
  <si>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</si>
  <si>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</si>
  <si>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</si>
  <si>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</si>
  <si>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</si>
  <si>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</si>
  <si>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</si>
  <si>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</si>
  <si>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</si>
  <si>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</si>
  <si>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</si>
  <si>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</si>
  <si>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</si>
  <si>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</si>
  <si>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</si>
  <si>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</si>
  <si>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</si>
  <si>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</si>
  <si>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</si>
  <si>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</si>
  <si>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</si>
  <si>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</si>
  <si>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</si>
  <si>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</si>
  <si>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</si>
  <si>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</si>
  <si>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</si>
  <si>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</si>
  <si>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</si>
  <si>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</si>
  <si>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</si>
  <si>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</si>
  <si>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</si>
  <si>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</si>
  <si>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</si>
  <si>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</si>
  <si>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</si>
  <si>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</si>
  <si>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</si>
  <si>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</si>
  <si>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</si>
  <si>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</si>
  <si>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</si>
  <si>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</si>
  <si>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</si>
  <si>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</si>
  <si>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</si>
  <si>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</si>
  <si>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</si>
  <si>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</si>
  <si>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</si>
  <si>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</si>
  <si>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</si>
  <si>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</si>
  <si>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</si>
  <si>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 xml:space="preserve">Number Failed </t>
  </si>
  <si>
    <t xml:space="preserve">Number Canceled 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</si>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</sst>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242729"/>
      <name val="Consola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</cellXfs>
  <cellStyles count="2">
    <cellStyle name="Normal" xfId="0" builtinId="0"/>
    <cellStyle name="Percent" xfId="1" builtinId="5"/>
  </cellStyles>
  <dxfs count="6">
    <dxf>
      <font>
        <color theme="4" tint="-0.499984740745262"/>
      </font>
      <fill>
        <patternFill>
          <bgColor theme="4" tint="0.39994506668294322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[StarterBook..xlsx]by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C1-5C4A-9530-7107DC8E7BD8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C1-5C4A-9530-7107DC8E7BD8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C1-5C4A-9530-7107DC8E7BD8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C1-5C4A-9530-7107DC8E7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185792"/>
        <c:axId val="199451712"/>
      </c:barChart>
      <c:catAx>
        <c:axId val="7118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51712"/>
        <c:crosses val="autoZero"/>
        <c:auto val="1"/>
        <c:lblAlgn val="ctr"/>
        <c:lblOffset val="100"/>
        <c:noMultiLvlLbl val="0"/>
      </c:catAx>
      <c:valAx>
        <c:axId val="1994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8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[StarterBook..xlsx]by subcategory!PivotTable1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17725156618196"/>
          <c:y val="4.4971029564700629E-2"/>
          <c:w val="0.80595278464279552"/>
          <c:h val="0.777053586734169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42E-3E45-82B7-EAE9E0167B62}"/>
            </c:ext>
          </c:extLst>
        </c:ser>
        <c:ser>
          <c:idx val="1"/>
          <c:order val="1"/>
          <c:tx>
            <c:strRef>
              <c:f>'by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42E-3E45-82B7-EAE9E0167B62}"/>
            </c:ext>
          </c:extLst>
        </c:ser>
        <c:ser>
          <c:idx val="2"/>
          <c:order val="2"/>
          <c:tx>
            <c:strRef>
              <c:f>'by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42E-3E45-82B7-EAE9E0167B62}"/>
            </c:ext>
          </c:extLst>
        </c:ser>
        <c:ser>
          <c:idx val="3"/>
          <c:order val="3"/>
          <c:tx>
            <c:strRef>
              <c:f>'by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42E-3E45-82B7-EAE9E0167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185792"/>
        <c:axId val="199451712"/>
      </c:barChart>
      <c:catAx>
        <c:axId val="7118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51712"/>
        <c:crosses val="autoZero"/>
        <c:auto val="1"/>
        <c:lblAlgn val="ctr"/>
        <c:lblOffset val="100"/>
        <c:noMultiLvlLbl val="0"/>
      </c:catAx>
      <c:valAx>
        <c:axId val="1994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8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[StarterBook..xlsx]by date created conversion!PivotTable2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'by date created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EA-214B-8FCF-E2D9DEA81689}"/>
            </c:ext>
          </c:extLst>
        </c:ser>
        <c:ser>
          <c:idx val="1"/>
          <c:order val="1"/>
          <c:tx>
            <c:strRef>
              <c:f>'by 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EA-214B-8FCF-E2D9DEA81689}"/>
            </c:ext>
          </c:extLst>
        </c:ser>
        <c:ser>
          <c:idx val="2"/>
          <c:order val="2"/>
          <c:tx>
            <c:strRef>
              <c:f>'by date created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 conversion'!$D$6:$D$18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EA-214B-8FCF-E2D9DEA81689}"/>
            </c:ext>
          </c:extLst>
        </c:ser>
        <c:ser>
          <c:idx val="3"/>
          <c:order val="3"/>
          <c:tx>
            <c:strRef>
              <c:f>'by date created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 conversion'!$E$6:$E$18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EA-214B-8FCF-E2D9DEA81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503072"/>
        <c:axId val="1850355743"/>
      </c:lineChart>
      <c:catAx>
        <c:axId val="21950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355743"/>
        <c:crosses val="autoZero"/>
        <c:auto val="1"/>
        <c:lblAlgn val="ctr"/>
        <c:lblOffset val="100"/>
        <c:noMultiLvlLbl val="0"/>
      </c:catAx>
      <c:valAx>
        <c:axId val="185035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50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957996548492855E-2"/>
          <c:y val="0.14422471910112361"/>
          <c:w val="0.9141558268797354"/>
          <c:h val="0.47811908342917808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0.74022988505747123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B-E54B-9481-781B9E337D1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0.25977011494252872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DB-E54B-9481-781B9E337D1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0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DB-E54B-9481-781B9E337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3637680"/>
        <c:axId val="883639360"/>
      </c:lineChart>
      <c:catAx>
        <c:axId val="88363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639360"/>
        <c:crosses val="autoZero"/>
        <c:auto val="1"/>
        <c:lblAlgn val="ctr"/>
        <c:lblOffset val="100"/>
        <c:noMultiLvlLbl val="0"/>
      </c:catAx>
      <c:valAx>
        <c:axId val="88363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63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2</xdr:row>
      <xdr:rowOff>6350</xdr:rowOff>
    </xdr:from>
    <xdr:to>
      <xdr:col>16</xdr:col>
      <xdr:colOff>368300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3DEF49-374F-9F41-8514-3BFCB3F9DE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3</xdr:row>
      <xdr:rowOff>19050</xdr:rowOff>
    </xdr:from>
    <xdr:to>
      <xdr:col>16</xdr:col>
      <xdr:colOff>342900</xdr:colOff>
      <xdr:row>26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4EBE84-42D8-484F-A67A-34D6CEDF45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6350</xdr:rowOff>
    </xdr:from>
    <xdr:to>
      <xdr:col>14</xdr:col>
      <xdr:colOff>444500</xdr:colOff>
      <xdr:row>17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CECE60-BB88-4D41-BDE9-2E793A354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7938</xdr:rowOff>
    </xdr:from>
    <xdr:to>
      <xdr:col>8</xdr:col>
      <xdr:colOff>0</xdr:colOff>
      <xdr:row>28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B2A9C7-6EF2-6442-BAE7-1ED85BF4D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shuo chen" refreshedDate="43616.973028703702" createdVersion="6" refreshedVersion="6" minRefreshableVersion="3" recordCount="4114" xr:uid="{E96D3742-3B65-6149-BD6A-3E74698DF9CB}">
  <cacheSource type="worksheet">
    <worksheetSource ref="A1:R4115" sheet="master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（%）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shuo chen" refreshedDate="43616.985609490737" createdVersion="6" refreshedVersion="6" minRefreshableVersion="3" recordCount="4114" xr:uid="{5CF561D1-DE92-3845-AED0-27F6855C87B7}">
  <cacheSource type="worksheet">
    <worksheetSource ref="A1:T4115" sheet="master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（%）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40AB4C-D544-3349-9A4F-7FAA067B15F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sd="0" x="0"/>
        <item sd="0" x="7"/>
        <item sd="0"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B6C81F-6A61-FE42-A95F-402E832BEE5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sd="0" x="0"/>
        <item sd="0" x="7"/>
        <item sd="0"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4B2F2F-BEA4-3140-96E8-1AD5913105C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Normal="100" workbookViewId="0">
      <pane ySplit="1" topLeftCell="A4" activePane="bottomLeft" state="frozen"/>
      <selection pane="bottomLeft" activeCell="D28" sqref="D2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7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6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2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6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6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2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2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2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2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2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2">
        <f t="shared" si="3"/>
        <v>42556.047071759262</v>
      </c>
    </row>
    <row r="10" spans="1:20" ht="17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2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2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2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2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2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2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2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2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2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2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2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2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2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2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2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2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2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2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2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2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2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6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2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2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2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2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2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2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2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2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2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2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2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2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2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2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2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2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2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2">
        <f t="shared" si="3"/>
        <v>42064.5</v>
      </c>
    </row>
    <row r="51" spans="1:20" ht="17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2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2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2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2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2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2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2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2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2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2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2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2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2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2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2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E67/D67*100</f>
        <v>107.52857142857141</v>
      </c>
      <c r="P67" s="6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2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2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2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2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6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2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2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2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2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2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2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2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2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2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2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2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2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2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2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2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2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2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2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2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2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2">
        <f t="shared" si="7"/>
        <v>42504</v>
      </c>
    </row>
    <row r="108" spans="1:20" ht="17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2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2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2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2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2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2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2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2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2">
        <f t="shared" si="7"/>
        <v>40921.27416666667</v>
      </c>
    </row>
    <row r="117" spans="1:20" ht="17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2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2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2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2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2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2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2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2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2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2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2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2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2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E131/D131*100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2">
        <f t="shared" si="11"/>
        <v>41806.844444444447</v>
      </c>
    </row>
    <row r="133" spans="1:20" ht="17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2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2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2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2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2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2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2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2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2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2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2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2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2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2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2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2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2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2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2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2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2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2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2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2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2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2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2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2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2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2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2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2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2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2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2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2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2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2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2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2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2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2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2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2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2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2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2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2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2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2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2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2">
        <f t="shared" si="11"/>
        <v>42742.011944444443</v>
      </c>
    </row>
    <row r="185" spans="1:20" ht="17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2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2">
        <f t="shared" si="11"/>
        <v>41883.165972222225</v>
      </c>
    </row>
    <row r="187" spans="1:20" ht="17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2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2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2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2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2">
        <f t="shared" si="11"/>
        <v>42616.690706018519</v>
      </c>
    </row>
    <row r="192" spans="1:20" ht="17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2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2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2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E195/D195*100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2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2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2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2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2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2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2">
        <f t="shared" si="15"/>
        <v>42043.818622685183</v>
      </c>
    </row>
    <row r="204" spans="1:20" ht="17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2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2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2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2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2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2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2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2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2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2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2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2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2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2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2">
        <f t="shared" si="15"/>
        <v>42116.917094907403</v>
      </c>
    </row>
    <row r="219" spans="1:20" ht="17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2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2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2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2">
        <f t="shared" si="15"/>
        <v>42236.837499999994</v>
      </c>
    </row>
    <row r="223" spans="1:20" ht="17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2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2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2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2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2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2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2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2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2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2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2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2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2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2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2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2">
        <f t="shared" si="15"/>
        <v>42374</v>
      </c>
    </row>
    <row r="239" spans="1:20" ht="17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2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2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2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2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2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2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2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2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2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2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2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2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2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2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2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2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2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2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2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2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E259/D259*100</f>
        <v>106.72648571428572</v>
      </c>
      <c r="P259" s="6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2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2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2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2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2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2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2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2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2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2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2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2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2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2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2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2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2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2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2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2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2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2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2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2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2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2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2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2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2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2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2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2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2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2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2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2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2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2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2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2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2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2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2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2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2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2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2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2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2">
        <f t="shared" si="19"/>
        <v>41353.795520833337</v>
      </c>
    </row>
    <row r="309" spans="1:20" ht="17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2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2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2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2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2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2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2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2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2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2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2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2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2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2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E323/D323*100</f>
        <v>102.66285714285715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2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2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2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2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2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2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2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2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2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2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2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2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2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2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2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2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2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2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2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2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2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2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2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2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2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2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2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2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2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2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2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2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2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2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2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2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2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2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2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2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2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2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2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2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2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2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2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2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2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2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2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2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2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2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2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2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2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2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2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E387/D387*100</f>
        <v>105.982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2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2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2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2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2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2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2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2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2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2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2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2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2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2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2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2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2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2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2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2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2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2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2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2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2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2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2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2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2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2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2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2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2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2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2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2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2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2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2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2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2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2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2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2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2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2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2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2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2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2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2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2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2">
        <f t="shared" si="27"/>
        <v>41580.793935185182</v>
      </c>
    </row>
    <row r="444" spans="1:20" ht="17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2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2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2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2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2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2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2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E451/D451*100</f>
        <v>2.25</v>
      </c>
      <c r="P451" s="6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2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2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2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2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2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2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2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2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2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2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2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2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2">
        <f t="shared" si="31"/>
        <v>42508.848784722228</v>
      </c>
    </row>
    <row r="467" spans="1:20" ht="17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2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2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2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2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2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2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2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2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2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2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2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2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2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2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2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2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2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2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2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2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2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2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2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2">
        <f t="shared" si="31"/>
        <v>40913.481249999997</v>
      </c>
    </row>
    <row r="492" spans="1:20" ht="17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2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2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2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2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2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2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2">
        <f t="shared" si="31"/>
        <v>41680.93141203704</v>
      </c>
    </row>
    <row r="499" spans="1:20" ht="17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2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2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2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2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2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2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2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2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2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2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2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2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2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2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2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2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E515/D515*100</f>
        <v>13.923999999999999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2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2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2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2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2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2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2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2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2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2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2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2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2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2">
        <f t="shared" si="35"/>
        <v>42783.670138888891</v>
      </c>
    </row>
    <row r="530" spans="1:20" ht="17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2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2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2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2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2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2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2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2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2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2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2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2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2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2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2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2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2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2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2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2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2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2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2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2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2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2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2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2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2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2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2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2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2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2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2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2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2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2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2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2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2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2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2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2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2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2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E579/D579*100</f>
        <v>0.2</v>
      </c>
      <c r="P579" s="6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2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2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2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2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2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2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2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2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2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2">
        <f t="shared" si="39"/>
        <v>42691.811180555553</v>
      </c>
    </row>
    <row r="591" spans="1:20" ht="17" hidden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2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2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2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2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2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2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2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2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2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2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2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2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2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2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2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2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2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2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2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2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2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2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2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2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2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2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2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2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2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2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2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2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2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2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2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2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2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2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2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2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2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2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2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2">
        <f t="shared" si="39"/>
        <v>42791.961111111115</v>
      </c>
    </row>
    <row r="640" spans="1:20" ht="17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2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2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E643/D643*100</f>
        <v>119.16249999999999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2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2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2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2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2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2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2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2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2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2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2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2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2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2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2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2">
        <f t="shared" si="43"/>
        <v>42211.75</v>
      </c>
    </row>
    <row r="661" spans="1:20" ht="17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2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2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2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2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2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2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2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2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2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2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2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2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2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2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2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2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2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2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2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2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2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2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2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2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2">
        <f t="shared" si="43"/>
        <v>42674.900046296301</v>
      </c>
    </row>
    <row r="686" spans="1:20" ht="17" hidden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2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2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2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2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2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2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2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2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2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2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2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2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2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2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2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2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2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2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2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2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2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E707/D707*100</f>
        <v>0.97699999999999987</v>
      </c>
      <c r="P707" s="6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2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2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2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2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2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2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2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2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2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2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2">
        <f t="shared" si="47"/>
        <v>41974</v>
      </c>
    </row>
    <row r="719" spans="1:20" ht="17" hidden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2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2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2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2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2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2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2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2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2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2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2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2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2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2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2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2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2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2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2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2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2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2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2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2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2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2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2">
        <f t="shared" si="47"/>
        <v>41397.572280092594</v>
      </c>
    </row>
    <row r="748" spans="1:20" ht="17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2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2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2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2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2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2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2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2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2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2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2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2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2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2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2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2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2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2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2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2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2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E771/D771*100</f>
        <v>41.4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2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2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2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2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2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2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2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2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2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2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2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2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2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2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2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2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2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2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2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2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2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2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2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2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2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2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2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2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2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2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2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2">
        <f t="shared" si="51"/>
        <v>40740.958333333336</v>
      </c>
    </row>
    <row r="808" spans="1:20" ht="17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2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2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2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2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2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2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2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2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2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2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2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2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2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2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2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2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2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2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2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2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2">
        <f t="shared" si="51"/>
        <v>40929.342361111114</v>
      </c>
    </row>
    <row r="835" spans="1:20" ht="17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E835/D835*100</f>
        <v>101.66666666666666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2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2">
        <f t="shared" si="55"/>
        <v>41048.125</v>
      </c>
    </row>
    <row r="838" spans="1:20" ht="17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2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2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2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2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2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2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2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2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2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2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2">
        <f t="shared" si="55"/>
        <v>41708.583333333336</v>
      </c>
    </row>
    <row r="849" spans="1:20" ht="17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2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2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2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2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2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2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2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2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2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2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2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2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2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2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2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2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2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2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2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2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2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2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2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2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2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2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2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2">
        <f t="shared" si="55"/>
        <v>42268.723738425921</v>
      </c>
    </row>
    <row r="878" spans="1:20" ht="17" hidden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2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2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2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2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2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2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2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2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2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2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2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2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2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2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2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2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2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2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2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2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E899/D899*100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2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2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2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2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2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2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2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2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2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2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2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2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2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2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2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2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2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2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2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2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2">
        <f t="shared" si="59"/>
        <v>41974.957881944443</v>
      </c>
    </row>
    <row r="921" spans="1:20" ht="17" hidden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2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2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2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2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2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2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2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2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2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2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2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2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2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2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2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2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2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2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2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2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2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2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2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2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2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2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2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2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2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2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2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2">
        <f t="shared" si="59"/>
        <v>42386.750706018516</v>
      </c>
    </row>
    <row r="953" spans="1:20" ht="17" hidden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2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2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2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2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2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2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2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2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2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2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E963/D963*100</f>
        <v>42.188421052631583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2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2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2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2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2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2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2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2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2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2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2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2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2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2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2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2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2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2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2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2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2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2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2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2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2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2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2">
        <f t="shared" si="63"/>
        <v>42644.356770833328</v>
      </c>
    </row>
    <row r="991" spans="1:20" ht="17" hidden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2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2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2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2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2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2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2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2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2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2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2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2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2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2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2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2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2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2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2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2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2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2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2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2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2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2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2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2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2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2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2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2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2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2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2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2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E1027/D1027*100</f>
        <v>109.92831428571431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2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2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2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2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2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2">
        <f t="shared" si="67"/>
        <v>42354.764004629629</v>
      </c>
    </row>
    <row r="1034" spans="1:20" ht="17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2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2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2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2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2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2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2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2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2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2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2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2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2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2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2">
        <f t="shared" si="67"/>
        <v>42638.053113425922</v>
      </c>
    </row>
    <row r="1051" spans="1:20" ht="17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2">
        <f t="shared" si="67"/>
        <v>42412.431076388893</v>
      </c>
    </row>
    <row r="1052" spans="1:20" ht="17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2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2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2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2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2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2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2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2">
        <f t="shared" si="67"/>
        <v>42089</v>
      </c>
    </row>
    <row r="1061" spans="1:20" ht="17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2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2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2">
        <f t="shared" si="67"/>
        <v>42492.041666666672</v>
      </c>
    </row>
    <row r="1064" spans="1:20" ht="17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2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2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2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2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2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2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2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2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2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2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2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2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2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2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2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2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2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2">
        <f t="shared" si="67"/>
        <v>41853.659525462965</v>
      </c>
    </row>
    <row r="1086" spans="1:20" ht="17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2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2">
        <f t="shared" si="67"/>
        <v>42443.629340277781</v>
      </c>
    </row>
    <row r="1088" spans="1:20" ht="17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2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2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2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E1091/D1091*100</f>
        <v>7.8266666666666662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2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2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2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2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2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2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2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2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2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2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2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2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2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2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2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2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2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2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2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2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2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2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2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2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2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2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2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2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2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2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2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2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2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2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2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2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2">
        <f t="shared" si="71"/>
        <v>41957.895833333328</v>
      </c>
    </row>
    <row r="1130" spans="1:20" ht="17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2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2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2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2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2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2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2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2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2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2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2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2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2">
        <f t="shared" si="71"/>
        <v>42222.462048611109</v>
      </c>
    </row>
    <row r="1143" spans="1:20" ht="17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2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2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2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2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2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2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2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2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2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2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2">
        <f t="shared" si="71"/>
        <v>42254.102581018517</v>
      </c>
    </row>
    <row r="1154" spans="1:20" ht="17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2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E1155/D1155*100</f>
        <v>0.625</v>
      </c>
      <c r="P1155" s="6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2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2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2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2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2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2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2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2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2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2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2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2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2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2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2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2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2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2">
        <f t="shared" si="75"/>
        <v>41956.846377314811</v>
      </c>
    </row>
    <row r="1174" spans="1:20" ht="17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2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2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2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2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2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2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2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2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2">
        <f t="shared" si="75"/>
        <v>41818.806875000002</v>
      </c>
    </row>
    <row r="1183" spans="1:20" ht="17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2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2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2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2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2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2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2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2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2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2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2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2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2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2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2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2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2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2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2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2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2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2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2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2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2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2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2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2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2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2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2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2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2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2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2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2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E1219/D1219*100</f>
        <v>102.60000000000001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2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2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2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2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2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2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2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2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2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2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2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2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2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2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2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2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2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2">
        <f t="shared" si="79"/>
        <v>41623.135405092595</v>
      </c>
    </row>
    <row r="1238" spans="1:20" ht="17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2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2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2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2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2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2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2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2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2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2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2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2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2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2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2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2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2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2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2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2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2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2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2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2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2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2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2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2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2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2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2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2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2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2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2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2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2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2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2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2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2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2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2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2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2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E1283/D1283*100</f>
        <v>110.71428571428572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2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2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2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2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2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2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2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2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2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2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2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2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2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2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2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2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2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2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2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2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2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2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2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2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2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2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2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2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2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2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2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2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2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2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2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2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2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2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2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2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2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2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2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2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2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2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2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2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2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2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2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2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2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2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2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2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2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2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2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2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E1347/D1347*100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2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2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2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2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2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2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2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2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2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2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2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2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2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2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2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2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2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2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2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2">
        <f t="shared" si="87"/>
        <v>42079.691574074073</v>
      </c>
    </row>
    <row r="1368" spans="1:20" ht="17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2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2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2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2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2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2">
        <f t="shared" si="87"/>
        <v>42131.758587962962</v>
      </c>
    </row>
    <row r="1374" spans="1:20" ht="17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2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2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2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2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2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2">
        <f t="shared" si="87"/>
        <v>42769.174305555556</v>
      </c>
    </row>
    <row r="1380" spans="1:20" ht="17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2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2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2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2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2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2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2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2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2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2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2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2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2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2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2">
        <f t="shared" si="87"/>
        <v>42432.154930555553</v>
      </c>
    </row>
    <row r="1395" spans="1:20" ht="17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2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2">
        <f t="shared" si="87"/>
        <v>42795.125</v>
      </c>
    </row>
    <row r="1397" spans="1:20" ht="17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2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2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2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2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2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2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2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2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2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2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2">
        <f t="shared" si="87"/>
        <v>41971.722233796296</v>
      </c>
    </row>
    <row r="1408" spans="1:20" ht="17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2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2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2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E1411/D1411*100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2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2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2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2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2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2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2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2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2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2">
        <f t="shared" si="91"/>
        <v>42652.456238425926</v>
      </c>
    </row>
    <row r="1422" spans="1:20" ht="17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2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2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2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2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2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2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2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2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2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2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2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2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2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2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2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2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2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2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2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2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2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2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2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2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2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2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2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2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2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2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2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2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2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2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2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2">
        <f t="shared" si="91"/>
        <v>41887.568749999999</v>
      </c>
    </row>
    <row r="1458" spans="1:20" ht="17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2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2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2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2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2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2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2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2">
        <f t="shared" si="91"/>
        <v>41371.869652777779</v>
      </c>
    </row>
    <row r="1466" spans="1:20" ht="17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2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2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2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2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2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2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2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2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2">
        <f t="shared" si="91"/>
        <v>41563.542858796296</v>
      </c>
    </row>
    <row r="1475" spans="1:20" ht="17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E1475/D1475*100</f>
        <v>120.51600000000001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2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2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2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2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2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2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2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2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2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2">
        <f t="shared" si="95"/>
        <v>42573.192997685182</v>
      </c>
    </row>
    <row r="1486" spans="1:20" ht="17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2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2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2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2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2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2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2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2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2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2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2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2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2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2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2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2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2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2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2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2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2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2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2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2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2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2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2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2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2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2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2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2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2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2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2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2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2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2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2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2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2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2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2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2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2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2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2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2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2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2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2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2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2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E1539/D1539*100</f>
        <v>179.9</v>
      </c>
      <c r="P1539" s="6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2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2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2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2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2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2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2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2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2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2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2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2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2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2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2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2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2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2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2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2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2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2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2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2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2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2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2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2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2">
        <f t="shared" si="99"/>
        <v>41997.062326388885</v>
      </c>
    </row>
    <row r="1571" spans="1:20" ht="17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2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2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2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2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2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2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2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2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2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2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2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2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2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2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2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2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2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2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2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2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2">
        <f t="shared" si="99"/>
        <v>42286.984791666662</v>
      </c>
    </row>
    <row r="1592" spans="1:20" ht="17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2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2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2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2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2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2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2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2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2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2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E1603/D1603*100</f>
        <v>108.2492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2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2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2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2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2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2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2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2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2">
        <f t="shared" si="103"/>
        <v>41258.924884259257</v>
      </c>
    </row>
    <row r="1613" spans="1:20" ht="17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2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2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2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2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2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2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2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2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2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2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2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2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2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2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2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2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2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2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2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2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2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2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2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2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2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2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2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2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2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2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2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2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2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2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2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2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2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2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2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2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2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2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2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2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2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2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2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2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2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2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2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2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2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E1667/D1667*100</f>
        <v>119.45714285714286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2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2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2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2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2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2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2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2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2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2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2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2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2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2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2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2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2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2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2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2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2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2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2">
        <f t="shared" si="107"/>
        <v>42834.492986111116</v>
      </c>
    </row>
    <row r="1691" spans="1:20" ht="17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2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2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2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2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2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2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2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2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2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2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2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2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2">
        <f t="shared" si="107"/>
        <v>42019.664409722223</v>
      </c>
    </row>
    <row r="1704" spans="1:20" ht="17" hidden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2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2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2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2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2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2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2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2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2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2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2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2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2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2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2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2">
        <f t="shared" si="107"/>
        <v>42481.166666666672</v>
      </c>
    </row>
    <row r="1720" spans="1:20" ht="17" hidden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2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2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2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2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2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2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2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2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2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2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2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E1731/D1731*100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2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2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2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2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2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2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2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2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2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2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2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2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2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2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2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2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2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2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2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2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2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2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2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2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2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2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2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2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2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2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2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2">
        <f t="shared" si="111"/>
        <v>42259.567824074074</v>
      </c>
    </row>
    <row r="1764" spans="1:20" ht="17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2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2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2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2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2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2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2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2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2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2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2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2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2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2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2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2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2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2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2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2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2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2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2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2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2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2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2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2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2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2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2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E1795/D1795*100</f>
        <v>1.3333333333333335</v>
      </c>
      <c r="P1795" s="6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2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2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2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2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2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2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2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2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2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2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2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2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2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2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2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2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2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2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2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2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2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2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2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2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2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2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2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2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2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2">
        <f t="shared" si="115"/>
        <v>41206.684907407405</v>
      </c>
    </row>
    <row r="1826" spans="1:20" ht="17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2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2">
        <f t="shared" si="115"/>
        <v>41466.83452546296</v>
      </c>
    </row>
    <row r="1828" spans="1:20" ht="17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2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2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2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2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2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2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2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2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2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2">
        <f t="shared" si="115"/>
        <v>42460.660543981481</v>
      </c>
    </row>
    <row r="1838" spans="1:20" ht="17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2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2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2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2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2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2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2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2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2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2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2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2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2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2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2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2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2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2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2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2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2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E1859/D1859*100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2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2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2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2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2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2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2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2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2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2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2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2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2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2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2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2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2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2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2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2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2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2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2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2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2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2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2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2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2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2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2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2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2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2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2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2">
        <f t="shared" si="119"/>
        <v>40649.165972222225</v>
      </c>
    </row>
    <row r="1896" spans="1:20" ht="17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2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2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2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2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2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2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2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2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2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2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2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2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2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2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2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2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2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2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2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2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2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2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2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2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2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2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2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E1923/D1923*100</f>
        <v>136.80000000000001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2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2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2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2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2">
        <f t="shared" si="123"/>
        <v>40484.018055555556</v>
      </c>
    </row>
    <row r="1929" spans="1:20" ht="17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2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2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2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2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2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2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2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2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2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2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2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2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2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2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2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2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2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2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2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2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2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2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2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2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2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2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2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2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2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2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2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2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2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2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2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2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2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2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2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2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2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2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2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2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2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2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2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2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2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2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2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2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2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2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2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2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2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E1987/D1987*100</f>
        <v>3.1875</v>
      </c>
      <c r="P1987" s="6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2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2">
        <f t="shared" si="127"/>
        <v>42064.639768518522</v>
      </c>
    </row>
    <row r="1990" spans="1:20" ht="17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2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2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2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2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2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2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2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2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2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2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2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2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2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2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2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2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2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2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2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2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2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2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2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2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2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2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2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2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2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2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2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2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2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2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2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2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2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2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2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2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2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2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2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2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2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2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2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2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2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2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2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2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2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2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2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2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2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2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2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2">
        <f t="shared" si="127"/>
        <v>41417.651516203703</v>
      </c>
    </row>
    <row r="2051" spans="1:20" ht="17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E2051/D2051*100</f>
        <v>120.19070000000001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2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2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2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2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2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2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2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2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2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2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2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2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2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2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2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2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2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2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2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2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2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2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2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2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2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2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2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2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2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2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2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2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2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2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2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2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2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2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2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2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2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2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2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2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2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2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2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2">
        <f t="shared" si="131"/>
        <v>40976.11383101852</v>
      </c>
    </row>
    <row r="2101" spans="1:20" ht="17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2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2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2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2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2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2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2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2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2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2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2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2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2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2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E2115/D2115*100</f>
        <v>104.85714285714285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2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2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2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2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2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2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2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2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2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2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2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2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2">
        <f t="shared" si="135"/>
        <v>41981.973229166666</v>
      </c>
    </row>
    <row r="2129" spans="1:20" ht="17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2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2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2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2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2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2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2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2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2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2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2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2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2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2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2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2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2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2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2">
        <f t="shared" si="135"/>
        <v>42411.679513888885</v>
      </c>
    </row>
    <row r="2149" spans="1:20" ht="17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2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2">
        <f t="shared" si="135"/>
        <v>40390</v>
      </c>
    </row>
    <row r="2152" spans="1:20" ht="17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2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2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2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2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2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2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2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2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2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2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2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2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2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2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2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2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2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2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2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2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2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2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2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2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2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2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2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E2179/D2179*100</f>
        <v>100.12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2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2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2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2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2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2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2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2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2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2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2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2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2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2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2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2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2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2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2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2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2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2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2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2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2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2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2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2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2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2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2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2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2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2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2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2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2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2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2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2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2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2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2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2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2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2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2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2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2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2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2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2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2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2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2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2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2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2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2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2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2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E2243/D2243*100</f>
        <v>806.4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2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2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2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2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2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2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2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2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2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2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2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2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2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2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2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2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2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2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2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2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2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2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2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2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2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2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2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2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2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2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2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2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2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2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2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2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2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2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2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2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2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2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2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2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2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2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2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2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2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2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2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2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2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2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2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2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2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2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2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2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2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E2307/D2307*100</f>
        <v>101.22777777777779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2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2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2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2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2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2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2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2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2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2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2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2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2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2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2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2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2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2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2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2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2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2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2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2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2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2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2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2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2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2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2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2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2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2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2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2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2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2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2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2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2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2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2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2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2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2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2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2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2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2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2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2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2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2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2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2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2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2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2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2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2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2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E2371/D2371*100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2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2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2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2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2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2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2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2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2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2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2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2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2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2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2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2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2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2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2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2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2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2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2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2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2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2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2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2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2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2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2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2">
        <f t="shared" si="151"/>
        <v>42434.822870370372</v>
      </c>
    </row>
    <row r="2404" spans="1:20" ht="17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2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2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2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2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2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2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2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2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2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2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2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2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2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2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2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2">
        <f t="shared" si="151"/>
        <v>41861.884108796294</v>
      </c>
    </row>
    <row r="2420" spans="1:20" ht="17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2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2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2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2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2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2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2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2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2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2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2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2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2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2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2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E2435/D2435*100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2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2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2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2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2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2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2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2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2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2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2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2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2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2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2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2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2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2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2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2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2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2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2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2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2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2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2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2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2">
        <f t="shared" si="155"/>
        <v>41109.186296296299</v>
      </c>
    </row>
    <row r="2465" spans="1:20" ht="17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2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2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2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2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2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2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2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2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2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2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2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2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2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2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2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2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2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2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2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2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2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2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2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2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2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2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2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2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2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2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2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2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2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2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E2499/D2499*100</f>
        <v>112.7715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2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2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2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2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2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2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2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2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2">
        <f t="shared" si="159"/>
        <v>42280.875</v>
      </c>
    </row>
    <row r="2509" spans="1:20" ht="17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2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2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2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2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2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2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2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2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2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2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2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2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2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2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2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2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2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2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2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2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2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2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2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2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2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2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2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2">
        <f t="shared" si="159"/>
        <v>40179.25</v>
      </c>
    </row>
    <row r="2537" spans="1:20" ht="17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2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2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2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2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2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2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2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2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2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2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2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2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2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2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2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2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2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2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2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2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2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2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2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2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2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2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E2563/D2563*100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2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2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2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2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2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2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2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2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2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2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2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2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2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2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2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2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2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2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2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2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2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2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2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2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2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2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2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2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2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2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2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2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2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2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2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2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2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2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2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2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2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2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2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2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2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2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2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2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2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2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2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2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2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2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2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2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2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2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2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2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2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2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2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E2627/D2627*100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2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2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2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2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2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2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2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2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2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2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2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2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2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2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2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2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2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2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2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2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2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2">
        <f t="shared" si="167"/>
        <v>42438.714814814812</v>
      </c>
    </row>
    <row r="2651" spans="1:20" ht="17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2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2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2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2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2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2">
        <f t="shared" si="167"/>
        <v>42115.559328703705</v>
      </c>
    </row>
    <row r="2657" spans="1:20" ht="17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2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2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2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2">
        <f t="shared" si="167"/>
        <v>42581.884189814817</v>
      </c>
    </row>
    <row r="2661" spans="1:20" ht="17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2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2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2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2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2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2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2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2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2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2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2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2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2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2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2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2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2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2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2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2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2">
        <f t="shared" si="167"/>
        <v>42063.001087962963</v>
      </c>
    </row>
    <row r="2682" spans="1:20" ht="17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2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2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2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2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2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2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2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2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2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E2691/D2691*100</f>
        <v>2.8571428571428571E-3</v>
      </c>
      <c r="P2691" s="6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2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2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2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2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2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2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2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2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2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2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2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2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2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2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2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2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2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2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2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2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2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2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2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2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2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2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2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2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2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2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2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2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2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2">
        <f t="shared" si="171"/>
        <v>42795.744618055556</v>
      </c>
    </row>
    <row r="2728" spans="1:20" ht="17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2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2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2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2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2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2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2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2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2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2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2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2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2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2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2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2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2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2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2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2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2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2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2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2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2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2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2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E2755/D2755*100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2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2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2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2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2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2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2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2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2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2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2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2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2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2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2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2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2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2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2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2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2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2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2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2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2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2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2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2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2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2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2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2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2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2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2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2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2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2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2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2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2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2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2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2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2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2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2">
        <f t="shared" si="175"/>
        <v>42221.458333333328</v>
      </c>
    </row>
    <row r="2809" spans="1:20" ht="17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2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2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2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2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2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2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2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2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2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2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E2819/D2819*100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2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2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2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2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2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2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2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2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2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2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2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2">
        <f t="shared" si="179"/>
        <v>41966.916666666672</v>
      </c>
    </row>
    <row r="2835" spans="1:20" ht="17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2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2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2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2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2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2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2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2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2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2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2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2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2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2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2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2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2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2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2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2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2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2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2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2">
        <f t="shared" si="179"/>
        <v>41891.675034722226</v>
      </c>
    </row>
    <row r="2866" spans="1:20" ht="17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2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2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2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2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2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2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2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2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2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2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2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2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2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2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2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2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2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E2883/D2883*100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2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2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2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2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2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2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2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2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2">
        <f t="shared" si="183"/>
        <v>41876.875</v>
      </c>
    </row>
    <row r="2895" spans="1:20" ht="17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2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2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2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2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2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2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2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2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2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2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2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2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2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2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2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2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2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2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2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2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2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2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2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2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2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2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2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2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2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2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2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2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2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2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2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2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2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2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2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2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2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2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2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2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2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2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2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2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2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E2947/D2947*100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2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2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2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2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2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2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2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2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2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2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2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2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2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2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2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2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2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2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2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2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2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2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2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2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2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2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2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2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2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2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2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2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2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2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2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2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2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2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2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2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2">
        <f t="shared" si="187"/>
        <v>42541.362048611118</v>
      </c>
    </row>
    <row r="2991" spans="1:20" ht="17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2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2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2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2">
        <f t="shared" si="187"/>
        <v>42652.767476851848</v>
      </c>
    </row>
    <row r="2995" spans="1:20" ht="17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2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2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2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2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2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2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2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2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2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2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2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2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2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2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2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2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E3011/D3011*100</f>
        <v>119.756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2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2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2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2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2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2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2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2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2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2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2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2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2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2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2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2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2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2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2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2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2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2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2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2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2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2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2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2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2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2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2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2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2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2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2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2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2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2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2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2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2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2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2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2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2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2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2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2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2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2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2">
        <f t="shared" si="191"/>
        <v>42275.274699074071</v>
      </c>
    </row>
    <row r="3063" spans="1:20" ht="17" hidden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2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2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2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2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2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2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2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2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2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2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2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2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E3075/D3075*100</f>
        <v>2.3035714285714284E-2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2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2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2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2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2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2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2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2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2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2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2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2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2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2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2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2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2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2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2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2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2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2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2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2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2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2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2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2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2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2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2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2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2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2">
        <f t="shared" si="195"/>
        <v>42135.814247685179</v>
      </c>
    </row>
    <row r="3110" spans="1:20" ht="17" hidden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2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2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2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2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2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2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2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2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2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2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2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2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2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2">
        <f t="shared" si="195"/>
        <v>41908.679803240739</v>
      </c>
    </row>
    <row r="3124" spans="1:20" ht="17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2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2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2">
        <f t="shared" si="195"/>
        <v>42037.780104166668</v>
      </c>
    </row>
    <row r="3127" spans="1:20" ht="17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2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2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2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2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2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2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2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2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2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2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E3139/D3139*100</f>
        <v>3.3333333333333335</v>
      </c>
      <c r="P3139" s="6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2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2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2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2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2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2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2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2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2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2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2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2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2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2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2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2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2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2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2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2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2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2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2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2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2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2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2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2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2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2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2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2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2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2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2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2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2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2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2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2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2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2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2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2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2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2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2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2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2">
        <f t="shared" si="1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2">
        <f t="shared" si="1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2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2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2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2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2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2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2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2">
        <f t="shared" si="1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E3203/D3203*100</f>
        <v>1.25</v>
      </c>
      <c r="P3203" s="6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2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2">
        <f t="shared" si="203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2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2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2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2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2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2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2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2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2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2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2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2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2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2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2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2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2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2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2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2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2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2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2">
        <f t="shared" si="203"/>
        <v>42752.882361111115</v>
      </c>
    </row>
    <row r="3230" spans="1:20" ht="17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2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2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2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2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2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2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2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2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2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2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2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2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2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2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2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2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2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2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2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2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2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2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2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2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2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2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2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2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2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2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2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2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2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2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2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2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E3267/D3267*100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2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2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2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2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2">
        <f t="shared" si="207"/>
        <v>42197.533159722225</v>
      </c>
    </row>
    <row r="3273" spans="1:20" ht="17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2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2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2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2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2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2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2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2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2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2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2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2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2">
        <f t="shared" si="207"/>
        <v>42398.249305555553</v>
      </c>
    </row>
    <row r="3287" spans="1:20" ht="17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2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2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2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2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2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2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2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2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2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2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2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2">
        <f t="shared" si="207"/>
        <v>42583.290972222225</v>
      </c>
    </row>
    <row r="3304" spans="1:20" ht="17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2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2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2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2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2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2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2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2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2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2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2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2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2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2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2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2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2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2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2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2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2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E3331/D3331*100</f>
        <v>116.8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2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2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2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2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2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2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2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2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2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2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2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2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2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2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2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2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2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2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2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2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2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2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2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2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2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2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2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2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2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2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2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2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2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2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2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2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2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2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2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2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2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2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2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2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2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2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2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2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2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2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2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2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2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2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2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2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2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E3395/D3395*100</f>
        <v>105.80000000000001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2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2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2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2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2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2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2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2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2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2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2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2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2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2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2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2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2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2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2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2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2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2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2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2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2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2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2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2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2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2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2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2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2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2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2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2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2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2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2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2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2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2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2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2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2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2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2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2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2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2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2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2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2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E3459/D3459*100</f>
        <v>140.19999999999999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2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2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2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2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2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2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2">
        <f t="shared" si="219"/>
        <v>42479.977430555555</v>
      </c>
    </row>
    <row r="3469" spans="1:20" ht="17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2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2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2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2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2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2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2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2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2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2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2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2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2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2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2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2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2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2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2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2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2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2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2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2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2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2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2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2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2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2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2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2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2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2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2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2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2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2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2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2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2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2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2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2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2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2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2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2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2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2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E3523/D3523*100</f>
        <v>169.42857142857144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2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2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2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2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2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2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2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2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2">
        <f t="shared" si="223"/>
        <v>42470.833333333328</v>
      </c>
    </row>
    <row r="3533" spans="1:20" ht="17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2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2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2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2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2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2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2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2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2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2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2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2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2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2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2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2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2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2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2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2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2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2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2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2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2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2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2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2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2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2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2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2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2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2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2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2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2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2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2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2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2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2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2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2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2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2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2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E3587/D3587*100</f>
        <v>119.11764705882352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7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2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2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2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2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2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2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2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2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2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2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2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2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2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2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2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2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2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2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2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2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2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2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2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2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2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2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2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2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2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2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2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2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2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2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2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2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2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2">
        <f t="shared" si="227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2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2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2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2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2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2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2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2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2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2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2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2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2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2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2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2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2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E3651/D3651*100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2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2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2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2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2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2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2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2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2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2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2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2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2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2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2">
        <f t="shared" si="231"/>
        <v>42305.829166666663</v>
      </c>
    </row>
    <row r="3668" spans="1:20" ht="17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2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2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2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2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2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2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2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2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2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2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2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2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2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2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2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2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2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2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2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2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2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2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2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2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2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2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2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2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2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2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2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2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2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2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2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2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2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2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2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2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2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2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E3715/D3715*100</f>
        <v>101.49999999999999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2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2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2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2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2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2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2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2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2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2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2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2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2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2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2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2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2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2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2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2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2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2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2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2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2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2">
        <f t="shared" si="235"/>
        <v>41861.697939814818</v>
      </c>
    </row>
    <row r="3748" spans="1:20" ht="17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2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2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2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2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2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2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2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2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2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2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2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2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2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2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2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2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2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2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2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2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2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2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2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2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2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2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2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2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E3779/D3779*100</f>
        <v>143.19999999999999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2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2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2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2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2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2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2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2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2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2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2">
        <f t="shared" si="23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2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2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2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2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2">
        <f t="shared" si="23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2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2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2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2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2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2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2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2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2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2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2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2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2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2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2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2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2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2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2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2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2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2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2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2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2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2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2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2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2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2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2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2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2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2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2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2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2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2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2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2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E3843/D3843*100</f>
        <v>8.7200000000000006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2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2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2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2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2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2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2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2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2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2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2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2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2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2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2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2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2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2">
        <f t="shared" si="243"/>
        <v>41863.660995370366</v>
      </c>
    </row>
    <row r="3863" spans="1:20" ht="17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2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2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2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2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2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2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2">
        <f t="shared" si="243"/>
        <v>42539.814108796301</v>
      </c>
    </row>
    <row r="3870" spans="1:20" ht="17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2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2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2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2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2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2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2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2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2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2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2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2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2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2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2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2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2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2">
        <f t="shared" si="243"/>
        <v>42499.951284722221</v>
      </c>
    </row>
    <row r="3888" spans="1:20" ht="17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2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2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2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2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2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2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2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2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2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2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2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2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2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2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2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2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2">
        <f t="shared" si="243"/>
        <v>42230.818055555559</v>
      </c>
    </row>
    <row r="3906" spans="1:20" ht="17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2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E3907/D3907*100</f>
        <v>11.533333333333333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2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2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2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2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2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2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2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2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2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2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2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2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2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2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2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2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2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2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2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2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2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2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2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2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2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2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2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2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2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2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2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2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2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2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2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2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2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2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2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2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2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2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2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2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2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2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2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2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2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2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2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2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2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2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2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2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2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2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2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2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E3971/D3971*100</f>
        <v>7.4690265486725664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2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2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2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2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2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2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2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2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2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2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2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2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2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2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2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2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2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2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2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2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2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2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2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2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2">
        <f t="shared" si="251"/>
        <v>41882.827650462961</v>
      </c>
    </row>
    <row r="4002" spans="1:20" ht="17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2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2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2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2">
        <f t="shared" si="251"/>
        <v>42050.587349537032</v>
      </c>
    </row>
    <row r="4006" spans="1:20" ht="17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2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2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2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2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2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2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2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2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2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2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2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2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2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2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2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2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2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2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2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2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2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2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2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2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E4035/D4035*100</f>
        <v>25.698702928870294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2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2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2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2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2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2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2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2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2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2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2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2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2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2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2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2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2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2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2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2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2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2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2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2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2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2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2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2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2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2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2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2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2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2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2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2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2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2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2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2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2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2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2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2">
        <f t="shared" si="255"/>
        <v>42329.166666666672</v>
      </c>
    </row>
    <row r="4089" spans="1:20" ht="17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2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2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2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2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2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2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2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2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2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2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E4099/D4099*100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2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2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2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2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2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2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2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2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2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2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2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2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2">
        <f t="shared" si="259"/>
        <v>42377.273611111115</v>
      </c>
    </row>
  </sheetData>
  <autoFilter ref="A1:T4115" xr:uid="{6AA23181-9E94-E74A-9D68-3BC5A2744846}">
    <filterColumn colId="3">
      <customFilters>
        <customFilter operator="lessThan" val="1000"/>
      </customFilters>
    </filterColumn>
  </autoFilter>
  <conditionalFormatting sqref="F2:F4115">
    <cfRule type="containsText" dxfId="5" priority="8" operator="containsText" text="failed">
      <formula>NOT(ISERROR(SEARCH("failed",F2)))</formula>
    </cfRule>
    <cfRule type="containsText" dxfId="4" priority="7" operator="containsText" text="successful">
      <formula>NOT(ISERROR(SEARCH("successful",F2)))</formula>
    </cfRule>
    <cfRule type="containsText" dxfId="3" priority="6" operator="containsText" text="currently live">
      <formula>NOT(ISERROR(SEARCH("currently live",F2)))</formula>
    </cfRule>
    <cfRule type="containsText" dxfId="2" priority="5" operator="containsText" text="canceled">
      <formula>NOT(ISERROR(SEARCH("canceled",F2)))</formula>
    </cfRule>
    <cfRule type="containsText" dxfId="1" priority="4" operator="containsText" text="currently live">
      <formula>NOT(ISERROR(SEARCH("currently live",F2)))</formula>
    </cfRule>
    <cfRule type="containsText" dxfId="0" priority="3" operator="containsText" text="live">
      <formula>NOT(ISERROR(SEARCH("live",F2)))</formula>
    </cfRule>
  </conditionalFormatting>
  <conditionalFormatting sqref="O2:O4115">
    <cfRule type="colorScale" priority="2">
      <colorScale>
        <cfvo type="num" val="0"/>
        <cfvo type="percentile" val="100"/>
        <cfvo type="num" val="200"/>
        <color rgb="FFF8696B"/>
        <color theme="9" tint="0.39997558519241921"/>
        <color theme="8" tint="0.39997558519241921"/>
      </colorScale>
    </cfRule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customProperties>
    <customPr name="_pios_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6307B-785B-DE4C-9AE4-578D450225D5}">
  <dimension ref="A1:F14"/>
  <sheetViews>
    <sheetView workbookViewId="0">
      <selection activeCell="J41" sqref="J4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8363</v>
      </c>
    </row>
    <row r="3" spans="1:6" x14ac:dyDescent="0.2">
      <c r="A3" s="9" t="s">
        <v>8364</v>
      </c>
      <c r="B3" s="9" t="s">
        <v>8362</v>
      </c>
    </row>
    <row r="4" spans="1:6" x14ac:dyDescent="0.2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0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8331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BBBED-2FC0-944F-9F76-C22F93A5A39E}">
  <dimension ref="A1:F47"/>
  <sheetViews>
    <sheetView workbookViewId="0">
      <selection activeCell="R12" sqref="R1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8363</v>
      </c>
    </row>
    <row r="2" spans="1:6" x14ac:dyDescent="0.2">
      <c r="A2" s="9" t="s">
        <v>8308</v>
      </c>
      <c r="B2" t="s">
        <v>8363</v>
      </c>
    </row>
    <row r="4" spans="1:6" x14ac:dyDescent="0.2">
      <c r="A4" s="9" t="s">
        <v>8364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8344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8332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C0B68-FA9B-484B-AAF7-521F1257B747}">
  <dimension ref="A1:F18"/>
  <sheetViews>
    <sheetView workbookViewId="0">
      <selection activeCell="N33" sqref="N3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8308</v>
      </c>
      <c r="B1" t="s">
        <v>8363</v>
      </c>
    </row>
    <row r="2" spans="1:6" x14ac:dyDescent="0.2">
      <c r="A2" s="9" t="s">
        <v>8379</v>
      </c>
      <c r="B2" t="s">
        <v>8363</v>
      </c>
    </row>
    <row r="4" spans="1:6" x14ac:dyDescent="0.2">
      <c r="A4" s="9" t="s">
        <v>8364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3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3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3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3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3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13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3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13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13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13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13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13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3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4760C-F618-0E48-9CBF-21EF4ED7E69D}">
  <dimension ref="A1:H13"/>
  <sheetViews>
    <sheetView tabSelected="1" zoomScale="160" zoomScaleNormal="160" workbookViewId="0">
      <selection activeCell="A18" sqref="A18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5" bestFit="1" customWidth="1"/>
    <col min="4" max="4" width="14.83203125" bestFit="1" customWidth="1"/>
    <col min="5" max="5" width="11.5" bestFit="1" customWidth="1"/>
    <col min="6" max="6" width="17.6640625" style="16" bestFit="1" customWidth="1"/>
    <col min="7" max="7" width="14.6640625" style="16" bestFit="1" customWidth="1"/>
    <col min="8" max="8" width="16.83203125" style="16" bestFit="1" customWidth="1"/>
  </cols>
  <sheetData>
    <row r="1" spans="1:8" x14ac:dyDescent="0.2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">
      <c r="A2" t="s">
        <v>8388</v>
      </c>
      <c r="B2">
        <f>COUNTIFS('master sheet'!$D:$D,"&lt;"&amp;1000,'master sheet'!$F:$F,"successful")</f>
        <v>322</v>
      </c>
      <c r="C2">
        <f>COUNTIFS('master sheet'!$D:$D,"&lt;"&amp;1000,'master sheet'!$F:$F,"failed")</f>
        <v>113</v>
      </c>
      <c r="D2">
        <f>COUNTIFS('master sheet'!$D:$D,"&lt;"&amp;1000,'master sheet'!$F:$F,"canceledl")</f>
        <v>0</v>
      </c>
      <c r="E2">
        <f>B2+C2+D2</f>
        <v>435</v>
      </c>
      <c r="F2" s="16">
        <f>B2/E2</f>
        <v>0.74022988505747123</v>
      </c>
      <c r="G2" s="16">
        <f>C2/E2</f>
        <v>0.25977011494252872</v>
      </c>
      <c r="H2" s="16">
        <f>D2/E2</f>
        <v>0</v>
      </c>
    </row>
    <row r="3" spans="1:8" x14ac:dyDescent="0.2">
      <c r="A3" t="s">
        <v>8389</v>
      </c>
      <c r="B3">
        <f>COUNTIFS('master sheet'!$D:$D,"&gt;="&amp;1000,'master sheet'!$D:$D,"&lt;="&amp;4999,'master sheet'!$F:$F,"successful")</f>
        <v>932</v>
      </c>
      <c r="C3">
        <f>COUNTIFS('master sheet'!$D:$D,"&gt;="&amp;1000,'master sheet'!$D:$D,"&lt;="&amp;4999,'master sheet'!$F:$F,"failed")</f>
        <v>420</v>
      </c>
      <c r="D3">
        <f>COUNTIFS('master sheet'!$D:$D,"&gt;="&amp;1000,'master sheet'!$D:$D,"&lt;="&amp;4999,'master sheet'!$F:$F,"canceled")</f>
        <v>60</v>
      </c>
      <c r="E3">
        <f t="shared" ref="E3:E13" si="0">B3+C3+D3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">
      <c r="A4" t="s">
        <v>8390</v>
      </c>
      <c r="B4">
        <f>COUNTIFS('master sheet'!$D:$D,"&gt;="&amp;5000,'master sheet'!$D:$D,"&lt;="&amp;9999,'master sheet'!$F:$F,"successful")</f>
        <v>381</v>
      </c>
      <c r="C4">
        <f>COUNTIFS('master sheet'!$D:$D,"&gt;="&amp;5000,'master sheet'!$D:$D,"&lt;="&amp;9999,'master sheet'!$F:$F,"failed")</f>
        <v>283</v>
      </c>
      <c r="D4">
        <f>COUNTIFS('master sheet'!$D:$D,"&gt;="&amp;5000,'master sheet'!$D:$D,"&lt;="&amp;9999,'master sheet'!$F:$F,"canceled")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">
      <c r="A5" t="s">
        <v>8391</v>
      </c>
      <c r="B5">
        <f>COUNTIFS('master sheet'!$D:$D,"&gt;="&amp;10000,'master sheet'!$D:$D,"&lt;="&amp;14999,'master sheet'!$F:$F,"successful")</f>
        <v>168</v>
      </c>
      <c r="C5">
        <f>COUNTIFS('master sheet'!$D:$D,"&gt;="&amp;10000,'master sheet'!$D:$D,"&lt;="&amp;14999,'master sheet'!$F:$F,"failed")</f>
        <v>144</v>
      </c>
      <c r="D5">
        <f>COUNTIFS('master sheet'!$D:$D,"&gt;="&amp;10000,'master sheet'!$D:$D,"&lt;="&amp;14999,'master sheet'!$F:$F,"canceled")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">
      <c r="A6" t="s">
        <v>8392</v>
      </c>
      <c r="B6">
        <f>COUNTIFS('master sheet'!$D:$D,"&gt;="&amp;15000,'master sheet'!$D:$D,"&lt;="&amp;19999,'master sheet'!$F:$F,"successful")</f>
        <v>94</v>
      </c>
      <c r="C6">
        <f>COUNTIFS('master sheet'!$D:$D,"&gt;="&amp;15000,'master sheet'!$D:$D,"&lt;="&amp;19999,'master sheet'!$F:$F,"failed")</f>
        <v>90</v>
      </c>
      <c r="D6">
        <f>COUNTIFS('master sheet'!$D:$D,"&gt;="&amp;15000,'master sheet'!$D:$D,"&lt;="&amp;19999,'master sheet'!$F:$F,"canceled")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">
      <c r="A7" t="s">
        <v>8393</v>
      </c>
      <c r="B7">
        <f>COUNTIFS('master sheet'!$D:$D,"&gt;="&amp;20000,'master sheet'!$D:$D,"&lt;="&amp;24999,'master sheet'!$F:$F,"successful")</f>
        <v>62</v>
      </c>
      <c r="C7">
        <f>COUNTIFS('master sheet'!$D:$D,"&gt;="&amp;20000,'master sheet'!$D:$D,"&lt;="&amp;24999,'master sheet'!$F:$F,"failed")</f>
        <v>72</v>
      </c>
      <c r="D7">
        <f>COUNTIFS('master sheet'!$D:$D,"&gt;="&amp;20000,'master sheet'!$D:$D,"&lt;="&amp;24999,'master sheet'!$F:$F,"canceled")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">
      <c r="A8" t="s">
        <v>8394</v>
      </c>
      <c r="B8">
        <f>COUNTIFS('master sheet'!$D:$D,"&gt;="&amp;25000,'master sheet'!$D:$D,"&lt;="&amp;29999,'master sheet'!$F:$F,"successful")</f>
        <v>55</v>
      </c>
      <c r="C8">
        <f>COUNTIFS('master sheet'!$D:$D,"&gt;="&amp;25000,'master sheet'!$D:$D,"&lt;="&amp;29999,'master sheet'!$F:$F,"failed")</f>
        <v>64</v>
      </c>
      <c r="D8">
        <f>COUNTIFS('master sheet'!$D:$D,"&gt;="&amp;25000,'master sheet'!$D:$D,"&lt;="&amp;29999,'master sheet'!$F:$F,"canceled")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">
      <c r="A9" t="s">
        <v>8395</v>
      </c>
      <c r="B9">
        <f>COUNTIFS('master sheet'!$D:$D,"&gt;="&amp;30000,'master sheet'!$D:$D,"&lt;="&amp;34999,'master sheet'!$F:$F,"successful")</f>
        <v>32</v>
      </c>
      <c r="C9">
        <f>COUNTIFS('master sheet'!$D:$D,"&gt;="&amp;30000,'master sheet'!$D:$D,"&lt;="&amp;34999,'master sheet'!$F:$F,"failed")</f>
        <v>37</v>
      </c>
      <c r="D9">
        <f>COUNTIFS('master sheet'!$D:$D,"&gt;="&amp;30000,'master sheet'!$D:$D,"&lt;="&amp;34999,'master sheet'!$F:$F,"canceled")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">
      <c r="A10" t="s">
        <v>8396</v>
      </c>
      <c r="B10">
        <f>COUNTIFS('master sheet'!$D:$D,"&gt;="&amp;35000,'master sheet'!$D:$D,"&lt;="&amp;39999,'master sheet'!$F:$F,"successful")</f>
        <v>26</v>
      </c>
      <c r="C10">
        <f>COUNTIFS('master sheet'!$D:$D,"&gt;="&amp;35000,'master sheet'!$D:$D,"&lt;="&amp;39999,'master sheet'!$F:$F,"failed")</f>
        <v>22</v>
      </c>
      <c r="D10">
        <f>COUNTIFS('master sheet'!$D:$D,"&gt;="&amp;35000,'master sheet'!$D:$D,"&lt;="&amp;39999,'master sheet'!$F:$F,"canceled")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">
      <c r="A11" t="s">
        <v>8397</v>
      </c>
      <c r="B11">
        <f>COUNTIFS('master sheet'!$D:$D,"&gt;="&amp;40000,'master sheet'!$D:$D,"&lt;="&amp;44999,'master sheet'!$F:$F,"successful")</f>
        <v>21</v>
      </c>
      <c r="C11">
        <f>COUNTIFS('master sheet'!$D:$D,"&gt;="&amp;40000,'master sheet'!$D:$D,"&lt;="&amp;44999,'master sheet'!$F:$F,"failed")</f>
        <v>16</v>
      </c>
      <c r="D11">
        <f>COUNTIFS('master sheet'!$D:$D,"&gt;="&amp;40000,'master sheet'!$D:$D,"&lt;="&amp;44999,'master sheet'!$F:$F,"canceled")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">
      <c r="A12" t="s">
        <v>8398</v>
      </c>
      <c r="B12">
        <f>COUNTIFS('master sheet'!$D:$D,"&gt;="&amp;45000,'master sheet'!$D:$D,"&lt;="&amp;49999,'master sheet'!$F:$F,"successful")</f>
        <v>6</v>
      </c>
      <c r="C12">
        <f>COUNTIFS('master sheet'!$D:$D,"&gt;="&amp;45000,'master sheet'!$D:$D,"&lt;="&amp;49999,'master sheet'!$F:$F,"failed")</f>
        <v>11</v>
      </c>
      <c r="D12">
        <f>COUNTIFS('master sheet'!$D:$D,"&gt;="&amp;45000,'master sheet'!$D:$D,"&lt;="&amp;49999,'master sheet'!$F:$F,"canceled")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">
      <c r="A13" t="s">
        <v>8399</v>
      </c>
      <c r="B13">
        <f>COUNTIFS('master sheet'!$D:$D,"&gt;="&amp;50000,'master sheet'!$F:$F,"successful")</f>
        <v>86</v>
      </c>
      <c r="C13">
        <f>COUNTIFS('master sheet'!$D:$D,"&gt;="&amp;50000,'master sheet'!$F:$F,"failed")</f>
        <v>258</v>
      </c>
      <c r="D13">
        <f>COUNTIFS('master sheet'!$D:$D,"&gt;="&amp;50000,'master sheet'!$F:$F,"canceled")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master sheet</vt:lpstr>
      <vt:lpstr>by category</vt:lpstr>
      <vt:lpstr>by subcategory</vt:lpstr>
      <vt:lpstr>by date created conversion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yishuo chen</cp:lastModifiedBy>
  <dcterms:created xsi:type="dcterms:W3CDTF">2017-04-20T15:17:24Z</dcterms:created>
  <dcterms:modified xsi:type="dcterms:W3CDTF">2019-06-06T06:57:12Z</dcterms:modified>
</cp:coreProperties>
</file>