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1365949\Documents\薪资单\"/>
    </mc:Choice>
  </mc:AlternateContent>
  <xr:revisionPtr revIDLastSave="0" documentId="13_ncr:1_{1A624749-AF15-449B-A67B-AED2F291F8E5}" xr6:coauthVersionLast="47" xr6:coauthVersionMax="47" xr10:uidLastSave="{00000000-0000-0000-0000-000000000000}"/>
  <bookViews>
    <workbookView xWindow="700" yWindow="1700" windowWidth="15680" windowHeight="7940" activeTab="1" xr2:uid="{00000000-000D-0000-FFFF-FFFF00000000}"/>
  </bookViews>
  <sheets>
    <sheet name="overall-new" sheetId="3" r:id="rId1"/>
    <sheet name="daily change-new" sheetId="4" r:id="rId2"/>
    <sheet name="overall" sheetId="1" r:id="rId3"/>
    <sheet name="daily chang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1" i="4" l="1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20" i="4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2" i="4"/>
  <c r="AQ42" i="3"/>
  <c r="AR42" i="3"/>
  <c r="AQ41" i="3"/>
  <c r="AR41" i="3"/>
  <c r="AS41" i="3"/>
  <c r="AR14" i="3"/>
  <c r="AR15" i="3" s="1"/>
  <c r="AS14" i="3"/>
  <c r="AS15" i="3" s="1"/>
  <c r="AQ15" i="3"/>
  <c r="AQ28" i="3"/>
  <c r="AR28" i="3"/>
  <c r="AS28" i="3"/>
  <c r="AQ27" i="3"/>
  <c r="AR27" i="3"/>
  <c r="AS27" i="3"/>
  <c r="AQ1" i="4"/>
  <c r="AR1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20" i="4"/>
  <c r="AP3" i="4"/>
  <c r="AP4" i="4"/>
  <c r="AP5" i="4"/>
  <c r="AP6" i="4"/>
  <c r="AP7" i="4"/>
  <c r="AP8" i="4"/>
  <c r="AP9" i="4"/>
  <c r="AP10" i="4"/>
  <c r="AP11" i="4"/>
  <c r="AP12" i="4"/>
  <c r="AP13" i="4"/>
  <c r="AP16" i="4"/>
  <c r="AP17" i="4"/>
  <c r="AP18" i="4"/>
  <c r="AP2" i="4"/>
  <c r="AP14" i="3"/>
  <c r="AQ14" i="3"/>
  <c r="AP42" i="3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20" i="4"/>
  <c r="AO3" i="4"/>
  <c r="AO4" i="4"/>
  <c r="AO5" i="4"/>
  <c r="AO6" i="4"/>
  <c r="AO7" i="4"/>
  <c r="AO8" i="4"/>
  <c r="AO9" i="4"/>
  <c r="AO10" i="4"/>
  <c r="AO11" i="4"/>
  <c r="AO12" i="4"/>
  <c r="AO13" i="4"/>
  <c r="AO16" i="4"/>
  <c r="AO17" i="4"/>
  <c r="AO18" i="4"/>
  <c r="AO2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20" i="4"/>
  <c r="AN3" i="4"/>
  <c r="AN4" i="4"/>
  <c r="AN5" i="4"/>
  <c r="AN6" i="4"/>
  <c r="AN7" i="4"/>
  <c r="AN8" i="4"/>
  <c r="AN9" i="4"/>
  <c r="AN10" i="4"/>
  <c r="AN11" i="4"/>
  <c r="AN12" i="4"/>
  <c r="AN13" i="4"/>
  <c r="AN16" i="4"/>
  <c r="AN17" i="4"/>
  <c r="AN18" i="4"/>
  <c r="AN2" i="4"/>
  <c r="AP1" i="4"/>
  <c r="AO1" i="4"/>
  <c r="AN1" i="4"/>
  <c r="AL21" i="4"/>
  <c r="AL22" i="4"/>
  <c r="AL23" i="4"/>
  <c r="AL24" i="4"/>
  <c r="AL25" i="4"/>
  <c r="AL26" i="4"/>
  <c r="AL30" i="4"/>
  <c r="AL31" i="4"/>
  <c r="AL32" i="4"/>
  <c r="AL34" i="4"/>
  <c r="AL35" i="4"/>
  <c r="AL36" i="4"/>
  <c r="AL37" i="4"/>
  <c r="AL38" i="4"/>
  <c r="AL39" i="4"/>
  <c r="AL40" i="4"/>
  <c r="AM21" i="4"/>
  <c r="AM22" i="4"/>
  <c r="AM23" i="4"/>
  <c r="AM24" i="4"/>
  <c r="AM25" i="4"/>
  <c r="AM26" i="4"/>
  <c r="AM30" i="4"/>
  <c r="AM31" i="4"/>
  <c r="AM32" i="4"/>
  <c r="AM34" i="4"/>
  <c r="AM35" i="4"/>
  <c r="AM36" i="4"/>
  <c r="AM37" i="4"/>
  <c r="AM38" i="4"/>
  <c r="AM39" i="4"/>
  <c r="AM40" i="4"/>
  <c r="AM20" i="4"/>
  <c r="AM4" i="4"/>
  <c r="AM7" i="4"/>
  <c r="AM8" i="4"/>
  <c r="AM9" i="4"/>
  <c r="AM10" i="4"/>
  <c r="AM11" i="4"/>
  <c r="AM12" i="4"/>
  <c r="AM13" i="4"/>
  <c r="AM16" i="4"/>
  <c r="AM17" i="4"/>
  <c r="AM18" i="4"/>
  <c r="AM1" i="4"/>
  <c r="C39" i="4"/>
  <c r="C40" i="4"/>
  <c r="C38" i="4"/>
  <c r="AN41" i="3"/>
  <c r="AO41" i="3"/>
  <c r="AP41" i="3"/>
  <c r="AL41" i="3"/>
  <c r="AM41" i="3"/>
  <c r="C41" i="3"/>
  <c r="C41" i="4" s="1"/>
  <c r="AL20" i="4"/>
  <c r="AL4" i="4"/>
  <c r="AL7" i="4"/>
  <c r="AL8" i="4"/>
  <c r="AL9" i="4"/>
  <c r="AL10" i="4"/>
  <c r="AL11" i="4"/>
  <c r="AL12" i="4"/>
  <c r="AL13" i="4"/>
  <c r="AL16" i="4"/>
  <c r="AL17" i="4"/>
  <c r="AL18" i="4"/>
  <c r="AL1" i="4"/>
  <c r="C30" i="4"/>
  <c r="C31" i="4"/>
  <c r="C32" i="4"/>
  <c r="C34" i="4"/>
  <c r="C35" i="4"/>
  <c r="C36" i="4"/>
  <c r="C37" i="4"/>
  <c r="AK33" i="4"/>
  <c r="AM14" i="3"/>
  <c r="AN14" i="3"/>
  <c r="AO14" i="3"/>
  <c r="AK21" i="4"/>
  <c r="AK22" i="4"/>
  <c r="AK23" i="4"/>
  <c r="AK24" i="4"/>
  <c r="AK25" i="4"/>
  <c r="AK26" i="4"/>
  <c r="AK30" i="4"/>
  <c r="AK31" i="4"/>
  <c r="AK32" i="4"/>
  <c r="AK34" i="4"/>
  <c r="AK35" i="4"/>
  <c r="AK36" i="4"/>
  <c r="AK37" i="4"/>
  <c r="AK20" i="4"/>
  <c r="AK4" i="4"/>
  <c r="AK7" i="4"/>
  <c r="AK8" i="4"/>
  <c r="AK9" i="4"/>
  <c r="AK10" i="4"/>
  <c r="AK11" i="4"/>
  <c r="AK12" i="4"/>
  <c r="AK13" i="4"/>
  <c r="AK16" i="4"/>
  <c r="AK17" i="4"/>
  <c r="AK18" i="4"/>
  <c r="AJ27" i="3"/>
  <c r="AK27" i="3"/>
  <c r="AL27" i="3"/>
  <c r="AM27" i="3"/>
  <c r="AN27" i="3"/>
  <c r="AO27" i="3"/>
  <c r="AP27" i="3"/>
  <c r="AJ21" i="4"/>
  <c r="AJ22" i="4"/>
  <c r="AJ23" i="4"/>
  <c r="AJ24" i="4"/>
  <c r="AJ25" i="4"/>
  <c r="AJ26" i="4"/>
  <c r="AJ30" i="4"/>
  <c r="AJ31" i="4"/>
  <c r="AJ32" i="4"/>
  <c r="AJ33" i="4"/>
  <c r="AJ34" i="4"/>
  <c r="AJ35" i="4"/>
  <c r="AJ36" i="4"/>
  <c r="AJ37" i="4"/>
  <c r="AJ20" i="4"/>
  <c r="AJ4" i="4"/>
  <c r="AJ7" i="4"/>
  <c r="AJ8" i="4"/>
  <c r="AJ9" i="4"/>
  <c r="AJ10" i="4"/>
  <c r="AJ11" i="4"/>
  <c r="AJ12" i="4"/>
  <c r="AJ13" i="4"/>
  <c r="AJ16" i="4"/>
  <c r="AJ17" i="4"/>
  <c r="AJ18" i="4"/>
  <c r="AH33" i="4"/>
  <c r="AI21" i="4"/>
  <c r="AI22" i="4"/>
  <c r="AI23" i="4"/>
  <c r="AI24" i="4"/>
  <c r="AI25" i="4"/>
  <c r="AI26" i="4"/>
  <c r="AI30" i="4"/>
  <c r="AI31" i="4"/>
  <c r="AI32" i="4"/>
  <c r="AI34" i="4"/>
  <c r="AI35" i="4"/>
  <c r="AI36" i="4"/>
  <c r="AI20" i="4"/>
  <c r="AI4" i="4"/>
  <c r="AI7" i="4"/>
  <c r="AI8" i="4"/>
  <c r="AI9" i="4"/>
  <c r="AI10" i="4"/>
  <c r="AI11" i="4"/>
  <c r="AI12" i="4"/>
  <c r="AI13" i="4"/>
  <c r="AI16" i="4"/>
  <c r="AI17" i="4"/>
  <c r="AI18" i="4"/>
  <c r="AI14" i="3"/>
  <c r="AJ14" i="3"/>
  <c r="AK14" i="3"/>
  <c r="AL14" i="3"/>
  <c r="AH21" i="4"/>
  <c r="AH22" i="4"/>
  <c r="AH23" i="4"/>
  <c r="AH24" i="4"/>
  <c r="AH25" i="4"/>
  <c r="AH26" i="4"/>
  <c r="AH30" i="4"/>
  <c r="AH31" i="4"/>
  <c r="AH32" i="4"/>
  <c r="AH34" i="4"/>
  <c r="AH35" i="4"/>
  <c r="AH36" i="4"/>
  <c r="AH20" i="4"/>
  <c r="AH4" i="4"/>
  <c r="AH7" i="4"/>
  <c r="AH8" i="4"/>
  <c r="AH9" i="4"/>
  <c r="AH10" i="4"/>
  <c r="AH11" i="4"/>
  <c r="AH12" i="4"/>
  <c r="AH13" i="4"/>
  <c r="AH16" i="4"/>
  <c r="AH17" i="4"/>
  <c r="AH18" i="4"/>
  <c r="C21" i="4"/>
  <c r="C22" i="4"/>
  <c r="C23" i="4"/>
  <c r="C24" i="4"/>
  <c r="C25" i="4"/>
  <c r="C26" i="4"/>
  <c r="C28" i="4"/>
  <c r="AG21" i="4"/>
  <c r="AG22" i="4"/>
  <c r="AG23" i="4"/>
  <c r="AG24" i="4"/>
  <c r="AG25" i="4"/>
  <c r="AG26" i="4"/>
  <c r="AG30" i="4"/>
  <c r="AG31" i="4"/>
  <c r="AG32" i="4"/>
  <c r="AG33" i="4"/>
  <c r="AG34" i="4"/>
  <c r="AG35" i="4"/>
  <c r="AG36" i="4"/>
  <c r="AG20" i="4"/>
  <c r="AG4" i="4"/>
  <c r="AG7" i="4"/>
  <c r="AG8" i="4"/>
  <c r="AG9" i="4"/>
  <c r="AG10" i="4"/>
  <c r="AG11" i="4"/>
  <c r="AG12" i="4"/>
  <c r="AG13" i="4"/>
  <c r="AG16" i="4"/>
  <c r="AG17" i="4"/>
  <c r="AG18" i="4"/>
  <c r="AH41" i="3"/>
  <c r="AI41" i="3"/>
  <c r="AJ41" i="3"/>
  <c r="AK41" i="3"/>
  <c r="AG41" i="3"/>
  <c r="AG27" i="3"/>
  <c r="AH27" i="3"/>
  <c r="AI27" i="3"/>
  <c r="AJ27" i="4" s="1"/>
  <c r="AH5" i="3"/>
  <c r="AI5" i="3"/>
  <c r="AJ5" i="3"/>
  <c r="AK5" i="3"/>
  <c r="AL5" i="3"/>
  <c r="AM5" i="3"/>
  <c r="AN5" i="3"/>
  <c r="AO5" i="3"/>
  <c r="AP5" i="3"/>
  <c r="AP6" i="3" s="1"/>
  <c r="AQ5" i="3"/>
  <c r="AQ6" i="3" s="1"/>
  <c r="AR5" i="3"/>
  <c r="AS5" i="3"/>
  <c r="AT5" i="3"/>
  <c r="AG1" i="4"/>
  <c r="AH1" i="4"/>
  <c r="AI1" i="4"/>
  <c r="AJ1" i="4"/>
  <c r="AK1" i="4"/>
  <c r="AF21" i="4"/>
  <c r="AF22" i="4"/>
  <c r="AF23" i="4"/>
  <c r="AF24" i="4"/>
  <c r="AF25" i="4"/>
  <c r="AF26" i="4"/>
  <c r="AF30" i="4"/>
  <c r="AF31" i="4"/>
  <c r="AF32" i="4"/>
  <c r="AF34" i="4"/>
  <c r="AF20" i="4"/>
  <c r="AF4" i="4"/>
  <c r="AF7" i="4"/>
  <c r="AF8" i="4"/>
  <c r="AF9" i="4"/>
  <c r="AF10" i="4"/>
  <c r="AF11" i="4"/>
  <c r="AF12" i="4"/>
  <c r="AF13" i="4"/>
  <c r="AF16" i="4"/>
  <c r="AF18" i="4"/>
  <c r="AF41" i="3"/>
  <c r="AF29" i="4" s="1"/>
  <c r="C3" i="3"/>
  <c r="AD3" i="4" s="1"/>
  <c r="C2" i="3"/>
  <c r="AF2" i="4" s="1"/>
  <c r="AG5" i="3"/>
  <c r="AF14" i="3"/>
  <c r="AG14" i="3"/>
  <c r="AH14" i="3"/>
  <c r="AE21" i="4"/>
  <c r="AE22" i="4"/>
  <c r="AE23" i="4"/>
  <c r="AE24" i="4"/>
  <c r="AE25" i="4"/>
  <c r="AE26" i="4"/>
  <c r="AE30" i="4"/>
  <c r="AE31" i="4"/>
  <c r="AE32" i="4"/>
  <c r="AE34" i="4"/>
  <c r="AE20" i="4"/>
  <c r="AE4" i="4"/>
  <c r="AE7" i="4"/>
  <c r="AE8" i="4"/>
  <c r="AE9" i="4"/>
  <c r="AE10" i="4"/>
  <c r="AE11" i="4"/>
  <c r="AE12" i="4"/>
  <c r="AE13" i="4"/>
  <c r="AE16" i="4"/>
  <c r="AE18" i="4"/>
  <c r="AE41" i="3"/>
  <c r="AD27" i="3"/>
  <c r="AE27" i="3"/>
  <c r="AF27" i="3"/>
  <c r="AB4" i="4"/>
  <c r="AB7" i="4"/>
  <c r="AB8" i="4"/>
  <c r="AB9" i="4"/>
  <c r="AB10" i="4"/>
  <c r="AB11" i="4"/>
  <c r="AB12" i="4"/>
  <c r="AB13" i="4"/>
  <c r="AB18" i="4"/>
  <c r="AB21" i="4"/>
  <c r="AB22" i="4"/>
  <c r="AB23" i="4"/>
  <c r="AB24" i="4"/>
  <c r="AB25" i="4"/>
  <c r="AB26" i="4"/>
  <c r="AB30" i="4"/>
  <c r="AB31" i="4"/>
  <c r="AB32" i="4"/>
  <c r="AB34" i="4"/>
  <c r="AB20" i="4"/>
  <c r="AD21" i="4"/>
  <c r="AD22" i="4"/>
  <c r="AD23" i="4"/>
  <c r="AD24" i="4"/>
  <c r="AD25" i="4"/>
  <c r="AD26" i="4"/>
  <c r="AD30" i="4"/>
  <c r="AD31" i="4"/>
  <c r="AD32" i="4"/>
  <c r="AD34" i="4"/>
  <c r="AD20" i="4"/>
  <c r="AC21" i="4"/>
  <c r="AC22" i="4"/>
  <c r="AC23" i="4"/>
  <c r="AC24" i="4"/>
  <c r="AC25" i="4"/>
  <c r="AC26" i="4"/>
  <c r="AC30" i="4"/>
  <c r="AC31" i="4"/>
  <c r="AC32" i="4"/>
  <c r="AC34" i="4"/>
  <c r="AC20" i="4"/>
  <c r="AA27" i="3"/>
  <c r="AB27" i="3"/>
  <c r="AB41" i="3"/>
  <c r="AC4" i="4"/>
  <c r="AC7" i="4"/>
  <c r="AC8" i="4"/>
  <c r="AC9" i="4"/>
  <c r="AC10" i="4"/>
  <c r="AC11" i="4"/>
  <c r="AC12" i="4"/>
  <c r="AC13" i="4"/>
  <c r="AC16" i="4"/>
  <c r="AC18" i="4"/>
  <c r="AD4" i="4"/>
  <c r="AD7" i="4"/>
  <c r="AD8" i="4"/>
  <c r="AD9" i="4"/>
  <c r="AD10" i="4"/>
  <c r="AD11" i="4"/>
  <c r="AD12" i="4"/>
  <c r="AD13" i="4"/>
  <c r="AD16" i="4"/>
  <c r="AD18" i="4"/>
  <c r="C4" i="4"/>
  <c r="C6" i="4"/>
  <c r="C7" i="4"/>
  <c r="C8" i="4"/>
  <c r="C9" i="4"/>
  <c r="C10" i="4"/>
  <c r="C11" i="4"/>
  <c r="C12" i="4"/>
  <c r="C13" i="4"/>
  <c r="C15" i="4"/>
  <c r="C16" i="4"/>
  <c r="C18" i="4"/>
  <c r="C20" i="4"/>
  <c r="AB5" i="3"/>
  <c r="AC5" i="3"/>
  <c r="AD5" i="3"/>
  <c r="AE5" i="3"/>
  <c r="AF5" i="3"/>
  <c r="AD41" i="3"/>
  <c r="AB14" i="3"/>
  <c r="AC41" i="3"/>
  <c r="AC27" i="3"/>
  <c r="C27" i="3"/>
  <c r="C27" i="4" s="1"/>
  <c r="AC1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F26" i="4"/>
  <c r="H26" i="4"/>
  <c r="N26" i="4"/>
  <c r="P26" i="4"/>
  <c r="V26" i="4"/>
  <c r="X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E30" i="4"/>
  <c r="M30" i="4"/>
  <c r="U30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D1" i="4"/>
  <c r="AE1" i="4"/>
  <c r="AF1" i="4"/>
  <c r="D1" i="4"/>
  <c r="E15" i="4"/>
  <c r="Z27" i="3"/>
  <c r="Y27" i="3"/>
  <c r="X27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4" s="1"/>
  <c r="E16" i="3"/>
  <c r="E14" i="4" s="1"/>
  <c r="C26" i="2"/>
  <c r="AC14" i="3"/>
  <c r="AD14" i="3"/>
  <c r="A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E14" i="3"/>
  <c r="C14" i="3"/>
  <c r="C14" i="4" s="1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A14" i="2"/>
  <c r="AA29" i="2"/>
  <c r="AA30" i="2"/>
  <c r="AA31" i="2"/>
  <c r="AA32" i="2"/>
  <c r="AA33" i="2"/>
  <c r="AA34" i="2"/>
  <c r="AA28" i="2"/>
  <c r="AA3" i="2"/>
  <c r="AA4" i="2"/>
  <c r="AA5" i="2"/>
  <c r="AA8" i="2"/>
  <c r="AA9" i="2"/>
  <c r="AA10" i="2"/>
  <c r="AA11" i="2"/>
  <c r="AA12" i="2"/>
  <c r="AA13" i="2"/>
  <c r="AA14" i="2"/>
  <c r="AA15" i="2"/>
  <c r="AA16" i="2"/>
  <c r="AA17" i="2"/>
  <c r="AA18" i="2"/>
  <c r="AA20" i="2"/>
  <c r="AA21" i="2"/>
  <c r="AA22" i="2"/>
  <c r="AA23" i="2"/>
  <c r="AA24" i="2"/>
  <c r="AA2" i="2"/>
  <c r="AA35" i="1"/>
  <c r="AB35" i="1"/>
  <c r="AC35" i="1"/>
  <c r="AD35" i="1"/>
  <c r="AA34" i="1"/>
  <c r="AB34" i="1"/>
  <c r="AC34" i="1"/>
  <c r="Z29" i="2"/>
  <c r="Z30" i="2"/>
  <c r="Z31" i="2"/>
  <c r="Z32" i="2"/>
  <c r="Z33" i="2"/>
  <c r="Z34" i="2"/>
  <c r="Z28" i="2"/>
  <c r="Z3" i="2"/>
  <c r="Z4" i="2"/>
  <c r="Z5" i="2"/>
  <c r="Z8" i="2"/>
  <c r="Z9" i="2"/>
  <c r="Z10" i="2"/>
  <c r="Z11" i="2"/>
  <c r="Z12" i="2"/>
  <c r="Z13" i="2"/>
  <c r="Z14" i="2"/>
  <c r="Z15" i="2"/>
  <c r="Z16" i="2"/>
  <c r="Z17" i="2"/>
  <c r="Z18" i="2"/>
  <c r="Z20" i="2"/>
  <c r="Z21" i="2"/>
  <c r="Z22" i="2"/>
  <c r="Z23" i="2"/>
  <c r="Z24" i="2"/>
  <c r="Z2" i="2"/>
  <c r="Z40" i="1"/>
  <c r="AA40" i="1"/>
  <c r="AB40" i="1"/>
  <c r="AC40" i="1"/>
  <c r="Z25" i="1"/>
  <c r="AA25" i="1"/>
  <c r="AB25" i="1"/>
  <c r="AC25" i="1"/>
  <c r="Z34" i="1"/>
  <c r="Y3" i="2"/>
  <c r="Y4" i="2"/>
  <c r="Y5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8" i="2"/>
  <c r="Y29" i="2"/>
  <c r="Y30" i="2"/>
  <c r="Y31" i="2"/>
  <c r="Y32" i="2"/>
  <c r="Y33" i="2"/>
  <c r="Y34" i="2"/>
  <c r="Y2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8" i="2"/>
  <c r="C29" i="2"/>
  <c r="C30" i="2"/>
  <c r="C31" i="2"/>
  <c r="C32" i="2"/>
  <c r="C33" i="2"/>
  <c r="C34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8" i="2"/>
  <c r="B29" i="2"/>
  <c r="B30" i="2"/>
  <c r="B31" i="2"/>
  <c r="B32" i="2"/>
  <c r="B33" i="2"/>
  <c r="Y25" i="1"/>
  <c r="Y34" i="1"/>
  <c r="X34" i="1"/>
  <c r="C34" i="1"/>
  <c r="X4" i="2"/>
  <c r="X8" i="2"/>
  <c r="X9" i="2"/>
  <c r="X10" i="2"/>
  <c r="X11" i="2"/>
  <c r="X12" i="2"/>
  <c r="X13" i="2"/>
  <c r="X14" i="2"/>
  <c r="X15" i="2"/>
  <c r="X16" i="2"/>
  <c r="X17" i="2"/>
  <c r="X18" i="2"/>
  <c r="X20" i="2"/>
  <c r="X21" i="2"/>
  <c r="X22" i="2"/>
  <c r="X23" i="2"/>
  <c r="X27" i="2"/>
  <c r="X28" i="2"/>
  <c r="X29" i="2"/>
  <c r="X30" i="2"/>
  <c r="X31" i="2"/>
  <c r="W4" i="2"/>
  <c r="W8" i="2"/>
  <c r="W9" i="2"/>
  <c r="W10" i="2"/>
  <c r="W11" i="2"/>
  <c r="W12" i="2"/>
  <c r="W13" i="2"/>
  <c r="W14" i="2"/>
  <c r="W15" i="2"/>
  <c r="W16" i="2"/>
  <c r="W17" i="2"/>
  <c r="W18" i="2"/>
  <c r="W20" i="2"/>
  <c r="W21" i="2"/>
  <c r="W22" i="2"/>
  <c r="W23" i="2"/>
  <c r="W27" i="2"/>
  <c r="W28" i="2"/>
  <c r="W29" i="2"/>
  <c r="W30" i="2"/>
  <c r="W31" i="2"/>
  <c r="V27" i="2"/>
  <c r="V28" i="2"/>
  <c r="V29" i="2"/>
  <c r="V30" i="2"/>
  <c r="V31" i="2"/>
  <c r="V26" i="2"/>
  <c r="C4" i="2"/>
  <c r="C8" i="2"/>
  <c r="B3" i="2"/>
  <c r="B4" i="2"/>
  <c r="D13" i="2"/>
  <c r="E13" i="2"/>
  <c r="F13" i="2"/>
  <c r="G13" i="2"/>
  <c r="H13" i="2"/>
  <c r="I13" i="2"/>
  <c r="J13" i="2"/>
  <c r="K13" i="2"/>
  <c r="L13" i="2"/>
  <c r="M13" i="2"/>
  <c r="N13" i="2"/>
  <c r="F14" i="2"/>
  <c r="G14" i="2"/>
  <c r="H14" i="2"/>
  <c r="I14" i="2"/>
  <c r="J14" i="2"/>
  <c r="K14" i="2"/>
  <c r="L14" i="2"/>
  <c r="M14" i="2"/>
  <c r="N14" i="2"/>
  <c r="F15" i="2"/>
  <c r="G15" i="2"/>
  <c r="H15" i="2"/>
  <c r="I15" i="2"/>
  <c r="J15" i="2"/>
  <c r="K15" i="2"/>
  <c r="L15" i="2"/>
  <c r="M15" i="2"/>
  <c r="N15" i="2"/>
  <c r="W32" i="2"/>
  <c r="C25" i="1"/>
  <c r="AB26" i="1" s="1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V4" i="2"/>
  <c r="V8" i="2"/>
  <c r="V9" i="2"/>
  <c r="V10" i="2"/>
  <c r="V11" i="2"/>
  <c r="V12" i="2"/>
  <c r="V13" i="2"/>
  <c r="V14" i="2"/>
  <c r="V15" i="2"/>
  <c r="V16" i="2"/>
  <c r="V17" i="2"/>
  <c r="V18" i="2"/>
  <c r="V20" i="2"/>
  <c r="V21" i="2"/>
  <c r="V22" i="2"/>
  <c r="U40" i="1"/>
  <c r="V40" i="1"/>
  <c r="W40" i="1"/>
  <c r="X40" i="1"/>
  <c r="Y40" i="1"/>
  <c r="U4" i="2"/>
  <c r="U8" i="2"/>
  <c r="U9" i="2"/>
  <c r="U10" i="2"/>
  <c r="U11" i="2"/>
  <c r="U12" i="2"/>
  <c r="U13" i="2"/>
  <c r="U14" i="2"/>
  <c r="U15" i="2"/>
  <c r="U16" i="2"/>
  <c r="U17" i="2"/>
  <c r="U18" i="2"/>
  <c r="U20" i="2"/>
  <c r="U21" i="2"/>
  <c r="U22" i="2"/>
  <c r="U1" i="2"/>
  <c r="V1" i="2"/>
  <c r="T4" i="2"/>
  <c r="T8" i="2"/>
  <c r="T9" i="2"/>
  <c r="T10" i="2"/>
  <c r="T11" i="2"/>
  <c r="T12" i="2"/>
  <c r="T13" i="2"/>
  <c r="T14" i="2"/>
  <c r="T15" i="2"/>
  <c r="T16" i="2"/>
  <c r="T17" i="2"/>
  <c r="T18" i="2"/>
  <c r="T20" i="2"/>
  <c r="T21" i="2"/>
  <c r="T22" i="2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S4" i="2"/>
  <c r="S8" i="2"/>
  <c r="S9" i="2"/>
  <c r="S10" i="2"/>
  <c r="S11" i="2"/>
  <c r="S12" i="2"/>
  <c r="S13" i="2"/>
  <c r="S14" i="2"/>
  <c r="S15" i="2"/>
  <c r="S16" i="2"/>
  <c r="S17" i="2"/>
  <c r="S18" i="2"/>
  <c r="S20" i="2"/>
  <c r="S21" i="2"/>
  <c r="S22" i="2"/>
  <c r="R4" i="2"/>
  <c r="R8" i="2"/>
  <c r="R9" i="2"/>
  <c r="R10" i="2"/>
  <c r="R11" i="2"/>
  <c r="R12" i="2"/>
  <c r="R13" i="2"/>
  <c r="R14" i="2"/>
  <c r="R15" i="2"/>
  <c r="R16" i="2"/>
  <c r="R17" i="2"/>
  <c r="R18" i="2"/>
  <c r="R20" i="2"/>
  <c r="R21" i="2"/>
  <c r="R22" i="2"/>
  <c r="R1" i="2"/>
  <c r="S1" i="2"/>
  <c r="T1" i="2"/>
  <c r="R25" i="1"/>
  <c r="S25" i="1"/>
  <c r="T25" i="1"/>
  <c r="U25" i="1"/>
  <c r="V25" i="1"/>
  <c r="W25" i="1"/>
  <c r="X25" i="1"/>
  <c r="R5" i="1"/>
  <c r="S5" i="1"/>
  <c r="T5" i="1"/>
  <c r="U5" i="1"/>
  <c r="V5" i="1"/>
  <c r="W5" i="1"/>
  <c r="X5" i="1"/>
  <c r="Y5" i="1"/>
  <c r="Z5" i="1"/>
  <c r="AA5" i="1"/>
  <c r="AB5" i="1"/>
  <c r="AC5" i="1"/>
  <c r="Q4" i="2"/>
  <c r="Q8" i="2"/>
  <c r="Q9" i="2"/>
  <c r="Q10" i="2"/>
  <c r="Q11" i="2"/>
  <c r="Q12" i="2"/>
  <c r="Q13" i="2"/>
  <c r="Q14" i="2"/>
  <c r="Q15" i="2"/>
  <c r="Q16" i="2"/>
  <c r="Q17" i="2"/>
  <c r="Q18" i="2"/>
  <c r="Q20" i="2"/>
  <c r="Q21" i="2"/>
  <c r="Q22" i="2"/>
  <c r="Q1" i="2"/>
  <c r="P4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5" i="1"/>
  <c r="Q25" i="1"/>
  <c r="O4" i="2"/>
  <c r="O8" i="2"/>
  <c r="O9" i="2"/>
  <c r="O10" i="2"/>
  <c r="O11" i="2"/>
  <c r="O12" i="2"/>
  <c r="O13" i="2"/>
  <c r="O14" i="2"/>
  <c r="O15" i="2"/>
  <c r="O16" i="2"/>
  <c r="O17" i="2"/>
  <c r="O18" i="2"/>
  <c r="O20" i="2"/>
  <c r="O21" i="2"/>
  <c r="O22" i="2"/>
  <c r="O25" i="1"/>
  <c r="N4" i="2"/>
  <c r="N8" i="2"/>
  <c r="N9" i="2"/>
  <c r="N10" i="2"/>
  <c r="N11" i="2"/>
  <c r="N12" i="2"/>
  <c r="N16" i="2"/>
  <c r="N17" i="2"/>
  <c r="N18" i="2"/>
  <c r="N20" i="2"/>
  <c r="N21" i="2"/>
  <c r="N22" i="2"/>
  <c r="N1" i="2"/>
  <c r="P1" i="2"/>
  <c r="N25" i="1"/>
  <c r="M4" i="2"/>
  <c r="M8" i="2"/>
  <c r="M9" i="2"/>
  <c r="M10" i="2"/>
  <c r="M11" i="2"/>
  <c r="M12" i="2"/>
  <c r="M16" i="2"/>
  <c r="M17" i="2"/>
  <c r="M18" i="2"/>
  <c r="M20" i="2"/>
  <c r="M21" i="2"/>
  <c r="M22" i="2"/>
  <c r="L1" i="2"/>
  <c r="M1" i="2"/>
  <c r="M25" i="1"/>
  <c r="L4" i="2"/>
  <c r="L8" i="2"/>
  <c r="L9" i="2"/>
  <c r="L10" i="2"/>
  <c r="L11" i="2"/>
  <c r="L12" i="2"/>
  <c r="L16" i="2"/>
  <c r="L17" i="2"/>
  <c r="L18" i="2"/>
  <c r="L20" i="2"/>
  <c r="L21" i="2"/>
  <c r="L22" i="2"/>
  <c r="L25" i="1"/>
  <c r="K4" i="2"/>
  <c r="K8" i="2"/>
  <c r="K9" i="2"/>
  <c r="K10" i="2"/>
  <c r="K11" i="2"/>
  <c r="K12" i="2"/>
  <c r="K16" i="2"/>
  <c r="K17" i="2"/>
  <c r="K18" i="2"/>
  <c r="K20" i="2"/>
  <c r="K21" i="2"/>
  <c r="K22" i="2"/>
  <c r="K25" i="1"/>
  <c r="C3" i="1"/>
  <c r="I3" i="2" s="1"/>
  <c r="C2" i="1"/>
  <c r="J2" i="2" s="1"/>
  <c r="J4" i="2"/>
  <c r="J8" i="2"/>
  <c r="J9" i="2"/>
  <c r="J10" i="2"/>
  <c r="J11" i="2"/>
  <c r="J12" i="2"/>
  <c r="J16" i="2"/>
  <c r="J17" i="2"/>
  <c r="J18" i="2"/>
  <c r="J20" i="2"/>
  <c r="J21" i="2"/>
  <c r="J22" i="2"/>
  <c r="I4" i="2"/>
  <c r="I8" i="2"/>
  <c r="I9" i="2"/>
  <c r="I10" i="2"/>
  <c r="I11" i="2"/>
  <c r="I12" i="2"/>
  <c r="I16" i="2"/>
  <c r="I17" i="2"/>
  <c r="I18" i="2"/>
  <c r="I20" i="2"/>
  <c r="I21" i="2"/>
  <c r="I22" i="2"/>
  <c r="H4" i="2"/>
  <c r="H8" i="2"/>
  <c r="H9" i="2"/>
  <c r="H10" i="2"/>
  <c r="H11" i="2"/>
  <c r="H12" i="2"/>
  <c r="H16" i="2"/>
  <c r="H17" i="2"/>
  <c r="H18" i="2"/>
  <c r="H20" i="2"/>
  <c r="H21" i="2"/>
  <c r="H22" i="2"/>
  <c r="G4" i="2"/>
  <c r="G8" i="2"/>
  <c r="G9" i="2"/>
  <c r="G10" i="2"/>
  <c r="G11" i="2"/>
  <c r="G12" i="2"/>
  <c r="G16" i="2"/>
  <c r="G17" i="2"/>
  <c r="G18" i="2"/>
  <c r="G20" i="2"/>
  <c r="G21" i="2"/>
  <c r="G22" i="2"/>
  <c r="F4" i="2"/>
  <c r="F8" i="2"/>
  <c r="F9" i="2"/>
  <c r="F10" i="2"/>
  <c r="F11" i="2"/>
  <c r="F12" i="2"/>
  <c r="F16" i="2"/>
  <c r="F17" i="2"/>
  <c r="F18" i="2"/>
  <c r="F20" i="2"/>
  <c r="F21" i="2"/>
  <c r="F22" i="2"/>
  <c r="J25" i="1"/>
  <c r="I25" i="1"/>
  <c r="D1" i="2"/>
  <c r="E1" i="2"/>
  <c r="F1" i="2"/>
  <c r="G1" i="2"/>
  <c r="H1" i="2"/>
  <c r="I1" i="2"/>
  <c r="J1" i="2"/>
  <c r="K1" i="2"/>
  <c r="C1" i="2"/>
  <c r="B2" i="2"/>
  <c r="B8" i="2"/>
  <c r="A2" i="2"/>
  <c r="A5" i="2"/>
  <c r="A8" i="2"/>
  <c r="A9" i="2"/>
  <c r="G25" i="1"/>
  <c r="H25" i="1"/>
  <c r="G5" i="1"/>
  <c r="H5" i="1"/>
  <c r="I5" i="1"/>
  <c r="J5" i="1"/>
  <c r="K5" i="1"/>
  <c r="L5" i="1"/>
  <c r="M5" i="1"/>
  <c r="N5" i="1"/>
  <c r="O5" i="1"/>
  <c r="P5" i="1"/>
  <c r="Q5" i="1"/>
  <c r="F5" i="1"/>
  <c r="F25" i="1"/>
  <c r="E5" i="1"/>
  <c r="B42" i="1"/>
  <c r="D43" i="1" s="1"/>
  <c r="E25" i="1"/>
  <c r="D40" i="1"/>
  <c r="AO14" i="4" l="1"/>
  <c r="AN14" i="4"/>
  <c r="AP14" i="4"/>
  <c r="AO41" i="4"/>
  <c r="AN41" i="4"/>
  <c r="C33" i="4"/>
  <c r="AL3" i="4"/>
  <c r="AM14" i="4"/>
  <c r="AM28" i="3"/>
  <c r="AL27" i="4"/>
  <c r="W26" i="4"/>
  <c r="O26" i="4"/>
  <c r="G26" i="4"/>
  <c r="C29" i="4"/>
  <c r="AL29" i="4"/>
  <c r="U26" i="4"/>
  <c r="M26" i="4"/>
  <c r="E26" i="4"/>
  <c r="AG29" i="4"/>
  <c r="T26" i="4"/>
  <c r="L26" i="4"/>
  <c r="AB29" i="4"/>
  <c r="AE29" i="4"/>
  <c r="AK29" i="4"/>
  <c r="AA26" i="4"/>
  <c r="S26" i="4"/>
  <c r="K26" i="4"/>
  <c r="AD29" i="4"/>
  <c r="AJ29" i="4"/>
  <c r="Z26" i="4"/>
  <c r="R26" i="4"/>
  <c r="J26" i="4"/>
  <c r="AI29" i="4"/>
  <c r="Y26" i="4"/>
  <c r="Q26" i="4"/>
  <c r="I26" i="4"/>
  <c r="AH29" i="4"/>
  <c r="AM41" i="4"/>
  <c r="AL41" i="4"/>
  <c r="AC29" i="4"/>
  <c r="AM29" i="4"/>
  <c r="AK28" i="3"/>
  <c r="AL2" i="4"/>
  <c r="AL33" i="4"/>
  <c r="AM2" i="4"/>
  <c r="AM3" i="4"/>
  <c r="AM27" i="4"/>
  <c r="AL14" i="4"/>
  <c r="AM33" i="4"/>
  <c r="AK14" i="4"/>
  <c r="AP28" i="3"/>
  <c r="AI33" i="4"/>
  <c r="AO28" i="3"/>
  <c r="AN28" i="3"/>
  <c r="AK3" i="4"/>
  <c r="AL28" i="3"/>
  <c r="AJ28" i="3"/>
  <c r="AO15" i="3"/>
  <c r="AO15" i="4" s="1"/>
  <c r="AK2" i="4"/>
  <c r="AN15" i="3"/>
  <c r="AJ3" i="4"/>
  <c r="AM15" i="3"/>
  <c r="AM15" i="4" s="1"/>
  <c r="AJ2" i="4"/>
  <c r="AK27" i="4"/>
  <c r="AJ14" i="4"/>
  <c r="AP15" i="3"/>
  <c r="AP15" i="4" s="1"/>
  <c r="AI28" i="3"/>
  <c r="AL15" i="3"/>
  <c r="AC33" i="4"/>
  <c r="AI14" i="4"/>
  <c r="AG14" i="4"/>
  <c r="AG2" i="4"/>
  <c r="AI15" i="3"/>
  <c r="AH27" i="4"/>
  <c r="AI27" i="4"/>
  <c r="AH15" i="3"/>
  <c r="AH3" i="4"/>
  <c r="AH28" i="3"/>
  <c r="AH2" i="4"/>
  <c r="AI2" i="4"/>
  <c r="AI3" i="4"/>
  <c r="AG3" i="4"/>
  <c r="AK15" i="3"/>
  <c r="AH14" i="4"/>
  <c r="AJ15" i="3"/>
  <c r="AG27" i="4"/>
  <c r="F2" i="4"/>
  <c r="AB33" i="4"/>
  <c r="AL42" i="3"/>
  <c r="M14" i="4"/>
  <c r="AA30" i="4"/>
  <c r="S30" i="4"/>
  <c r="K30" i="4"/>
  <c r="AF14" i="4"/>
  <c r="Z30" i="4"/>
  <c r="R30" i="4"/>
  <c r="J30" i="4"/>
  <c r="AF33" i="4"/>
  <c r="Y30" i="4"/>
  <c r="Q30" i="4"/>
  <c r="I30" i="4"/>
  <c r="AD33" i="4"/>
  <c r="X30" i="4"/>
  <c r="P30" i="4"/>
  <c r="H30" i="4"/>
  <c r="AB14" i="4"/>
  <c r="AE33" i="4"/>
  <c r="L30" i="4"/>
  <c r="W30" i="4"/>
  <c r="O30" i="4"/>
  <c r="G30" i="4"/>
  <c r="T30" i="4"/>
  <c r="V30" i="4"/>
  <c r="N30" i="4"/>
  <c r="F30" i="4"/>
  <c r="K14" i="4"/>
  <c r="AG15" i="3"/>
  <c r="AB17" i="4"/>
  <c r="AE14" i="4"/>
  <c r="AF27" i="4"/>
  <c r="AD14" i="4"/>
  <c r="AC14" i="4"/>
  <c r="AC17" i="4"/>
  <c r="AE2" i="4"/>
  <c r="W14" i="4"/>
  <c r="O14" i="4"/>
  <c r="G14" i="4"/>
  <c r="AB2" i="4"/>
  <c r="AD27" i="4"/>
  <c r="AB27" i="4"/>
  <c r="AE27" i="4"/>
  <c r="AC27" i="4"/>
  <c r="AF15" i="3"/>
  <c r="AG28" i="3"/>
  <c r="AD2" i="4"/>
  <c r="AF28" i="3"/>
  <c r="AE17" i="4"/>
  <c r="AF3" i="4"/>
  <c r="Z14" i="4"/>
  <c r="R14" i="4"/>
  <c r="J14" i="4"/>
  <c r="AD17" i="4"/>
  <c r="C17" i="4"/>
  <c r="AF17" i="4"/>
  <c r="E3" i="4"/>
  <c r="AC3" i="4"/>
  <c r="AB3" i="4"/>
  <c r="C3" i="4"/>
  <c r="AE3" i="4"/>
  <c r="S14" i="4"/>
  <c r="X14" i="4"/>
  <c r="P14" i="4"/>
  <c r="H14" i="4"/>
  <c r="L12" i="4"/>
  <c r="AA12" i="4"/>
  <c r="S12" i="4"/>
  <c r="K12" i="4"/>
  <c r="AE28" i="3"/>
  <c r="E12" i="4"/>
  <c r="AC2" i="4"/>
  <c r="T12" i="4"/>
  <c r="C2" i="4"/>
  <c r="J15" i="4"/>
  <c r="AA24" i="4"/>
  <c r="S3" i="4"/>
  <c r="AA2" i="4"/>
  <c r="R3" i="4"/>
  <c r="R2" i="4"/>
  <c r="J3" i="4"/>
  <c r="J12" i="4"/>
  <c r="Q2" i="4"/>
  <c r="Y12" i="4"/>
  <c r="Q12" i="4"/>
  <c r="I12" i="4"/>
  <c r="U14" i="4"/>
  <c r="K2" i="4"/>
  <c r="Z24" i="4"/>
  <c r="X12" i="4"/>
  <c r="T14" i="4"/>
  <c r="L14" i="4"/>
  <c r="K15" i="4"/>
  <c r="J24" i="4"/>
  <c r="P12" i="4"/>
  <c r="H12" i="4"/>
  <c r="X28" i="3"/>
  <c r="Z2" i="4"/>
  <c r="J2" i="4"/>
  <c r="AA15" i="4"/>
  <c r="R12" i="4"/>
  <c r="W12" i="4"/>
  <c r="O12" i="4"/>
  <c r="G12" i="4"/>
  <c r="AD28" i="3"/>
  <c r="Y2" i="4"/>
  <c r="I2" i="4"/>
  <c r="Z15" i="4"/>
  <c r="V12" i="4"/>
  <c r="N12" i="4"/>
  <c r="F12" i="4"/>
  <c r="T2" i="4"/>
  <c r="S15" i="4"/>
  <c r="AA3" i="4"/>
  <c r="U12" i="4"/>
  <c r="M12" i="4"/>
  <c r="Y14" i="4"/>
  <c r="Q14" i="4"/>
  <c r="I14" i="4"/>
  <c r="S2" i="4"/>
  <c r="R15" i="4"/>
  <c r="Z3" i="4"/>
  <c r="S24" i="4"/>
  <c r="R24" i="4"/>
  <c r="Z12" i="4"/>
  <c r="AC28" i="3"/>
  <c r="V14" i="4"/>
  <c r="N14" i="4"/>
  <c r="F14" i="4"/>
  <c r="L2" i="4"/>
  <c r="K24" i="4"/>
  <c r="AA14" i="4"/>
  <c r="K3" i="4"/>
  <c r="E2" i="4"/>
  <c r="U2" i="4"/>
  <c r="M2" i="4"/>
  <c r="T24" i="4"/>
  <c r="L24" i="4"/>
  <c r="T15" i="4"/>
  <c r="L15" i="4"/>
  <c r="T3" i="4"/>
  <c r="L3" i="4"/>
  <c r="Y24" i="4"/>
  <c r="Q24" i="4"/>
  <c r="I24" i="4"/>
  <c r="Y15" i="4"/>
  <c r="Q15" i="4"/>
  <c r="I15" i="4"/>
  <c r="Y3" i="4"/>
  <c r="Q3" i="4"/>
  <c r="I3" i="4"/>
  <c r="X24" i="4"/>
  <c r="P24" i="4"/>
  <c r="H24" i="4"/>
  <c r="X15" i="4"/>
  <c r="P15" i="4"/>
  <c r="H15" i="4"/>
  <c r="X3" i="4"/>
  <c r="P3" i="4"/>
  <c r="H3" i="4"/>
  <c r="X2" i="4"/>
  <c r="P2" i="4"/>
  <c r="H2" i="4"/>
  <c r="W24" i="4"/>
  <c r="O24" i="4"/>
  <c r="G24" i="4"/>
  <c r="W15" i="4"/>
  <c r="O15" i="4"/>
  <c r="G15" i="4"/>
  <c r="W3" i="4"/>
  <c r="O3" i="4"/>
  <c r="G3" i="4"/>
  <c r="W2" i="4"/>
  <c r="O2" i="4"/>
  <c r="G2" i="4"/>
  <c r="V24" i="4"/>
  <c r="N24" i="4"/>
  <c r="F24" i="4"/>
  <c r="V15" i="4"/>
  <c r="N15" i="4"/>
  <c r="F15" i="4"/>
  <c r="V3" i="4"/>
  <c r="N3" i="4"/>
  <c r="F3" i="4"/>
  <c r="V2" i="4"/>
  <c r="N2" i="4"/>
  <c r="U24" i="4"/>
  <c r="M24" i="4"/>
  <c r="E24" i="4"/>
  <c r="U15" i="4"/>
  <c r="M15" i="4"/>
  <c r="U3" i="4"/>
  <c r="M3" i="4"/>
  <c r="AB28" i="3"/>
  <c r="AA28" i="3"/>
  <c r="Z28" i="3"/>
  <c r="Y28" i="3"/>
  <c r="AC15" i="3"/>
  <c r="Z15" i="3"/>
  <c r="R15" i="3"/>
  <c r="Y15" i="3"/>
  <c r="X15" i="3"/>
  <c r="P15" i="3"/>
  <c r="W15" i="3"/>
  <c r="O15" i="3"/>
  <c r="V15" i="3"/>
  <c r="N15" i="3"/>
  <c r="AA15" i="3"/>
  <c r="K15" i="3"/>
  <c r="C5" i="3"/>
  <c r="AM5" i="4" s="1"/>
  <c r="H15" i="3"/>
  <c r="U15" i="3"/>
  <c r="M15" i="3"/>
  <c r="AE15" i="3"/>
  <c r="E15" i="3"/>
  <c r="T15" i="3"/>
  <c r="L15" i="3"/>
  <c r="AD15" i="3"/>
  <c r="S15" i="3"/>
  <c r="J15" i="3"/>
  <c r="AB15" i="3"/>
  <c r="Q15" i="3"/>
  <c r="I15" i="3"/>
  <c r="G15" i="3"/>
  <c r="F15" i="3"/>
  <c r="AC26" i="1"/>
  <c r="C25" i="2"/>
  <c r="Y25" i="2"/>
  <c r="AA25" i="2"/>
  <c r="Z25" i="2"/>
  <c r="AA26" i="1"/>
  <c r="X24" i="2"/>
  <c r="W24" i="2"/>
  <c r="X2" i="2"/>
  <c r="X35" i="1"/>
  <c r="X32" i="2"/>
  <c r="W3" i="2"/>
  <c r="Z35" i="1"/>
  <c r="Y35" i="1"/>
  <c r="X3" i="2"/>
  <c r="G3" i="2"/>
  <c r="O2" i="2"/>
  <c r="L2" i="2"/>
  <c r="C5" i="1"/>
  <c r="N5" i="2" s="1"/>
  <c r="G2" i="2"/>
  <c r="C3" i="2"/>
  <c r="I2" i="2"/>
  <c r="H3" i="2"/>
  <c r="W2" i="2"/>
  <c r="M3" i="2"/>
  <c r="Q2" i="2"/>
  <c r="R3" i="2"/>
  <c r="AC6" i="1"/>
  <c r="K3" i="2"/>
  <c r="P3" i="2"/>
  <c r="Y6" i="1"/>
  <c r="V6" i="1"/>
  <c r="R2" i="2"/>
  <c r="T3" i="2"/>
  <c r="O23" i="2"/>
  <c r="J3" i="2"/>
  <c r="L3" i="2"/>
  <c r="O3" i="2"/>
  <c r="S6" i="1"/>
  <c r="S2" i="2"/>
  <c r="S5" i="2"/>
  <c r="U2" i="2"/>
  <c r="V2" i="2"/>
  <c r="T6" i="1"/>
  <c r="Q3" i="2"/>
  <c r="R6" i="1"/>
  <c r="M2" i="2"/>
  <c r="N2" i="2"/>
  <c r="S3" i="2"/>
  <c r="U3" i="2"/>
  <c r="V3" i="2"/>
  <c r="P2" i="2"/>
  <c r="X6" i="1"/>
  <c r="T2" i="2"/>
  <c r="T5" i="2"/>
  <c r="K2" i="2"/>
  <c r="N3" i="2"/>
  <c r="S26" i="1"/>
  <c r="N23" i="2"/>
  <c r="M23" i="2"/>
  <c r="P26" i="1"/>
  <c r="Y26" i="1"/>
  <c r="Z26" i="1"/>
  <c r="U23" i="2"/>
  <c r="X26" i="1"/>
  <c r="V23" i="2"/>
  <c r="W26" i="1"/>
  <c r="V26" i="1"/>
  <c r="U26" i="1"/>
  <c r="Q26" i="1"/>
  <c r="T26" i="1"/>
  <c r="S23" i="2"/>
  <c r="T23" i="2"/>
  <c r="R23" i="2"/>
  <c r="R26" i="1"/>
  <c r="Q23" i="2"/>
  <c r="P23" i="2"/>
  <c r="L23" i="2"/>
  <c r="K23" i="2"/>
  <c r="I23" i="2"/>
  <c r="J23" i="2"/>
  <c r="G23" i="2"/>
  <c r="F23" i="2"/>
  <c r="H23" i="2"/>
  <c r="F3" i="2"/>
  <c r="I5" i="2"/>
  <c r="F5" i="2"/>
  <c r="F2" i="2"/>
  <c r="H2" i="2"/>
  <c r="C2" i="2"/>
  <c r="H6" i="1"/>
  <c r="P6" i="1"/>
  <c r="Q6" i="1"/>
  <c r="I6" i="1"/>
  <c r="G6" i="1"/>
  <c r="K6" i="1"/>
  <c r="M26" i="1"/>
  <c r="K26" i="1"/>
  <c r="N26" i="1"/>
  <c r="I26" i="1"/>
  <c r="H26" i="1"/>
  <c r="L26" i="1"/>
  <c r="J26" i="1"/>
  <c r="O26" i="1"/>
  <c r="G26" i="1"/>
  <c r="F26" i="1"/>
  <c r="B43" i="1"/>
  <c r="F42" i="1" s="1"/>
  <c r="E26" i="1"/>
  <c r="E6" i="1"/>
  <c r="AN15" i="4" l="1"/>
  <c r="AL28" i="4"/>
  <c r="AM28" i="4"/>
  <c r="AJ15" i="4"/>
  <c r="AL15" i="4"/>
  <c r="AI5" i="4"/>
  <c r="AL5" i="4"/>
  <c r="AM6" i="3"/>
  <c r="AJ5" i="4"/>
  <c r="AL6" i="3"/>
  <c r="AJ28" i="4"/>
  <c r="AK15" i="4"/>
  <c r="AK5" i="4"/>
  <c r="AN6" i="3"/>
  <c r="AK28" i="4"/>
  <c r="AO6" i="3"/>
  <c r="N31" i="4"/>
  <c r="AM42" i="3"/>
  <c r="AN42" i="3"/>
  <c r="AO42" i="3"/>
  <c r="AH15" i="4"/>
  <c r="AG5" i="4"/>
  <c r="AH28" i="4"/>
  <c r="AJ6" i="3"/>
  <c r="AI15" i="4"/>
  <c r="AK6" i="3"/>
  <c r="AI6" i="3"/>
  <c r="P5" i="4"/>
  <c r="AH5" i="4"/>
  <c r="AG6" i="3"/>
  <c r="AI28" i="4"/>
  <c r="AH6" i="3"/>
  <c r="AI37" i="4"/>
  <c r="AH37" i="4"/>
  <c r="AG15" i="4"/>
  <c r="AG28" i="4"/>
  <c r="AG37" i="4"/>
  <c r="AB35" i="4"/>
  <c r="X31" i="4"/>
  <c r="O31" i="4"/>
  <c r="W31" i="4"/>
  <c r="F31" i="4"/>
  <c r="J31" i="4"/>
  <c r="I31" i="4"/>
  <c r="AE42" i="3"/>
  <c r="AC35" i="4"/>
  <c r="Q31" i="4"/>
  <c r="AF42" i="3"/>
  <c r="E31" i="4"/>
  <c r="V31" i="4"/>
  <c r="M31" i="4"/>
  <c r="Y31" i="4"/>
  <c r="K31" i="4"/>
  <c r="AD42" i="3"/>
  <c r="U31" i="4"/>
  <c r="AD35" i="4"/>
  <c r="H31" i="4"/>
  <c r="L31" i="4"/>
  <c r="R31" i="4"/>
  <c r="Z31" i="4"/>
  <c r="AF35" i="4"/>
  <c r="AC15" i="4"/>
  <c r="AC42" i="3"/>
  <c r="G31" i="4"/>
  <c r="P31" i="4"/>
  <c r="T31" i="4"/>
  <c r="S31" i="4"/>
  <c r="AA31" i="4"/>
  <c r="AE35" i="4"/>
  <c r="AH42" i="3"/>
  <c r="AI42" i="3"/>
  <c r="AJ42" i="3"/>
  <c r="AK42" i="3"/>
  <c r="AE15" i="4"/>
  <c r="AD28" i="4"/>
  <c r="AG42" i="3"/>
  <c r="AB15" i="4"/>
  <c r="AC28" i="4"/>
  <c r="AF28" i="4"/>
  <c r="AB28" i="4"/>
  <c r="AF15" i="4"/>
  <c r="AE28" i="4"/>
  <c r="AD15" i="4"/>
  <c r="AF5" i="4"/>
  <c r="AE6" i="3"/>
  <c r="AB5" i="4"/>
  <c r="AC5" i="4"/>
  <c r="AD5" i="4"/>
  <c r="AE5" i="4"/>
  <c r="C5" i="4"/>
  <c r="AC6" i="3"/>
  <c r="U5" i="4"/>
  <c r="AD6" i="3"/>
  <c r="AB6" i="3"/>
  <c r="AA6" i="3"/>
  <c r="L5" i="4"/>
  <c r="AF6" i="3"/>
  <c r="H5" i="4"/>
  <c r="G5" i="4"/>
  <c r="N5" i="4"/>
  <c r="F6" i="3"/>
  <c r="F5" i="4"/>
  <c r="I5" i="4"/>
  <c r="X5" i="4"/>
  <c r="V5" i="4"/>
  <c r="T5" i="4"/>
  <c r="L6" i="3"/>
  <c r="Z5" i="4"/>
  <c r="AA5" i="4"/>
  <c r="R5" i="4"/>
  <c r="K5" i="4"/>
  <c r="S5" i="4"/>
  <c r="J5" i="4"/>
  <c r="Y5" i="4"/>
  <c r="W5" i="4"/>
  <c r="M5" i="4"/>
  <c r="Q5" i="4"/>
  <c r="O5" i="4"/>
  <c r="E5" i="4"/>
  <c r="R6" i="3"/>
  <c r="Z6" i="3"/>
  <c r="H6" i="3"/>
  <c r="Q6" i="3"/>
  <c r="W6" i="3"/>
  <c r="O6" i="3"/>
  <c r="N6" i="3"/>
  <c r="U6" i="3"/>
  <c r="X6" i="3"/>
  <c r="M6" i="3"/>
  <c r="Y6" i="3"/>
  <c r="K6" i="3"/>
  <c r="P6" i="3"/>
  <c r="J6" i="3"/>
  <c r="E6" i="3"/>
  <c r="I6" i="3"/>
  <c r="G6" i="3"/>
  <c r="T6" i="3"/>
  <c r="S6" i="3"/>
  <c r="V6" i="3"/>
  <c r="L6" i="1"/>
  <c r="R5" i="2"/>
  <c r="H5" i="2"/>
  <c r="AA6" i="1"/>
  <c r="M6" i="1"/>
  <c r="J6" i="1"/>
  <c r="J5" i="2"/>
  <c r="U5" i="2"/>
  <c r="O5" i="2"/>
  <c r="V5" i="2"/>
  <c r="N6" i="1"/>
  <c r="F6" i="1"/>
  <c r="O6" i="1"/>
  <c r="G5" i="2"/>
  <c r="Q5" i="2"/>
  <c r="U6" i="1"/>
  <c r="L5" i="2"/>
  <c r="K5" i="2"/>
  <c r="C5" i="2"/>
  <c r="W5" i="2"/>
  <c r="AB6" i="1"/>
  <c r="Z6" i="1"/>
  <c r="X5" i="2"/>
  <c r="M5" i="2"/>
  <c r="W6" i="1"/>
  <c r="P5" i="2"/>
  <c r="AL6" i="4" l="1"/>
  <c r="AM6" i="4"/>
  <c r="AH6" i="4"/>
  <c r="AK6" i="4"/>
  <c r="AJ6" i="4"/>
  <c r="AG6" i="4"/>
  <c r="AI6" i="4"/>
  <c r="AF6" i="4"/>
  <c r="AD6" i="4"/>
  <c r="AC6" i="4"/>
  <c r="AB6" i="4"/>
  <c r="AE6" i="4"/>
  <c r="AB42" i="3"/>
</calcChain>
</file>

<file path=xl/sharedStrings.xml><?xml version="1.0" encoding="utf-8"?>
<sst xmlns="http://schemas.openxmlformats.org/spreadsheetml/2006/main" count="193" uniqueCount="123">
  <si>
    <t>美元3个月</t>
    <phoneticPr fontId="1" type="noConversion"/>
  </si>
  <si>
    <t>美元日日开</t>
    <phoneticPr fontId="1" type="noConversion"/>
  </si>
  <si>
    <t>美元日计划</t>
    <phoneticPr fontId="1" type="noConversion"/>
  </si>
  <si>
    <t>本金</t>
    <phoneticPr fontId="1" type="noConversion"/>
  </si>
  <si>
    <t>2024.9.27</t>
    <phoneticPr fontId="1" type="noConversion"/>
  </si>
  <si>
    <t>2024.9.18</t>
    <phoneticPr fontId="1" type="noConversion"/>
  </si>
  <si>
    <t>中行</t>
    <phoneticPr fontId="1" type="noConversion"/>
  </si>
  <si>
    <t>建设</t>
    <phoneticPr fontId="1" type="noConversion"/>
  </si>
  <si>
    <t>三月定期</t>
    <phoneticPr fontId="1" type="noConversion"/>
  </si>
  <si>
    <t>微众</t>
    <phoneticPr fontId="1" type="noConversion"/>
  </si>
  <si>
    <t>工商黄金</t>
    <phoneticPr fontId="1" type="noConversion"/>
  </si>
  <si>
    <t>总计（美元</t>
    <phoneticPr fontId="1" type="noConversion"/>
  </si>
  <si>
    <t>总计(人民币</t>
    <phoneticPr fontId="1" type="noConversion"/>
  </si>
  <si>
    <t>利率</t>
    <phoneticPr fontId="1" type="noConversion"/>
  </si>
  <si>
    <t>克数</t>
    <phoneticPr fontId="1" type="noConversion"/>
  </si>
  <si>
    <t>价格x克数</t>
    <phoneticPr fontId="1" type="noConversion"/>
  </si>
  <si>
    <t>成本总计</t>
    <phoneticPr fontId="1" type="noConversion"/>
  </si>
  <si>
    <t>克数总计</t>
    <phoneticPr fontId="1" type="noConversion"/>
  </si>
  <si>
    <t>现单价格</t>
    <phoneticPr fontId="1" type="noConversion"/>
  </si>
  <si>
    <t>价值总计</t>
    <phoneticPr fontId="1" type="noConversion"/>
  </si>
  <si>
    <t>2024.9.30</t>
    <phoneticPr fontId="1" type="noConversion"/>
  </si>
  <si>
    <t>2024.10.8</t>
    <phoneticPr fontId="1" type="noConversion"/>
  </si>
  <si>
    <t>2024.10.9</t>
    <phoneticPr fontId="1" type="noConversion"/>
  </si>
  <si>
    <t>2024.10.10</t>
    <phoneticPr fontId="1" type="noConversion"/>
  </si>
  <si>
    <t>周周鑫6</t>
    <phoneticPr fontId="1" type="noConversion"/>
  </si>
  <si>
    <t>固收7G</t>
    <phoneticPr fontId="1" type="noConversion"/>
  </si>
  <si>
    <t>诚享8</t>
    <phoneticPr fontId="1" type="noConversion"/>
  </si>
  <si>
    <t>贵竹12</t>
    <phoneticPr fontId="1" type="noConversion"/>
  </si>
  <si>
    <t>固收7E</t>
    <phoneticPr fontId="1" type="noConversion"/>
  </si>
  <si>
    <t>固收7F</t>
    <phoneticPr fontId="1" type="noConversion"/>
  </si>
  <si>
    <t>贵竹2</t>
    <phoneticPr fontId="1" type="noConversion"/>
  </si>
  <si>
    <t>2024.10.11</t>
    <phoneticPr fontId="1" type="noConversion"/>
  </si>
  <si>
    <t>薪享</t>
    <phoneticPr fontId="1" type="noConversion"/>
  </si>
  <si>
    <t>2024.10.14</t>
    <phoneticPr fontId="1" type="noConversion"/>
  </si>
  <si>
    <t>2024.10.15</t>
    <phoneticPr fontId="1" type="noConversion"/>
  </si>
  <si>
    <t>2024.10.16</t>
    <phoneticPr fontId="1" type="noConversion"/>
  </si>
  <si>
    <t>2024.10.18</t>
    <phoneticPr fontId="1" type="noConversion"/>
  </si>
  <si>
    <t>2024.10.21</t>
    <phoneticPr fontId="1" type="noConversion"/>
  </si>
  <si>
    <t>2024.10.24</t>
    <phoneticPr fontId="1" type="noConversion"/>
  </si>
  <si>
    <t>2024.10.25</t>
    <phoneticPr fontId="1" type="noConversion"/>
  </si>
  <si>
    <t>2024.10.31</t>
    <phoneticPr fontId="1" type="noConversion"/>
  </si>
  <si>
    <t>2024.11.4</t>
    <phoneticPr fontId="1" type="noConversion"/>
  </si>
  <si>
    <t>2024.11.5</t>
    <phoneticPr fontId="1" type="noConversion"/>
  </si>
  <si>
    <t>2024.11.19</t>
    <phoneticPr fontId="1" type="noConversion"/>
  </si>
  <si>
    <t>2024.12.2</t>
    <phoneticPr fontId="1" type="noConversion"/>
  </si>
  <si>
    <t>2024.12.9</t>
    <phoneticPr fontId="1" type="noConversion"/>
  </si>
  <si>
    <t>鼎瑞5</t>
    <phoneticPr fontId="1" type="noConversion"/>
  </si>
  <si>
    <t>诚享10</t>
    <phoneticPr fontId="1" type="noConversion"/>
  </si>
  <si>
    <t>2024.12.20</t>
    <phoneticPr fontId="1" type="noConversion"/>
  </si>
  <si>
    <t>基金</t>
    <phoneticPr fontId="1" type="noConversion"/>
  </si>
  <si>
    <t>活钱宝</t>
    <phoneticPr fontId="1" type="noConversion"/>
  </si>
  <si>
    <t>中银汇享</t>
    <phoneticPr fontId="1" type="noConversion"/>
  </si>
  <si>
    <t>招商添盈</t>
    <phoneticPr fontId="1" type="noConversion"/>
  </si>
  <si>
    <t>天弘永利</t>
    <phoneticPr fontId="1" type="noConversion"/>
  </si>
  <si>
    <t>中银证券</t>
    <phoneticPr fontId="1" type="noConversion"/>
  </si>
  <si>
    <t>宁欣29</t>
    <phoneticPr fontId="1" type="noConversion"/>
  </si>
  <si>
    <t>总计</t>
    <phoneticPr fontId="1" type="noConversion"/>
  </si>
  <si>
    <t>2024.12.24</t>
    <phoneticPr fontId="1" type="noConversion"/>
  </si>
  <si>
    <t>景顺景颐</t>
    <phoneticPr fontId="1" type="noConversion"/>
  </si>
  <si>
    <t>债市通</t>
    <phoneticPr fontId="1" type="noConversion"/>
  </si>
  <si>
    <t>2024.12.27</t>
    <phoneticPr fontId="1" type="noConversion"/>
  </si>
  <si>
    <t>2024.12.30</t>
    <phoneticPr fontId="1" type="noConversion"/>
  </si>
  <si>
    <t>固收7Q</t>
    <phoneticPr fontId="1" type="noConversion"/>
  </si>
  <si>
    <t>总计</t>
  </si>
  <si>
    <t>微众</t>
  </si>
  <si>
    <t>2025.1.8</t>
    <phoneticPr fontId="1" type="noConversion"/>
  </si>
  <si>
    <t>中行基金</t>
  </si>
  <si>
    <t>中行基金</t>
    <phoneticPr fontId="1" type="noConversion"/>
  </si>
  <si>
    <t>中行（美元</t>
  </si>
  <si>
    <t>中行（美元</t>
    <phoneticPr fontId="1" type="noConversion"/>
  </si>
  <si>
    <t>支付宝</t>
  </si>
  <si>
    <t>微信</t>
  </si>
  <si>
    <t>微信</t>
    <phoneticPr fontId="1" type="noConversion"/>
  </si>
  <si>
    <t>支付宝基金</t>
    <phoneticPr fontId="1" type="noConversion"/>
  </si>
  <si>
    <t>华夏</t>
    <phoneticPr fontId="1" type="noConversion"/>
  </si>
  <si>
    <t>鹏扬</t>
    <phoneticPr fontId="1" type="noConversion"/>
  </si>
  <si>
    <t>浦银</t>
    <phoneticPr fontId="1" type="noConversion"/>
  </si>
  <si>
    <t>创金</t>
    <phoneticPr fontId="1" type="noConversion"/>
  </si>
  <si>
    <t>本金</t>
  </si>
  <si>
    <t>美元3个月</t>
  </si>
  <si>
    <t>美元日日开</t>
  </si>
  <si>
    <t>美元日计划</t>
  </si>
  <si>
    <t>中行</t>
  </si>
  <si>
    <t>薪享</t>
  </si>
  <si>
    <t>债市通</t>
  </si>
  <si>
    <t>活钱宝</t>
  </si>
  <si>
    <t>中银汇享</t>
  </si>
  <si>
    <t>招商添盈</t>
  </si>
  <si>
    <t>天弘永利</t>
  </si>
  <si>
    <t>中银证券</t>
  </si>
  <si>
    <t>景顺景颐</t>
  </si>
  <si>
    <t>总计(人民币</t>
  </si>
  <si>
    <t>2025.1.10</t>
    <phoneticPr fontId="1" type="noConversion"/>
  </si>
  <si>
    <t>工银双利</t>
  </si>
  <si>
    <t>工银双利</t>
    <phoneticPr fontId="1" type="noConversion"/>
  </si>
  <si>
    <t>利率</t>
  </si>
  <si>
    <t>兴证</t>
    <phoneticPr fontId="1" type="noConversion"/>
  </si>
  <si>
    <t>2025.1.15</t>
    <phoneticPr fontId="1" type="noConversion"/>
  </si>
  <si>
    <t>中行（英镑</t>
  </si>
  <si>
    <t>中行（英镑</t>
    <phoneticPr fontId="1" type="noConversion"/>
  </si>
  <si>
    <t>英镑三个月</t>
  </si>
  <si>
    <t>英镑三个月</t>
    <phoneticPr fontId="1" type="noConversion"/>
  </si>
  <si>
    <t>2025.1.21</t>
    <phoneticPr fontId="1" type="noConversion"/>
  </si>
  <si>
    <t>2025.1.24</t>
    <phoneticPr fontId="1" type="noConversion"/>
  </si>
  <si>
    <t>2025.2.5</t>
    <phoneticPr fontId="1" type="noConversion"/>
  </si>
  <si>
    <t>定投安心</t>
    <phoneticPr fontId="1" type="noConversion"/>
  </si>
  <si>
    <t>定投鹏华</t>
    <phoneticPr fontId="1" type="noConversion"/>
  </si>
  <si>
    <t>2025.2.12</t>
    <phoneticPr fontId="1" type="noConversion"/>
  </si>
  <si>
    <t>2025.2.14</t>
    <phoneticPr fontId="1" type="noConversion"/>
  </si>
  <si>
    <t>2025.2.17</t>
    <phoneticPr fontId="1" type="noConversion"/>
  </si>
  <si>
    <t>招商产业</t>
    <phoneticPr fontId="1" type="noConversion"/>
  </si>
  <si>
    <t>中银永利</t>
    <phoneticPr fontId="1" type="noConversion"/>
  </si>
  <si>
    <t>2025.2.28</t>
    <phoneticPr fontId="1" type="noConversion"/>
  </si>
  <si>
    <t>2025.3.28</t>
    <phoneticPr fontId="1" type="noConversion"/>
  </si>
  <si>
    <t>工银一年</t>
    <phoneticPr fontId="1" type="noConversion"/>
  </si>
  <si>
    <t>兴业180</t>
    <phoneticPr fontId="1" type="noConversion"/>
  </si>
  <si>
    <t>2025.4.18</t>
    <phoneticPr fontId="1" type="noConversion"/>
  </si>
  <si>
    <t>国泰金龙</t>
    <phoneticPr fontId="1" type="noConversion"/>
  </si>
  <si>
    <t>2025.4.29</t>
    <phoneticPr fontId="1" type="noConversion"/>
  </si>
  <si>
    <t>支付宝</t>
    <phoneticPr fontId="1" type="noConversion"/>
  </si>
  <si>
    <t>2025.05.08</t>
    <phoneticPr fontId="1" type="noConversion"/>
  </si>
  <si>
    <t>2025.05.20</t>
    <phoneticPr fontId="1" type="noConversion"/>
  </si>
  <si>
    <t>2025.05.26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</si>
</sst>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%"/>
    <numFmt numFmtId="177" formatCode="0.0000%"/>
    <numFmt numFmtId="178" formatCode="[$-F800]dddd\,\ mmmm\ dd\,\ yyyy"/>
    <numFmt numFmtId="179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7" tint="-0.249977111117893"/>
      <name val="等线"/>
      <family val="2"/>
      <scheme val="minor"/>
    </font>
    <font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2" fillId="0" borderId="0" xfId="0" applyFont="1"/>
    <xf numFmtId="0" fontId="0" fillId="2" borderId="0" xfId="0" applyFill="1"/>
    <xf numFmtId="176" fontId="0" fillId="2" borderId="0" xfId="1" applyNumberFormat="1" applyFont="1" applyFill="1" applyAlignment="1"/>
    <xf numFmtId="177" fontId="0" fillId="0" borderId="0" xfId="1" applyNumberFormat="1" applyFont="1" applyAlignment="1"/>
    <xf numFmtId="0" fontId="0" fillId="0" borderId="0" xfId="0" applyFill="1"/>
    <xf numFmtId="49" fontId="0" fillId="0" borderId="0" xfId="0" applyNumberFormat="1"/>
    <xf numFmtId="49" fontId="0" fillId="0" borderId="0" xfId="1" applyNumberFormat="1" applyFont="1" applyAlignment="1"/>
    <xf numFmtId="178" fontId="0" fillId="0" borderId="0" xfId="0" applyNumberFormat="1"/>
    <xf numFmtId="177" fontId="0" fillId="0" borderId="0" xfId="1" applyNumberFormat="1" applyFont="1" applyFill="1" applyAlignment="1"/>
    <xf numFmtId="0" fontId="0" fillId="3" borderId="0" xfId="0" applyFill="1"/>
    <xf numFmtId="177" fontId="0" fillId="3" borderId="0" xfId="1" applyNumberFormat="1" applyFont="1" applyFill="1" applyAlignment="1"/>
    <xf numFmtId="176" fontId="0" fillId="0" borderId="0" xfId="1" applyNumberFormat="1" applyFont="1" applyAlignment="1"/>
    <xf numFmtId="176" fontId="0" fillId="0" borderId="0" xfId="1" applyNumberFormat="1" applyFont="1" applyFill="1" applyAlignment="1"/>
    <xf numFmtId="179" fontId="0" fillId="0" borderId="0" xfId="0" applyNumberFormat="1" applyFill="1"/>
    <xf numFmtId="179" fontId="0" fillId="0" borderId="0" xfId="1" applyNumberFormat="1" applyFont="1" applyFill="1" applyAlignment="1"/>
    <xf numFmtId="0" fontId="0" fillId="4" borderId="0" xfId="0" applyFill="1"/>
    <xf numFmtId="176" fontId="0" fillId="4" borderId="0" xfId="1" applyNumberFormat="1" applyFont="1" applyFill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0FD1-D6E8-4B00-9CAC-721148B3A535}">
  <dimension ref="A1:AT43"/>
  <sheetViews>
    <sheetView workbookViewId="0">
      <pane xSplit="3" ySplit="1" topLeftCell="AJ20" activePane="bottomRight" state="frozen"/>
      <selection pane="topRight" activeCell="D1" sqref="D1"/>
      <selection pane="bottomLeft" activeCell="A2" sqref="A2"/>
      <selection pane="bottomRight" activeCell="AQ26" sqref="AQ26"/>
    </sheetView>
  </sheetViews>
  <sheetFormatPr defaultRowHeight="14" x14ac:dyDescent="0.3"/>
  <cols>
    <col min="1" max="1" width="9.58203125" customWidth="1"/>
    <col min="41" max="42" width="10" bestFit="1" customWidth="1"/>
  </cols>
  <sheetData>
    <row r="1" spans="1:46" s="8" customFormat="1" x14ac:dyDescent="0.3">
      <c r="C1" s="8" t="s">
        <v>3</v>
      </c>
      <c r="D1" s="8" t="s">
        <v>5</v>
      </c>
      <c r="E1" s="8" t="s">
        <v>4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31</v>
      </c>
      <c r="K1" s="8" t="s">
        <v>33</v>
      </c>
      <c r="L1" s="8" t="s">
        <v>34</v>
      </c>
      <c r="M1" s="8" t="s">
        <v>35</v>
      </c>
      <c r="N1" s="8" t="s">
        <v>36</v>
      </c>
      <c r="O1" s="8" t="s">
        <v>37</v>
      </c>
      <c r="P1" s="8" t="s">
        <v>38</v>
      </c>
      <c r="Q1" s="8" t="s">
        <v>39</v>
      </c>
      <c r="R1" s="8" t="s">
        <v>40</v>
      </c>
      <c r="S1" s="8" t="s">
        <v>41</v>
      </c>
      <c r="T1" s="8" t="s">
        <v>42</v>
      </c>
      <c r="U1" s="8" t="s">
        <v>43</v>
      </c>
      <c r="V1" s="8" t="s">
        <v>44</v>
      </c>
      <c r="W1" s="8" t="s">
        <v>45</v>
      </c>
      <c r="X1" s="8" t="s">
        <v>48</v>
      </c>
      <c r="Y1" s="8" t="s">
        <v>57</v>
      </c>
      <c r="Z1" s="8" t="s">
        <v>60</v>
      </c>
      <c r="AA1" s="8" t="s">
        <v>61</v>
      </c>
      <c r="AB1" s="8" t="s">
        <v>65</v>
      </c>
      <c r="AC1" s="8" t="s">
        <v>92</v>
      </c>
      <c r="AD1" s="8" t="s">
        <v>97</v>
      </c>
      <c r="AE1" s="8" t="s">
        <v>102</v>
      </c>
      <c r="AF1" s="8" t="s">
        <v>103</v>
      </c>
      <c r="AG1" s="8" t="s">
        <v>104</v>
      </c>
      <c r="AH1" s="8" t="s">
        <v>107</v>
      </c>
      <c r="AI1" s="8" t="s">
        <v>108</v>
      </c>
      <c r="AJ1" s="8" t="s">
        <v>109</v>
      </c>
      <c r="AK1" s="8" t="s">
        <v>112</v>
      </c>
      <c r="AL1" s="8" t="s">
        <v>113</v>
      </c>
      <c r="AM1" s="8" t="s">
        <v>116</v>
      </c>
      <c r="AN1" s="8" t="s">
        <v>118</v>
      </c>
      <c r="AO1" s="8" t="s">
        <v>120</v>
      </c>
      <c r="AP1" s="8" t="s">
        <v>121</v>
      </c>
      <c r="AQ1" s="8" t="s">
        <v>122</v>
      </c>
    </row>
    <row r="2" spans="1:46" x14ac:dyDescent="0.3">
      <c r="A2" t="s">
        <v>69</v>
      </c>
      <c r="B2" t="s">
        <v>0</v>
      </c>
      <c r="C2">
        <f>29500</f>
        <v>29500</v>
      </c>
      <c r="E2">
        <v>2.75</v>
      </c>
      <c r="F2">
        <v>3.46</v>
      </c>
      <c r="G2">
        <v>4.78</v>
      </c>
      <c r="H2">
        <v>8.16</v>
      </c>
      <c r="I2">
        <v>8.16</v>
      </c>
      <c r="J2">
        <v>15.61</v>
      </c>
      <c r="K2">
        <v>15.61</v>
      </c>
      <c r="L2">
        <v>15.61</v>
      </c>
      <c r="M2">
        <v>19.04</v>
      </c>
      <c r="N2">
        <v>31.27</v>
      </c>
      <c r="O2">
        <v>32.869999999999997</v>
      </c>
      <c r="P2">
        <v>40.75</v>
      </c>
      <c r="Q2">
        <v>42.1</v>
      </c>
      <c r="R2">
        <v>51.71</v>
      </c>
      <c r="S2">
        <v>54.13</v>
      </c>
      <c r="T2">
        <v>54.88</v>
      </c>
      <c r="U2">
        <v>79.099999999999994</v>
      </c>
      <c r="V2">
        <v>103.73</v>
      </c>
      <c r="W2">
        <v>120.95</v>
      </c>
      <c r="X2">
        <v>139.24</v>
      </c>
      <c r="Y2">
        <v>141.66999999999999</v>
      </c>
      <c r="Z2">
        <v>146.02000000000001</v>
      </c>
      <c r="AA2">
        <v>147.66999999999999</v>
      </c>
      <c r="AB2">
        <v>170.09</v>
      </c>
      <c r="AC2">
        <v>171.66</v>
      </c>
      <c r="AD2">
        <v>177.29</v>
      </c>
      <c r="AE2">
        <v>186.97</v>
      </c>
      <c r="AF2">
        <v>197.61</v>
      </c>
      <c r="AG2">
        <v>201.21</v>
      </c>
      <c r="AH2">
        <v>249.62</v>
      </c>
      <c r="AI2">
        <v>262.98</v>
      </c>
      <c r="AJ2">
        <v>262.98</v>
      </c>
      <c r="AK2">
        <v>321.76</v>
      </c>
      <c r="AL2">
        <v>414.02</v>
      </c>
      <c r="AM2">
        <v>470.33</v>
      </c>
      <c r="AN2">
        <v>509.33</v>
      </c>
      <c r="AO2">
        <v>544.67999999999995</v>
      </c>
      <c r="AP2">
        <v>576.58000000000004</v>
      </c>
      <c r="AQ2">
        <v>591.66</v>
      </c>
    </row>
    <row r="3" spans="1:46" x14ac:dyDescent="0.3">
      <c r="B3" t="s">
        <v>1</v>
      </c>
      <c r="C3">
        <f>30200</f>
        <v>30200</v>
      </c>
      <c r="E3">
        <v>3.44</v>
      </c>
      <c r="F3">
        <v>4.12</v>
      </c>
      <c r="G3">
        <v>12.14</v>
      </c>
      <c r="H3">
        <v>27.87</v>
      </c>
      <c r="I3">
        <v>27.87</v>
      </c>
      <c r="J3">
        <v>29.87</v>
      </c>
      <c r="K3">
        <v>31.88</v>
      </c>
      <c r="L3">
        <v>31.88</v>
      </c>
      <c r="M3">
        <v>41.98</v>
      </c>
      <c r="N3">
        <v>46.01</v>
      </c>
      <c r="O3">
        <v>48</v>
      </c>
      <c r="P3">
        <v>57.96</v>
      </c>
      <c r="Q3">
        <v>59.97</v>
      </c>
      <c r="R3">
        <v>71.989999999999995</v>
      </c>
      <c r="S3">
        <v>76.02</v>
      </c>
      <c r="T3">
        <v>81.98</v>
      </c>
      <c r="U3">
        <v>109.49</v>
      </c>
      <c r="V3">
        <v>130.57</v>
      </c>
      <c r="W3">
        <v>143.88999999999999</v>
      </c>
      <c r="X3">
        <v>166.65</v>
      </c>
      <c r="Y3">
        <v>176.1</v>
      </c>
      <c r="Z3">
        <v>181.8</v>
      </c>
      <c r="AA3">
        <v>183.66</v>
      </c>
      <c r="AB3">
        <v>203.6</v>
      </c>
      <c r="AC3">
        <v>207.26</v>
      </c>
      <c r="AD3">
        <v>216.31</v>
      </c>
      <c r="AE3">
        <v>221.77</v>
      </c>
      <c r="AF3">
        <v>232.86</v>
      </c>
      <c r="AG3">
        <v>245.34</v>
      </c>
      <c r="AH3">
        <v>295.02</v>
      </c>
      <c r="AI3">
        <v>305.76</v>
      </c>
      <c r="AJ3">
        <v>305.76</v>
      </c>
      <c r="AK3">
        <v>355.72</v>
      </c>
      <c r="AL3">
        <v>454.98</v>
      </c>
      <c r="AM3">
        <v>525.4</v>
      </c>
      <c r="AN3">
        <v>566.01</v>
      </c>
      <c r="AO3">
        <v>596.65</v>
      </c>
      <c r="AP3">
        <v>637.58000000000004</v>
      </c>
      <c r="AQ3">
        <v>647.84</v>
      </c>
    </row>
    <row r="4" spans="1:46" x14ac:dyDescent="0.3">
      <c r="B4" t="s">
        <v>2</v>
      </c>
      <c r="C4">
        <v>32000</v>
      </c>
      <c r="E4">
        <v>149.37</v>
      </c>
      <c r="F4">
        <v>156.9</v>
      </c>
      <c r="G4">
        <v>238.81</v>
      </c>
      <c r="H4">
        <v>246.35</v>
      </c>
      <c r="I4">
        <v>246.35</v>
      </c>
      <c r="J4">
        <v>253.89</v>
      </c>
      <c r="K4">
        <v>253.89</v>
      </c>
      <c r="L4">
        <v>253.89</v>
      </c>
      <c r="M4">
        <v>298.66000000000003</v>
      </c>
      <c r="N4">
        <v>313.58999999999997</v>
      </c>
      <c r="O4">
        <v>335.81</v>
      </c>
      <c r="P4">
        <v>358.04</v>
      </c>
      <c r="Q4">
        <v>365.46</v>
      </c>
      <c r="R4">
        <v>409.54</v>
      </c>
      <c r="S4">
        <v>438.75</v>
      </c>
      <c r="T4">
        <v>446.07</v>
      </c>
      <c r="U4">
        <v>548.13</v>
      </c>
      <c r="V4">
        <v>639.04999999999995</v>
      </c>
      <c r="W4">
        <v>687.82</v>
      </c>
      <c r="X4">
        <v>757.19</v>
      </c>
      <c r="Y4">
        <v>791.8</v>
      </c>
      <c r="Z4">
        <v>812.64</v>
      </c>
      <c r="AA4">
        <v>833.32</v>
      </c>
      <c r="AB4">
        <v>895.05</v>
      </c>
      <c r="AC4">
        <v>908.64</v>
      </c>
      <c r="AD4">
        <v>942.41</v>
      </c>
      <c r="AE4">
        <v>982.76</v>
      </c>
      <c r="AF4">
        <v>999.55</v>
      </c>
      <c r="AG4">
        <v>1040.3599999999999</v>
      </c>
      <c r="AH4">
        <v>1060.75</v>
      </c>
      <c r="AI4">
        <v>1070.99</v>
      </c>
      <c r="AJ4">
        <v>1070.99</v>
      </c>
      <c r="AK4">
        <v>1118.3399999999999</v>
      </c>
      <c r="AL4">
        <v>1212.57</v>
      </c>
      <c r="AM4">
        <v>1282.56</v>
      </c>
      <c r="AN4">
        <v>1324.34</v>
      </c>
      <c r="AO4">
        <v>1355.65</v>
      </c>
      <c r="AP4">
        <v>1397.47</v>
      </c>
      <c r="AQ4">
        <v>1407.92</v>
      </c>
    </row>
    <row r="5" spans="1:46" s="2" customFormat="1" x14ac:dyDescent="0.3">
      <c r="A5" s="2" t="s">
        <v>56</v>
      </c>
      <c r="C5" s="2">
        <f>SUM(C2:C4)</f>
        <v>91700</v>
      </c>
      <c r="E5" s="2">
        <f>SUM(E2:E4)</f>
        <v>155.56</v>
      </c>
      <c r="F5" s="2">
        <f>SUM(F2:F4)</f>
        <v>164.48000000000002</v>
      </c>
      <c r="G5" s="2">
        <f t="shared" ref="G5:AT5" si="0">SUM(G2:G4)</f>
        <v>255.73000000000002</v>
      </c>
      <c r="H5" s="2">
        <f t="shared" si="0"/>
        <v>282.38</v>
      </c>
      <c r="I5" s="2">
        <f t="shared" si="0"/>
        <v>282.38</v>
      </c>
      <c r="J5" s="2">
        <f t="shared" si="0"/>
        <v>299.37</v>
      </c>
      <c r="K5" s="2">
        <f t="shared" si="0"/>
        <v>301.38</v>
      </c>
      <c r="L5" s="2">
        <f t="shared" si="0"/>
        <v>301.38</v>
      </c>
      <c r="M5" s="2">
        <f t="shared" si="0"/>
        <v>359.68</v>
      </c>
      <c r="N5" s="2">
        <f t="shared" si="0"/>
        <v>390.87</v>
      </c>
      <c r="O5" s="2">
        <f t="shared" si="0"/>
        <v>416.68</v>
      </c>
      <c r="P5" s="2">
        <f t="shared" si="0"/>
        <v>456.75</v>
      </c>
      <c r="Q5" s="2">
        <f t="shared" si="0"/>
        <v>467.53</v>
      </c>
      <c r="R5" s="2">
        <f t="shared" si="0"/>
        <v>533.24</v>
      </c>
      <c r="S5" s="2">
        <f t="shared" si="0"/>
        <v>568.9</v>
      </c>
      <c r="T5" s="2">
        <f t="shared" si="0"/>
        <v>582.93000000000006</v>
      </c>
      <c r="U5" s="2">
        <f t="shared" si="0"/>
        <v>736.72</v>
      </c>
      <c r="V5" s="2">
        <f t="shared" si="0"/>
        <v>873.34999999999991</v>
      </c>
      <c r="W5" s="2">
        <f t="shared" si="0"/>
        <v>952.66000000000008</v>
      </c>
      <c r="X5" s="2">
        <f t="shared" si="0"/>
        <v>1063.08</v>
      </c>
      <c r="Y5" s="2">
        <f t="shared" si="0"/>
        <v>1109.57</v>
      </c>
      <c r="Z5" s="2">
        <f t="shared" si="0"/>
        <v>1140.46</v>
      </c>
      <c r="AA5" s="2">
        <f t="shared" si="0"/>
        <v>1164.6500000000001</v>
      </c>
      <c r="AB5" s="2">
        <f t="shared" si="0"/>
        <v>1268.74</v>
      </c>
      <c r="AC5" s="2">
        <f t="shared" si="0"/>
        <v>1287.56</v>
      </c>
      <c r="AD5" s="2">
        <f t="shared" si="0"/>
        <v>1336.01</v>
      </c>
      <c r="AE5" s="2">
        <f t="shared" si="0"/>
        <v>1391.5</v>
      </c>
      <c r="AF5" s="2">
        <f t="shared" si="0"/>
        <v>1430.02</v>
      </c>
      <c r="AG5" s="2">
        <f t="shared" si="0"/>
        <v>1486.9099999999999</v>
      </c>
      <c r="AH5" s="2">
        <f t="shared" si="0"/>
        <v>1605.3899999999999</v>
      </c>
      <c r="AI5" s="2">
        <f t="shared" si="0"/>
        <v>1639.73</v>
      </c>
      <c r="AJ5" s="2">
        <f t="shared" si="0"/>
        <v>1639.73</v>
      </c>
      <c r="AK5" s="2">
        <f t="shared" si="0"/>
        <v>1795.82</v>
      </c>
      <c r="AL5" s="2">
        <f t="shared" si="0"/>
        <v>2081.5699999999997</v>
      </c>
      <c r="AM5" s="2">
        <f t="shared" si="0"/>
        <v>2278.29</v>
      </c>
      <c r="AN5" s="2">
        <f t="shared" si="0"/>
        <v>2399.6799999999998</v>
      </c>
      <c r="AO5" s="2">
        <f t="shared" si="0"/>
        <v>2496.98</v>
      </c>
      <c r="AP5" s="2">
        <f t="shared" si="0"/>
        <v>2611.63</v>
      </c>
      <c r="AQ5" s="2">
        <f t="shared" si="0"/>
        <v>2647.42</v>
      </c>
      <c r="AR5" s="2">
        <f t="shared" si="0"/>
        <v>0</v>
      </c>
      <c r="AS5" s="2">
        <f t="shared" si="0"/>
        <v>0</v>
      </c>
      <c r="AT5" s="2">
        <f t="shared" si="0"/>
        <v>0</v>
      </c>
    </row>
    <row r="6" spans="1:46" s="2" customFormat="1" x14ac:dyDescent="0.3">
      <c r="A6" s="2" t="s">
        <v>13</v>
      </c>
      <c r="E6" s="3">
        <f>E5/$C5</f>
        <v>1.696401308615049E-3</v>
      </c>
      <c r="F6" s="3">
        <f>F5/$C5</f>
        <v>1.7936750272628138E-3</v>
      </c>
      <c r="G6" s="3">
        <f t="shared" ref="G6:AQ6" si="1">G5/$C5</f>
        <v>2.7887677208287896E-3</v>
      </c>
      <c r="H6" s="3">
        <f t="shared" si="1"/>
        <v>3.0793893129770992E-3</v>
      </c>
      <c r="I6" s="3">
        <f t="shared" si="1"/>
        <v>3.0793893129770992E-3</v>
      </c>
      <c r="J6" s="3">
        <f t="shared" si="1"/>
        <v>3.2646673936750272E-3</v>
      </c>
      <c r="K6" s="3">
        <f t="shared" si="1"/>
        <v>3.286586695747001E-3</v>
      </c>
      <c r="L6" s="3">
        <f t="shared" si="1"/>
        <v>3.286586695747001E-3</v>
      </c>
      <c r="M6" s="3">
        <f t="shared" si="1"/>
        <v>3.9223555070883312E-3</v>
      </c>
      <c r="N6" s="3">
        <f t="shared" si="1"/>
        <v>4.2624863685932386E-3</v>
      </c>
      <c r="O6" s="3">
        <f t="shared" si="1"/>
        <v>4.5439476553980375E-3</v>
      </c>
      <c r="P6" s="3">
        <f t="shared" si="1"/>
        <v>4.9809160305343513E-3</v>
      </c>
      <c r="Q6" s="3">
        <f t="shared" si="1"/>
        <v>5.0984732824427481E-3</v>
      </c>
      <c r="R6" s="3">
        <f t="shared" si="1"/>
        <v>5.8150490730643403E-3</v>
      </c>
      <c r="S6" s="3">
        <f t="shared" si="1"/>
        <v>6.2039258451472186E-3</v>
      </c>
      <c r="T6" s="3">
        <f t="shared" si="1"/>
        <v>6.3569247546346793E-3</v>
      </c>
      <c r="U6" s="3">
        <f t="shared" si="1"/>
        <v>8.0340239912758994E-3</v>
      </c>
      <c r="V6" s="3">
        <f t="shared" si="1"/>
        <v>9.5239912758996719E-3</v>
      </c>
      <c r="W6" s="3">
        <f t="shared" si="1"/>
        <v>1.038887677208288E-2</v>
      </c>
      <c r="X6" s="3">
        <f t="shared" si="1"/>
        <v>1.1593020719738277E-2</v>
      </c>
      <c r="Y6" s="3">
        <f t="shared" si="1"/>
        <v>1.21E-2</v>
      </c>
      <c r="Z6" s="3">
        <f t="shared" si="1"/>
        <v>1.2436859323882225E-2</v>
      </c>
      <c r="AA6" s="3">
        <f t="shared" si="1"/>
        <v>1.2700654307524538E-2</v>
      </c>
      <c r="AB6" s="3">
        <f t="shared" si="1"/>
        <v>1.3835768811341331E-2</v>
      </c>
      <c r="AC6" s="3">
        <f t="shared" si="1"/>
        <v>1.4041003271537622E-2</v>
      </c>
      <c r="AD6" s="3">
        <f t="shared" si="1"/>
        <v>1.4569356597600872E-2</v>
      </c>
      <c r="AE6" s="3">
        <f t="shared" si="1"/>
        <v>1.5174482006543075E-2</v>
      </c>
      <c r="AF6" s="3">
        <f t="shared" si="1"/>
        <v>1.5594547437295528E-2</v>
      </c>
      <c r="AG6" s="3">
        <f t="shared" si="1"/>
        <v>1.6214940021810249E-2</v>
      </c>
      <c r="AH6" s="3">
        <f t="shared" si="1"/>
        <v>1.7506979280261722E-2</v>
      </c>
      <c r="AI6" s="3">
        <f t="shared" si="1"/>
        <v>1.78814612868048E-2</v>
      </c>
      <c r="AJ6" s="3">
        <f t="shared" si="1"/>
        <v>1.78814612868048E-2</v>
      </c>
      <c r="AK6" s="3">
        <f t="shared" si="1"/>
        <v>1.9583642311886584E-2</v>
      </c>
      <c r="AL6" s="3">
        <f t="shared" si="1"/>
        <v>2.2699781897491819E-2</v>
      </c>
      <c r="AM6" s="3">
        <f t="shared" si="1"/>
        <v>2.484503816793893E-2</v>
      </c>
      <c r="AN6" s="3">
        <f t="shared" si="1"/>
        <v>2.6168811341330422E-2</v>
      </c>
      <c r="AO6" s="3">
        <f t="shared" si="1"/>
        <v>2.7229880043620501E-2</v>
      </c>
      <c r="AP6" s="3">
        <f t="shared" si="1"/>
        <v>2.8480152671755726E-2</v>
      </c>
      <c r="AQ6" s="3">
        <f t="shared" si="1"/>
        <v>2.8870447110141768E-2</v>
      </c>
    </row>
    <row r="7" spans="1:46" s="14" customFormat="1" x14ac:dyDescent="0.3">
      <c r="A7" s="14" t="s">
        <v>99</v>
      </c>
      <c r="B7" s="14" t="s">
        <v>101</v>
      </c>
      <c r="C7" s="14">
        <v>3000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>
        <v>0.49</v>
      </c>
      <c r="AE7" s="15">
        <v>1.1000000000000001</v>
      </c>
      <c r="AF7" s="15">
        <v>1.91</v>
      </c>
      <c r="AG7" s="15">
        <v>2.25</v>
      </c>
      <c r="AH7" s="14">
        <v>6.11</v>
      </c>
      <c r="AI7" s="14">
        <v>7.51</v>
      </c>
      <c r="AJ7" s="14">
        <v>7.85</v>
      </c>
      <c r="AK7" s="14">
        <v>11.93</v>
      </c>
      <c r="AL7" s="14">
        <v>20.71</v>
      </c>
      <c r="AM7" s="14">
        <v>27.06</v>
      </c>
      <c r="AN7" s="14">
        <v>30.27</v>
      </c>
      <c r="AO7" s="14">
        <v>33.76</v>
      </c>
      <c r="AP7" s="14">
        <v>36.92</v>
      </c>
      <c r="AQ7" s="14">
        <v>38.51</v>
      </c>
    </row>
    <row r="8" spans="1:46" s="14" customFormat="1" x14ac:dyDescent="0.3"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/>
      <c r="AE8" s="15"/>
      <c r="AF8" s="15"/>
      <c r="AG8" s="15"/>
    </row>
    <row r="9" spans="1:46" x14ac:dyDescent="0.3">
      <c r="A9" t="s">
        <v>6</v>
      </c>
      <c r="B9">
        <v>14</v>
      </c>
      <c r="C9">
        <v>30000</v>
      </c>
      <c r="E9">
        <v>0</v>
      </c>
      <c r="F9">
        <v>0</v>
      </c>
      <c r="G9">
        <v>3.29</v>
      </c>
      <c r="H9">
        <v>4.1900000000000004</v>
      </c>
      <c r="I9">
        <v>4.1900000000000004</v>
      </c>
      <c r="J9">
        <v>4.63</v>
      </c>
      <c r="K9">
        <v>5.41</v>
      </c>
      <c r="L9">
        <v>6.2</v>
      </c>
      <c r="M9">
        <v>6.98</v>
      </c>
      <c r="N9">
        <v>7.76</v>
      </c>
      <c r="O9">
        <v>8.92</v>
      </c>
      <c r="P9">
        <v>10.06</v>
      </c>
      <c r="Q9">
        <v>10.43</v>
      </c>
      <c r="R9">
        <v>14.58</v>
      </c>
      <c r="S9">
        <v>19.239999999999998</v>
      </c>
      <c r="T9">
        <v>20.7</v>
      </c>
      <c r="U9">
        <v>36.950000000000003</v>
      </c>
      <c r="V9">
        <v>52.14</v>
      </c>
      <c r="W9">
        <v>60.57</v>
      </c>
      <c r="X9">
        <v>72.64</v>
      </c>
      <c r="Y9">
        <v>78.760000000000005</v>
      </c>
      <c r="Z9">
        <v>82.32</v>
      </c>
      <c r="AA9">
        <v>85.72</v>
      </c>
      <c r="AB9">
        <v>96.31</v>
      </c>
      <c r="AC9">
        <v>98.74</v>
      </c>
      <c r="AD9">
        <v>104.44</v>
      </c>
      <c r="AE9">
        <v>111.08</v>
      </c>
      <c r="AF9">
        <v>114.54</v>
      </c>
      <c r="AG9">
        <v>128.13999999999999</v>
      </c>
      <c r="AH9">
        <v>135.13999999999999</v>
      </c>
      <c r="AI9">
        <v>138.65</v>
      </c>
      <c r="AJ9">
        <v>142.13</v>
      </c>
      <c r="AK9">
        <v>155.30000000000001</v>
      </c>
      <c r="AL9">
        <v>187.83</v>
      </c>
      <c r="AM9">
        <v>212.56</v>
      </c>
      <c r="AN9">
        <v>225.04</v>
      </c>
      <c r="AO9">
        <v>235.04</v>
      </c>
      <c r="AP9">
        <v>247.94</v>
      </c>
      <c r="AQ9">
        <v>254.2</v>
      </c>
    </row>
    <row r="12" spans="1:46" x14ac:dyDescent="0.3">
      <c r="B12" t="s">
        <v>32</v>
      </c>
      <c r="C12">
        <v>25000</v>
      </c>
      <c r="J12">
        <v>0.51</v>
      </c>
      <c r="K12">
        <v>1.6</v>
      </c>
      <c r="L12">
        <v>2.62</v>
      </c>
      <c r="M12">
        <v>3.67</v>
      </c>
      <c r="N12">
        <v>4.6900000000000004</v>
      </c>
      <c r="O12">
        <v>6.14</v>
      </c>
      <c r="P12">
        <v>7.56</v>
      </c>
      <c r="Q12">
        <v>8.0299999999999994</v>
      </c>
      <c r="R12">
        <v>10.86</v>
      </c>
      <c r="S12">
        <v>12.74</v>
      </c>
      <c r="T12">
        <v>13.21</v>
      </c>
      <c r="U12">
        <v>19.73</v>
      </c>
      <c r="V12">
        <v>25.85</v>
      </c>
      <c r="W12">
        <v>31.22</v>
      </c>
      <c r="X12">
        <v>40.54</v>
      </c>
      <c r="Y12">
        <v>47.93</v>
      </c>
      <c r="Z12">
        <v>52.1</v>
      </c>
      <c r="AA12">
        <v>56.34</v>
      </c>
      <c r="AB12">
        <v>68.739999999999995</v>
      </c>
      <c r="AC12">
        <v>71.48</v>
      </c>
      <c r="AD12">
        <v>78.19</v>
      </c>
      <c r="AE12">
        <v>85.96</v>
      </c>
      <c r="AF12">
        <v>90.11</v>
      </c>
      <c r="AG12">
        <v>106.98</v>
      </c>
      <c r="AH12">
        <v>115.2</v>
      </c>
      <c r="AI12">
        <v>119.25</v>
      </c>
      <c r="AJ12">
        <v>123.29</v>
      </c>
      <c r="AK12">
        <v>138.11000000000001</v>
      </c>
      <c r="AL12">
        <v>175.96</v>
      </c>
      <c r="AM12">
        <v>204.07</v>
      </c>
      <c r="AN12">
        <v>218.55</v>
      </c>
      <c r="AO12">
        <v>230.38</v>
      </c>
      <c r="AP12">
        <v>246.03</v>
      </c>
      <c r="AQ12">
        <v>252.9</v>
      </c>
    </row>
    <row r="14" spans="1:46" s="2" customFormat="1" x14ac:dyDescent="0.3">
      <c r="A14" s="2" t="s">
        <v>56</v>
      </c>
      <c r="C14" s="2">
        <f>SUM(C9:C13)</f>
        <v>55000</v>
      </c>
      <c r="E14" s="2">
        <f>SUM(E9:E13)</f>
        <v>0</v>
      </c>
      <c r="F14" s="2">
        <f t="shared" ref="F14:AB14" si="2">SUM(F9:F13)</f>
        <v>0</v>
      </c>
      <c r="G14" s="2">
        <f t="shared" si="2"/>
        <v>3.29</v>
      </c>
      <c r="H14" s="2">
        <f t="shared" si="2"/>
        <v>4.1900000000000004</v>
      </c>
      <c r="I14" s="2">
        <f t="shared" si="2"/>
        <v>4.1900000000000004</v>
      </c>
      <c r="J14" s="2">
        <f t="shared" si="2"/>
        <v>5.14</v>
      </c>
      <c r="K14" s="2">
        <f t="shared" si="2"/>
        <v>7.01</v>
      </c>
      <c r="L14" s="2">
        <f t="shared" si="2"/>
        <v>8.82</v>
      </c>
      <c r="M14" s="2">
        <f t="shared" si="2"/>
        <v>10.65</v>
      </c>
      <c r="N14" s="2">
        <f t="shared" si="2"/>
        <v>12.45</v>
      </c>
      <c r="O14" s="2">
        <f t="shared" si="2"/>
        <v>15.059999999999999</v>
      </c>
      <c r="P14" s="2">
        <f t="shared" si="2"/>
        <v>17.62</v>
      </c>
      <c r="Q14" s="2">
        <f t="shared" si="2"/>
        <v>18.46</v>
      </c>
      <c r="R14" s="2">
        <f t="shared" si="2"/>
        <v>25.439999999999998</v>
      </c>
      <c r="S14" s="2">
        <f t="shared" si="2"/>
        <v>31.979999999999997</v>
      </c>
      <c r="T14" s="2">
        <f t="shared" si="2"/>
        <v>33.909999999999997</v>
      </c>
      <c r="U14" s="2">
        <f t="shared" si="2"/>
        <v>56.680000000000007</v>
      </c>
      <c r="V14" s="2">
        <f t="shared" si="2"/>
        <v>77.990000000000009</v>
      </c>
      <c r="W14" s="2">
        <f t="shared" si="2"/>
        <v>91.789999999999992</v>
      </c>
      <c r="X14" s="2">
        <f t="shared" si="2"/>
        <v>113.18</v>
      </c>
      <c r="Y14" s="2">
        <f t="shared" si="2"/>
        <v>126.69</v>
      </c>
      <c r="Z14" s="2">
        <f t="shared" si="2"/>
        <v>134.41999999999999</v>
      </c>
      <c r="AA14" s="2">
        <f t="shared" si="2"/>
        <v>142.06</v>
      </c>
      <c r="AB14" s="2">
        <f t="shared" si="2"/>
        <v>165.05</v>
      </c>
      <c r="AC14" s="2">
        <f t="shared" ref="AC14" si="3">SUM(AC9:AC13)</f>
        <v>170.22</v>
      </c>
      <c r="AD14" s="2">
        <f t="shared" ref="AD14" si="4">SUM(AD9:AD13)</f>
        <v>182.63</v>
      </c>
      <c r="AE14" s="2">
        <f t="shared" ref="AE14:AS14" si="5">SUM(AE9:AE13)</f>
        <v>197.04</v>
      </c>
      <c r="AF14" s="2">
        <f t="shared" si="5"/>
        <v>204.65</v>
      </c>
      <c r="AG14" s="2">
        <f t="shared" si="5"/>
        <v>235.12</v>
      </c>
      <c r="AH14" s="2">
        <f t="shared" si="5"/>
        <v>250.33999999999997</v>
      </c>
      <c r="AI14" s="2">
        <f t="shared" si="5"/>
        <v>257.89999999999998</v>
      </c>
      <c r="AJ14" s="2">
        <f t="shared" si="5"/>
        <v>265.42</v>
      </c>
      <c r="AK14" s="2">
        <f t="shared" si="5"/>
        <v>293.41000000000003</v>
      </c>
      <c r="AL14" s="2">
        <f t="shared" si="5"/>
        <v>363.79</v>
      </c>
      <c r="AM14" s="2">
        <f t="shared" si="5"/>
        <v>416.63</v>
      </c>
      <c r="AN14" s="2">
        <f t="shared" si="5"/>
        <v>443.59000000000003</v>
      </c>
      <c r="AO14" s="2">
        <f t="shared" si="5"/>
        <v>465.41999999999996</v>
      </c>
      <c r="AP14" s="2">
        <f t="shared" si="5"/>
        <v>493.97</v>
      </c>
      <c r="AQ14" s="2">
        <f t="shared" si="5"/>
        <v>507.1</v>
      </c>
      <c r="AR14" s="2">
        <f t="shared" si="5"/>
        <v>0</v>
      </c>
      <c r="AS14" s="2">
        <f t="shared" si="5"/>
        <v>0</v>
      </c>
    </row>
    <row r="15" spans="1:46" s="3" customFormat="1" x14ac:dyDescent="0.3">
      <c r="A15" s="3" t="s">
        <v>13</v>
      </c>
      <c r="E15" s="3">
        <f>E14/$C$14</f>
        <v>0</v>
      </c>
      <c r="F15" s="3">
        <f t="shared" ref="F15:N15" si="6">F14/$C$14</f>
        <v>0</v>
      </c>
      <c r="G15" s="3">
        <f t="shared" si="6"/>
        <v>5.9818181818181817E-5</v>
      </c>
      <c r="H15" s="3">
        <f t="shared" si="6"/>
        <v>7.6181818181818189E-5</v>
      </c>
      <c r="I15" s="3">
        <f t="shared" si="6"/>
        <v>7.6181818181818189E-5</v>
      </c>
      <c r="J15" s="3">
        <f t="shared" si="6"/>
        <v>9.3454545454545453E-5</v>
      </c>
      <c r="K15" s="3">
        <f t="shared" si="6"/>
        <v>1.2745454545454545E-4</v>
      </c>
      <c r="L15" s="3">
        <f t="shared" si="6"/>
        <v>1.6036363636363636E-4</v>
      </c>
      <c r="M15" s="3">
        <f t="shared" si="6"/>
        <v>1.9363636363636366E-4</v>
      </c>
      <c r="N15" s="3">
        <f t="shared" si="6"/>
        <v>2.2636363636363636E-4</v>
      </c>
      <c r="O15" s="3">
        <f t="shared" ref="O15" si="7">O14/$C$14</f>
        <v>2.7381818181818182E-4</v>
      </c>
      <c r="P15" s="3">
        <f t="shared" ref="P15" si="8">P14/$C$14</f>
        <v>3.2036363636363637E-4</v>
      </c>
      <c r="Q15" s="3">
        <f t="shared" ref="Q15" si="9">Q14/$C$14</f>
        <v>3.3563636363636364E-4</v>
      </c>
      <c r="R15" s="3">
        <f t="shared" ref="R15" si="10">R14/$C$14</f>
        <v>4.6254545454545452E-4</v>
      </c>
      <c r="S15" s="3">
        <f t="shared" ref="S15" si="11">S14/$C$14</f>
        <v>5.8145454545454538E-4</v>
      </c>
      <c r="T15" s="3">
        <f t="shared" ref="T15" si="12">T14/$C$14</f>
        <v>6.1654545454545447E-4</v>
      </c>
      <c r="U15" s="3">
        <f t="shared" ref="U15" si="13">U14/$C$14</f>
        <v>1.0305454545454548E-3</v>
      </c>
      <c r="V15" s="3">
        <f t="shared" ref="V15:W15" si="14">V14/$C$14</f>
        <v>1.4180000000000002E-3</v>
      </c>
      <c r="W15" s="3">
        <f t="shared" si="14"/>
        <v>1.6689090909090907E-3</v>
      </c>
      <c r="X15" s="3">
        <f t="shared" ref="X15" si="15">X14/$C$14</f>
        <v>2.0578181818181819E-3</v>
      </c>
      <c r="Y15" s="3">
        <f t="shared" ref="Y15" si="16">Y14/$C$14</f>
        <v>2.3034545454545456E-3</v>
      </c>
      <c r="Z15" s="3">
        <f t="shared" ref="Z15" si="17">Z14/$C$14</f>
        <v>2.4439999999999996E-3</v>
      </c>
      <c r="AA15" s="3">
        <f t="shared" ref="AA15" si="18">AA14/$C$14</f>
        <v>2.582909090909091E-3</v>
      </c>
      <c r="AB15" s="3">
        <f t="shared" ref="AB15" si="19">AB14/$C$14</f>
        <v>3.000909090909091E-3</v>
      </c>
      <c r="AC15" s="3">
        <f t="shared" ref="AC15" si="20">AC14/$C$14</f>
        <v>3.0949090909090909E-3</v>
      </c>
      <c r="AD15" s="3">
        <f t="shared" ref="AD15" si="21">AD14/$C$14</f>
        <v>3.3205454545454545E-3</v>
      </c>
      <c r="AE15" s="3">
        <f t="shared" ref="AE15:AF15" si="22">AE14/$C$14</f>
        <v>3.5825454545454546E-3</v>
      </c>
      <c r="AF15" s="3">
        <f t="shared" si="22"/>
        <v>3.7209090909090911E-3</v>
      </c>
      <c r="AG15" s="3">
        <f>AG14/$C$14</f>
        <v>4.2749090909090914E-3</v>
      </c>
      <c r="AH15" s="3">
        <f t="shared" ref="AH15:AS15" si="23">AH14/$C$14</f>
        <v>4.5516363636363636E-3</v>
      </c>
      <c r="AI15" s="3">
        <f t="shared" si="23"/>
        <v>4.6890909090909084E-3</v>
      </c>
      <c r="AJ15" s="3">
        <f t="shared" si="23"/>
        <v>4.825818181818182E-3</v>
      </c>
      <c r="AK15" s="3">
        <f t="shared" si="23"/>
        <v>5.3347272727272731E-3</v>
      </c>
      <c r="AL15" s="3">
        <f t="shared" si="23"/>
        <v>6.614363636363637E-3</v>
      </c>
      <c r="AM15" s="3">
        <f t="shared" si="23"/>
        <v>7.5750909090909089E-3</v>
      </c>
      <c r="AN15" s="3">
        <f t="shared" si="23"/>
        <v>8.0652727272727282E-3</v>
      </c>
      <c r="AO15" s="3">
        <f t="shared" si="23"/>
        <v>8.4621818181818166E-3</v>
      </c>
      <c r="AP15" s="3">
        <f t="shared" si="23"/>
        <v>8.9812727272727284E-3</v>
      </c>
      <c r="AQ15" s="3">
        <f t="shared" si="23"/>
        <v>9.2200000000000008E-3</v>
      </c>
      <c r="AR15" s="3">
        <f t="shared" si="23"/>
        <v>0</v>
      </c>
      <c r="AS15" s="3">
        <f t="shared" si="23"/>
        <v>0</v>
      </c>
    </row>
    <row r="16" spans="1:46" x14ac:dyDescent="0.3">
      <c r="B16" t="s">
        <v>9</v>
      </c>
      <c r="C16">
        <v>48000</v>
      </c>
      <c r="E16">
        <f>SUM(overall!E14:E24)</f>
        <v>4.99</v>
      </c>
      <c r="F16">
        <f>SUM(overall!F14:F24)</f>
        <v>5.66</v>
      </c>
      <c r="G16">
        <f>SUM(overall!G14:G24)</f>
        <v>8.27</v>
      </c>
      <c r="H16">
        <f>SUM(overall!H14:H24)</f>
        <v>12.85</v>
      </c>
      <c r="I16">
        <f>SUM(overall!I14:I24)</f>
        <v>13.849999999999998</v>
      </c>
      <c r="J16">
        <f>SUM(overall!J14:J24)</f>
        <v>15.709999999999999</v>
      </c>
      <c r="K16">
        <f>SUM(overall!K14:K24)</f>
        <v>17</v>
      </c>
      <c r="L16">
        <f>SUM(overall!L14:L24)</f>
        <v>22.380000000000003</v>
      </c>
      <c r="M16">
        <f>SUM(overall!M14:M24)</f>
        <v>24.360000000000003</v>
      </c>
      <c r="N16">
        <f>SUM(overall!N14:N24)</f>
        <v>27.97</v>
      </c>
      <c r="O16">
        <f>SUM(overall!O14:O24)</f>
        <v>28.930000000000003</v>
      </c>
      <c r="P16">
        <f>SUM(overall!P14:P24)</f>
        <v>34.39</v>
      </c>
      <c r="Q16">
        <f>SUM(overall!Q14:Q24)</f>
        <v>35.910000000000004</v>
      </c>
      <c r="R16">
        <f>SUM(overall!R14:R24)</f>
        <v>42.89</v>
      </c>
      <c r="S16">
        <f>SUM(overall!S14:S24)</f>
        <v>46.27</v>
      </c>
      <c r="T16">
        <f>SUM(overall!T14:T24)</f>
        <v>49.91</v>
      </c>
      <c r="U16">
        <f>SUM(overall!U14:U24)</f>
        <v>67.510000000000005</v>
      </c>
      <c r="V16">
        <f>SUM(overall!V14:V24)</f>
        <v>82.829999999999984</v>
      </c>
      <c r="W16">
        <f>SUM(overall!W14:W24)</f>
        <v>95.57</v>
      </c>
      <c r="X16">
        <f>SUM(overall!X14:X24)</f>
        <v>126.17999999999999</v>
      </c>
      <c r="Y16">
        <f>SUM(overall!Y14:Y24)</f>
        <v>136.32000000000002</v>
      </c>
      <c r="Z16">
        <f>SUM(overall!Z14:Z24)</f>
        <v>143.89000000000001</v>
      </c>
      <c r="AA16">
        <f>SUM(overall!AA14:AA24)</f>
        <v>146.69</v>
      </c>
      <c r="AB16">
        <v>207.13</v>
      </c>
      <c r="AC16">
        <v>209.89</v>
      </c>
      <c r="AD16">
        <v>226.58</v>
      </c>
      <c r="AE16">
        <v>245.45</v>
      </c>
      <c r="AF16">
        <v>254.4</v>
      </c>
      <c r="AG16">
        <v>266.79000000000002</v>
      </c>
      <c r="AH16">
        <v>309.83999999999997</v>
      </c>
      <c r="AI16">
        <v>317.64999999999998</v>
      </c>
      <c r="AJ16">
        <v>320.05</v>
      </c>
      <c r="AK16">
        <v>354.46</v>
      </c>
      <c r="AL16">
        <v>429.12</v>
      </c>
      <c r="AM16">
        <v>492.71</v>
      </c>
      <c r="AN16">
        <v>521.34</v>
      </c>
      <c r="AO16">
        <v>548.13</v>
      </c>
      <c r="AP16">
        <v>587.37</v>
      </c>
      <c r="AQ16">
        <v>600.80999999999995</v>
      </c>
    </row>
    <row r="18" spans="1:45" x14ac:dyDescent="0.3">
      <c r="B18" t="s">
        <v>72</v>
      </c>
      <c r="C18">
        <v>17500</v>
      </c>
      <c r="AB18">
        <v>14.17</v>
      </c>
      <c r="AC18">
        <v>14.76</v>
      </c>
      <c r="AD18">
        <v>14.54</v>
      </c>
      <c r="AE18">
        <v>13.76</v>
      </c>
      <c r="AF18">
        <v>14.73</v>
      </c>
      <c r="AG18">
        <v>21.23</v>
      </c>
      <c r="AH18">
        <v>27.8</v>
      </c>
      <c r="AI18">
        <v>28.77</v>
      </c>
      <c r="AJ18">
        <v>28.52</v>
      </c>
      <c r="AK18">
        <v>29</v>
      </c>
      <c r="AL18">
        <v>48.7</v>
      </c>
      <c r="AM18">
        <v>71.7</v>
      </c>
      <c r="AN18">
        <v>76.290000000000006</v>
      </c>
      <c r="AO18">
        <v>88.01</v>
      </c>
      <c r="AP18">
        <v>108.82</v>
      </c>
      <c r="AQ18">
        <v>115.66</v>
      </c>
    </row>
    <row r="20" spans="1:45" x14ac:dyDescent="0.3">
      <c r="A20" t="s">
        <v>67</v>
      </c>
      <c r="B20" t="s">
        <v>50</v>
      </c>
      <c r="C20">
        <v>23000</v>
      </c>
      <c r="X20">
        <v>0</v>
      </c>
      <c r="Y20">
        <v>1.89</v>
      </c>
      <c r="Z20">
        <v>0.83</v>
      </c>
      <c r="AA20">
        <v>7.08</v>
      </c>
      <c r="AB20">
        <v>14.4</v>
      </c>
      <c r="AC20">
        <v>16.920000000000002</v>
      </c>
      <c r="AD20">
        <v>24.1</v>
      </c>
      <c r="AE20">
        <v>34.520000000000003</v>
      </c>
      <c r="AF20">
        <v>40.130000000000003</v>
      </c>
      <c r="AG20">
        <v>46.55</v>
      </c>
      <c r="AH20">
        <v>56.87</v>
      </c>
      <c r="AI20">
        <v>58.72</v>
      </c>
      <c r="AJ20">
        <v>60.65</v>
      </c>
      <c r="AK20">
        <v>71.67</v>
      </c>
      <c r="AL20">
        <v>97.81</v>
      </c>
      <c r="AM20">
        <v>116.15</v>
      </c>
      <c r="AN20">
        <v>126.47</v>
      </c>
      <c r="AO20">
        <v>134.08000000000001</v>
      </c>
      <c r="AP20">
        <v>143.94999999999999</v>
      </c>
      <c r="AQ20">
        <v>149.19999999999999</v>
      </c>
    </row>
    <row r="21" spans="1:45" x14ac:dyDescent="0.3">
      <c r="B21" t="s">
        <v>51</v>
      </c>
      <c r="C21">
        <v>40000</v>
      </c>
      <c r="W21">
        <v>0</v>
      </c>
      <c r="X21">
        <v>38.03</v>
      </c>
      <c r="Y21">
        <v>98.8</v>
      </c>
      <c r="Z21">
        <v>55.75</v>
      </c>
      <c r="AA21">
        <v>108.93</v>
      </c>
      <c r="AB21">
        <v>286.17</v>
      </c>
      <c r="AC21">
        <v>243.13</v>
      </c>
      <c r="AD21">
        <v>225.4</v>
      </c>
      <c r="AE21">
        <v>182.36</v>
      </c>
      <c r="AF21">
        <v>197.55</v>
      </c>
      <c r="AG21">
        <v>246</v>
      </c>
      <c r="AH21">
        <v>320.14</v>
      </c>
      <c r="AI21">
        <v>320.14</v>
      </c>
      <c r="AJ21">
        <v>283.07</v>
      </c>
      <c r="AK21">
        <v>-50.57</v>
      </c>
      <c r="AL21">
        <v>-40.46</v>
      </c>
      <c r="AM21">
        <v>185.34</v>
      </c>
      <c r="AN21">
        <v>168.49</v>
      </c>
      <c r="AO21">
        <v>229.15</v>
      </c>
      <c r="AP21">
        <v>310.02999999999997</v>
      </c>
      <c r="AQ21">
        <v>340.36</v>
      </c>
    </row>
    <row r="22" spans="1:45" x14ac:dyDescent="0.3">
      <c r="B22" t="s">
        <v>52</v>
      </c>
      <c r="C22">
        <v>30000</v>
      </c>
      <c r="W22">
        <v>0</v>
      </c>
      <c r="X22">
        <v>-25.55</v>
      </c>
      <c r="Y22">
        <v>24.24</v>
      </c>
      <c r="Z22">
        <v>-4.21</v>
      </c>
      <c r="AA22">
        <v>26.62</v>
      </c>
      <c r="AB22">
        <v>135.69999999999999</v>
      </c>
      <c r="AC22">
        <v>109.62</v>
      </c>
      <c r="AD22">
        <v>81.16</v>
      </c>
      <c r="AE22">
        <v>57.44</v>
      </c>
      <c r="AF22">
        <v>57.44</v>
      </c>
      <c r="AG22">
        <v>83.53</v>
      </c>
      <c r="AH22">
        <v>107.24</v>
      </c>
      <c r="AI22">
        <v>104.87</v>
      </c>
      <c r="AJ22">
        <v>88.27</v>
      </c>
      <c r="AK22">
        <v>-61.13</v>
      </c>
      <c r="AL22">
        <v>-25.55</v>
      </c>
      <c r="AM22">
        <v>114.36</v>
      </c>
      <c r="AN22">
        <v>93.02</v>
      </c>
      <c r="AO22">
        <v>128.59</v>
      </c>
      <c r="AP22">
        <v>164.16</v>
      </c>
      <c r="AQ22">
        <v>185.5</v>
      </c>
    </row>
    <row r="23" spans="1:45" x14ac:dyDescent="0.3">
      <c r="B23" t="s">
        <v>53</v>
      </c>
      <c r="C23">
        <v>10000</v>
      </c>
      <c r="W23">
        <v>0</v>
      </c>
      <c r="X23">
        <v>41.43</v>
      </c>
      <c r="Y23">
        <v>43.86</v>
      </c>
      <c r="Z23">
        <v>55.21</v>
      </c>
      <c r="AA23">
        <v>75.459999999999994</v>
      </c>
      <c r="AB23">
        <v>16.32</v>
      </c>
      <c r="AC23">
        <v>4.97</v>
      </c>
      <c r="AD23">
        <v>20.37</v>
      </c>
      <c r="AE23">
        <v>26.04</v>
      </c>
      <c r="AF23">
        <v>26.04</v>
      </c>
      <c r="AG23">
        <v>34.24</v>
      </c>
      <c r="AH23">
        <v>101</v>
      </c>
      <c r="AI23">
        <v>114.03</v>
      </c>
      <c r="AJ23">
        <v>118.91</v>
      </c>
      <c r="AK23">
        <v>83.09</v>
      </c>
      <c r="AL23">
        <v>154.74</v>
      </c>
      <c r="AM23">
        <v>68.44</v>
      </c>
      <c r="AN23">
        <v>27.73</v>
      </c>
      <c r="AO23">
        <v>151.47</v>
      </c>
      <c r="AP23">
        <v>169.39</v>
      </c>
      <c r="AQ23">
        <v>180.78</v>
      </c>
    </row>
    <row r="24" spans="1:45" x14ac:dyDescent="0.3">
      <c r="B24" t="s">
        <v>54</v>
      </c>
      <c r="C24">
        <v>10000</v>
      </c>
      <c r="W24">
        <v>0</v>
      </c>
      <c r="X24">
        <v>-7.86</v>
      </c>
      <c r="Y24">
        <v>-3.32</v>
      </c>
      <c r="Z24">
        <v>-6.05</v>
      </c>
      <c r="AA24">
        <v>-3.32</v>
      </c>
      <c r="AB24">
        <v>15.75</v>
      </c>
      <c r="AC24">
        <v>13.93</v>
      </c>
      <c r="AD24">
        <v>6.67</v>
      </c>
      <c r="AE24">
        <v>-0.6</v>
      </c>
      <c r="AF24">
        <v>-0.6</v>
      </c>
      <c r="AG24">
        <v>2.13</v>
      </c>
      <c r="AH24">
        <v>11.21</v>
      </c>
      <c r="AI24">
        <v>12.12</v>
      </c>
      <c r="AJ24">
        <v>10.3</v>
      </c>
      <c r="AK24">
        <v>4.8499999999999996</v>
      </c>
      <c r="AL24">
        <v>39.36</v>
      </c>
      <c r="AM24">
        <v>64.78</v>
      </c>
      <c r="AN24">
        <v>68.41</v>
      </c>
      <c r="AO24">
        <v>77.489999999999995</v>
      </c>
      <c r="AP24">
        <v>83.85</v>
      </c>
      <c r="AQ24">
        <v>84.76</v>
      </c>
    </row>
    <row r="25" spans="1:45" x14ac:dyDescent="0.3">
      <c r="B25" t="s">
        <v>58</v>
      </c>
      <c r="C25">
        <v>20000</v>
      </c>
      <c r="X25">
        <v>0</v>
      </c>
      <c r="Y25">
        <v>-45.12</v>
      </c>
      <c r="Z25">
        <v>3.42</v>
      </c>
      <c r="AA25">
        <v>14.74</v>
      </c>
      <c r="AB25">
        <v>-101.74</v>
      </c>
      <c r="AC25">
        <v>-142.19</v>
      </c>
      <c r="AD25">
        <v>-46.74</v>
      </c>
      <c r="AE25">
        <v>-25.7</v>
      </c>
      <c r="AF25">
        <v>-83.95</v>
      </c>
      <c r="AG25">
        <v>-33.79</v>
      </c>
      <c r="AH25">
        <v>22.83</v>
      </c>
      <c r="AI25">
        <v>30.92</v>
      </c>
      <c r="AJ25">
        <v>29.3</v>
      </c>
      <c r="AK25">
        <v>64.900000000000006</v>
      </c>
      <c r="AL25">
        <v>84.31</v>
      </c>
      <c r="AM25">
        <v>-88.8</v>
      </c>
      <c r="AN25">
        <v>-75.86</v>
      </c>
      <c r="AO25">
        <v>24.45</v>
      </c>
      <c r="AP25">
        <v>81.08</v>
      </c>
      <c r="AQ25">
        <v>92.4</v>
      </c>
    </row>
    <row r="26" spans="1:45" x14ac:dyDescent="0.3">
      <c r="B26" t="s">
        <v>94</v>
      </c>
      <c r="C26">
        <v>1000</v>
      </c>
      <c r="AA26">
        <v>0</v>
      </c>
      <c r="AB26">
        <v>0</v>
      </c>
      <c r="AC26">
        <v>-1.88</v>
      </c>
      <c r="AD26">
        <v>-0.8</v>
      </c>
      <c r="AE26">
        <v>0.81</v>
      </c>
      <c r="AF26">
        <v>0.27</v>
      </c>
      <c r="AG26">
        <v>1.89</v>
      </c>
      <c r="AH26">
        <v>2.96</v>
      </c>
      <c r="AI26">
        <v>2.96</v>
      </c>
      <c r="AJ26">
        <v>2.96</v>
      </c>
      <c r="AK26">
        <v>-25.68</v>
      </c>
      <c r="AL26">
        <v>1.1399999999999999</v>
      </c>
      <c r="AM26">
        <v>-31.5</v>
      </c>
      <c r="AN26">
        <v>-36.42</v>
      </c>
      <c r="AO26">
        <v>1.1399999999999999</v>
      </c>
      <c r="AP26">
        <v>11.87</v>
      </c>
      <c r="AQ26">
        <v>11.87</v>
      </c>
    </row>
    <row r="27" spans="1:45" s="2" customFormat="1" x14ac:dyDescent="0.3">
      <c r="A27" s="2" t="s">
        <v>12</v>
      </c>
      <c r="C27" s="2">
        <f>SUM(C20:C26)</f>
        <v>134000</v>
      </c>
      <c r="X27" s="2">
        <f>SUM(X20:X25)</f>
        <v>46.05</v>
      </c>
      <c r="Y27" s="2">
        <f>SUM(Y20:Y25)</f>
        <v>120.35</v>
      </c>
      <c r="Z27" s="2">
        <f>SUM(Z20:Z25)</f>
        <v>104.95</v>
      </c>
      <c r="AA27" s="2">
        <f>SUM(AA20:AA26)</f>
        <v>229.51</v>
      </c>
      <c r="AB27" s="2">
        <f>SUM(AB20:AB26)</f>
        <v>366.59999999999997</v>
      </c>
      <c r="AC27" s="2">
        <f>SUM(AC20:AC26)</f>
        <v>244.50000000000006</v>
      </c>
      <c r="AD27" s="2">
        <f t="shared" ref="AD27:AS27" si="24">SUM(AD20:AD26)</f>
        <v>310.15999999999997</v>
      </c>
      <c r="AE27" s="2">
        <f t="shared" si="24"/>
        <v>274.87000000000006</v>
      </c>
      <c r="AF27" s="2">
        <f t="shared" si="24"/>
        <v>236.88000000000002</v>
      </c>
      <c r="AG27" s="2">
        <f t="shared" si="24"/>
        <v>380.55</v>
      </c>
      <c r="AH27" s="2">
        <f t="shared" si="24"/>
        <v>622.25000000000011</v>
      </c>
      <c r="AI27" s="2">
        <f t="shared" si="24"/>
        <v>643.76</v>
      </c>
      <c r="AJ27" s="2">
        <f t="shared" si="24"/>
        <v>593.45999999999992</v>
      </c>
      <c r="AK27" s="2">
        <f t="shared" si="24"/>
        <v>87.13</v>
      </c>
      <c r="AL27" s="2">
        <f t="shared" si="24"/>
        <v>311.35000000000002</v>
      </c>
      <c r="AM27" s="2">
        <f t="shared" si="24"/>
        <v>428.77000000000004</v>
      </c>
      <c r="AN27" s="2">
        <f t="shared" si="24"/>
        <v>371.84</v>
      </c>
      <c r="AO27" s="2">
        <f t="shared" si="24"/>
        <v>746.37000000000012</v>
      </c>
      <c r="AP27" s="2">
        <f t="shared" si="24"/>
        <v>964.33</v>
      </c>
      <c r="AQ27" s="2">
        <f t="shared" si="24"/>
        <v>1044.8699999999999</v>
      </c>
      <c r="AR27" s="2">
        <f t="shared" si="24"/>
        <v>0</v>
      </c>
      <c r="AS27" s="2">
        <f t="shared" si="24"/>
        <v>0</v>
      </c>
    </row>
    <row r="28" spans="1:45" s="3" customFormat="1" x14ac:dyDescent="0.3">
      <c r="A28" s="3" t="s">
        <v>13</v>
      </c>
      <c r="X28" s="3">
        <f>X27/$C$27</f>
        <v>3.4365671641791042E-4</v>
      </c>
      <c r="Y28" s="3">
        <f t="shared" ref="Y28:AD28" si="25">Y27/$C$27</f>
        <v>8.9813432835820887E-4</v>
      </c>
      <c r="Z28" s="3">
        <f t="shared" si="25"/>
        <v>7.8320895522388065E-4</v>
      </c>
      <c r="AA28" s="3">
        <f t="shared" si="25"/>
        <v>1.7127611940298507E-3</v>
      </c>
      <c r="AB28" s="3">
        <f t="shared" si="25"/>
        <v>2.7358208955223879E-3</v>
      </c>
      <c r="AC28" s="3">
        <f t="shared" si="25"/>
        <v>1.8246268656716422E-3</v>
      </c>
      <c r="AD28" s="3">
        <f t="shared" si="25"/>
        <v>2.3146268656716418E-3</v>
      </c>
      <c r="AE28" s="3">
        <f>AE27/$C$27</f>
        <v>2.0512686567164184E-3</v>
      </c>
      <c r="AF28" s="3">
        <f t="shared" ref="AF28:AS28" si="26">AF27/$C$27</f>
        <v>1.7677611940298509E-3</v>
      </c>
      <c r="AG28" s="3">
        <f t="shared" si="26"/>
        <v>2.8399253731343286E-3</v>
      </c>
      <c r="AH28" s="3">
        <f t="shared" si="26"/>
        <v>4.6436567164179115E-3</v>
      </c>
      <c r="AI28" s="3">
        <f t="shared" si="26"/>
        <v>4.8041791044776119E-3</v>
      </c>
      <c r="AJ28" s="3">
        <f t="shared" si="26"/>
        <v>4.4288059701492535E-3</v>
      </c>
      <c r="AK28" s="3">
        <f t="shared" si="26"/>
        <v>6.5022388059701492E-4</v>
      </c>
      <c r="AL28" s="3">
        <f t="shared" si="26"/>
        <v>2.3235074626865673E-3</v>
      </c>
      <c r="AM28" s="3">
        <f t="shared" si="26"/>
        <v>3.1997761194029854E-3</v>
      </c>
      <c r="AN28" s="3">
        <f t="shared" si="26"/>
        <v>2.7749253731343283E-3</v>
      </c>
      <c r="AO28" s="3">
        <f t="shared" si="26"/>
        <v>5.5699253731343289E-3</v>
      </c>
      <c r="AP28" s="3">
        <f t="shared" si="26"/>
        <v>7.196492537313433E-3</v>
      </c>
      <c r="AQ28" s="3">
        <f t="shared" si="26"/>
        <v>7.7975373134328346E-3</v>
      </c>
      <c r="AR28" s="3">
        <f t="shared" si="26"/>
        <v>0</v>
      </c>
      <c r="AS28" s="3">
        <f t="shared" si="26"/>
        <v>0</v>
      </c>
    </row>
    <row r="29" spans="1:45" x14ac:dyDescent="0.3">
      <c r="A29" t="s">
        <v>119</v>
      </c>
      <c r="B29" t="s">
        <v>110</v>
      </c>
      <c r="C29">
        <v>35000</v>
      </c>
      <c r="AA29">
        <v>0</v>
      </c>
      <c r="AB29">
        <v>0</v>
      </c>
      <c r="AC29">
        <v>0</v>
      </c>
      <c r="AD29">
        <v>0</v>
      </c>
      <c r="AE29">
        <v>-1.42</v>
      </c>
      <c r="AF29">
        <v>-1.27</v>
      </c>
      <c r="AG29">
        <v>-8.48</v>
      </c>
      <c r="AH29">
        <v>18.059999999999999</v>
      </c>
      <c r="AI29">
        <v>17.28</v>
      </c>
      <c r="AJ29">
        <v>8.42</v>
      </c>
      <c r="AK29">
        <v>-60.68</v>
      </c>
      <c r="AL29">
        <v>10.199999999999999</v>
      </c>
      <c r="AM29">
        <v>90.02</v>
      </c>
      <c r="AN29">
        <v>88.15</v>
      </c>
      <c r="AO29">
        <v>112.46</v>
      </c>
      <c r="AP29">
        <v>155.01</v>
      </c>
      <c r="AQ29">
        <v>168.45</v>
      </c>
    </row>
    <row r="30" spans="1:45" x14ac:dyDescent="0.3">
      <c r="B30" t="s">
        <v>105</v>
      </c>
      <c r="C30">
        <v>12600</v>
      </c>
      <c r="AG30">
        <v>0.97</v>
      </c>
      <c r="AH30">
        <v>3.66</v>
      </c>
      <c r="AI30">
        <v>3.34</v>
      </c>
      <c r="AJ30">
        <v>2.09</v>
      </c>
      <c r="AK30">
        <v>-11.28</v>
      </c>
      <c r="AL30">
        <v>4.08</v>
      </c>
      <c r="AM30">
        <v>20.39</v>
      </c>
      <c r="AN30">
        <v>19.14</v>
      </c>
      <c r="AO30">
        <v>28.39</v>
      </c>
      <c r="AP30">
        <v>41.6</v>
      </c>
      <c r="AQ30">
        <v>47.34</v>
      </c>
    </row>
    <row r="31" spans="1:45" x14ac:dyDescent="0.3">
      <c r="B31" t="s">
        <v>111</v>
      </c>
      <c r="C31">
        <v>10000</v>
      </c>
      <c r="AJ31">
        <v>-8</v>
      </c>
      <c r="AK31">
        <v>-13.44</v>
      </c>
      <c r="AL31">
        <v>-16.55</v>
      </c>
      <c r="AM31">
        <v>-9.56</v>
      </c>
      <c r="AN31">
        <v>0.55000000000000004</v>
      </c>
      <c r="AO31">
        <v>6.76</v>
      </c>
      <c r="AP31">
        <v>34.74</v>
      </c>
      <c r="AQ31">
        <v>37.85</v>
      </c>
    </row>
    <row r="32" spans="1:45" x14ac:dyDescent="0.3">
      <c r="B32" t="s">
        <v>114</v>
      </c>
      <c r="C32">
        <v>5000</v>
      </c>
      <c r="AL32">
        <v>3.81</v>
      </c>
      <c r="AM32">
        <v>24.23</v>
      </c>
      <c r="AN32">
        <v>20.83</v>
      </c>
      <c r="AO32">
        <v>27.63</v>
      </c>
      <c r="AP32">
        <v>41.25</v>
      </c>
      <c r="AQ32">
        <v>48.06</v>
      </c>
    </row>
    <row r="33" spans="1:45" x14ac:dyDescent="0.3">
      <c r="B33" t="s">
        <v>117</v>
      </c>
      <c r="C33">
        <v>5000</v>
      </c>
      <c r="AM33">
        <v>-32.29</v>
      </c>
      <c r="AN33">
        <v>-25.86</v>
      </c>
      <c r="AO33">
        <v>-3.14</v>
      </c>
      <c r="AP33">
        <v>7.15</v>
      </c>
      <c r="AQ33">
        <v>9.3000000000000007</v>
      </c>
    </row>
    <row r="34" spans="1:45" x14ac:dyDescent="0.3">
      <c r="B34" t="s">
        <v>96</v>
      </c>
      <c r="C34">
        <v>4000</v>
      </c>
      <c r="AA34">
        <v>0</v>
      </c>
      <c r="AB34">
        <v>0</v>
      </c>
      <c r="AC34">
        <v>-0.74</v>
      </c>
      <c r="AD34">
        <v>-1.36</v>
      </c>
      <c r="AE34">
        <v>-2.2400000000000002</v>
      </c>
      <c r="AF34">
        <v>-2.15</v>
      </c>
      <c r="AG34">
        <v>0.65</v>
      </c>
      <c r="AH34">
        <v>5.24</v>
      </c>
      <c r="AI34">
        <v>5.6</v>
      </c>
      <c r="AJ34">
        <v>3.83</v>
      </c>
      <c r="AK34">
        <v>-13.12</v>
      </c>
      <c r="AL34">
        <v>-4.29</v>
      </c>
      <c r="AM34">
        <v>11.6</v>
      </c>
      <c r="AN34">
        <v>9.84</v>
      </c>
      <c r="AO34">
        <v>14.78</v>
      </c>
      <c r="AP34">
        <v>23.96</v>
      </c>
      <c r="AQ34">
        <v>27.49</v>
      </c>
    </row>
    <row r="35" spans="1:45" x14ac:dyDescent="0.3">
      <c r="B35" t="s">
        <v>106</v>
      </c>
      <c r="C35">
        <v>3100</v>
      </c>
      <c r="AG35">
        <v>0.03</v>
      </c>
      <c r="AH35">
        <v>-0.01</v>
      </c>
      <c r="AI35">
        <v>-0.09</v>
      </c>
      <c r="AJ35">
        <v>-0.35</v>
      </c>
      <c r="AK35">
        <v>-3.27</v>
      </c>
      <c r="AL35">
        <v>0.68</v>
      </c>
      <c r="AM35">
        <v>9.34</v>
      </c>
      <c r="AN35">
        <v>7.62</v>
      </c>
      <c r="AO35">
        <v>11.59</v>
      </c>
      <c r="AP35">
        <v>15.86</v>
      </c>
      <c r="AQ35">
        <v>18.920000000000002</v>
      </c>
    </row>
    <row r="36" spans="1:45" x14ac:dyDescent="0.3">
      <c r="B36" t="s">
        <v>77</v>
      </c>
      <c r="C36">
        <v>2000</v>
      </c>
      <c r="AA36">
        <v>0</v>
      </c>
      <c r="AB36">
        <v>0</v>
      </c>
      <c r="AC36">
        <v>-1.59</v>
      </c>
      <c r="AD36">
        <v>0.99</v>
      </c>
      <c r="AE36">
        <v>-1.99</v>
      </c>
      <c r="AF36">
        <v>-2.48</v>
      </c>
      <c r="AG36">
        <v>-0.31</v>
      </c>
      <c r="AH36">
        <v>-0.31</v>
      </c>
      <c r="AI36">
        <v>-0.9</v>
      </c>
      <c r="AJ36">
        <v>-2.69</v>
      </c>
      <c r="AK36">
        <v>-10.81</v>
      </c>
      <c r="AL36">
        <v>-8.64</v>
      </c>
      <c r="AM36">
        <v>0.88</v>
      </c>
      <c r="AN36">
        <v>1.27</v>
      </c>
      <c r="AO36">
        <v>3.65</v>
      </c>
      <c r="AP36">
        <v>4.4400000000000004</v>
      </c>
      <c r="AQ36">
        <v>4.05</v>
      </c>
    </row>
    <row r="37" spans="1:45" x14ac:dyDescent="0.3">
      <c r="B37" t="s">
        <v>74</v>
      </c>
      <c r="C37">
        <v>1000</v>
      </c>
      <c r="AA37">
        <v>0</v>
      </c>
      <c r="AB37">
        <v>0</v>
      </c>
      <c r="AC37">
        <v>-1.02</v>
      </c>
      <c r="AD37">
        <v>-1.46</v>
      </c>
      <c r="AE37">
        <v>-1.37</v>
      </c>
      <c r="AF37">
        <v>-1.98</v>
      </c>
      <c r="AG37">
        <v>0.04</v>
      </c>
      <c r="AH37">
        <v>1.36</v>
      </c>
      <c r="AI37">
        <v>2.15</v>
      </c>
      <c r="AJ37">
        <v>2.76</v>
      </c>
      <c r="AK37">
        <v>1</v>
      </c>
      <c r="AL37">
        <v>3.99</v>
      </c>
      <c r="AM37">
        <v>2.76</v>
      </c>
      <c r="AN37">
        <v>4.17</v>
      </c>
      <c r="AO37">
        <v>5.13</v>
      </c>
      <c r="AP37">
        <v>7.07</v>
      </c>
      <c r="AQ37">
        <v>7.86</v>
      </c>
    </row>
    <row r="38" spans="1:45" x14ac:dyDescent="0.3">
      <c r="B38" t="s">
        <v>75</v>
      </c>
      <c r="C38">
        <v>1000</v>
      </c>
      <c r="AA38">
        <v>0</v>
      </c>
      <c r="AB38">
        <v>0</v>
      </c>
      <c r="AC38">
        <v>-1.47</v>
      </c>
      <c r="AD38">
        <v>-2.33</v>
      </c>
      <c r="AE38">
        <v>-3.2</v>
      </c>
      <c r="AF38">
        <v>-3.3</v>
      </c>
      <c r="AG38">
        <v>-2.2400000000000002</v>
      </c>
      <c r="AH38">
        <v>-1.37</v>
      </c>
      <c r="AI38">
        <v>-1.47</v>
      </c>
      <c r="AJ38">
        <v>-2.2400000000000002</v>
      </c>
      <c r="AK38">
        <v>-8.1999999999999993</v>
      </c>
      <c r="AL38">
        <v>-7.05</v>
      </c>
      <c r="AM38">
        <v>-1.85</v>
      </c>
      <c r="AN38">
        <v>-2.2400000000000002</v>
      </c>
      <c r="AO38">
        <v>-0.12</v>
      </c>
      <c r="AP38">
        <v>0.93</v>
      </c>
      <c r="AQ38">
        <v>1.61</v>
      </c>
    </row>
    <row r="39" spans="1:45" x14ac:dyDescent="0.3">
      <c r="B39" t="s">
        <v>76</v>
      </c>
      <c r="C39">
        <v>1000</v>
      </c>
      <c r="AA39">
        <v>0</v>
      </c>
      <c r="AB39">
        <v>0</v>
      </c>
      <c r="AC39">
        <v>-0.18</v>
      </c>
      <c r="AD39">
        <v>-0.37</v>
      </c>
      <c r="AE39">
        <v>-0.64</v>
      </c>
      <c r="AF39">
        <v>-0.64</v>
      </c>
      <c r="AG39">
        <v>0.09</v>
      </c>
      <c r="AH39">
        <v>0.73</v>
      </c>
      <c r="AI39">
        <v>0.73</v>
      </c>
      <c r="AJ39">
        <v>0.55000000000000004</v>
      </c>
      <c r="AK39">
        <v>-0.73</v>
      </c>
      <c r="AL39">
        <v>0.73</v>
      </c>
      <c r="AM39">
        <v>2.2799999999999998</v>
      </c>
      <c r="AN39">
        <v>2.46</v>
      </c>
      <c r="AO39">
        <v>3.28</v>
      </c>
      <c r="AP39">
        <v>4.28</v>
      </c>
      <c r="AQ39">
        <v>4.46</v>
      </c>
    </row>
    <row r="40" spans="1:45" x14ac:dyDescent="0.3">
      <c r="B40" t="s">
        <v>115</v>
      </c>
      <c r="C40">
        <v>1000</v>
      </c>
      <c r="AL40">
        <v>-3.65</v>
      </c>
      <c r="AM40">
        <v>2</v>
      </c>
      <c r="AN40">
        <v>2.38</v>
      </c>
      <c r="AO40">
        <v>3.72</v>
      </c>
      <c r="AP40">
        <v>5.07</v>
      </c>
      <c r="AQ40">
        <v>5.16</v>
      </c>
    </row>
    <row r="41" spans="1:45" x14ac:dyDescent="0.3">
      <c r="A41" t="s">
        <v>56</v>
      </c>
      <c r="C41">
        <f>SUM(C29:C40)</f>
        <v>80700</v>
      </c>
      <c r="AB41">
        <f>SUM(AB29:AB34)</f>
        <v>0</v>
      </c>
      <c r="AC41">
        <f>SUM(AC29:AC33)</f>
        <v>0</v>
      </c>
      <c r="AD41">
        <f>SUM(AD29:AD34)</f>
        <v>-1.36</v>
      </c>
      <c r="AE41">
        <f>SUM(AE29:AE34)</f>
        <v>-3.66</v>
      </c>
      <c r="AF41">
        <f>SUM(AF29:AF34)</f>
        <v>-3.42</v>
      </c>
      <c r="AG41">
        <f>SUM(AG29:AG37)</f>
        <v>-7.1</v>
      </c>
      <c r="AH41">
        <f>SUM(AH29:AH37)</f>
        <v>28</v>
      </c>
      <c r="AI41">
        <f>SUM(AI29:AI37)</f>
        <v>27.38</v>
      </c>
      <c r="AJ41">
        <f>SUM(AJ29:AJ37)</f>
        <v>6.0600000000000005</v>
      </c>
      <c r="AK41">
        <f>SUM(AK29:AK37)</f>
        <v>-111.6</v>
      </c>
      <c r="AL41">
        <f>SUM(AL29:AL40)</f>
        <v>-16.689999999999998</v>
      </c>
      <c r="AM41">
        <f>SUM(AM29:AM40)</f>
        <v>119.8</v>
      </c>
      <c r="AN41">
        <f>SUM(AN29:AN40)</f>
        <v>128.31000000000003</v>
      </c>
      <c r="AO41">
        <f>SUM(AO29:AO40)</f>
        <v>214.13</v>
      </c>
      <c r="AP41">
        <f>SUM(AP29:AP40)</f>
        <v>341.35999999999996</v>
      </c>
      <c r="AQ41">
        <f t="shared" ref="AQ41:AS41" si="27">SUM(AQ29:AQ40)</f>
        <v>380.55000000000007</v>
      </c>
      <c r="AR41">
        <f t="shared" si="27"/>
        <v>0</v>
      </c>
      <c r="AS41">
        <f t="shared" si="27"/>
        <v>0</v>
      </c>
    </row>
    <row r="42" spans="1:45" s="12" customFormat="1" x14ac:dyDescent="0.3">
      <c r="A42" s="12" t="s">
        <v>13</v>
      </c>
      <c r="AA42">
        <v>0</v>
      </c>
      <c r="AB42" s="12">
        <f t="shared" ref="AB42:AR42" si="28">AB41/$C41</f>
        <v>0</v>
      </c>
      <c r="AC42" s="12">
        <f t="shared" si="28"/>
        <v>0</v>
      </c>
      <c r="AD42" s="12">
        <f t="shared" si="28"/>
        <v>-1.6852540272614624E-5</v>
      </c>
      <c r="AE42" s="12">
        <f t="shared" si="28"/>
        <v>-4.5353159851301118E-5</v>
      </c>
      <c r="AF42" s="12">
        <f t="shared" si="28"/>
        <v>-4.2379182156133827E-5</v>
      </c>
      <c r="AG42" s="12">
        <f t="shared" si="28"/>
        <v>-8.7980173482032215E-5</v>
      </c>
      <c r="AH42" s="12">
        <f t="shared" si="28"/>
        <v>3.4696406443618339E-4</v>
      </c>
      <c r="AI42" s="12">
        <f t="shared" si="28"/>
        <v>3.3928128872366789E-4</v>
      </c>
      <c r="AJ42" s="12">
        <f t="shared" si="28"/>
        <v>7.5092936802973985E-5</v>
      </c>
      <c r="AK42" s="12">
        <f t="shared" si="28"/>
        <v>-1.3828996282527881E-3</v>
      </c>
      <c r="AL42" s="12">
        <f t="shared" si="28"/>
        <v>-2.0681536555142499E-4</v>
      </c>
      <c r="AM42" s="12">
        <f t="shared" si="28"/>
        <v>1.4845105328376703E-3</v>
      </c>
      <c r="AN42" s="12">
        <f t="shared" si="28"/>
        <v>1.5899628252788109E-3</v>
      </c>
      <c r="AO42" s="12">
        <f t="shared" si="28"/>
        <v>2.6534076827757123E-3</v>
      </c>
      <c r="AP42" s="12">
        <f t="shared" si="28"/>
        <v>4.2299876084262696E-3</v>
      </c>
      <c r="AQ42" s="12">
        <f t="shared" si="28"/>
        <v>4.7156133828996291E-3</v>
      </c>
      <c r="AR42" s="12">
        <f t="shared" si="28"/>
        <v>0</v>
      </c>
    </row>
    <row r="43" spans="1:45" x14ac:dyDescent="0.3">
      <c r="A43" t="s">
        <v>10</v>
      </c>
      <c r="D43">
        <v>585.71</v>
      </c>
      <c r="E43">
        <v>601.32000000000005</v>
      </c>
      <c r="F43">
        <v>594.76</v>
      </c>
      <c r="G43">
        <v>592.55999999999995</v>
      </c>
      <c r="H43">
        <v>587.69000000000005</v>
      </c>
      <c r="I43">
        <v>587.44000000000005</v>
      </c>
      <c r="J43">
        <v>591.05999999999995</v>
      </c>
      <c r="K43">
        <v>593.52</v>
      </c>
      <c r="L43">
        <v>598.9</v>
      </c>
      <c r="M43">
        <v>609.70000000000005</v>
      </c>
      <c r="N43">
        <v>620.6</v>
      </c>
      <c r="O43">
        <v>624.69000000000005</v>
      </c>
      <c r="P43">
        <v>623.02</v>
      </c>
      <c r="Q43">
        <v>620.52</v>
      </c>
      <c r="R43">
        <v>635.91999999999996</v>
      </c>
      <c r="S43">
        <v>626.71</v>
      </c>
      <c r="T43">
        <v>621.01</v>
      </c>
      <c r="U43">
        <v>604.63</v>
      </c>
      <c r="V43">
        <v>613.6</v>
      </c>
      <c r="W43">
        <v>616.4</v>
      </c>
      <c r="X43">
        <v>609.95000000000005</v>
      </c>
      <c r="Y43">
        <v>614.92999999999995</v>
      </c>
      <c r="Z43">
        <v>615.96</v>
      </c>
      <c r="AA43">
        <v>616.16</v>
      </c>
      <c r="AB43">
        <v>625.63</v>
      </c>
      <c r="AC43">
        <v>632.34</v>
      </c>
      <c r="AD43">
        <v>632.20000000000005</v>
      </c>
      <c r="AE43">
        <v>637.29</v>
      </c>
      <c r="AF43">
        <v>646.17999999999995</v>
      </c>
      <c r="AG43">
        <v>670.4</v>
      </c>
      <c r="AH43">
        <v>680.48</v>
      </c>
      <c r="AI43">
        <v>685.6</v>
      </c>
      <c r="AJ43">
        <v>675.58</v>
      </c>
      <c r="AK43">
        <v>673.4</v>
      </c>
      <c r="AL43">
        <v>721</v>
      </c>
      <c r="AM43">
        <v>785.62</v>
      </c>
      <c r="AN43">
        <v>782</v>
      </c>
      <c r="AO43">
        <v>802.62</v>
      </c>
      <c r="AP43">
        <v>752.49</v>
      </c>
      <c r="AQ43">
        <v>776.8</v>
      </c>
    </row>
  </sheetData>
  <sortState xmlns:xlrd2="http://schemas.microsoft.com/office/spreadsheetml/2017/richdata2" ref="A29:AT40">
    <sortCondition descending="1" ref="C29:C4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263E-87ED-4B0C-8000-E76DC56DEE1A}">
  <dimension ref="A1:AR41"/>
  <sheetViews>
    <sheetView tabSelected="1" zoomScaleNormal="100" workbookViewId="0">
      <pane xSplit="3" ySplit="1" topLeftCell="AI23" activePane="bottomRight" state="frozen"/>
      <selection pane="topRight" activeCell="D1" sqref="D1"/>
      <selection pane="bottomLeft" activeCell="A2" sqref="A2"/>
      <selection pane="bottomRight" activeCell="AR39" sqref="AR39"/>
    </sheetView>
  </sheetViews>
  <sheetFormatPr defaultRowHeight="14" x14ac:dyDescent="0.3"/>
  <sheetData>
    <row r="1" spans="1:44" x14ac:dyDescent="0.3">
      <c r="C1" t="s">
        <v>78</v>
      </c>
      <c r="D1" t="str">
        <f>'overall-new'!D1</f>
        <v>2024.9.18</v>
      </c>
      <c r="E1" t="str">
        <f>'overall-new'!E1</f>
        <v>2024.9.27</v>
      </c>
      <c r="F1" t="str">
        <f>'overall-new'!F1</f>
        <v>2024.9.30</v>
      </c>
      <c r="G1" t="str">
        <f>'overall-new'!G1</f>
        <v>2024.10.8</v>
      </c>
      <c r="H1" t="str">
        <f>'overall-new'!H1</f>
        <v>2024.10.9</v>
      </c>
      <c r="I1" t="str">
        <f>'overall-new'!I1</f>
        <v>2024.10.10</v>
      </c>
      <c r="J1" t="str">
        <f>'overall-new'!J1</f>
        <v>2024.10.11</v>
      </c>
      <c r="K1" t="str">
        <f>'overall-new'!K1</f>
        <v>2024.10.14</v>
      </c>
      <c r="L1" t="str">
        <f>'overall-new'!L1</f>
        <v>2024.10.15</v>
      </c>
      <c r="M1" t="str">
        <f>'overall-new'!M1</f>
        <v>2024.10.16</v>
      </c>
      <c r="N1" t="str">
        <f>'overall-new'!N1</f>
        <v>2024.10.18</v>
      </c>
      <c r="O1" t="str">
        <f>'overall-new'!O1</f>
        <v>2024.10.21</v>
      </c>
      <c r="P1" t="str">
        <f>'overall-new'!P1</f>
        <v>2024.10.24</v>
      </c>
      <c r="Q1" t="str">
        <f>'overall-new'!Q1</f>
        <v>2024.10.25</v>
      </c>
      <c r="R1" t="str">
        <f>'overall-new'!R1</f>
        <v>2024.10.31</v>
      </c>
      <c r="S1" t="str">
        <f>'overall-new'!S1</f>
        <v>2024.11.4</v>
      </c>
      <c r="T1" t="str">
        <f>'overall-new'!T1</f>
        <v>2024.11.5</v>
      </c>
      <c r="U1" t="str">
        <f>'overall-new'!U1</f>
        <v>2024.11.19</v>
      </c>
      <c r="V1" t="str">
        <f>'overall-new'!V1</f>
        <v>2024.12.2</v>
      </c>
      <c r="W1" t="str">
        <f>'overall-new'!W1</f>
        <v>2024.12.9</v>
      </c>
      <c r="X1" t="str">
        <f>'overall-new'!X1</f>
        <v>2024.12.20</v>
      </c>
      <c r="Y1" t="str">
        <f>'overall-new'!Y1</f>
        <v>2024.12.24</v>
      </c>
      <c r="Z1" t="str">
        <f>'overall-new'!Z1</f>
        <v>2024.12.27</v>
      </c>
      <c r="AA1" t="str">
        <f>'overall-new'!AA1</f>
        <v>2024.12.30</v>
      </c>
      <c r="AB1" t="str">
        <f>'overall-new'!AB1</f>
        <v>2025.1.8</v>
      </c>
      <c r="AC1" t="str">
        <f>'overall-new'!AC1</f>
        <v>2025.1.10</v>
      </c>
      <c r="AD1" t="str">
        <f>'overall-new'!AD1</f>
        <v>2025.1.15</v>
      </c>
      <c r="AE1" t="str">
        <f>'overall-new'!AE1</f>
        <v>2025.1.21</v>
      </c>
      <c r="AF1" t="str">
        <f>'overall-new'!AF1</f>
        <v>2025.1.24</v>
      </c>
      <c r="AG1" t="str">
        <f>'overall-new'!AG1</f>
        <v>2025.2.5</v>
      </c>
      <c r="AH1" t="str">
        <f>'overall-new'!AH1</f>
        <v>2025.2.12</v>
      </c>
      <c r="AI1" t="str">
        <f>'overall-new'!AI1</f>
        <v>2025.2.14</v>
      </c>
      <c r="AJ1" t="str">
        <f>'overall-new'!AJ1</f>
        <v>2025.2.17</v>
      </c>
      <c r="AK1" t="str">
        <f>'overall-new'!AK1</f>
        <v>2025.2.28</v>
      </c>
      <c r="AL1" t="str">
        <f>'overall-new'!AL1</f>
        <v>2025.3.28</v>
      </c>
      <c r="AM1" t="str">
        <f>'overall-new'!AM1</f>
        <v>2025.4.18</v>
      </c>
      <c r="AN1" t="str">
        <f>'overall-new'!AN1</f>
        <v>2025.4.29</v>
      </c>
      <c r="AO1" t="str">
        <f>'overall-new'!AO1</f>
        <v>2025.05.08</v>
      </c>
      <c r="AP1" t="str">
        <f>'overall-new'!AP1</f>
        <v>2025.05.20</v>
      </c>
      <c r="AQ1" t="str">
        <f>'overall-new'!AQ1</f>
        <v>2025.05.26</v>
      </c>
      <c r="AR1">
        <f>'overall-new'!AR1</f>
        <v>0</v>
      </c>
    </row>
    <row r="2" spans="1:44" x14ac:dyDescent="0.3">
      <c r="A2" t="s">
        <v>68</v>
      </c>
      <c r="B2" t="s">
        <v>79</v>
      </c>
      <c r="C2">
        <f>'overall-new'!C2</f>
        <v>29500</v>
      </c>
      <c r="D2" s="12"/>
      <c r="E2" s="12">
        <f>('overall-new'!E2-'overall-new'!D2)/'overall-new'!$C2</f>
        <v>9.322033898305085E-5</v>
      </c>
      <c r="F2" s="12">
        <f>('overall-new'!F2-'overall-new'!E2)/'overall-new'!$C2</f>
        <v>2.406779661016949E-5</v>
      </c>
      <c r="G2" s="12">
        <f>('overall-new'!G2-'overall-new'!F2)/'overall-new'!$C2</f>
        <v>4.4745762711864416E-5</v>
      </c>
      <c r="H2" s="12">
        <f>('overall-new'!H2-'overall-new'!G2)/'overall-new'!$C2</f>
        <v>1.1457627118644068E-4</v>
      </c>
      <c r="I2" s="12">
        <f>('overall-new'!I2-'overall-new'!H2)/'overall-new'!$C2</f>
        <v>0</v>
      </c>
      <c r="J2" s="12">
        <f>('overall-new'!J2-'overall-new'!I2)/'overall-new'!$C2</f>
        <v>2.5254237288135591E-4</v>
      </c>
      <c r="K2" s="12">
        <f>('overall-new'!K2-'overall-new'!J2)/'overall-new'!$C2</f>
        <v>0</v>
      </c>
      <c r="L2" s="12">
        <f>('overall-new'!L2-'overall-new'!K2)/'overall-new'!$C2</f>
        <v>0</v>
      </c>
      <c r="M2" s="12">
        <f>('overall-new'!M2-'overall-new'!L2)/'overall-new'!$C2</f>
        <v>1.1627118644067796E-4</v>
      </c>
      <c r="N2" s="12">
        <f>('overall-new'!N2-'overall-new'!M2)/'overall-new'!$C2</f>
        <v>4.145762711864407E-4</v>
      </c>
      <c r="O2" s="12">
        <f>('overall-new'!O2-'overall-new'!N2)/'overall-new'!$C2</f>
        <v>5.4237288135593146E-5</v>
      </c>
      <c r="P2" s="12">
        <f>('overall-new'!P2-'overall-new'!O2)/'overall-new'!$C2</f>
        <v>2.6711864406779671E-4</v>
      </c>
      <c r="Q2" s="12">
        <f>('overall-new'!Q2-'overall-new'!P2)/'overall-new'!$C2</f>
        <v>4.5762711864406824E-5</v>
      </c>
      <c r="R2" s="12">
        <f>('overall-new'!R2-'overall-new'!Q2)/'overall-new'!$C2</f>
        <v>3.2576271186440678E-4</v>
      </c>
      <c r="S2" s="12">
        <f>('overall-new'!S2-'overall-new'!R2)/'overall-new'!$C2</f>
        <v>8.203389830508481E-5</v>
      </c>
      <c r="T2" s="12">
        <f>('overall-new'!T2-'overall-new'!S2)/'overall-new'!$C2</f>
        <v>2.5423728813559322E-5</v>
      </c>
      <c r="U2" s="12">
        <f>('overall-new'!U2-'overall-new'!T2)/'overall-new'!$C2</f>
        <v>8.2101694915254209E-4</v>
      </c>
      <c r="V2" s="12">
        <f>('overall-new'!V2-'overall-new'!U2)/'overall-new'!$C2</f>
        <v>8.3491525423728843E-4</v>
      </c>
      <c r="W2" s="12">
        <f>('overall-new'!W2-'overall-new'!V2)/'overall-new'!$C2</f>
        <v>5.8372881355932195E-4</v>
      </c>
      <c r="X2" s="12">
        <f>('overall-new'!X2-'overall-new'!W2)/'overall-new'!$C2</f>
        <v>6.2000000000000022E-4</v>
      </c>
      <c r="Y2" s="12">
        <f>('overall-new'!Y2-'overall-new'!X2)/'overall-new'!$C2</f>
        <v>8.2372881355931478E-5</v>
      </c>
      <c r="Z2" s="12">
        <f>('overall-new'!Z2-'overall-new'!Y2)/'overall-new'!$C2</f>
        <v>1.4745762711864484E-4</v>
      </c>
      <c r="AA2" s="12">
        <f>('overall-new'!AA2-'overall-new'!Z2)/'overall-new'!$C2</f>
        <v>5.5932203389829737E-5</v>
      </c>
      <c r="AB2" s="12">
        <f>IFERROR(('overall-new'!AB2-'overall-new'!AA2)/'overall-new'!$C2, "")</f>
        <v>7.6000000000000058E-4</v>
      </c>
      <c r="AC2" s="12">
        <f>IFERROR(('overall-new'!AC2-'overall-new'!AB2)/'overall-new'!$C2, "")</f>
        <v>5.3220338983050616E-5</v>
      </c>
      <c r="AD2" s="12">
        <f>IFERROR(('overall-new'!AD2-'overall-new'!AC2)/'overall-new'!$C2, "")</f>
        <v>1.908474576271185E-4</v>
      </c>
      <c r="AE2" s="12">
        <f>IFERROR(('overall-new'!AE2-'overall-new'!AD2)/'overall-new'!$C2, "")</f>
        <v>3.2813559322033924E-4</v>
      </c>
      <c r="AF2" s="12">
        <f>IFERROR(('overall-new'!AF2-'overall-new'!AE2)/'overall-new'!$C2, "")</f>
        <v>3.6067796610169539E-4</v>
      </c>
      <c r="AG2" s="12">
        <f>IFERROR(('overall-new'!AG2-'overall-new'!AF2)/'overall-new'!$C2, "")</f>
        <v>1.2203389830508455E-4</v>
      </c>
      <c r="AH2" s="12">
        <f>IFERROR(('overall-new'!AH2-'overall-new'!AG2)/'overall-new'!$C2, "")</f>
        <v>1.6410169491525423E-3</v>
      </c>
      <c r="AI2" s="12">
        <f>IFERROR(('overall-new'!AI2-'overall-new'!AH2)/'overall-new'!$C2, "")</f>
        <v>4.5288135593220388E-4</v>
      </c>
      <c r="AJ2" s="12">
        <f>IFERROR(('overall-new'!AJ2-'overall-new'!AI2)/'overall-new'!$C2, "")</f>
        <v>0</v>
      </c>
      <c r="AK2" s="12">
        <f>IFERROR(('overall-new'!AK2-'overall-new'!AJ2)/'overall-new'!$C2, "")</f>
        <v>1.9925423728813551E-3</v>
      </c>
      <c r="AL2" s="12">
        <f>IFERROR(('overall-new'!AL2-'overall-new'!AK2)/'overall-new'!$C2, "")</f>
        <v>3.1274576271186436E-3</v>
      </c>
      <c r="AM2" s="12">
        <f>IFERROR(('overall-new'!AM2-'overall-new'!AL2)/'overall-new'!$C2, "")</f>
        <v>1.9088135593220339E-3</v>
      </c>
      <c r="AN2" s="12">
        <f>IFERROR(('overall-new'!AN2-'overall-new'!AM2)/'overall-new'!$C2, "")</f>
        <v>1.3220338983050849E-3</v>
      </c>
      <c r="AO2" s="12">
        <f>IFERROR(('overall-new'!AO2-'overall-new'!AN2)/'overall-new'!$C2, "")</f>
        <v>1.1983050847457616E-3</v>
      </c>
      <c r="AP2" s="12">
        <f>IFERROR(('overall-new'!AP2-'overall-new'!AO2)/'overall-new'!$C2, "")</f>
        <v>1.0813559322033928E-3</v>
      </c>
      <c r="AQ2" s="12">
        <f>IFERROR(('overall-new'!AQ2-'overall-new'!AP2)/'overall-new'!$C2, "")</f>
        <v>5.1118644067796358E-4</v>
      </c>
    </row>
    <row r="3" spans="1:44" x14ac:dyDescent="0.3">
      <c r="B3" t="s">
        <v>80</v>
      </c>
      <c r="C3">
        <f>'overall-new'!C3</f>
        <v>30200</v>
      </c>
      <c r="D3" s="12"/>
      <c r="E3" s="12">
        <f>('overall-new'!E3-'overall-new'!D3)/'overall-new'!$C3</f>
        <v>1.1390728476821192E-4</v>
      </c>
      <c r="F3" s="12">
        <f>('overall-new'!F3-'overall-new'!E3)/'overall-new'!$C3</f>
        <v>2.2516556291390735E-5</v>
      </c>
      <c r="G3" s="12">
        <f>('overall-new'!G3-'overall-new'!F3)/'overall-new'!$C3</f>
        <v>2.6556291390728476E-4</v>
      </c>
      <c r="H3" s="12">
        <f>('overall-new'!H3-'overall-new'!G3)/'overall-new'!$C3</f>
        <v>5.2086092715231786E-4</v>
      </c>
      <c r="I3" s="12">
        <f>('overall-new'!I3-'overall-new'!H3)/'overall-new'!$C3</f>
        <v>0</v>
      </c>
      <c r="J3" s="12">
        <f>('overall-new'!J3-'overall-new'!I3)/'overall-new'!$C3</f>
        <v>6.6225165562913907E-5</v>
      </c>
      <c r="K3" s="12">
        <f>('overall-new'!K3-'overall-new'!J3)/'overall-new'!$C3</f>
        <v>6.6556291390728405E-5</v>
      </c>
      <c r="L3" s="12">
        <f>('overall-new'!L3-'overall-new'!K3)/'overall-new'!$C3</f>
        <v>0</v>
      </c>
      <c r="M3" s="12">
        <f>('overall-new'!M3-'overall-new'!L3)/'overall-new'!$C3</f>
        <v>3.3443708609271519E-4</v>
      </c>
      <c r="N3" s="12">
        <f>('overall-new'!N3-'overall-new'!M3)/'overall-new'!$C3</f>
        <v>1.3344370860927156E-4</v>
      </c>
      <c r="O3" s="12">
        <f>('overall-new'!O3-'overall-new'!N3)/'overall-new'!$C3</f>
        <v>6.589403973509941E-5</v>
      </c>
      <c r="P3" s="12">
        <f>('overall-new'!P3-'overall-new'!O3)/'overall-new'!$C3</f>
        <v>3.2980132450331128E-4</v>
      </c>
      <c r="Q3" s="12">
        <f>('overall-new'!Q3-'overall-new'!P3)/'overall-new'!$C3</f>
        <v>6.6556291390728405E-5</v>
      </c>
      <c r="R3" s="12">
        <f>('overall-new'!R3-'overall-new'!Q3)/'overall-new'!$C3</f>
        <v>3.9801324503311247E-4</v>
      </c>
      <c r="S3" s="12">
        <f>('overall-new'!S3-'overall-new'!R3)/'overall-new'!$C3</f>
        <v>1.3344370860927156E-4</v>
      </c>
      <c r="T3" s="12">
        <f>('overall-new'!T3-'overall-new'!S3)/'overall-new'!$C3</f>
        <v>1.973509933774837E-4</v>
      </c>
      <c r="U3" s="12">
        <f>('overall-new'!U3-'overall-new'!T3)/'overall-new'!$C3</f>
        <v>9.1092715231788049E-4</v>
      </c>
      <c r="V3" s="12">
        <f>('overall-new'!V3-'overall-new'!U3)/'overall-new'!$C3</f>
        <v>6.9801324503311255E-4</v>
      </c>
      <c r="W3" s="12">
        <f>('overall-new'!W3-'overall-new'!V3)/'overall-new'!$C3</f>
        <v>4.4105960264900637E-4</v>
      </c>
      <c r="X3" s="12">
        <f>('overall-new'!X3-'overall-new'!W3)/'overall-new'!$C3</f>
        <v>7.5364238410596091E-4</v>
      </c>
      <c r="Y3" s="12">
        <f>('overall-new'!Y3-'overall-new'!X3)/'overall-new'!$C3</f>
        <v>3.1291390728476783E-4</v>
      </c>
      <c r="Z3" s="12">
        <f>('overall-new'!Z3-'overall-new'!Y3)/'overall-new'!$C3</f>
        <v>1.887417218543052E-4</v>
      </c>
      <c r="AA3" s="12">
        <f>('overall-new'!AA3-'overall-new'!Z3)/'overall-new'!$C3</f>
        <v>6.1589403973509439E-5</v>
      </c>
      <c r="AB3" s="12">
        <f>IFERROR(('overall-new'!AB3-'overall-new'!AA3)/'overall-new'!$C3, "")</f>
        <v>6.6026490066225163E-4</v>
      </c>
      <c r="AC3" s="12">
        <f>IFERROR(('overall-new'!AC3-'overall-new'!AB3)/'overall-new'!$C3, "")</f>
        <v>1.2119205298013234E-4</v>
      </c>
      <c r="AD3" s="12">
        <f>IFERROR(('overall-new'!AD3-'overall-new'!AC3)/'overall-new'!$C3, "")</f>
        <v>2.9966887417218582E-4</v>
      </c>
      <c r="AE3" s="12">
        <f>IFERROR(('overall-new'!AE3-'overall-new'!AD3)/'overall-new'!$C3, "")</f>
        <v>1.8079470198675523E-4</v>
      </c>
      <c r="AF3" s="12">
        <f>IFERROR(('overall-new'!AF3-'overall-new'!AE3)/'overall-new'!$C3, "")</f>
        <v>3.6721854304635771E-4</v>
      </c>
      <c r="AG3" s="12">
        <f>IFERROR(('overall-new'!AG3-'overall-new'!AF3)/'overall-new'!$C3, "")</f>
        <v>4.1324503311258246E-4</v>
      </c>
      <c r="AH3" s="12">
        <f>IFERROR(('overall-new'!AH3-'overall-new'!AG3)/'overall-new'!$C3, "")</f>
        <v>1.6450331125827807E-3</v>
      </c>
      <c r="AI3" s="12">
        <f>IFERROR(('overall-new'!AI3-'overall-new'!AH3)/'overall-new'!$C3, "")</f>
        <v>3.5562913907284796E-4</v>
      </c>
      <c r="AJ3" s="12">
        <f>IFERROR(('overall-new'!AJ3-'overall-new'!AI3)/'overall-new'!$C3, "")</f>
        <v>0</v>
      </c>
      <c r="AK3" s="12">
        <f>IFERROR(('overall-new'!AK3-'overall-new'!AJ3)/'overall-new'!$C3, "")</f>
        <v>1.6543046357615906E-3</v>
      </c>
      <c r="AL3" s="12">
        <f>IFERROR(('overall-new'!AL3-'overall-new'!AK3)/'overall-new'!$C3, "")</f>
        <v>3.2867549668874167E-3</v>
      </c>
      <c r="AM3" s="12">
        <f>IFERROR(('overall-new'!AM3-'overall-new'!AL3)/'overall-new'!$C3, "")</f>
        <v>2.3317880794701974E-3</v>
      </c>
      <c r="AN3" s="12">
        <f>IFERROR(('overall-new'!AN3-'overall-new'!AM3)/'overall-new'!$C3, "")</f>
        <v>1.3447019867549672E-3</v>
      </c>
      <c r="AO3" s="12">
        <f>IFERROR(('overall-new'!AO3-'overall-new'!AN3)/'overall-new'!$C3, "")</f>
        <v>1.0145695364238406E-3</v>
      </c>
      <c r="AP3" s="12">
        <f>IFERROR(('overall-new'!AP3-'overall-new'!AO3)/'overall-new'!$C3, "")</f>
        <v>1.3552980132450353E-3</v>
      </c>
      <c r="AQ3" s="12">
        <f>IFERROR(('overall-new'!AQ3-'overall-new'!AP3)/'overall-new'!$C3, "")</f>
        <v>3.3973509933774807E-4</v>
      </c>
    </row>
    <row r="4" spans="1:44" x14ac:dyDescent="0.3">
      <c r="B4" t="s">
        <v>81</v>
      </c>
      <c r="C4">
        <f>'overall-new'!C4</f>
        <v>32000</v>
      </c>
      <c r="D4" s="12"/>
      <c r="E4" s="12">
        <f>('overall-new'!E4-'overall-new'!D4)/'overall-new'!$C4</f>
        <v>4.6678125000000001E-3</v>
      </c>
      <c r="F4" s="12">
        <f>('overall-new'!F4-'overall-new'!E4)/'overall-new'!$C4</f>
        <v>2.3531250000000003E-4</v>
      </c>
      <c r="G4" s="12">
        <f>('overall-new'!G4-'overall-new'!F4)/'overall-new'!$C4</f>
        <v>2.5596874999999999E-3</v>
      </c>
      <c r="H4" s="12">
        <f>('overall-new'!H4-'overall-new'!G4)/'overall-new'!$C4</f>
        <v>2.3562499999999975E-4</v>
      </c>
      <c r="I4" s="12">
        <f>('overall-new'!I4-'overall-new'!H4)/'overall-new'!$C4</f>
        <v>0</v>
      </c>
      <c r="J4" s="12">
        <f>('overall-new'!J4-'overall-new'!I4)/'overall-new'!$C4</f>
        <v>2.3562499999999975E-4</v>
      </c>
      <c r="K4" s="12">
        <f>('overall-new'!K4-'overall-new'!J4)/'overall-new'!$C4</f>
        <v>0</v>
      </c>
      <c r="L4" s="12">
        <f>('overall-new'!L4-'overall-new'!K4)/'overall-new'!$C4</f>
        <v>0</v>
      </c>
      <c r="M4" s="12">
        <f>('overall-new'!M4-'overall-new'!L4)/'overall-new'!$C4</f>
        <v>1.3990625000000012E-3</v>
      </c>
      <c r="N4" s="12">
        <f>('overall-new'!N4-'overall-new'!M4)/'overall-new'!$C4</f>
        <v>4.6656249999999845E-4</v>
      </c>
      <c r="O4" s="12">
        <f>('overall-new'!O4-'overall-new'!N4)/'overall-new'!$C4</f>
        <v>6.9437500000000087E-4</v>
      </c>
      <c r="P4" s="12">
        <f>('overall-new'!P4-'overall-new'!O4)/'overall-new'!$C4</f>
        <v>6.9468750000000053E-4</v>
      </c>
      <c r="Q4" s="12">
        <f>('overall-new'!Q4-'overall-new'!P4)/'overall-new'!$C4</f>
        <v>2.3187499999999871E-4</v>
      </c>
      <c r="R4" s="12">
        <f>('overall-new'!R4-'overall-new'!Q4)/'overall-new'!$C4</f>
        <v>1.3775000000000013E-3</v>
      </c>
      <c r="S4" s="12">
        <f>('overall-new'!S4-'overall-new'!R4)/'overall-new'!$C4</f>
        <v>9.1281249999999934E-4</v>
      </c>
      <c r="T4" s="12">
        <f>('overall-new'!T4-'overall-new'!S4)/'overall-new'!$C4</f>
        <v>2.2874999999999979E-4</v>
      </c>
      <c r="U4" s="12">
        <f>('overall-new'!U4-'overall-new'!T4)/'overall-new'!$C4</f>
        <v>3.1893749999999999E-3</v>
      </c>
      <c r="V4" s="12">
        <f>('overall-new'!V4-'overall-new'!U4)/'overall-new'!$C4</f>
        <v>2.8412499999999987E-3</v>
      </c>
      <c r="W4" s="12">
        <f>('overall-new'!W4-'overall-new'!V4)/'overall-new'!$C4</f>
        <v>1.5240625000000031E-3</v>
      </c>
      <c r="X4" s="12">
        <f>('overall-new'!X4-'overall-new'!W4)/'overall-new'!$C4</f>
        <v>2.1678125E-3</v>
      </c>
      <c r="Y4" s="12">
        <f>('overall-new'!Y4-'overall-new'!X4)/'overall-new'!$C4</f>
        <v>1.0815624999999968E-3</v>
      </c>
      <c r="Z4" s="12">
        <f>('overall-new'!Z4-'overall-new'!Y4)/'overall-new'!$C4</f>
        <v>6.51250000000001E-4</v>
      </c>
      <c r="AA4" s="12">
        <f>('overall-new'!AA4-'overall-new'!Z4)/'overall-new'!$C4</f>
        <v>6.4625000000000197E-4</v>
      </c>
      <c r="AB4" s="12">
        <f>IFERROR(('overall-new'!AB4-'overall-new'!AA4)/'overall-new'!$C4, "")</f>
        <v>1.929062499999997E-3</v>
      </c>
      <c r="AC4" s="12">
        <f>IFERROR(('overall-new'!AC4-'overall-new'!AB4)/'overall-new'!$C4, "")</f>
        <v>4.2468750000000102E-4</v>
      </c>
      <c r="AD4" s="12">
        <f>IFERROR(('overall-new'!AD4-'overall-new'!AC4)/'overall-new'!$C4, "")</f>
        <v>1.0553124999999994E-3</v>
      </c>
      <c r="AE4" s="12">
        <f>IFERROR(('overall-new'!AE4-'overall-new'!AD4)/'overall-new'!$C4, "")</f>
        <v>1.2609375000000008E-3</v>
      </c>
      <c r="AF4" s="12">
        <f>IFERROR(('overall-new'!AF4-'overall-new'!AE4)/'overall-new'!$C4, "")</f>
        <v>5.246874999999989E-4</v>
      </c>
      <c r="AG4" s="12">
        <f>IFERROR(('overall-new'!AG4-'overall-new'!AF4)/'overall-new'!$C4, "")</f>
        <v>1.2753124999999982E-3</v>
      </c>
      <c r="AH4" s="12">
        <f>IFERROR(('overall-new'!AH4-'overall-new'!AG4)/'overall-new'!$C4, "")</f>
        <v>6.3718750000000309E-4</v>
      </c>
      <c r="AI4" s="12">
        <f>IFERROR(('overall-new'!AI4-'overall-new'!AH4)/'overall-new'!$C4, "")</f>
        <v>3.200000000000003E-4</v>
      </c>
      <c r="AJ4" s="12">
        <f>IFERROR(('overall-new'!AJ4-'overall-new'!AI4)/'overall-new'!$C4, "")</f>
        <v>0</v>
      </c>
      <c r="AK4" s="12">
        <f>IFERROR(('overall-new'!AK4-'overall-new'!AJ4)/'overall-new'!$C4, "")</f>
        <v>1.4796874999999971E-3</v>
      </c>
      <c r="AL4" s="12">
        <f>IFERROR(('overall-new'!AL4-'overall-new'!AK4)/'overall-new'!$C4, "")</f>
        <v>2.9446875000000007E-3</v>
      </c>
      <c r="AM4" s="12">
        <f>IFERROR(('overall-new'!AM4-'overall-new'!AL4)/'overall-new'!$C4, "")</f>
        <v>2.1871875000000003E-3</v>
      </c>
      <c r="AN4" s="12">
        <f>IFERROR(('overall-new'!AN4-'overall-new'!AM4)/'overall-new'!$C4, "")</f>
        <v>1.3056249999999991E-3</v>
      </c>
      <c r="AO4" s="12">
        <f>IFERROR(('overall-new'!AO4-'overall-new'!AN4)/'overall-new'!$C4, "")</f>
        <v>9.7843750000000534E-4</v>
      </c>
      <c r="AP4" s="12">
        <f>IFERROR(('overall-new'!AP4-'overall-new'!AO4)/'overall-new'!$C4, "")</f>
        <v>1.3068749999999979E-3</v>
      </c>
      <c r="AQ4" s="12">
        <f>IFERROR(('overall-new'!AQ4-'overall-new'!AP4)/'overall-new'!$C4, "")</f>
        <v>3.2656250000000144E-4</v>
      </c>
    </row>
    <row r="5" spans="1:44" x14ac:dyDescent="0.3">
      <c r="A5" t="s">
        <v>63</v>
      </c>
      <c r="C5">
        <f>'overall-new'!C5</f>
        <v>91700</v>
      </c>
      <c r="D5" s="12"/>
      <c r="E5" s="12">
        <f>('overall-new'!E5-'overall-new'!D5)/'overall-new'!$C5</f>
        <v>1.696401308615049E-3</v>
      </c>
      <c r="F5" s="12">
        <f>('overall-new'!F5-'overall-new'!E5)/'overall-new'!$C5</f>
        <v>9.7273718647764617E-5</v>
      </c>
      <c r="G5" s="12">
        <f>('overall-new'!G5-'overall-new'!F5)/'overall-new'!$C5</f>
        <v>9.9509269356597607E-4</v>
      </c>
      <c r="H5" s="12">
        <f>('overall-new'!H5-'overall-new'!G5)/'overall-new'!$C5</f>
        <v>2.9062159214830947E-4</v>
      </c>
      <c r="I5" s="12">
        <f>('overall-new'!I5-'overall-new'!H5)/'overall-new'!$C5</f>
        <v>0</v>
      </c>
      <c r="J5" s="12">
        <f>('overall-new'!J5-'overall-new'!I5)/'overall-new'!$C5</f>
        <v>1.8527808069792811E-4</v>
      </c>
      <c r="K5" s="12">
        <f>('overall-new'!K5-'overall-new'!J5)/'overall-new'!$C5</f>
        <v>2.1919302071973729E-5</v>
      </c>
      <c r="L5" s="12">
        <f>('overall-new'!L5-'overall-new'!K5)/'overall-new'!$C5</f>
        <v>0</v>
      </c>
      <c r="M5" s="12">
        <f>('overall-new'!M5-'overall-new'!L5)/'overall-new'!$C5</f>
        <v>6.3576881134133059E-4</v>
      </c>
      <c r="N5" s="12">
        <f>('overall-new'!N5-'overall-new'!M5)/'overall-new'!$C5</f>
        <v>3.401308615049073E-4</v>
      </c>
      <c r="O5" s="12">
        <f>('overall-new'!O5-'overall-new'!N5)/'overall-new'!$C5</f>
        <v>2.8146128680479828E-4</v>
      </c>
      <c r="P5" s="12">
        <f>('overall-new'!P5-'overall-new'!O5)/'overall-new'!$C5</f>
        <v>4.3696837513631397E-4</v>
      </c>
      <c r="Q5" s="12">
        <f>('overall-new'!Q5-'overall-new'!P5)/'overall-new'!$C5</f>
        <v>1.1755725190839665E-4</v>
      </c>
      <c r="R5" s="12">
        <f>('overall-new'!R5-'overall-new'!Q5)/'overall-new'!$C5</f>
        <v>7.165757906215925E-4</v>
      </c>
      <c r="S5" s="12">
        <f>('overall-new'!S5-'overall-new'!R5)/'overall-new'!$C5</f>
        <v>3.8887677208287861E-4</v>
      </c>
      <c r="T5" s="12">
        <f>('overall-new'!T5-'overall-new'!S5)/'overall-new'!$C5</f>
        <v>1.5299890948746004E-4</v>
      </c>
      <c r="U5" s="12">
        <f>('overall-new'!U5-'overall-new'!T5)/'overall-new'!$C5</f>
        <v>1.677099236641221E-3</v>
      </c>
      <c r="V5" s="12">
        <f>('overall-new'!V5-'overall-new'!U5)/'overall-new'!$C5</f>
        <v>1.4899672846237718E-3</v>
      </c>
      <c r="W5" s="12">
        <f>('overall-new'!W5-'overall-new'!V5)/'overall-new'!$C5</f>
        <v>8.6488549618320804E-4</v>
      </c>
      <c r="X5" s="12">
        <f>('overall-new'!X5-'overall-new'!W5)/'overall-new'!$C5</f>
        <v>1.2041439476553964E-3</v>
      </c>
      <c r="Y5" s="12">
        <f>('overall-new'!Y5-'overall-new'!X5)/'overall-new'!$C5</f>
        <v>5.0697928026172308E-4</v>
      </c>
      <c r="Z5" s="12">
        <f>('overall-new'!Z5-'overall-new'!Y5)/'overall-new'!$C5</f>
        <v>3.3685932388222573E-4</v>
      </c>
      <c r="AA5" s="12">
        <f>('overall-new'!AA5-'overall-new'!Z5)/'overall-new'!$C5</f>
        <v>2.6379498364231249E-4</v>
      </c>
      <c r="AB5" s="12">
        <f>IFERROR(('overall-new'!AB5-'overall-new'!AA5)/'overall-new'!$C5, "")</f>
        <v>1.135114503816793E-3</v>
      </c>
      <c r="AC5" s="12">
        <f>IFERROR(('overall-new'!AC5-'overall-new'!AB5)/'overall-new'!$C5, "")</f>
        <v>2.0523446019629158E-4</v>
      </c>
      <c r="AD5" s="12">
        <f>IFERROR(('overall-new'!AD5-'overall-new'!AC5)/'overall-new'!$C5, "")</f>
        <v>5.2835332606325025E-4</v>
      </c>
      <c r="AE5" s="12">
        <f>IFERROR(('overall-new'!AE5-'overall-new'!AD5)/'overall-new'!$C5, "")</f>
        <v>6.0512540894220289E-4</v>
      </c>
      <c r="AF5" s="12">
        <f>IFERROR(('overall-new'!AF5-'overall-new'!AE5)/'overall-new'!$C5, "")</f>
        <v>4.2006543075245347E-4</v>
      </c>
      <c r="AG5" s="12">
        <f>IFERROR(('overall-new'!AG5-'overall-new'!AF5)/'overall-new'!$C5, "")</f>
        <v>6.2039258451472058E-4</v>
      </c>
      <c r="AH5" s="12">
        <f>IFERROR(('overall-new'!AH5-'overall-new'!AG5)/'overall-new'!$C5, "")</f>
        <v>1.2920392584514725E-3</v>
      </c>
      <c r="AI5" s="12">
        <f>IFERROR(('overall-new'!AI5-'overall-new'!AH5)/'overall-new'!$C5, "")</f>
        <v>3.7448200654307683E-4</v>
      </c>
      <c r="AJ5" s="12">
        <f>IFERROR(('overall-new'!AJ5-'overall-new'!AI5)/'overall-new'!$C5, "")</f>
        <v>0</v>
      </c>
      <c r="AK5" s="12">
        <f>IFERROR(('overall-new'!AK5-'overall-new'!AJ5)/'overall-new'!$C5, "")</f>
        <v>1.7021810250817877E-3</v>
      </c>
      <c r="AL5" s="12">
        <f>IFERROR(('overall-new'!AL5-'overall-new'!AK5)/'overall-new'!$C5, "")</f>
        <v>3.1161395856052318E-3</v>
      </c>
      <c r="AM5" s="12">
        <f>IFERROR(('overall-new'!AM5-'overall-new'!AL5)/'overall-new'!$C5, "")</f>
        <v>2.145256270447113E-3</v>
      </c>
      <c r="AN5" s="12">
        <f>IFERROR(('overall-new'!AN5-'overall-new'!AM5)/'overall-new'!$C5, "")</f>
        <v>1.3237731733914927E-3</v>
      </c>
      <c r="AO5" s="12">
        <f>IFERROR(('overall-new'!AO5-'overall-new'!AN5)/'overall-new'!$C5, "")</f>
        <v>1.0610687022900784E-3</v>
      </c>
      <c r="AP5" s="12">
        <f>IFERROR(('overall-new'!AP5-'overall-new'!AO5)/'overall-new'!$C5, "")</f>
        <v>1.2502726281352246E-3</v>
      </c>
      <c r="AQ5" s="12">
        <f>IFERROR(('overall-new'!AQ5-'overall-new'!AP5)/'overall-new'!$C5, "")</f>
        <v>3.9029443838604102E-4</v>
      </c>
    </row>
    <row r="6" spans="1:44" x14ac:dyDescent="0.3">
      <c r="A6" t="s">
        <v>95</v>
      </c>
      <c r="C6">
        <f>'overall-new'!C6</f>
        <v>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 t="str">
        <f>IFERROR(('overall-new'!AB6-'overall-new'!AA6)/'overall-new'!$C6, "")</f>
        <v/>
      </c>
      <c r="AC6" s="12" t="str">
        <f>IFERROR(('overall-new'!AC6-'overall-new'!AB6)/'overall-new'!$C6, "")</f>
        <v/>
      </c>
      <c r="AD6" s="12" t="str">
        <f>IFERROR(('overall-new'!AD6-'overall-new'!AC6)/'overall-new'!$C6, "")</f>
        <v/>
      </c>
      <c r="AE6" s="12" t="str">
        <f>IFERROR(('overall-new'!AE6-'overall-new'!AD6)/'overall-new'!$C6, "")</f>
        <v/>
      </c>
      <c r="AF6" s="12" t="str">
        <f>IFERROR(('overall-new'!AF6-'overall-new'!AE6)/'overall-new'!$C6, "")</f>
        <v/>
      </c>
      <c r="AG6" s="12" t="str">
        <f>IFERROR(('overall-new'!AG6-'overall-new'!AF6)/'overall-new'!$C6, "")</f>
        <v/>
      </c>
      <c r="AH6" s="12" t="str">
        <f>IFERROR(('overall-new'!AH6-'overall-new'!AG6)/'overall-new'!$C6, "")</f>
        <v/>
      </c>
      <c r="AI6" s="12" t="str">
        <f>IFERROR(('overall-new'!AI6-'overall-new'!AH6)/'overall-new'!$C6, "")</f>
        <v/>
      </c>
      <c r="AJ6" s="12" t="str">
        <f>IFERROR(('overall-new'!AJ6-'overall-new'!AI6)/'overall-new'!$C6, "")</f>
        <v/>
      </c>
      <c r="AK6" s="12" t="str">
        <f>IFERROR(('overall-new'!AK6-'overall-new'!AJ6)/'overall-new'!$C6, "")</f>
        <v/>
      </c>
      <c r="AL6" s="12" t="str">
        <f>IFERROR(('overall-new'!AL6-'overall-new'!AK6)/'overall-new'!$C6, "")</f>
        <v/>
      </c>
      <c r="AM6" s="12" t="str">
        <f>IFERROR(('overall-new'!AM6-'overall-new'!AL6)/'overall-new'!$C6, "")</f>
        <v/>
      </c>
      <c r="AN6" s="12" t="str">
        <f>IFERROR(('overall-new'!AN6-'overall-new'!AM6)/'overall-new'!$C6, "")</f>
        <v/>
      </c>
      <c r="AO6" s="12" t="str">
        <f>IFERROR(('overall-new'!AO6-'overall-new'!AN6)/'overall-new'!$C6, "")</f>
        <v/>
      </c>
      <c r="AP6" s="12" t="str">
        <f>IFERROR(('overall-new'!AP6-'overall-new'!AO6)/'overall-new'!$C6, "")</f>
        <v/>
      </c>
      <c r="AQ6" s="12" t="str">
        <f>IFERROR(('overall-new'!AQ6-'overall-new'!AP6)/'overall-new'!$C6, "")</f>
        <v/>
      </c>
    </row>
    <row r="7" spans="1:44" x14ac:dyDescent="0.3">
      <c r="A7" t="s">
        <v>98</v>
      </c>
      <c r="B7" t="s">
        <v>100</v>
      </c>
      <c r="C7">
        <f>'overall-new'!C7</f>
        <v>3000</v>
      </c>
      <c r="D7" s="12"/>
      <c r="E7" s="12">
        <f>('overall-new'!E9-'overall-new'!D9)/'overall-new'!$C9</f>
        <v>0</v>
      </c>
      <c r="F7" s="12">
        <f>('overall-new'!F9-'overall-new'!E9)/'overall-new'!$C9</f>
        <v>0</v>
      </c>
      <c r="G7" s="12">
        <f>('overall-new'!G9-'overall-new'!F9)/'overall-new'!$C9</f>
        <v>1.0966666666666667E-4</v>
      </c>
      <c r="H7" s="12">
        <f>('overall-new'!H9-'overall-new'!G9)/'overall-new'!$C9</f>
        <v>3.0000000000000011E-5</v>
      </c>
      <c r="I7" s="12">
        <f>('overall-new'!I9-'overall-new'!H9)/'overall-new'!$C9</f>
        <v>0</v>
      </c>
      <c r="J7" s="12">
        <f>('overall-new'!J9-'overall-new'!I9)/'overall-new'!$C9</f>
        <v>1.4666666666666649E-5</v>
      </c>
      <c r="K7" s="12">
        <f>('overall-new'!K9-'overall-new'!J9)/'overall-new'!$C9</f>
        <v>2.6000000000000009E-5</v>
      </c>
      <c r="L7" s="12">
        <f>('overall-new'!L9-'overall-new'!K9)/'overall-new'!$C9</f>
        <v>2.6333333333333334E-5</v>
      </c>
      <c r="M7" s="12">
        <f>('overall-new'!M9-'overall-new'!L9)/'overall-new'!$C9</f>
        <v>2.6000000000000009E-5</v>
      </c>
      <c r="N7" s="12">
        <f>('overall-new'!N9-'overall-new'!M9)/'overall-new'!$C9</f>
        <v>2.5999999999999978E-5</v>
      </c>
      <c r="O7" s="12">
        <f>('overall-new'!O9-'overall-new'!N9)/'overall-new'!$C9</f>
        <v>3.8666666666666674E-5</v>
      </c>
      <c r="P7" s="12">
        <f>('overall-new'!P9-'overall-new'!O9)/'overall-new'!$C9</f>
        <v>3.8000000000000016E-5</v>
      </c>
      <c r="Q7" s="12">
        <f>('overall-new'!Q9-'overall-new'!P9)/'overall-new'!$C9</f>
        <v>1.2333333333333307E-5</v>
      </c>
      <c r="R7" s="12">
        <f>('overall-new'!R9-'overall-new'!Q9)/'overall-new'!$C9</f>
        <v>1.3833333333333335E-4</v>
      </c>
      <c r="S7" s="12">
        <f>('overall-new'!S9-'overall-new'!R9)/'overall-new'!$C9</f>
        <v>1.5533333333333328E-4</v>
      </c>
      <c r="T7" s="12">
        <f>('overall-new'!T9-'overall-new'!S9)/'overall-new'!$C9</f>
        <v>4.8666666666666693E-5</v>
      </c>
      <c r="U7" s="12">
        <f>('overall-new'!U9-'overall-new'!T9)/'overall-new'!$C9</f>
        <v>5.4166666666666675E-4</v>
      </c>
      <c r="V7" s="12">
        <f>('overall-new'!V9-'overall-new'!U9)/'overall-new'!$C9</f>
        <v>5.0633333333333324E-4</v>
      </c>
      <c r="W7" s="12">
        <f>('overall-new'!W9-'overall-new'!V9)/'overall-new'!$C9</f>
        <v>2.81E-4</v>
      </c>
      <c r="X7" s="12">
        <f>('overall-new'!X9-'overall-new'!W9)/'overall-new'!$C9</f>
        <v>4.0233333333333332E-4</v>
      </c>
      <c r="Y7" s="12">
        <f>('overall-new'!Y9-'overall-new'!X9)/'overall-new'!$C9</f>
        <v>2.0400000000000016E-4</v>
      </c>
      <c r="Z7" s="12">
        <f>('overall-new'!Z9-'overall-new'!Y9)/'overall-new'!$C9</f>
        <v>1.1866666666666627E-4</v>
      </c>
      <c r="AA7" s="12">
        <f>('overall-new'!AA9-'overall-new'!Z9)/'overall-new'!$C9</f>
        <v>1.1333333333333352E-4</v>
      </c>
      <c r="AB7" s="12">
        <f>IFERROR(('overall-new'!AB7-'overall-new'!AA7)/'overall-new'!$C7, "")</f>
        <v>0</v>
      </c>
      <c r="AC7" s="12">
        <f>IFERROR(('overall-new'!AC7-'overall-new'!AB7)/'overall-new'!$C7, "")</f>
        <v>0</v>
      </c>
      <c r="AD7" s="12">
        <f>IFERROR(('overall-new'!AD7-'overall-new'!AC7)/'overall-new'!$C7, "")</f>
        <v>1.6333333333333334E-4</v>
      </c>
      <c r="AE7" s="12">
        <f>IFERROR(('overall-new'!AE7-'overall-new'!AD7)/'overall-new'!$C7, "")</f>
        <v>2.0333333333333336E-4</v>
      </c>
      <c r="AF7" s="12">
        <f>IFERROR(('overall-new'!AF7-'overall-new'!AE7)/'overall-new'!$C7, "")</f>
        <v>2.6999999999999995E-4</v>
      </c>
      <c r="AG7" s="12">
        <f>IFERROR(('overall-new'!AG7-'overall-new'!AF7)/'overall-new'!$C7, "")</f>
        <v>1.1333333333333336E-4</v>
      </c>
      <c r="AH7" s="12">
        <f>IFERROR(('overall-new'!AH7-'overall-new'!AG7)/'overall-new'!$C7, "")</f>
        <v>1.2866666666666669E-3</v>
      </c>
      <c r="AI7" s="12">
        <f>IFERROR(('overall-new'!AI7-'overall-new'!AH7)/'overall-new'!$C7, "")</f>
        <v>4.666666666666665E-4</v>
      </c>
      <c r="AJ7" s="12">
        <f>IFERROR(('overall-new'!AJ7-'overall-new'!AI7)/'overall-new'!$C7, "")</f>
        <v>1.1333333333333329E-4</v>
      </c>
      <c r="AK7" s="12">
        <f>IFERROR(('overall-new'!AK7-'overall-new'!AJ7)/'overall-new'!$C7, "")</f>
        <v>1.3600000000000001E-3</v>
      </c>
      <c r="AL7" s="12">
        <f>IFERROR(('overall-new'!AL7-'overall-new'!AK7)/'overall-new'!$C7, "")</f>
        <v>2.9266666666666673E-3</v>
      </c>
      <c r="AM7" s="12">
        <f>IFERROR(('overall-new'!AM7-'overall-new'!AL7)/'overall-new'!$C7, "")</f>
        <v>2.116666666666666E-3</v>
      </c>
      <c r="AN7" s="12">
        <f>IFERROR(('overall-new'!AN7-'overall-new'!AM7)/'overall-new'!$C7, "")</f>
        <v>1.0700000000000002E-3</v>
      </c>
      <c r="AO7" s="12">
        <f>IFERROR(('overall-new'!AO7-'overall-new'!AN7)/'overall-new'!$C7, "")</f>
        <v>1.1633333333333328E-3</v>
      </c>
      <c r="AP7" s="12">
        <f>IFERROR(('overall-new'!AP7-'overall-new'!AO7)/'overall-new'!$C7, "")</f>
        <v>1.0533333333333345E-3</v>
      </c>
      <c r="AQ7" s="12">
        <f>IFERROR(('overall-new'!AQ7-'overall-new'!AP7)/'overall-new'!$C7, "")</f>
        <v>5.2999999999999879E-4</v>
      </c>
    </row>
    <row r="8" spans="1:44" x14ac:dyDescent="0.3">
      <c r="C8">
        <f>'overall-new'!C8</f>
        <v>0</v>
      </c>
      <c r="D8" s="12"/>
      <c r="E8" s="12" t="e">
        <f>('overall-new'!E10-'overall-new'!D10)/'overall-new'!$C10</f>
        <v>#DIV/0!</v>
      </c>
      <c r="F8" s="12" t="e">
        <f>('overall-new'!F10-'overall-new'!E10)/'overall-new'!$C10</f>
        <v>#DIV/0!</v>
      </c>
      <c r="G8" s="12" t="e">
        <f>('overall-new'!G10-'overall-new'!F10)/'overall-new'!$C10</f>
        <v>#DIV/0!</v>
      </c>
      <c r="H8" s="12" t="e">
        <f>('overall-new'!H10-'overall-new'!G10)/'overall-new'!$C10</f>
        <v>#DIV/0!</v>
      </c>
      <c r="I8" s="12" t="e">
        <f>('overall-new'!I10-'overall-new'!H10)/'overall-new'!$C10</f>
        <v>#DIV/0!</v>
      </c>
      <c r="J8" s="12" t="e">
        <f>('overall-new'!J10-'overall-new'!I10)/'overall-new'!$C10</f>
        <v>#DIV/0!</v>
      </c>
      <c r="K8" s="12" t="e">
        <f>('overall-new'!K10-'overall-new'!J10)/'overall-new'!$C10</f>
        <v>#DIV/0!</v>
      </c>
      <c r="L8" s="12" t="e">
        <f>('overall-new'!L10-'overall-new'!K10)/'overall-new'!$C10</f>
        <v>#DIV/0!</v>
      </c>
      <c r="M8" s="12" t="e">
        <f>('overall-new'!M10-'overall-new'!L10)/'overall-new'!$C10</f>
        <v>#DIV/0!</v>
      </c>
      <c r="N8" s="12" t="e">
        <f>('overall-new'!N10-'overall-new'!M10)/'overall-new'!$C10</f>
        <v>#DIV/0!</v>
      </c>
      <c r="O8" s="12" t="e">
        <f>('overall-new'!O10-'overall-new'!N10)/'overall-new'!$C10</f>
        <v>#DIV/0!</v>
      </c>
      <c r="P8" s="12" t="e">
        <f>('overall-new'!P10-'overall-new'!O10)/'overall-new'!$C10</f>
        <v>#DIV/0!</v>
      </c>
      <c r="Q8" s="12" t="e">
        <f>('overall-new'!Q10-'overall-new'!P10)/'overall-new'!$C10</f>
        <v>#DIV/0!</v>
      </c>
      <c r="R8" s="12" t="e">
        <f>('overall-new'!R10-'overall-new'!Q10)/'overall-new'!$C10</f>
        <v>#DIV/0!</v>
      </c>
      <c r="S8" s="12" t="e">
        <f>('overall-new'!S10-'overall-new'!R10)/'overall-new'!$C10</f>
        <v>#DIV/0!</v>
      </c>
      <c r="T8" s="12" t="e">
        <f>('overall-new'!T10-'overall-new'!S10)/'overall-new'!$C10</f>
        <v>#DIV/0!</v>
      </c>
      <c r="U8" s="12" t="e">
        <f>('overall-new'!U10-'overall-new'!T10)/'overall-new'!$C10</f>
        <v>#DIV/0!</v>
      </c>
      <c r="V8" s="12" t="e">
        <f>('overall-new'!V10-'overall-new'!U10)/'overall-new'!$C10</f>
        <v>#DIV/0!</v>
      </c>
      <c r="W8" s="12" t="e">
        <f>('overall-new'!W10-'overall-new'!V10)/'overall-new'!$C10</f>
        <v>#DIV/0!</v>
      </c>
      <c r="X8" s="12" t="e">
        <f>('overall-new'!X10-'overall-new'!W10)/'overall-new'!$C10</f>
        <v>#DIV/0!</v>
      </c>
      <c r="Y8" s="12" t="e">
        <f>('overall-new'!Y10-'overall-new'!X10)/'overall-new'!$C10</f>
        <v>#DIV/0!</v>
      </c>
      <c r="Z8" s="12" t="e">
        <f>('overall-new'!Z10-'overall-new'!Y10)/'overall-new'!$C10</f>
        <v>#DIV/0!</v>
      </c>
      <c r="AA8" s="12" t="e">
        <f>('overall-new'!AA10-'overall-new'!Z10)/'overall-new'!$C10</f>
        <v>#DIV/0!</v>
      </c>
      <c r="AB8" s="12" t="str">
        <f>IFERROR(('overall-new'!AB8-'overall-new'!AA8)/'overall-new'!$C8, "")</f>
        <v/>
      </c>
      <c r="AC8" s="12" t="str">
        <f>IFERROR(('overall-new'!AC8-'overall-new'!AB8)/'overall-new'!$C8, "")</f>
        <v/>
      </c>
      <c r="AD8" s="12" t="str">
        <f>IFERROR(('overall-new'!AD8-'overall-new'!AC8)/'overall-new'!$C8, "")</f>
        <v/>
      </c>
      <c r="AE8" s="12" t="str">
        <f>IFERROR(('overall-new'!AE8-'overall-new'!AD8)/'overall-new'!$C8, "")</f>
        <v/>
      </c>
      <c r="AF8" s="12" t="str">
        <f>IFERROR(('overall-new'!AF8-'overall-new'!AE8)/'overall-new'!$C8, "")</f>
        <v/>
      </c>
      <c r="AG8" s="12" t="str">
        <f>IFERROR(('overall-new'!AG8-'overall-new'!AF8)/'overall-new'!$C8, "")</f>
        <v/>
      </c>
      <c r="AH8" s="12" t="str">
        <f>IFERROR(('overall-new'!AH8-'overall-new'!AG8)/'overall-new'!$C8, "")</f>
        <v/>
      </c>
      <c r="AI8" s="12" t="str">
        <f>IFERROR(('overall-new'!AI8-'overall-new'!AH8)/'overall-new'!$C8, "")</f>
        <v/>
      </c>
      <c r="AJ8" s="12" t="str">
        <f>IFERROR(('overall-new'!AJ8-'overall-new'!AI8)/'overall-new'!$C8, "")</f>
        <v/>
      </c>
      <c r="AK8" s="12" t="str">
        <f>IFERROR(('overall-new'!AK8-'overall-new'!AJ8)/'overall-new'!$C8, "")</f>
        <v/>
      </c>
      <c r="AL8" s="12" t="str">
        <f>IFERROR(('overall-new'!AL8-'overall-new'!AK8)/'overall-new'!$C8, "")</f>
        <v/>
      </c>
      <c r="AM8" s="12" t="str">
        <f>IFERROR(('overall-new'!AM8-'overall-new'!AL8)/'overall-new'!$C8, "")</f>
        <v/>
      </c>
      <c r="AN8" s="12" t="str">
        <f>IFERROR(('overall-new'!AN8-'overall-new'!AM8)/'overall-new'!$C8, "")</f>
        <v/>
      </c>
      <c r="AO8" s="12" t="str">
        <f>IFERROR(('overall-new'!AO8-'overall-new'!AN8)/'overall-new'!$C8, "")</f>
        <v/>
      </c>
      <c r="AP8" s="12" t="str">
        <f>IFERROR(('overall-new'!AP8-'overall-new'!AO8)/'overall-new'!$C8, "")</f>
        <v/>
      </c>
      <c r="AQ8" s="12" t="str">
        <f>IFERROR(('overall-new'!AQ8-'overall-new'!AP8)/'overall-new'!$C8, "")</f>
        <v/>
      </c>
    </row>
    <row r="9" spans="1:44" x14ac:dyDescent="0.3">
      <c r="A9" t="s">
        <v>82</v>
      </c>
      <c r="B9">
        <v>14</v>
      </c>
      <c r="C9">
        <f>'overall-new'!C9</f>
        <v>30000</v>
      </c>
      <c r="D9" s="12"/>
      <c r="E9" s="12" t="e">
        <f>('overall-new'!E11-'overall-new'!D11)/'overall-new'!$C11</f>
        <v>#DIV/0!</v>
      </c>
      <c r="F9" s="12" t="e">
        <f>('overall-new'!F11-'overall-new'!E11)/'overall-new'!$C11</f>
        <v>#DIV/0!</v>
      </c>
      <c r="G9" s="12" t="e">
        <f>('overall-new'!G11-'overall-new'!F11)/'overall-new'!$C11</f>
        <v>#DIV/0!</v>
      </c>
      <c r="H9" s="12" t="e">
        <f>('overall-new'!H11-'overall-new'!G11)/'overall-new'!$C11</f>
        <v>#DIV/0!</v>
      </c>
      <c r="I9" s="12" t="e">
        <f>('overall-new'!I11-'overall-new'!H11)/'overall-new'!$C11</f>
        <v>#DIV/0!</v>
      </c>
      <c r="J9" s="12" t="e">
        <f>('overall-new'!J11-'overall-new'!I11)/'overall-new'!$C11</f>
        <v>#DIV/0!</v>
      </c>
      <c r="K9" s="12" t="e">
        <f>('overall-new'!K11-'overall-new'!J11)/'overall-new'!$C11</f>
        <v>#DIV/0!</v>
      </c>
      <c r="L9" s="12" t="e">
        <f>('overall-new'!L11-'overall-new'!K11)/'overall-new'!$C11</f>
        <v>#DIV/0!</v>
      </c>
      <c r="M9" s="12" t="e">
        <f>('overall-new'!M11-'overall-new'!L11)/'overall-new'!$C11</f>
        <v>#DIV/0!</v>
      </c>
      <c r="N9" s="12" t="e">
        <f>('overall-new'!N11-'overall-new'!M11)/'overall-new'!$C11</f>
        <v>#DIV/0!</v>
      </c>
      <c r="O9" s="12" t="e">
        <f>('overall-new'!O11-'overall-new'!N11)/'overall-new'!$C11</f>
        <v>#DIV/0!</v>
      </c>
      <c r="P9" s="12" t="e">
        <f>('overall-new'!P11-'overall-new'!O11)/'overall-new'!$C11</f>
        <v>#DIV/0!</v>
      </c>
      <c r="Q9" s="12" t="e">
        <f>('overall-new'!Q11-'overall-new'!P11)/'overall-new'!$C11</f>
        <v>#DIV/0!</v>
      </c>
      <c r="R9" s="12" t="e">
        <f>('overall-new'!R11-'overall-new'!Q11)/'overall-new'!$C11</f>
        <v>#DIV/0!</v>
      </c>
      <c r="S9" s="12" t="e">
        <f>('overall-new'!S11-'overall-new'!R11)/'overall-new'!$C11</f>
        <v>#DIV/0!</v>
      </c>
      <c r="T9" s="12" t="e">
        <f>('overall-new'!T11-'overall-new'!S11)/'overall-new'!$C11</f>
        <v>#DIV/0!</v>
      </c>
      <c r="U9" s="12" t="e">
        <f>('overall-new'!U11-'overall-new'!T11)/'overall-new'!$C11</f>
        <v>#DIV/0!</v>
      </c>
      <c r="V9" s="12" t="e">
        <f>('overall-new'!V11-'overall-new'!U11)/'overall-new'!$C11</f>
        <v>#DIV/0!</v>
      </c>
      <c r="W9" s="12" t="e">
        <f>('overall-new'!W11-'overall-new'!V11)/'overall-new'!$C11</f>
        <v>#DIV/0!</v>
      </c>
      <c r="X9" s="12" t="e">
        <f>('overall-new'!X11-'overall-new'!W11)/'overall-new'!$C11</f>
        <v>#DIV/0!</v>
      </c>
      <c r="Y9" s="12" t="e">
        <f>('overall-new'!Y11-'overall-new'!X11)/'overall-new'!$C11</f>
        <v>#DIV/0!</v>
      </c>
      <c r="Z9" s="12" t="e">
        <f>('overall-new'!Z11-'overall-new'!Y11)/'overall-new'!$C11</f>
        <v>#DIV/0!</v>
      </c>
      <c r="AA9" s="12" t="e">
        <f>('overall-new'!AA11-'overall-new'!Z11)/'overall-new'!$C11</f>
        <v>#DIV/0!</v>
      </c>
      <c r="AB9" s="12">
        <f>IFERROR(('overall-new'!AB9-'overall-new'!AA9)/'overall-new'!$C9, "")</f>
        <v>3.5300000000000012E-4</v>
      </c>
      <c r="AC9" s="12">
        <f>IFERROR(('overall-new'!AC9-'overall-new'!AB9)/'overall-new'!$C9, "")</f>
        <v>8.099999999999976E-5</v>
      </c>
      <c r="AD9" s="12">
        <f>IFERROR(('overall-new'!AD9-'overall-new'!AC9)/'overall-new'!$C9, "")</f>
        <v>1.9000000000000009E-4</v>
      </c>
      <c r="AE9" s="12">
        <f>IFERROR(('overall-new'!AE9-'overall-new'!AD9)/'overall-new'!$C9, "")</f>
        <v>2.2133333333333336E-4</v>
      </c>
      <c r="AF9" s="12">
        <f>IFERROR(('overall-new'!AF9-'overall-new'!AE9)/'overall-new'!$C9, "")</f>
        <v>1.1533333333333359E-4</v>
      </c>
      <c r="AG9" s="12">
        <f>IFERROR(('overall-new'!AG9-'overall-new'!AF9)/'overall-new'!$C9, "")</f>
        <v>4.5333333333333266E-4</v>
      </c>
      <c r="AH9" s="12">
        <f>IFERROR(('overall-new'!AH9-'overall-new'!AG9)/'overall-new'!$C9, "")</f>
        <v>2.3333333333333333E-4</v>
      </c>
      <c r="AI9" s="12">
        <f>IFERROR(('overall-new'!AI9-'overall-new'!AH9)/'overall-new'!$C9, "")</f>
        <v>1.1700000000000065E-4</v>
      </c>
      <c r="AJ9" s="12">
        <f>IFERROR(('overall-new'!AJ9-'overall-new'!AI9)/'overall-new'!$C9, "")</f>
        <v>1.1599999999999966E-4</v>
      </c>
      <c r="AK9" s="12">
        <f>IFERROR(('overall-new'!AK9-'overall-new'!AJ9)/'overall-new'!$C9, "")</f>
        <v>4.3900000000000053E-4</v>
      </c>
      <c r="AL9" s="12">
        <f>IFERROR(('overall-new'!AL9-'overall-new'!AK9)/'overall-new'!$C9, "")</f>
        <v>1.0843333333333334E-3</v>
      </c>
      <c r="AM9" s="12">
        <f>IFERROR(('overall-new'!AM9-'overall-new'!AL9)/'overall-new'!$C9, "")</f>
        <v>8.2433333333333295E-4</v>
      </c>
      <c r="AN9" s="12">
        <f>IFERROR(('overall-new'!AN9-'overall-new'!AM9)/'overall-new'!$C9, "")</f>
        <v>4.1599999999999965E-4</v>
      </c>
      <c r="AO9" s="12">
        <f>IFERROR(('overall-new'!AO9-'overall-new'!AN9)/'overall-new'!$C9, "")</f>
        <v>3.3333333333333332E-4</v>
      </c>
      <c r="AP9" s="12">
        <f>IFERROR(('overall-new'!AP9-'overall-new'!AO9)/'overall-new'!$C9, "")</f>
        <v>4.3000000000000021E-4</v>
      </c>
      <c r="AQ9" s="12">
        <f>IFERROR(('overall-new'!AQ9-'overall-new'!AP9)/'overall-new'!$C9, "")</f>
        <v>2.0866666666666635E-4</v>
      </c>
    </row>
    <row r="10" spans="1:44" x14ac:dyDescent="0.3">
      <c r="B10">
        <v>22</v>
      </c>
      <c r="C10">
        <f>'overall-new'!C10</f>
        <v>0</v>
      </c>
      <c r="D10" s="12"/>
      <c r="E10" s="12">
        <f>('overall-new'!E12-'overall-new'!D12)/'overall-new'!$C12</f>
        <v>0</v>
      </c>
      <c r="F10" s="12">
        <f>('overall-new'!F12-'overall-new'!E12)/'overall-new'!$C12</f>
        <v>0</v>
      </c>
      <c r="G10" s="12">
        <f>('overall-new'!G12-'overall-new'!F12)/'overall-new'!$C12</f>
        <v>0</v>
      </c>
      <c r="H10" s="12">
        <f>('overall-new'!H12-'overall-new'!G12)/'overall-new'!$C12</f>
        <v>0</v>
      </c>
      <c r="I10" s="12">
        <f>('overall-new'!I12-'overall-new'!H12)/'overall-new'!$C12</f>
        <v>0</v>
      </c>
      <c r="J10" s="12">
        <f>('overall-new'!J12-'overall-new'!I12)/'overall-new'!$C12</f>
        <v>2.0400000000000001E-5</v>
      </c>
      <c r="K10" s="12">
        <f>('overall-new'!K12-'overall-new'!J12)/'overall-new'!$C12</f>
        <v>4.3600000000000003E-5</v>
      </c>
      <c r="L10" s="12">
        <f>('overall-new'!L12-'overall-new'!K12)/'overall-new'!$C12</f>
        <v>4.0800000000000002E-5</v>
      </c>
      <c r="M10" s="12">
        <f>('overall-new'!M12-'overall-new'!L12)/'overall-new'!$C12</f>
        <v>4.1999999999999991E-5</v>
      </c>
      <c r="N10" s="12">
        <f>('overall-new'!N12-'overall-new'!M12)/'overall-new'!$C12</f>
        <v>4.0800000000000016E-5</v>
      </c>
      <c r="O10" s="12">
        <f>('overall-new'!O12-'overall-new'!N12)/'overall-new'!$C12</f>
        <v>5.7999999999999973E-5</v>
      </c>
      <c r="P10" s="12">
        <f>('overall-new'!P12-'overall-new'!O12)/'overall-new'!$C12</f>
        <v>5.6799999999999998E-5</v>
      </c>
      <c r="Q10" s="12">
        <f>('overall-new'!Q12-'overall-new'!P12)/'overall-new'!$C12</f>
        <v>1.8799999999999989E-5</v>
      </c>
      <c r="R10" s="12">
        <f>('overall-new'!R12-'overall-new'!Q12)/'overall-new'!$C12</f>
        <v>1.132E-4</v>
      </c>
      <c r="S10" s="12">
        <f>('overall-new'!S12-'overall-new'!R12)/'overall-new'!$C12</f>
        <v>7.5200000000000025E-5</v>
      </c>
      <c r="T10" s="12">
        <f>('overall-new'!T12-'overall-new'!S12)/'overall-new'!$C12</f>
        <v>1.8800000000000027E-5</v>
      </c>
      <c r="U10" s="12">
        <f>('overall-new'!U12-'overall-new'!T12)/'overall-new'!$C12</f>
        <v>2.608E-4</v>
      </c>
      <c r="V10" s="12">
        <f>('overall-new'!V12-'overall-new'!U12)/'overall-new'!$C12</f>
        <v>2.4480000000000004E-4</v>
      </c>
      <c r="W10" s="12">
        <f>('overall-new'!W12-'overall-new'!V12)/'overall-new'!$C12</f>
        <v>2.1479999999999991E-4</v>
      </c>
      <c r="X10" s="12">
        <f>('overall-new'!X12-'overall-new'!W12)/'overall-new'!$C12</f>
        <v>3.7280000000000001E-4</v>
      </c>
      <c r="Y10" s="12">
        <f>('overall-new'!Y12-'overall-new'!X12)/'overall-new'!$C12</f>
        <v>2.9560000000000003E-4</v>
      </c>
      <c r="Z10" s="12">
        <f>('overall-new'!Z12-'overall-new'!Y12)/'overall-new'!$C12</f>
        <v>1.6680000000000007E-4</v>
      </c>
      <c r="AA10" s="12">
        <f>('overall-new'!AA12-'overall-new'!Z12)/'overall-new'!$C12</f>
        <v>1.6960000000000008E-4</v>
      </c>
      <c r="AB10" s="12" t="str">
        <f>IFERROR(('overall-new'!AB10-'overall-new'!AA10)/'overall-new'!$C10, "")</f>
        <v/>
      </c>
      <c r="AC10" s="12" t="str">
        <f>IFERROR(('overall-new'!AC10-'overall-new'!AB10)/'overall-new'!$C10, "")</f>
        <v/>
      </c>
      <c r="AD10" s="12" t="str">
        <f>IFERROR(('overall-new'!AD10-'overall-new'!AC10)/'overall-new'!$C10, "")</f>
        <v/>
      </c>
      <c r="AE10" s="12" t="str">
        <f>IFERROR(('overall-new'!AE10-'overall-new'!AD10)/'overall-new'!$C10, "")</f>
        <v/>
      </c>
      <c r="AF10" s="12" t="str">
        <f>IFERROR(('overall-new'!AF10-'overall-new'!AE10)/'overall-new'!$C10, "")</f>
        <v/>
      </c>
      <c r="AG10" s="12" t="str">
        <f>IFERROR(('overall-new'!AG10-'overall-new'!AF10)/'overall-new'!$C10, "")</f>
        <v/>
      </c>
      <c r="AH10" s="12" t="str">
        <f>IFERROR(('overall-new'!AH10-'overall-new'!AG10)/'overall-new'!$C10, "")</f>
        <v/>
      </c>
      <c r="AI10" s="12" t="str">
        <f>IFERROR(('overall-new'!AI10-'overall-new'!AH10)/'overall-new'!$C10, "")</f>
        <v/>
      </c>
      <c r="AJ10" s="12" t="str">
        <f>IFERROR(('overall-new'!AJ10-'overall-new'!AI10)/'overall-new'!$C10, "")</f>
        <v/>
      </c>
      <c r="AK10" s="12" t="str">
        <f>IFERROR(('overall-new'!AK10-'overall-new'!AJ10)/'overall-new'!$C10, "")</f>
        <v/>
      </c>
      <c r="AL10" s="12" t="str">
        <f>IFERROR(('overall-new'!AL10-'overall-new'!AK10)/'overall-new'!$C10, "")</f>
        <v/>
      </c>
      <c r="AM10" s="12" t="str">
        <f>IFERROR(('overall-new'!AM10-'overall-new'!AL10)/'overall-new'!$C10, "")</f>
        <v/>
      </c>
      <c r="AN10" s="12" t="str">
        <f>IFERROR(('overall-new'!AN10-'overall-new'!AM10)/'overall-new'!$C10, "")</f>
        <v/>
      </c>
      <c r="AO10" s="12" t="str">
        <f>IFERROR(('overall-new'!AO10-'overall-new'!AN10)/'overall-new'!$C10, "")</f>
        <v/>
      </c>
      <c r="AP10" s="12" t="str">
        <f>IFERROR(('overall-new'!AP10-'overall-new'!AO10)/'overall-new'!$C10, "")</f>
        <v/>
      </c>
      <c r="AQ10" s="12" t="str">
        <f>IFERROR(('overall-new'!AQ10-'overall-new'!AP10)/'overall-new'!$C10, "")</f>
        <v/>
      </c>
    </row>
    <row r="11" spans="1:44" x14ac:dyDescent="0.3">
      <c r="B11">
        <v>27</v>
      </c>
      <c r="C11">
        <f>'overall-new'!C11</f>
        <v>0</v>
      </c>
      <c r="D11" s="12"/>
      <c r="E11" s="12" t="e">
        <f>('overall-new'!E13-'overall-new'!D13)/'overall-new'!$C13</f>
        <v>#DIV/0!</v>
      </c>
      <c r="F11" s="12" t="e">
        <f>('overall-new'!F13-'overall-new'!E13)/'overall-new'!$C13</f>
        <v>#DIV/0!</v>
      </c>
      <c r="G11" s="12" t="e">
        <f>('overall-new'!G13-'overall-new'!F13)/'overall-new'!$C13</f>
        <v>#DIV/0!</v>
      </c>
      <c r="H11" s="12" t="e">
        <f>('overall-new'!H13-'overall-new'!G13)/'overall-new'!$C13</f>
        <v>#DIV/0!</v>
      </c>
      <c r="I11" s="12" t="e">
        <f>('overall-new'!I13-'overall-new'!H13)/'overall-new'!$C13</f>
        <v>#DIV/0!</v>
      </c>
      <c r="J11" s="12" t="e">
        <f>('overall-new'!J13-'overall-new'!I13)/'overall-new'!$C13</f>
        <v>#DIV/0!</v>
      </c>
      <c r="K11" s="12" t="e">
        <f>('overall-new'!K13-'overall-new'!J13)/'overall-new'!$C13</f>
        <v>#DIV/0!</v>
      </c>
      <c r="L11" s="12" t="e">
        <f>('overall-new'!L13-'overall-new'!K13)/'overall-new'!$C13</f>
        <v>#DIV/0!</v>
      </c>
      <c r="M11" s="12" t="e">
        <f>('overall-new'!M13-'overall-new'!L13)/'overall-new'!$C13</f>
        <v>#DIV/0!</v>
      </c>
      <c r="N11" s="12" t="e">
        <f>('overall-new'!N13-'overall-new'!M13)/'overall-new'!$C13</f>
        <v>#DIV/0!</v>
      </c>
      <c r="O11" s="12" t="e">
        <f>('overall-new'!O13-'overall-new'!N13)/'overall-new'!$C13</f>
        <v>#DIV/0!</v>
      </c>
      <c r="P11" s="12" t="e">
        <f>('overall-new'!P13-'overall-new'!O13)/'overall-new'!$C13</f>
        <v>#DIV/0!</v>
      </c>
      <c r="Q11" s="12" t="e">
        <f>('overall-new'!Q13-'overall-new'!P13)/'overall-new'!$C13</f>
        <v>#DIV/0!</v>
      </c>
      <c r="R11" s="12" t="e">
        <f>('overall-new'!R13-'overall-new'!Q13)/'overall-new'!$C13</f>
        <v>#DIV/0!</v>
      </c>
      <c r="S11" s="12" t="e">
        <f>('overall-new'!S13-'overall-new'!R13)/'overall-new'!$C13</f>
        <v>#DIV/0!</v>
      </c>
      <c r="T11" s="12" t="e">
        <f>('overall-new'!T13-'overall-new'!S13)/'overall-new'!$C13</f>
        <v>#DIV/0!</v>
      </c>
      <c r="U11" s="12" t="e">
        <f>('overall-new'!U13-'overall-new'!T13)/'overall-new'!$C13</f>
        <v>#DIV/0!</v>
      </c>
      <c r="V11" s="12" t="e">
        <f>('overall-new'!V13-'overall-new'!U13)/'overall-new'!$C13</f>
        <v>#DIV/0!</v>
      </c>
      <c r="W11" s="12" t="e">
        <f>('overall-new'!W13-'overall-new'!V13)/'overall-new'!$C13</f>
        <v>#DIV/0!</v>
      </c>
      <c r="X11" s="12" t="e">
        <f>('overall-new'!X13-'overall-new'!W13)/'overall-new'!$C13</f>
        <v>#DIV/0!</v>
      </c>
      <c r="Y11" s="12" t="e">
        <f>('overall-new'!Y13-'overall-new'!X13)/'overall-new'!$C13</f>
        <v>#DIV/0!</v>
      </c>
      <c r="Z11" s="12" t="e">
        <f>('overall-new'!Z13-'overall-new'!Y13)/'overall-new'!$C13</f>
        <v>#DIV/0!</v>
      </c>
      <c r="AA11" s="12" t="e">
        <f>('overall-new'!AA13-'overall-new'!Z13)/'overall-new'!$C13</f>
        <v>#DIV/0!</v>
      </c>
      <c r="AB11" s="12" t="str">
        <f>IFERROR(('overall-new'!AB11-'overall-new'!AA11)/'overall-new'!$C11, "")</f>
        <v/>
      </c>
      <c r="AC11" s="12" t="str">
        <f>IFERROR(('overall-new'!AC11-'overall-new'!AB11)/'overall-new'!$C11, "")</f>
        <v/>
      </c>
      <c r="AD11" s="12" t="str">
        <f>IFERROR(('overall-new'!AD11-'overall-new'!AC11)/'overall-new'!$C11, "")</f>
        <v/>
      </c>
      <c r="AE11" s="12" t="str">
        <f>IFERROR(('overall-new'!AE11-'overall-new'!AD11)/'overall-new'!$C11, "")</f>
        <v/>
      </c>
      <c r="AF11" s="12" t="str">
        <f>IFERROR(('overall-new'!AF11-'overall-new'!AE11)/'overall-new'!$C11, "")</f>
        <v/>
      </c>
      <c r="AG11" s="12" t="str">
        <f>IFERROR(('overall-new'!AG11-'overall-new'!AF11)/'overall-new'!$C11, "")</f>
        <v/>
      </c>
      <c r="AH11" s="12" t="str">
        <f>IFERROR(('overall-new'!AH11-'overall-new'!AG11)/'overall-new'!$C11, "")</f>
        <v/>
      </c>
      <c r="AI11" s="12" t="str">
        <f>IFERROR(('overall-new'!AI11-'overall-new'!AH11)/'overall-new'!$C11, "")</f>
        <v/>
      </c>
      <c r="AJ11" s="12" t="str">
        <f>IFERROR(('overall-new'!AJ11-'overall-new'!AI11)/'overall-new'!$C11, "")</f>
        <v/>
      </c>
      <c r="AK11" s="12" t="str">
        <f>IFERROR(('overall-new'!AK11-'overall-new'!AJ11)/'overall-new'!$C11, "")</f>
        <v/>
      </c>
      <c r="AL11" s="12" t="str">
        <f>IFERROR(('overall-new'!AL11-'overall-new'!AK11)/'overall-new'!$C11, "")</f>
        <v/>
      </c>
      <c r="AM11" s="12" t="str">
        <f>IFERROR(('overall-new'!AM11-'overall-new'!AL11)/'overall-new'!$C11, "")</f>
        <v/>
      </c>
      <c r="AN11" s="12" t="str">
        <f>IFERROR(('overall-new'!AN11-'overall-new'!AM11)/'overall-new'!$C11, "")</f>
        <v/>
      </c>
      <c r="AO11" s="12" t="str">
        <f>IFERROR(('overall-new'!AO11-'overall-new'!AN11)/'overall-new'!$C11, "")</f>
        <v/>
      </c>
      <c r="AP11" s="12" t="str">
        <f>IFERROR(('overall-new'!AP11-'overall-new'!AO11)/'overall-new'!$C11, "")</f>
        <v/>
      </c>
      <c r="AQ11" s="12" t="str">
        <f>IFERROR(('overall-new'!AQ11-'overall-new'!AP11)/'overall-new'!$C11, "")</f>
        <v/>
      </c>
    </row>
    <row r="12" spans="1:44" x14ac:dyDescent="0.3">
      <c r="B12" t="s">
        <v>83</v>
      </c>
      <c r="C12">
        <f>'overall-new'!C12</f>
        <v>25000</v>
      </c>
      <c r="D12" s="12"/>
      <c r="E12" s="12">
        <f>('overall-new'!E14-'overall-new'!D14)/'overall-new'!$C14</f>
        <v>0</v>
      </c>
      <c r="F12" s="12">
        <f>('overall-new'!F14-'overall-new'!E14)/'overall-new'!$C14</f>
        <v>0</v>
      </c>
      <c r="G12" s="12">
        <f>('overall-new'!G14-'overall-new'!F14)/'overall-new'!$C14</f>
        <v>5.9818181818181817E-5</v>
      </c>
      <c r="H12" s="12">
        <f>('overall-new'!H14-'overall-new'!G14)/'overall-new'!$C14</f>
        <v>1.6363636363636369E-5</v>
      </c>
      <c r="I12" s="12">
        <f>('overall-new'!I14-'overall-new'!H14)/'overall-new'!$C14</f>
        <v>0</v>
      </c>
      <c r="J12" s="12">
        <f>('overall-new'!J14-'overall-new'!I14)/'overall-new'!$C14</f>
        <v>1.727272727272726E-5</v>
      </c>
      <c r="K12" s="12">
        <f>('overall-new'!K14-'overall-new'!J14)/'overall-new'!$C14</f>
        <v>3.4E-5</v>
      </c>
      <c r="L12" s="12">
        <f>('overall-new'!L14-'overall-new'!K14)/'overall-new'!$C14</f>
        <v>3.2909090909090917E-5</v>
      </c>
      <c r="M12" s="12">
        <f>('overall-new'!M14-'overall-new'!L14)/'overall-new'!$C14</f>
        <v>3.3272727272727273E-5</v>
      </c>
      <c r="N12" s="12">
        <f>('overall-new'!N14-'overall-new'!M14)/'overall-new'!$C14</f>
        <v>3.2727272727272705E-5</v>
      </c>
      <c r="O12" s="12">
        <f>('overall-new'!O14-'overall-new'!N14)/'overall-new'!$C14</f>
        <v>4.7454545454545446E-5</v>
      </c>
      <c r="P12" s="12">
        <f>('overall-new'!P14-'overall-new'!O14)/'overall-new'!$C14</f>
        <v>4.6545454545454589E-5</v>
      </c>
      <c r="Q12" s="12">
        <f>('overall-new'!Q14-'overall-new'!P14)/'overall-new'!$C14</f>
        <v>1.5272727272727269E-5</v>
      </c>
      <c r="R12" s="12">
        <f>('overall-new'!R14-'overall-new'!Q14)/'overall-new'!$C14</f>
        <v>1.2690909090909086E-4</v>
      </c>
      <c r="S12" s="12">
        <f>('overall-new'!S14-'overall-new'!R14)/'overall-new'!$C14</f>
        <v>1.1890909090909089E-4</v>
      </c>
      <c r="T12" s="12">
        <f>('overall-new'!T14-'overall-new'!S14)/'overall-new'!$C14</f>
        <v>3.5090909090909083E-5</v>
      </c>
      <c r="U12" s="12">
        <f>('overall-new'!U14-'overall-new'!T14)/'overall-new'!$C14</f>
        <v>4.140000000000002E-4</v>
      </c>
      <c r="V12" s="12">
        <f>('overall-new'!V14-'overall-new'!U14)/'overall-new'!$C14</f>
        <v>3.8745454545454548E-4</v>
      </c>
      <c r="W12" s="12">
        <f>('overall-new'!W14-'overall-new'!V14)/'overall-new'!$C14</f>
        <v>2.5090909090909059E-4</v>
      </c>
      <c r="X12" s="12">
        <f>('overall-new'!X14-'overall-new'!W14)/'overall-new'!$C14</f>
        <v>3.8890909090909118E-4</v>
      </c>
      <c r="Y12" s="12">
        <f>('overall-new'!Y14-'overall-new'!X14)/'overall-new'!$C14</f>
        <v>2.4563636363636346E-4</v>
      </c>
      <c r="Z12" s="12">
        <f>('overall-new'!Z14-'overall-new'!Y14)/'overall-new'!$C14</f>
        <v>1.4054545454545437E-4</v>
      </c>
      <c r="AA12" s="12">
        <f>('overall-new'!AA14-'overall-new'!Z14)/'overall-new'!$C14</f>
        <v>1.3890909090909118E-4</v>
      </c>
      <c r="AB12" s="12">
        <f>IFERROR(('overall-new'!AB12-'overall-new'!AA12)/'overall-new'!$C12, "")</f>
        <v>4.959999999999997E-4</v>
      </c>
      <c r="AC12" s="12">
        <f>IFERROR(('overall-new'!AC12-'overall-new'!AB12)/'overall-new'!$C12, "")</f>
        <v>1.0960000000000036E-4</v>
      </c>
      <c r="AD12" s="12">
        <f>IFERROR(('overall-new'!AD12-'overall-new'!AC12)/'overall-new'!$C12, "")</f>
        <v>2.6839999999999975E-4</v>
      </c>
      <c r="AE12" s="12">
        <f>IFERROR(('overall-new'!AE12-'overall-new'!AD12)/'overall-new'!$C12, "")</f>
        <v>3.1079999999999986E-4</v>
      </c>
      <c r="AF12" s="12">
        <f>IFERROR(('overall-new'!AF12-'overall-new'!AE12)/'overall-new'!$C12, "")</f>
        <v>1.6600000000000024E-4</v>
      </c>
      <c r="AG12" s="12">
        <f>IFERROR(('overall-new'!AG12-'overall-new'!AF12)/'overall-new'!$C12, "")</f>
        <v>6.7480000000000014E-4</v>
      </c>
      <c r="AH12" s="12">
        <f>IFERROR(('overall-new'!AH12-'overall-new'!AG12)/'overall-new'!$C12, "")</f>
        <v>3.2879999999999997E-4</v>
      </c>
      <c r="AI12" s="12">
        <f>IFERROR(('overall-new'!AI12-'overall-new'!AH12)/'overall-new'!$C12, "")</f>
        <v>1.619999999999999E-4</v>
      </c>
      <c r="AJ12" s="12">
        <f>IFERROR(('overall-new'!AJ12-'overall-new'!AI12)/'overall-new'!$C12, "")</f>
        <v>1.6160000000000024E-4</v>
      </c>
      <c r="AK12" s="12">
        <f>IFERROR(('overall-new'!AK12-'overall-new'!AJ12)/'overall-new'!$C12, "")</f>
        <v>5.9280000000000031E-4</v>
      </c>
      <c r="AL12" s="12">
        <f>IFERROR(('overall-new'!AL12-'overall-new'!AK12)/'overall-new'!$C12, "")</f>
        <v>1.5139999999999997E-3</v>
      </c>
      <c r="AM12" s="12">
        <f>IFERROR(('overall-new'!AM12-'overall-new'!AL12)/'overall-new'!$C12, "")</f>
        <v>1.1243999999999994E-3</v>
      </c>
      <c r="AN12" s="12">
        <f>IFERROR(('overall-new'!AN12-'overall-new'!AM12)/'overall-new'!$C12, "")</f>
        <v>5.7920000000000074E-4</v>
      </c>
      <c r="AO12" s="12">
        <f>IFERROR(('overall-new'!AO12-'overall-new'!AN12)/'overall-new'!$C12, "")</f>
        <v>4.7319999999999936E-4</v>
      </c>
      <c r="AP12" s="12">
        <f>IFERROR(('overall-new'!AP12-'overall-new'!AO12)/'overall-new'!$C12, "")</f>
        <v>6.2600000000000025E-4</v>
      </c>
      <c r="AQ12" s="12">
        <f>IFERROR(('overall-new'!AQ12-'overall-new'!AP12)/'overall-new'!$C12, "")</f>
        <v>2.7480000000000017E-4</v>
      </c>
    </row>
    <row r="13" spans="1:44" x14ac:dyDescent="0.3">
      <c r="B13" t="s">
        <v>84</v>
      </c>
      <c r="C13">
        <f>'overall-new'!C13</f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 t="str">
        <f>IFERROR(('overall-new'!AB13-'overall-new'!AA13)/'overall-new'!$C13, "")</f>
        <v/>
      </c>
      <c r="AC13" s="12" t="str">
        <f>IFERROR(('overall-new'!AC13-'overall-new'!AB13)/'overall-new'!$C13, "")</f>
        <v/>
      </c>
      <c r="AD13" s="12" t="str">
        <f>IFERROR(('overall-new'!AD13-'overall-new'!AC13)/'overall-new'!$C13, "")</f>
        <v/>
      </c>
      <c r="AE13" s="12" t="str">
        <f>IFERROR(('overall-new'!AE13-'overall-new'!AD13)/'overall-new'!$C13, "")</f>
        <v/>
      </c>
      <c r="AF13" s="12" t="str">
        <f>IFERROR(('overall-new'!AF13-'overall-new'!AE13)/'overall-new'!$C13, "")</f>
        <v/>
      </c>
      <c r="AG13" s="12" t="str">
        <f>IFERROR(('overall-new'!AG13-'overall-new'!AF13)/'overall-new'!$C13, "")</f>
        <v/>
      </c>
      <c r="AH13" s="12" t="str">
        <f>IFERROR(('overall-new'!AH13-'overall-new'!AG13)/'overall-new'!$C13, "")</f>
        <v/>
      </c>
      <c r="AI13" s="12" t="str">
        <f>IFERROR(('overall-new'!AI13-'overall-new'!AH13)/'overall-new'!$C13, "")</f>
        <v/>
      </c>
      <c r="AJ13" s="12" t="str">
        <f>IFERROR(('overall-new'!AJ13-'overall-new'!AI13)/'overall-new'!$C13, "")</f>
        <v/>
      </c>
      <c r="AK13" s="12" t="str">
        <f>IFERROR(('overall-new'!AK13-'overall-new'!AJ13)/'overall-new'!$C13, "")</f>
        <v/>
      </c>
      <c r="AL13" s="12" t="str">
        <f>IFERROR(('overall-new'!AL13-'overall-new'!AK13)/'overall-new'!$C13, "")</f>
        <v/>
      </c>
      <c r="AM13" s="12" t="str">
        <f>IFERROR(('overall-new'!AM13-'overall-new'!AL13)/'overall-new'!$C13, "")</f>
        <v/>
      </c>
      <c r="AN13" s="12" t="str">
        <f>IFERROR(('overall-new'!AN13-'overall-new'!AM13)/'overall-new'!$C13, "")</f>
        <v/>
      </c>
      <c r="AO13" s="12" t="str">
        <f>IFERROR(('overall-new'!AO13-'overall-new'!AN13)/'overall-new'!$C13, "")</f>
        <v/>
      </c>
      <c r="AP13" s="12" t="str">
        <f>IFERROR(('overall-new'!AP13-'overall-new'!AO13)/'overall-new'!$C13, "")</f>
        <v/>
      </c>
      <c r="AQ13" s="12" t="str">
        <f>IFERROR(('overall-new'!AQ13-'overall-new'!AP13)/'overall-new'!$C13, "")</f>
        <v/>
      </c>
    </row>
    <row r="14" spans="1:44" x14ac:dyDescent="0.3">
      <c r="A14" t="s">
        <v>63</v>
      </c>
      <c r="C14">
        <f>'overall-new'!C14</f>
        <v>55000</v>
      </c>
      <c r="D14" s="12"/>
      <c r="E14" s="12">
        <f>('overall-new'!E16-'overall-new'!D16)/'overall-new'!$C16</f>
        <v>1.0395833333333334E-4</v>
      </c>
      <c r="F14" s="12">
        <f>('overall-new'!F16-'overall-new'!E16)/'overall-new'!$C16</f>
        <v>1.3958333333333332E-5</v>
      </c>
      <c r="G14" s="12">
        <f>('overall-new'!G16-'overall-new'!F16)/'overall-new'!$C16</f>
        <v>5.4374999999999987E-5</v>
      </c>
      <c r="H14" s="12">
        <f>('overall-new'!H16-'overall-new'!G16)/'overall-new'!$C16</f>
        <v>9.5416666666666664E-5</v>
      </c>
      <c r="I14" s="12">
        <f>('overall-new'!I16-'overall-new'!H16)/'overall-new'!$C16</f>
        <v>2.0833333333333295E-5</v>
      </c>
      <c r="J14" s="12">
        <f>('overall-new'!J16-'overall-new'!I16)/'overall-new'!$C16</f>
        <v>3.8750000000000027E-5</v>
      </c>
      <c r="K14" s="12">
        <f>('overall-new'!K16-'overall-new'!J16)/'overall-new'!$C16</f>
        <v>2.687500000000002E-5</v>
      </c>
      <c r="L14" s="12">
        <f>('overall-new'!L16-'overall-new'!K16)/'overall-new'!$C16</f>
        <v>1.1208333333333339E-4</v>
      </c>
      <c r="M14" s="12">
        <f>('overall-new'!M16-'overall-new'!L16)/'overall-new'!$C16</f>
        <v>4.1250000000000007E-5</v>
      </c>
      <c r="N14" s="12">
        <f>('overall-new'!N16-'overall-new'!M16)/'overall-new'!$C16</f>
        <v>7.5208333333333241E-5</v>
      </c>
      <c r="O14" s="12">
        <f>('overall-new'!O16-'overall-new'!N16)/'overall-new'!$C16</f>
        <v>2.0000000000000093E-5</v>
      </c>
      <c r="P14" s="12">
        <f>('overall-new'!P16-'overall-new'!O16)/'overall-new'!$C16</f>
        <v>1.1374999999999995E-4</v>
      </c>
      <c r="Q14" s="12">
        <f>('overall-new'!Q16-'overall-new'!P16)/'overall-new'!$C16</f>
        <v>3.1666666666666734E-5</v>
      </c>
      <c r="R14" s="12">
        <f>('overall-new'!R16-'overall-new'!Q16)/'overall-new'!$C16</f>
        <v>1.4541666666666661E-4</v>
      </c>
      <c r="S14" s="12">
        <f>('overall-new'!S16-'overall-new'!R16)/'overall-new'!$C16</f>
        <v>7.041666666666672E-5</v>
      </c>
      <c r="T14" s="12">
        <f>('overall-new'!T16-'overall-new'!S16)/'overall-new'!$C16</f>
        <v>7.5833333333333202E-5</v>
      </c>
      <c r="U14" s="12">
        <f>('overall-new'!U16-'overall-new'!T16)/'overall-new'!$C16</f>
        <v>3.6666666666666683E-4</v>
      </c>
      <c r="V14" s="12">
        <f>('overall-new'!V16-'overall-new'!U16)/'overall-new'!$C16</f>
        <v>3.1916666666666622E-4</v>
      </c>
      <c r="W14" s="12">
        <f>('overall-new'!W16-'overall-new'!V16)/'overall-new'!$C16</f>
        <v>2.6541666666666684E-4</v>
      </c>
      <c r="X14" s="12">
        <f>('overall-new'!X16-'overall-new'!W16)/'overall-new'!$C16</f>
        <v>6.3770833333333333E-4</v>
      </c>
      <c r="Y14" s="12">
        <f>('overall-new'!Y16-'overall-new'!X16)/'overall-new'!$C16</f>
        <v>2.1125000000000061E-4</v>
      </c>
      <c r="Z14" s="12">
        <f>('overall-new'!Z16-'overall-new'!Y16)/'overall-new'!$C16</f>
        <v>1.5770833333333319E-4</v>
      </c>
      <c r="AA14" s="12">
        <f>('overall-new'!AA16-'overall-new'!Z16)/'overall-new'!$C16</f>
        <v>5.833333333333298E-5</v>
      </c>
      <c r="AB14" s="12">
        <f>IFERROR(('overall-new'!AB14-'overall-new'!AA14)/'overall-new'!$C14, "")</f>
        <v>4.1800000000000019E-4</v>
      </c>
      <c r="AC14" s="12">
        <f>IFERROR(('overall-new'!AC14-'overall-new'!AB14)/'overall-new'!$C14, "")</f>
        <v>9.3999999999999778E-5</v>
      </c>
      <c r="AD14" s="12">
        <f>IFERROR(('overall-new'!AD14-'overall-new'!AC14)/'overall-new'!$C14, "")</f>
        <v>2.2563636363636357E-4</v>
      </c>
      <c r="AE14" s="12">
        <f>IFERROR(('overall-new'!AE14-'overall-new'!AD14)/'overall-new'!$C14, "")</f>
        <v>2.6199999999999992E-4</v>
      </c>
      <c r="AF14" s="12">
        <f>IFERROR(('overall-new'!AF14-'overall-new'!AE14)/'overall-new'!$C14, "")</f>
        <v>1.3836363636363661E-4</v>
      </c>
      <c r="AG14" s="12">
        <f>IFERROR(('overall-new'!AG14-'overall-new'!AF14)/'overall-new'!$C14, "")</f>
        <v>5.5400000000000002E-4</v>
      </c>
      <c r="AH14" s="12">
        <f>IFERROR(('overall-new'!AH14-'overall-new'!AG14)/'overall-new'!$C14, "")</f>
        <v>2.7672727272727218E-4</v>
      </c>
      <c r="AI14" s="12">
        <f>IFERROR(('overall-new'!AI14-'overall-new'!AH14)/'overall-new'!$C14, "")</f>
        <v>1.3745454545454551E-4</v>
      </c>
      <c r="AJ14" s="12">
        <f>IFERROR(('overall-new'!AJ14-'overall-new'!AI14)/'overall-new'!$C14, "")</f>
        <v>1.3672727272727342E-4</v>
      </c>
      <c r="AK14" s="12">
        <f>IFERROR(('overall-new'!AK14-'overall-new'!AJ14)/'overall-new'!$C14, "")</f>
        <v>5.0890909090909112E-4</v>
      </c>
      <c r="AL14" s="12">
        <f>IFERROR(('overall-new'!AL14-'overall-new'!AK14)/'overall-new'!$C14, "")</f>
        <v>1.2796363636363637E-3</v>
      </c>
      <c r="AM14" s="12">
        <f>IFERROR(('overall-new'!AM14-'overall-new'!AL14)/'overall-new'!$C14, "")</f>
        <v>9.6072727272727228E-4</v>
      </c>
      <c r="AN14" s="12">
        <f>IFERROR(('overall-new'!AN14-'overall-new'!AM14)/'overall-new'!$C14, "")</f>
        <v>4.9018181818181886E-4</v>
      </c>
      <c r="AO14" s="12">
        <f>IFERROR(('overall-new'!AO14-'overall-new'!AN14)/'overall-new'!$C14, "")</f>
        <v>3.9690909090908959E-4</v>
      </c>
      <c r="AP14" s="12">
        <f>IFERROR(('overall-new'!AP14-'overall-new'!AO14)/'overall-new'!$C14, "")</f>
        <v>5.1909090909091034E-4</v>
      </c>
      <c r="AQ14" s="12">
        <f>IFERROR(('overall-new'!AQ14-'overall-new'!AP14)/'overall-new'!$C14, "")</f>
        <v>2.3872727272727264E-4</v>
      </c>
    </row>
    <row r="15" spans="1:44" x14ac:dyDescent="0.3">
      <c r="A15" t="s">
        <v>95</v>
      </c>
      <c r="C15">
        <f>'overall-new'!C15</f>
        <v>0</v>
      </c>
      <c r="D15" s="12"/>
      <c r="E15" s="12" t="e">
        <f>('overall-new'!E17-'overall-new'!D17)/'overall-new'!$C17</f>
        <v>#DIV/0!</v>
      </c>
      <c r="F15" s="12" t="e">
        <f>('overall-new'!F17-'overall-new'!E17)/'overall-new'!$C17</f>
        <v>#DIV/0!</v>
      </c>
      <c r="G15" s="12" t="e">
        <f>('overall-new'!G17-'overall-new'!F17)/'overall-new'!$C17</f>
        <v>#DIV/0!</v>
      </c>
      <c r="H15" s="12" t="e">
        <f>('overall-new'!H17-'overall-new'!G17)/'overall-new'!$C17</f>
        <v>#DIV/0!</v>
      </c>
      <c r="I15" s="12" t="e">
        <f>('overall-new'!I17-'overall-new'!H17)/'overall-new'!$C17</f>
        <v>#DIV/0!</v>
      </c>
      <c r="J15" s="12" t="e">
        <f>('overall-new'!J17-'overall-new'!I17)/'overall-new'!$C17</f>
        <v>#DIV/0!</v>
      </c>
      <c r="K15" s="12" t="e">
        <f>('overall-new'!K17-'overall-new'!J17)/'overall-new'!$C17</f>
        <v>#DIV/0!</v>
      </c>
      <c r="L15" s="12" t="e">
        <f>('overall-new'!L17-'overall-new'!K17)/'overall-new'!$C17</f>
        <v>#DIV/0!</v>
      </c>
      <c r="M15" s="12" t="e">
        <f>('overall-new'!M17-'overall-new'!L17)/'overall-new'!$C17</f>
        <v>#DIV/0!</v>
      </c>
      <c r="N15" s="12" t="e">
        <f>('overall-new'!N17-'overall-new'!M17)/'overall-new'!$C17</f>
        <v>#DIV/0!</v>
      </c>
      <c r="O15" s="12" t="e">
        <f>('overall-new'!O17-'overall-new'!N17)/'overall-new'!$C17</f>
        <v>#DIV/0!</v>
      </c>
      <c r="P15" s="12" t="e">
        <f>('overall-new'!P17-'overall-new'!O17)/'overall-new'!$C17</f>
        <v>#DIV/0!</v>
      </c>
      <c r="Q15" s="12" t="e">
        <f>('overall-new'!Q17-'overall-new'!P17)/'overall-new'!$C17</f>
        <v>#DIV/0!</v>
      </c>
      <c r="R15" s="12" t="e">
        <f>('overall-new'!R17-'overall-new'!Q17)/'overall-new'!$C17</f>
        <v>#DIV/0!</v>
      </c>
      <c r="S15" s="12" t="e">
        <f>('overall-new'!S17-'overall-new'!R17)/'overall-new'!$C17</f>
        <v>#DIV/0!</v>
      </c>
      <c r="T15" s="12" t="e">
        <f>('overall-new'!T17-'overall-new'!S17)/'overall-new'!$C17</f>
        <v>#DIV/0!</v>
      </c>
      <c r="U15" s="12" t="e">
        <f>('overall-new'!U17-'overall-new'!T17)/'overall-new'!$C17</f>
        <v>#DIV/0!</v>
      </c>
      <c r="V15" s="12" t="e">
        <f>('overall-new'!V17-'overall-new'!U17)/'overall-new'!$C17</f>
        <v>#DIV/0!</v>
      </c>
      <c r="W15" s="12" t="e">
        <f>('overall-new'!W17-'overall-new'!V17)/'overall-new'!$C17</f>
        <v>#DIV/0!</v>
      </c>
      <c r="X15" s="12" t="e">
        <f>('overall-new'!X17-'overall-new'!W17)/'overall-new'!$C17</f>
        <v>#DIV/0!</v>
      </c>
      <c r="Y15" s="12" t="e">
        <f>('overall-new'!Y17-'overall-new'!X17)/'overall-new'!$C17</f>
        <v>#DIV/0!</v>
      </c>
      <c r="Z15" s="12" t="e">
        <f>('overall-new'!Z17-'overall-new'!Y17)/'overall-new'!$C17</f>
        <v>#DIV/0!</v>
      </c>
      <c r="AA15" s="12" t="e">
        <f>('overall-new'!AA17-'overall-new'!Z17)/'overall-new'!$C17</f>
        <v>#DIV/0!</v>
      </c>
      <c r="AB15" s="12" t="str">
        <f>IFERROR(('overall-new'!AB15-'overall-new'!AA15)/'overall-new'!$C15, "")</f>
        <v/>
      </c>
      <c r="AC15" s="12" t="str">
        <f>IFERROR(('overall-new'!AC15-'overall-new'!AB15)/'overall-new'!$C15, "")</f>
        <v/>
      </c>
      <c r="AD15" s="12" t="str">
        <f>IFERROR(('overall-new'!AD15-'overall-new'!AC15)/'overall-new'!$C15, "")</f>
        <v/>
      </c>
      <c r="AE15" s="12" t="str">
        <f>IFERROR(('overall-new'!AE15-'overall-new'!AD15)/'overall-new'!$C15, "")</f>
        <v/>
      </c>
      <c r="AF15" s="12" t="str">
        <f>IFERROR(('overall-new'!AF15-'overall-new'!AE15)/'overall-new'!$C15, "")</f>
        <v/>
      </c>
      <c r="AG15" s="12" t="str">
        <f>IFERROR(('overall-new'!AG15-'overall-new'!AF15)/'overall-new'!$C15, "")</f>
        <v/>
      </c>
      <c r="AH15" s="12" t="str">
        <f>IFERROR(('overall-new'!AH15-'overall-new'!AG15)/'overall-new'!$C15, "")</f>
        <v/>
      </c>
      <c r="AI15" s="12" t="str">
        <f>IFERROR(('overall-new'!AI15-'overall-new'!AH15)/'overall-new'!$C15, "")</f>
        <v/>
      </c>
      <c r="AJ15" s="12" t="str">
        <f>IFERROR(('overall-new'!AJ15-'overall-new'!AI15)/'overall-new'!$C15, "")</f>
        <v/>
      </c>
      <c r="AK15" s="12" t="str">
        <f>IFERROR(('overall-new'!AK15-'overall-new'!AJ15)/'overall-new'!$C15, "")</f>
        <v/>
      </c>
      <c r="AL15" s="12" t="str">
        <f>IFERROR(('overall-new'!AL15-'overall-new'!AK15)/'overall-new'!$C15, "")</f>
        <v/>
      </c>
      <c r="AM15" s="12" t="str">
        <f>IFERROR(('overall-new'!AM15-'overall-new'!AL15)/'overall-new'!$C15, "")</f>
        <v/>
      </c>
      <c r="AN15" s="12" t="str">
        <f>IFERROR(('overall-new'!AN15-'overall-new'!AM15)/'overall-new'!$C15, "")</f>
        <v/>
      </c>
      <c r="AO15" s="12" t="str">
        <f>IFERROR(('overall-new'!AO15-'overall-new'!AN15)/'overall-new'!$C15, "")</f>
        <v/>
      </c>
      <c r="AP15" s="12" t="str">
        <f>IFERROR(('overall-new'!AP15-'overall-new'!AO15)/'overall-new'!$C15, "")</f>
        <v/>
      </c>
      <c r="AQ15" s="12" t="str">
        <f>IFERROR(('overall-new'!AQ15-'overall-new'!AP15)/'overall-new'!$C15, "")</f>
        <v/>
      </c>
    </row>
    <row r="16" spans="1:44" x14ac:dyDescent="0.3">
      <c r="B16" t="s">
        <v>64</v>
      </c>
      <c r="C16">
        <f>'overall-new'!C16</f>
        <v>48000</v>
      </c>
      <c r="D16" s="12"/>
      <c r="E16" s="12">
        <f>('overall-new'!E18-'overall-new'!D18)/'overall-new'!$C18</f>
        <v>0</v>
      </c>
      <c r="F16" s="12">
        <f>('overall-new'!F18-'overall-new'!E18)/'overall-new'!$C18</f>
        <v>0</v>
      </c>
      <c r="G16" s="12">
        <f>('overall-new'!G18-'overall-new'!F18)/'overall-new'!$C18</f>
        <v>0</v>
      </c>
      <c r="H16" s="12">
        <f>('overall-new'!H18-'overall-new'!G18)/'overall-new'!$C18</f>
        <v>0</v>
      </c>
      <c r="I16" s="12">
        <f>('overall-new'!I18-'overall-new'!H18)/'overall-new'!$C18</f>
        <v>0</v>
      </c>
      <c r="J16" s="12">
        <f>('overall-new'!J18-'overall-new'!I18)/'overall-new'!$C18</f>
        <v>0</v>
      </c>
      <c r="K16" s="12">
        <f>('overall-new'!K18-'overall-new'!J18)/'overall-new'!$C18</f>
        <v>0</v>
      </c>
      <c r="L16" s="12">
        <f>('overall-new'!L18-'overall-new'!K18)/'overall-new'!$C18</f>
        <v>0</v>
      </c>
      <c r="M16" s="12">
        <f>('overall-new'!M18-'overall-new'!L18)/'overall-new'!$C18</f>
        <v>0</v>
      </c>
      <c r="N16" s="12">
        <f>('overall-new'!N18-'overall-new'!M18)/'overall-new'!$C18</f>
        <v>0</v>
      </c>
      <c r="O16" s="12">
        <f>('overall-new'!O18-'overall-new'!N18)/'overall-new'!$C18</f>
        <v>0</v>
      </c>
      <c r="P16" s="12">
        <f>('overall-new'!P18-'overall-new'!O18)/'overall-new'!$C18</f>
        <v>0</v>
      </c>
      <c r="Q16" s="12">
        <f>('overall-new'!Q18-'overall-new'!P18)/'overall-new'!$C18</f>
        <v>0</v>
      </c>
      <c r="R16" s="12">
        <f>('overall-new'!R18-'overall-new'!Q18)/'overall-new'!$C18</f>
        <v>0</v>
      </c>
      <c r="S16" s="12">
        <f>('overall-new'!S18-'overall-new'!R18)/'overall-new'!$C18</f>
        <v>0</v>
      </c>
      <c r="T16" s="12">
        <f>('overall-new'!T18-'overall-new'!S18)/'overall-new'!$C18</f>
        <v>0</v>
      </c>
      <c r="U16" s="12">
        <f>('overall-new'!U18-'overall-new'!T18)/'overall-new'!$C18</f>
        <v>0</v>
      </c>
      <c r="V16" s="12">
        <f>('overall-new'!V18-'overall-new'!U18)/'overall-new'!$C18</f>
        <v>0</v>
      </c>
      <c r="W16" s="12">
        <f>('overall-new'!W18-'overall-new'!V18)/'overall-new'!$C18</f>
        <v>0</v>
      </c>
      <c r="X16" s="12">
        <f>('overall-new'!X18-'overall-new'!W18)/'overall-new'!$C18</f>
        <v>0</v>
      </c>
      <c r="Y16" s="12">
        <f>('overall-new'!Y18-'overall-new'!X18)/'overall-new'!$C18</f>
        <v>0</v>
      </c>
      <c r="Z16" s="12">
        <f>('overall-new'!Z18-'overall-new'!Y18)/'overall-new'!$C18</f>
        <v>0</v>
      </c>
      <c r="AA16" s="12">
        <f>('overall-new'!AA18-'overall-new'!Z18)/'overall-new'!$C18</f>
        <v>0</v>
      </c>
      <c r="AB16" s="12">
        <f>IFERROR(('overall-new'!AB16-'overall-new'!AA16)/'overall-new'!$C16, "")</f>
        <v>1.2591666666666667E-3</v>
      </c>
      <c r="AC16" s="12">
        <f>IFERROR(('overall-new'!AC16-'overall-new'!AB16)/'overall-new'!$C16, "")</f>
        <v>5.7499999999999812E-5</v>
      </c>
      <c r="AD16" s="12">
        <f>IFERROR(('overall-new'!AD16-'overall-new'!AC16)/'overall-new'!$C16, "")</f>
        <v>3.4770833333333387E-4</v>
      </c>
      <c r="AE16" s="12">
        <f>IFERROR(('overall-new'!AE16-'overall-new'!AD16)/'overall-new'!$C16, "")</f>
        <v>3.9312499999999949E-4</v>
      </c>
      <c r="AF16" s="12">
        <f>IFERROR(('overall-new'!AF16-'overall-new'!AE16)/'overall-new'!$C16, "")</f>
        <v>1.864583333333337E-4</v>
      </c>
      <c r="AG16" s="12">
        <f>IFERROR(('overall-new'!AG16-'overall-new'!AF16)/'overall-new'!$C16, "")</f>
        <v>2.5812500000000032E-4</v>
      </c>
      <c r="AH16" s="12">
        <f>IFERROR(('overall-new'!AH16-'overall-new'!AG16)/'overall-new'!$C16, "")</f>
        <v>8.9687499999999902E-4</v>
      </c>
      <c r="AI16" s="12">
        <f>IFERROR(('overall-new'!AI16-'overall-new'!AH16)/'overall-new'!$C16, "")</f>
        <v>1.6270833333333339E-4</v>
      </c>
      <c r="AJ16" s="12">
        <f>IFERROR(('overall-new'!AJ16-'overall-new'!AI16)/'overall-new'!$C16, "")</f>
        <v>5.0000000000000714E-5</v>
      </c>
      <c r="AK16" s="12">
        <f>IFERROR(('overall-new'!AK16-'overall-new'!AJ16)/'overall-new'!$C16, "")</f>
        <v>7.1687499999999931E-4</v>
      </c>
      <c r="AL16" s="12">
        <f>IFERROR(('overall-new'!AL16-'overall-new'!AK16)/'overall-new'!$C16, "")</f>
        <v>1.5554166666666672E-3</v>
      </c>
      <c r="AM16" s="12">
        <f>IFERROR(('overall-new'!AM16-'overall-new'!AL16)/'overall-new'!$C16, "")</f>
        <v>1.3247916666666662E-3</v>
      </c>
      <c r="AN16" s="12">
        <f>IFERROR(('overall-new'!AN16-'overall-new'!AM16)/'overall-new'!$C16, "")</f>
        <v>5.9645833333333447E-4</v>
      </c>
      <c r="AO16" s="12">
        <f>IFERROR(('overall-new'!AO16-'overall-new'!AN16)/'overall-new'!$C16, "")</f>
        <v>5.5812499999999927E-4</v>
      </c>
      <c r="AP16" s="12">
        <f>IFERROR(('overall-new'!AP16-'overall-new'!AO16)/'overall-new'!$C16, "")</f>
        <v>8.1750000000000019E-4</v>
      </c>
      <c r="AQ16" s="12">
        <f>IFERROR(('overall-new'!AQ16-'overall-new'!AP16)/'overall-new'!$C16, "")</f>
        <v>2.7999999999999878E-4</v>
      </c>
    </row>
    <row r="17" spans="1:43" s="5" customFormat="1" x14ac:dyDescent="0.3">
      <c r="B17" s="5" t="s">
        <v>70</v>
      </c>
      <c r="C17" s="5">
        <f>'overall-new'!C17</f>
        <v>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2" t="str">
        <f>IFERROR(('overall-new'!AB17-'overall-new'!AA17)/'overall-new'!$C17, "")</f>
        <v/>
      </c>
      <c r="AC17" s="12" t="str">
        <f>IFERROR(('overall-new'!AC17-'overall-new'!AB17)/'overall-new'!$C17, "")</f>
        <v/>
      </c>
      <c r="AD17" s="12" t="str">
        <f>IFERROR(('overall-new'!AD17-'overall-new'!AC17)/'overall-new'!$C17, "")</f>
        <v/>
      </c>
      <c r="AE17" s="12" t="str">
        <f>IFERROR(('overall-new'!AE17-'overall-new'!AD17)/'overall-new'!$C17, "")</f>
        <v/>
      </c>
      <c r="AF17" s="12" t="str">
        <f>IFERROR(('overall-new'!AF17-'overall-new'!AE17)/'overall-new'!$C17, "")</f>
        <v/>
      </c>
      <c r="AG17" s="12" t="str">
        <f>IFERROR(('overall-new'!AG17-'overall-new'!AF17)/'overall-new'!$C17, "")</f>
        <v/>
      </c>
      <c r="AH17" s="12" t="str">
        <f>IFERROR(('overall-new'!AH17-'overall-new'!AG17)/'overall-new'!$C17, "")</f>
        <v/>
      </c>
      <c r="AI17" s="12" t="str">
        <f>IFERROR(('overall-new'!AI17-'overall-new'!AH17)/'overall-new'!$C17, "")</f>
        <v/>
      </c>
      <c r="AJ17" s="12" t="str">
        <f>IFERROR(('overall-new'!AJ17-'overall-new'!AI17)/'overall-new'!$C17, "")</f>
        <v/>
      </c>
      <c r="AK17" s="12" t="str">
        <f>IFERROR(('overall-new'!AK17-'overall-new'!AJ17)/'overall-new'!$C17, "")</f>
        <v/>
      </c>
      <c r="AL17" s="12" t="str">
        <f>IFERROR(('overall-new'!AL17-'overall-new'!AK17)/'overall-new'!$C17, "")</f>
        <v/>
      </c>
      <c r="AM17" s="12" t="str">
        <f>IFERROR(('overall-new'!AM17-'overall-new'!AL17)/'overall-new'!$C17, "")</f>
        <v/>
      </c>
      <c r="AN17" s="12" t="str">
        <f>IFERROR(('overall-new'!AN17-'overall-new'!AM17)/'overall-new'!$C17, "")</f>
        <v/>
      </c>
      <c r="AO17" s="12" t="str">
        <f>IFERROR(('overall-new'!AO17-'overall-new'!AN17)/'overall-new'!$C17, "")</f>
        <v/>
      </c>
      <c r="AP17" s="12" t="str">
        <f>IFERROR(('overall-new'!AP17-'overall-new'!AO17)/'overall-new'!$C17, "")</f>
        <v/>
      </c>
      <c r="AQ17" s="12" t="str">
        <f>IFERROR(('overall-new'!AQ17-'overall-new'!AP17)/'overall-new'!$C17, "")</f>
        <v/>
      </c>
    </row>
    <row r="18" spans="1:43" x14ac:dyDescent="0.3">
      <c r="B18" t="s">
        <v>71</v>
      </c>
      <c r="C18">
        <f>'overall-new'!C18</f>
        <v>17500</v>
      </c>
      <c r="D18" s="12"/>
      <c r="E18" s="12">
        <f>('overall-new'!E20-'overall-new'!D20)/'overall-new'!$C20</f>
        <v>0</v>
      </c>
      <c r="F18" s="12">
        <f>('overall-new'!F20-'overall-new'!E20)/'overall-new'!$C20</f>
        <v>0</v>
      </c>
      <c r="G18" s="12">
        <f>('overall-new'!G20-'overall-new'!F20)/'overall-new'!$C20</f>
        <v>0</v>
      </c>
      <c r="H18" s="12">
        <f>('overall-new'!H20-'overall-new'!G20)/'overall-new'!$C20</f>
        <v>0</v>
      </c>
      <c r="I18" s="12">
        <f>('overall-new'!I20-'overall-new'!H20)/'overall-new'!$C20</f>
        <v>0</v>
      </c>
      <c r="J18" s="12">
        <f>('overall-new'!J20-'overall-new'!I20)/'overall-new'!$C20</f>
        <v>0</v>
      </c>
      <c r="K18" s="12">
        <f>('overall-new'!K20-'overall-new'!J20)/'overall-new'!$C20</f>
        <v>0</v>
      </c>
      <c r="L18" s="12">
        <f>('overall-new'!L20-'overall-new'!K20)/'overall-new'!$C20</f>
        <v>0</v>
      </c>
      <c r="M18" s="12">
        <f>('overall-new'!M20-'overall-new'!L20)/'overall-new'!$C20</f>
        <v>0</v>
      </c>
      <c r="N18" s="12">
        <f>('overall-new'!N20-'overall-new'!M20)/'overall-new'!$C20</f>
        <v>0</v>
      </c>
      <c r="O18" s="12">
        <f>('overall-new'!O20-'overall-new'!N20)/'overall-new'!$C20</f>
        <v>0</v>
      </c>
      <c r="P18" s="12">
        <f>('overall-new'!P20-'overall-new'!O20)/'overall-new'!$C20</f>
        <v>0</v>
      </c>
      <c r="Q18" s="12">
        <f>('overall-new'!Q20-'overall-new'!P20)/'overall-new'!$C20</f>
        <v>0</v>
      </c>
      <c r="R18" s="12">
        <f>('overall-new'!R20-'overall-new'!Q20)/'overall-new'!$C20</f>
        <v>0</v>
      </c>
      <c r="S18" s="12">
        <f>('overall-new'!S20-'overall-new'!R20)/'overall-new'!$C20</f>
        <v>0</v>
      </c>
      <c r="T18" s="12">
        <f>('overall-new'!T20-'overall-new'!S20)/'overall-new'!$C20</f>
        <v>0</v>
      </c>
      <c r="U18" s="12">
        <f>('overall-new'!U20-'overall-new'!T20)/'overall-new'!$C20</f>
        <v>0</v>
      </c>
      <c r="V18" s="12">
        <f>('overall-new'!V20-'overall-new'!U20)/'overall-new'!$C20</f>
        <v>0</v>
      </c>
      <c r="W18" s="12">
        <f>('overall-new'!W20-'overall-new'!V20)/'overall-new'!$C20</f>
        <v>0</v>
      </c>
      <c r="X18" s="12">
        <f>('overall-new'!X20-'overall-new'!W20)/'overall-new'!$C20</f>
        <v>0</v>
      </c>
      <c r="Y18" s="12">
        <f>('overall-new'!Y20-'overall-new'!X20)/'overall-new'!$C20</f>
        <v>8.2173913043478254E-5</v>
      </c>
      <c r="Z18" s="12">
        <f>('overall-new'!Z20-'overall-new'!Y20)/'overall-new'!$C20</f>
        <v>-4.6086956521739133E-5</v>
      </c>
      <c r="AA18" s="12">
        <f>('overall-new'!AA20-'overall-new'!Z20)/'overall-new'!$C20</f>
        <v>2.7173913043478261E-4</v>
      </c>
      <c r="AB18" s="12">
        <f>IFERROR(('overall-new'!AB18-'overall-new'!AA18)/'overall-new'!$C18, "")</f>
        <v>8.0971428571428568E-4</v>
      </c>
      <c r="AC18" s="12">
        <f>IFERROR(('overall-new'!AC18-'overall-new'!AB18)/'overall-new'!$C18, "")</f>
        <v>3.3714285714285709E-5</v>
      </c>
      <c r="AD18" s="12">
        <f>IFERROR(('overall-new'!AD18-'overall-new'!AC18)/'overall-new'!$C18, "")</f>
        <v>-1.2571428571428607E-5</v>
      </c>
      <c r="AE18" s="12">
        <f>IFERROR(('overall-new'!AE18-'overall-new'!AD18)/'overall-new'!$C18, "")</f>
        <v>-4.4571428571428533E-5</v>
      </c>
      <c r="AF18" s="12">
        <f>IFERROR(('overall-new'!AF18-'overall-new'!AE18)/'overall-new'!$C18, "")</f>
        <v>5.5428571428571465E-5</v>
      </c>
      <c r="AG18" s="12">
        <f>IFERROR(('overall-new'!AG18-'overall-new'!AF18)/'overall-new'!$C18, "")</f>
        <v>3.7142857142857143E-4</v>
      </c>
      <c r="AH18" s="12">
        <f>IFERROR(('overall-new'!AH18-'overall-new'!AG18)/'overall-new'!$C18, "")</f>
        <v>3.7542857142857142E-4</v>
      </c>
      <c r="AI18" s="12">
        <f>IFERROR(('overall-new'!AI18-'overall-new'!AH18)/'overall-new'!$C18, "")</f>
        <v>5.5428571428571364E-5</v>
      </c>
      <c r="AJ18" s="12">
        <f>IFERROR(('overall-new'!AJ18-'overall-new'!AI18)/'overall-new'!$C18, "")</f>
        <v>-1.4285714285714285E-5</v>
      </c>
      <c r="AK18" s="12">
        <f>IFERROR(('overall-new'!AK18-'overall-new'!AJ18)/'overall-new'!$C18, "")</f>
        <v>2.7428571428571452E-5</v>
      </c>
      <c r="AL18" s="12">
        <f>IFERROR(('overall-new'!AL18-'overall-new'!AK18)/'overall-new'!$C18, "")</f>
        <v>1.1257142857142859E-3</v>
      </c>
      <c r="AM18" s="12">
        <f>IFERROR(('overall-new'!AM18-'overall-new'!AL18)/'overall-new'!$C18, "")</f>
        <v>1.3142857142857142E-3</v>
      </c>
      <c r="AN18" s="12">
        <f>IFERROR(('overall-new'!AN18-'overall-new'!AM18)/'overall-new'!$C18, "")</f>
        <v>2.6228571428571447E-4</v>
      </c>
      <c r="AO18" s="12">
        <f>IFERROR(('overall-new'!AO18-'overall-new'!AN18)/'overall-new'!$C18, "")</f>
        <v>6.6971428571428564E-4</v>
      </c>
      <c r="AP18" s="12">
        <f>IFERROR(('overall-new'!AP18-'overall-new'!AO18)/'overall-new'!$C18, "")</f>
        <v>1.1891428571428565E-3</v>
      </c>
      <c r="AQ18" s="12">
        <f>IFERROR(('overall-new'!AQ18-'overall-new'!AP18)/'overall-new'!$C18, "")</f>
        <v>3.9085714285714304E-4</v>
      </c>
    </row>
    <row r="19" spans="1:43" s="16" customFormat="1" x14ac:dyDescent="0.3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43" x14ac:dyDescent="0.3">
      <c r="A20" t="s">
        <v>66</v>
      </c>
      <c r="B20" t="s">
        <v>85</v>
      </c>
      <c r="C20">
        <f>'overall-new'!C20</f>
        <v>23000</v>
      </c>
      <c r="D20" s="12"/>
      <c r="E20" s="12">
        <f>('overall-new'!E22-'overall-new'!D22)/'overall-new'!$C22</f>
        <v>0</v>
      </c>
      <c r="F20" s="12">
        <f>('overall-new'!F22-'overall-new'!E22)/'overall-new'!$C22</f>
        <v>0</v>
      </c>
      <c r="G20" s="12">
        <f>('overall-new'!G22-'overall-new'!F22)/'overall-new'!$C22</f>
        <v>0</v>
      </c>
      <c r="H20" s="12">
        <f>('overall-new'!H22-'overall-new'!G22)/'overall-new'!$C22</f>
        <v>0</v>
      </c>
      <c r="I20" s="12">
        <f>('overall-new'!I22-'overall-new'!H22)/'overall-new'!$C22</f>
        <v>0</v>
      </c>
      <c r="J20" s="12">
        <f>('overall-new'!J22-'overall-new'!I22)/'overall-new'!$C22</f>
        <v>0</v>
      </c>
      <c r="K20" s="12">
        <f>('overall-new'!K22-'overall-new'!J22)/'overall-new'!$C22</f>
        <v>0</v>
      </c>
      <c r="L20" s="12">
        <f>('overall-new'!L22-'overall-new'!K22)/'overall-new'!$C22</f>
        <v>0</v>
      </c>
      <c r="M20" s="12">
        <f>('overall-new'!M22-'overall-new'!L22)/'overall-new'!$C22</f>
        <v>0</v>
      </c>
      <c r="N20" s="12">
        <f>('overall-new'!N22-'overall-new'!M22)/'overall-new'!$C22</f>
        <v>0</v>
      </c>
      <c r="O20" s="12">
        <f>('overall-new'!O22-'overall-new'!N22)/'overall-new'!$C22</f>
        <v>0</v>
      </c>
      <c r="P20" s="12">
        <f>('overall-new'!P22-'overall-new'!O22)/'overall-new'!$C22</f>
        <v>0</v>
      </c>
      <c r="Q20" s="12">
        <f>('overall-new'!Q22-'overall-new'!P22)/'overall-new'!$C22</f>
        <v>0</v>
      </c>
      <c r="R20" s="12">
        <f>('overall-new'!R22-'overall-new'!Q22)/'overall-new'!$C22</f>
        <v>0</v>
      </c>
      <c r="S20" s="12">
        <f>('overall-new'!S22-'overall-new'!R22)/'overall-new'!$C22</f>
        <v>0</v>
      </c>
      <c r="T20" s="12">
        <f>('overall-new'!T22-'overall-new'!S22)/'overall-new'!$C22</f>
        <v>0</v>
      </c>
      <c r="U20" s="12">
        <f>('overall-new'!U22-'overall-new'!T22)/'overall-new'!$C22</f>
        <v>0</v>
      </c>
      <c r="V20" s="12">
        <f>('overall-new'!V22-'overall-new'!U22)/'overall-new'!$C22</f>
        <v>0</v>
      </c>
      <c r="W20" s="12">
        <f>('overall-new'!W22-'overall-new'!V22)/'overall-new'!$C22</f>
        <v>0</v>
      </c>
      <c r="X20" s="12">
        <f>('overall-new'!X22-'overall-new'!W22)/'overall-new'!$C22</f>
        <v>-8.516666666666667E-4</v>
      </c>
      <c r="Y20" s="12">
        <f>('overall-new'!Y22-'overall-new'!X22)/'overall-new'!$C22</f>
        <v>1.6596666666666667E-3</v>
      </c>
      <c r="Z20" s="12">
        <f>('overall-new'!Z22-'overall-new'!Y22)/'overall-new'!$C22</f>
        <v>-9.4833333333333336E-4</v>
      </c>
      <c r="AA20" s="12">
        <f>('overall-new'!AA22-'overall-new'!Z22)/'overall-new'!$C22</f>
        <v>1.0276666666666667E-3</v>
      </c>
      <c r="AB20" s="12">
        <f>IFERROR(('overall-new'!AB20-'overall-new'!AA20)/'overall-new'!$C20, "")</f>
        <v>3.1826086956521742E-4</v>
      </c>
      <c r="AC20" s="12">
        <f>IFERROR(('overall-new'!AC20-'overall-new'!AB20)/'overall-new'!$C20, "")</f>
        <v>1.0956521739130441E-4</v>
      </c>
      <c r="AD20" s="12">
        <f>IFERROR(('overall-new'!AD20-'overall-new'!AC20)/'overall-new'!$C20, "")</f>
        <v>3.1217391304347823E-4</v>
      </c>
      <c r="AE20" s="12">
        <f>IFERROR(('overall-new'!AE20-'overall-new'!AD20)/'overall-new'!$C20, "")</f>
        <v>4.5304347826086963E-4</v>
      </c>
      <c r="AF20" s="12">
        <f>IFERROR(('overall-new'!AF20-'overall-new'!AE20)/'overall-new'!$C20, "")</f>
        <v>2.4391304347826085E-4</v>
      </c>
      <c r="AG20" s="12">
        <f>IFERROR(('overall-new'!AG20-'overall-new'!AF20)/'overall-new'!$C20, "")</f>
        <v>2.7913043478260845E-4</v>
      </c>
      <c r="AH20" s="12">
        <f>IFERROR(('overall-new'!AH20-'overall-new'!AG20)/'overall-new'!$C20, "")</f>
        <v>4.4869565217391306E-4</v>
      </c>
      <c r="AI20" s="12">
        <f>IFERROR(('overall-new'!AI20-'overall-new'!AH20)/'overall-new'!$C20, "")</f>
        <v>8.0434782608695713E-5</v>
      </c>
      <c r="AJ20" s="12">
        <f>IFERROR(('overall-new'!AJ20-'overall-new'!AI20)/'overall-new'!$C20, "")</f>
        <v>8.3913043478260862E-5</v>
      </c>
      <c r="AK20" s="12">
        <f>IFERROR(('overall-new'!AK20-'overall-new'!AJ20)/'overall-new'!$C20, "")</f>
        <v>4.7913043478260882E-4</v>
      </c>
      <c r="AL20" s="12">
        <f>IFERROR(('overall-new'!AL20-'overall-new'!AK20)/'overall-new'!$C20, "")</f>
        <v>1.1365217391304347E-3</v>
      </c>
      <c r="AM20" s="12">
        <f>IFERROR(('overall-new'!AM20-'overall-new'!AL20)/'overall-new'!$C20, "")</f>
        <v>7.9739130434782629E-4</v>
      </c>
      <c r="AN20" s="12">
        <f>IFERROR(('overall-new'!AN20-'overall-new'!AM20)/'overall-new'!$C20, "")</f>
        <v>4.4869565217391273E-4</v>
      </c>
      <c r="AO20" s="12">
        <f>IFERROR(('overall-new'!AO20-'overall-new'!AN20)/'overall-new'!$C20, "")</f>
        <v>3.308695652173919E-4</v>
      </c>
      <c r="AP20" s="12">
        <f>IFERROR(('overall-new'!AP20-'overall-new'!AO20)/'overall-new'!$C20, "")</f>
        <v>4.2913043478260766E-4</v>
      </c>
      <c r="AQ20" s="12">
        <f>IFERROR(('overall-new'!AQ20-'overall-new'!AP20)/'overall-new'!$C20, "")</f>
        <v>2.282608695652174E-4</v>
      </c>
    </row>
    <row r="21" spans="1:43" x14ac:dyDescent="0.3">
      <c r="B21" t="s">
        <v>86</v>
      </c>
      <c r="C21">
        <f>'overall-new'!C21</f>
        <v>40000</v>
      </c>
      <c r="D21" s="12"/>
      <c r="E21" s="12">
        <f>('overall-new'!E23-'overall-new'!D23)/'overall-new'!$C23</f>
        <v>0</v>
      </c>
      <c r="F21" s="12">
        <f>('overall-new'!F23-'overall-new'!E23)/'overall-new'!$C23</f>
        <v>0</v>
      </c>
      <c r="G21" s="12">
        <f>('overall-new'!G23-'overall-new'!F23)/'overall-new'!$C23</f>
        <v>0</v>
      </c>
      <c r="H21" s="12">
        <f>('overall-new'!H23-'overall-new'!G23)/'overall-new'!$C23</f>
        <v>0</v>
      </c>
      <c r="I21" s="12">
        <f>('overall-new'!I23-'overall-new'!H23)/'overall-new'!$C23</f>
        <v>0</v>
      </c>
      <c r="J21" s="12">
        <f>('overall-new'!J23-'overall-new'!I23)/'overall-new'!$C23</f>
        <v>0</v>
      </c>
      <c r="K21" s="12">
        <f>('overall-new'!K23-'overall-new'!J23)/'overall-new'!$C23</f>
        <v>0</v>
      </c>
      <c r="L21" s="12">
        <f>('overall-new'!L23-'overall-new'!K23)/'overall-new'!$C23</f>
        <v>0</v>
      </c>
      <c r="M21" s="12">
        <f>('overall-new'!M23-'overall-new'!L23)/'overall-new'!$C23</f>
        <v>0</v>
      </c>
      <c r="N21" s="12">
        <f>('overall-new'!N23-'overall-new'!M23)/'overall-new'!$C23</f>
        <v>0</v>
      </c>
      <c r="O21" s="12">
        <f>('overall-new'!O23-'overall-new'!N23)/'overall-new'!$C23</f>
        <v>0</v>
      </c>
      <c r="P21" s="12">
        <f>('overall-new'!P23-'overall-new'!O23)/'overall-new'!$C23</f>
        <v>0</v>
      </c>
      <c r="Q21" s="12">
        <f>('overall-new'!Q23-'overall-new'!P23)/'overall-new'!$C23</f>
        <v>0</v>
      </c>
      <c r="R21" s="12">
        <f>('overall-new'!R23-'overall-new'!Q23)/'overall-new'!$C23</f>
        <v>0</v>
      </c>
      <c r="S21" s="12">
        <f>('overall-new'!S23-'overall-new'!R23)/'overall-new'!$C23</f>
        <v>0</v>
      </c>
      <c r="T21" s="12">
        <f>('overall-new'!T23-'overall-new'!S23)/'overall-new'!$C23</f>
        <v>0</v>
      </c>
      <c r="U21" s="12">
        <f>('overall-new'!U23-'overall-new'!T23)/'overall-new'!$C23</f>
        <v>0</v>
      </c>
      <c r="V21" s="12">
        <f>('overall-new'!V23-'overall-new'!U23)/'overall-new'!$C23</f>
        <v>0</v>
      </c>
      <c r="W21" s="12">
        <f>('overall-new'!W23-'overall-new'!V23)/'overall-new'!$C23</f>
        <v>0</v>
      </c>
      <c r="X21" s="12">
        <f>('overall-new'!X23-'overall-new'!W23)/'overall-new'!$C23</f>
        <v>4.143E-3</v>
      </c>
      <c r="Y21" s="12">
        <f>('overall-new'!Y23-'overall-new'!X23)/'overall-new'!$C23</f>
        <v>2.4299999999999997E-4</v>
      </c>
      <c r="Z21" s="12">
        <f>('overall-new'!Z23-'overall-new'!Y23)/'overall-new'!$C23</f>
        <v>1.1350000000000002E-3</v>
      </c>
      <c r="AA21" s="12">
        <f>('overall-new'!AA23-'overall-new'!Z23)/'overall-new'!$C23</f>
        <v>2.0249999999999995E-3</v>
      </c>
      <c r="AB21" s="12">
        <f>IFERROR(('overall-new'!AB21-'overall-new'!AA21)/'overall-new'!$C21, "")</f>
        <v>4.431E-3</v>
      </c>
      <c r="AC21" s="12">
        <f>IFERROR(('overall-new'!AC21-'overall-new'!AB21)/'overall-new'!$C21, "")</f>
        <v>-1.0760000000000006E-3</v>
      </c>
      <c r="AD21" s="12">
        <f>IFERROR(('overall-new'!AD21-'overall-new'!AC21)/'overall-new'!$C21, "")</f>
        <v>-4.4324999999999974E-4</v>
      </c>
      <c r="AE21" s="12">
        <f>IFERROR(('overall-new'!AE21-'overall-new'!AD21)/'overall-new'!$C21, "")</f>
        <v>-1.0759999999999997E-3</v>
      </c>
      <c r="AF21" s="12">
        <f>IFERROR(('overall-new'!AF21-'overall-new'!AE21)/'overall-new'!$C21, "")</f>
        <v>3.7974999999999993E-4</v>
      </c>
      <c r="AG21" s="12">
        <f>IFERROR(('overall-new'!AG21-'overall-new'!AF21)/'overall-new'!$C21, "")</f>
        <v>1.2112499999999997E-3</v>
      </c>
      <c r="AH21" s="12">
        <f>IFERROR(('overall-new'!AH21-'overall-new'!AG21)/'overall-new'!$C21, "")</f>
        <v>1.8534999999999997E-3</v>
      </c>
      <c r="AI21" s="12">
        <f>IFERROR(('overall-new'!AI21-'overall-new'!AH21)/'overall-new'!$C21, "")</f>
        <v>0</v>
      </c>
      <c r="AJ21" s="12">
        <f>IFERROR(('overall-new'!AJ21-'overall-new'!AI21)/'overall-new'!$C21, "")</f>
        <v>-9.2674999999999984E-4</v>
      </c>
      <c r="AK21" s="12">
        <f>IFERROR(('overall-new'!AK21-'overall-new'!AJ21)/'overall-new'!$C21, "")</f>
        <v>-8.3409999999999995E-3</v>
      </c>
      <c r="AL21" s="12">
        <f>IFERROR(('overall-new'!AL21-'overall-new'!AK21)/'overall-new'!$C21, "")</f>
        <v>2.5274999999999999E-4</v>
      </c>
      <c r="AM21" s="12">
        <f>IFERROR(('overall-new'!AM21-'overall-new'!AL21)/'overall-new'!$C21, "")</f>
        <v>5.6450000000000007E-3</v>
      </c>
      <c r="AN21" s="12">
        <f>IFERROR(('overall-new'!AN21-'overall-new'!AM21)/'overall-new'!$C21, "")</f>
        <v>-4.2124999999999986E-4</v>
      </c>
      <c r="AO21" s="12">
        <f>IFERROR(('overall-new'!AO21-'overall-new'!AN21)/'overall-new'!$C21, "")</f>
        <v>1.5164999999999998E-3</v>
      </c>
      <c r="AP21" s="12">
        <f>IFERROR(('overall-new'!AP21-'overall-new'!AO21)/'overall-new'!$C21, "")</f>
        <v>2.0219999999999991E-3</v>
      </c>
      <c r="AQ21" s="12">
        <f>IFERROR(('overall-new'!AQ21-'overall-new'!AP21)/'overall-new'!$C21, "")</f>
        <v>7.58250000000001E-4</v>
      </c>
    </row>
    <row r="22" spans="1:43" x14ac:dyDescent="0.3">
      <c r="B22" t="s">
        <v>87</v>
      </c>
      <c r="C22">
        <f>'overall-new'!C22</f>
        <v>30000</v>
      </c>
      <c r="D22" s="12"/>
      <c r="E22" s="12">
        <f>('overall-new'!E24-'overall-new'!D24)/'overall-new'!$C24</f>
        <v>0</v>
      </c>
      <c r="F22" s="12">
        <f>('overall-new'!F24-'overall-new'!E24)/'overall-new'!$C24</f>
        <v>0</v>
      </c>
      <c r="G22" s="12">
        <f>('overall-new'!G24-'overall-new'!F24)/'overall-new'!$C24</f>
        <v>0</v>
      </c>
      <c r="H22" s="12">
        <f>('overall-new'!H24-'overall-new'!G24)/'overall-new'!$C24</f>
        <v>0</v>
      </c>
      <c r="I22" s="12">
        <f>('overall-new'!I24-'overall-new'!H24)/'overall-new'!$C24</f>
        <v>0</v>
      </c>
      <c r="J22" s="12">
        <f>('overall-new'!J24-'overall-new'!I24)/'overall-new'!$C24</f>
        <v>0</v>
      </c>
      <c r="K22" s="12">
        <f>('overall-new'!K24-'overall-new'!J24)/'overall-new'!$C24</f>
        <v>0</v>
      </c>
      <c r="L22" s="12">
        <f>('overall-new'!L24-'overall-new'!K24)/'overall-new'!$C24</f>
        <v>0</v>
      </c>
      <c r="M22" s="12">
        <f>('overall-new'!M24-'overall-new'!L24)/'overall-new'!$C24</f>
        <v>0</v>
      </c>
      <c r="N22" s="12">
        <f>('overall-new'!N24-'overall-new'!M24)/'overall-new'!$C24</f>
        <v>0</v>
      </c>
      <c r="O22" s="12">
        <f>('overall-new'!O24-'overall-new'!N24)/'overall-new'!$C24</f>
        <v>0</v>
      </c>
      <c r="P22" s="12">
        <f>('overall-new'!P24-'overall-new'!O24)/'overall-new'!$C24</f>
        <v>0</v>
      </c>
      <c r="Q22" s="12">
        <f>('overall-new'!Q24-'overall-new'!P24)/'overall-new'!$C24</f>
        <v>0</v>
      </c>
      <c r="R22" s="12">
        <f>('overall-new'!R24-'overall-new'!Q24)/'overall-new'!$C24</f>
        <v>0</v>
      </c>
      <c r="S22" s="12">
        <f>('overall-new'!S24-'overall-new'!R24)/'overall-new'!$C24</f>
        <v>0</v>
      </c>
      <c r="T22" s="12">
        <f>('overall-new'!T24-'overall-new'!S24)/'overall-new'!$C24</f>
        <v>0</v>
      </c>
      <c r="U22" s="12">
        <f>('overall-new'!U24-'overall-new'!T24)/'overall-new'!$C24</f>
        <v>0</v>
      </c>
      <c r="V22" s="12">
        <f>('overall-new'!V24-'overall-new'!U24)/'overall-new'!$C24</f>
        <v>0</v>
      </c>
      <c r="W22" s="12">
        <f>('overall-new'!W24-'overall-new'!V24)/'overall-new'!$C24</f>
        <v>0</v>
      </c>
      <c r="X22" s="12">
        <f>('overall-new'!X24-'overall-new'!W24)/'overall-new'!$C24</f>
        <v>-7.8600000000000002E-4</v>
      </c>
      <c r="Y22" s="12">
        <f>('overall-new'!Y24-'overall-new'!X24)/'overall-new'!$C24</f>
        <v>4.5400000000000008E-4</v>
      </c>
      <c r="Z22" s="12">
        <f>('overall-new'!Z24-'overall-new'!Y24)/'overall-new'!$C24</f>
        <v>-2.7300000000000002E-4</v>
      </c>
      <c r="AA22" s="12">
        <f>('overall-new'!AA24-'overall-new'!Z24)/'overall-new'!$C24</f>
        <v>2.7300000000000002E-4</v>
      </c>
      <c r="AB22" s="12">
        <f>IFERROR(('overall-new'!AB22-'overall-new'!AA22)/'overall-new'!$C22, "")</f>
        <v>3.6359999999999995E-3</v>
      </c>
      <c r="AC22" s="12">
        <f>IFERROR(('overall-new'!AC22-'overall-new'!AB22)/'overall-new'!$C22, "")</f>
        <v>-8.6933333333333285E-4</v>
      </c>
      <c r="AD22" s="12">
        <f>IFERROR(('overall-new'!AD22-'overall-new'!AC22)/'overall-new'!$C22, "")</f>
        <v>-9.4866666666666689E-4</v>
      </c>
      <c r="AE22" s="12">
        <f>IFERROR(('overall-new'!AE22-'overall-new'!AD22)/'overall-new'!$C22, "")</f>
        <v>-7.9066666666666662E-4</v>
      </c>
      <c r="AF22" s="12">
        <f>IFERROR(('overall-new'!AF22-'overall-new'!AE22)/'overall-new'!$C22, "")</f>
        <v>0</v>
      </c>
      <c r="AG22" s="12">
        <f>IFERROR(('overall-new'!AG22-'overall-new'!AF22)/'overall-new'!$C22, "")</f>
        <v>8.6966666666666681E-4</v>
      </c>
      <c r="AH22" s="12">
        <f>IFERROR(('overall-new'!AH22-'overall-new'!AG22)/'overall-new'!$C22, "")</f>
        <v>7.903333333333331E-4</v>
      </c>
      <c r="AI22" s="12">
        <f>IFERROR(('overall-new'!AI22-'overall-new'!AH22)/'overall-new'!$C22, "")</f>
        <v>-7.8999999999999684E-5</v>
      </c>
      <c r="AJ22" s="12">
        <f>IFERROR(('overall-new'!AJ22-'overall-new'!AI22)/'overall-new'!$C22, "")</f>
        <v>-5.5333333333333363E-4</v>
      </c>
      <c r="AK22" s="12">
        <f>IFERROR(('overall-new'!AK22-'overall-new'!AJ22)/'overall-new'!$C22, "")</f>
        <v>-4.9800000000000001E-3</v>
      </c>
      <c r="AL22" s="12">
        <f>IFERROR(('overall-new'!AL22-'overall-new'!AK22)/'overall-new'!$C22, "")</f>
        <v>1.186E-3</v>
      </c>
      <c r="AM22" s="12">
        <f>IFERROR(('overall-new'!AM22-'overall-new'!AL22)/'overall-new'!$C22, "")</f>
        <v>4.6636666666666667E-3</v>
      </c>
      <c r="AN22" s="12">
        <f>IFERROR(('overall-new'!AN22-'overall-new'!AM22)/'overall-new'!$C22, "")</f>
        <v>-7.1133333333333346E-4</v>
      </c>
      <c r="AO22" s="12">
        <f>IFERROR(('overall-new'!AO22-'overall-new'!AN22)/'overall-new'!$C22, "")</f>
        <v>1.1856666666666669E-3</v>
      </c>
      <c r="AP22" s="12">
        <f>IFERROR(('overall-new'!AP22-'overall-new'!AO22)/'overall-new'!$C22, "")</f>
        <v>1.1856666666666665E-3</v>
      </c>
      <c r="AQ22" s="12">
        <f>IFERROR(('overall-new'!AQ22-'overall-new'!AP22)/'overall-new'!$C22, "")</f>
        <v>7.1133333333333346E-4</v>
      </c>
    </row>
    <row r="23" spans="1:43" x14ac:dyDescent="0.3">
      <c r="B23" t="s">
        <v>88</v>
      </c>
      <c r="C23">
        <f>'overall-new'!C23</f>
        <v>10000</v>
      </c>
      <c r="D23" s="12"/>
      <c r="E23" s="12">
        <f>('overall-new'!E25-'overall-new'!D25)/'overall-new'!$C25</f>
        <v>0</v>
      </c>
      <c r="F23" s="12">
        <f>('overall-new'!F25-'overall-new'!E25)/'overall-new'!$C25</f>
        <v>0</v>
      </c>
      <c r="G23" s="12">
        <f>('overall-new'!G25-'overall-new'!F25)/'overall-new'!$C25</f>
        <v>0</v>
      </c>
      <c r="H23" s="12">
        <f>('overall-new'!H25-'overall-new'!G25)/'overall-new'!$C25</f>
        <v>0</v>
      </c>
      <c r="I23" s="12">
        <f>('overall-new'!I25-'overall-new'!H25)/'overall-new'!$C25</f>
        <v>0</v>
      </c>
      <c r="J23" s="12">
        <f>('overall-new'!J25-'overall-new'!I25)/'overall-new'!$C25</f>
        <v>0</v>
      </c>
      <c r="K23" s="12">
        <f>('overall-new'!K25-'overall-new'!J25)/'overall-new'!$C25</f>
        <v>0</v>
      </c>
      <c r="L23" s="12">
        <f>('overall-new'!L25-'overall-new'!K25)/'overall-new'!$C25</f>
        <v>0</v>
      </c>
      <c r="M23" s="12">
        <f>('overall-new'!M25-'overall-new'!L25)/'overall-new'!$C25</f>
        <v>0</v>
      </c>
      <c r="N23" s="12">
        <f>('overall-new'!N25-'overall-new'!M25)/'overall-new'!$C25</f>
        <v>0</v>
      </c>
      <c r="O23" s="12">
        <f>('overall-new'!O25-'overall-new'!N25)/'overall-new'!$C25</f>
        <v>0</v>
      </c>
      <c r="P23" s="12">
        <f>('overall-new'!P25-'overall-new'!O25)/'overall-new'!$C25</f>
        <v>0</v>
      </c>
      <c r="Q23" s="12">
        <f>('overall-new'!Q25-'overall-new'!P25)/'overall-new'!$C25</f>
        <v>0</v>
      </c>
      <c r="R23" s="12">
        <f>('overall-new'!R25-'overall-new'!Q25)/'overall-new'!$C25</f>
        <v>0</v>
      </c>
      <c r="S23" s="12">
        <f>('overall-new'!S25-'overall-new'!R25)/'overall-new'!$C25</f>
        <v>0</v>
      </c>
      <c r="T23" s="12">
        <f>('overall-new'!T25-'overall-new'!S25)/'overall-new'!$C25</f>
        <v>0</v>
      </c>
      <c r="U23" s="12">
        <f>('overall-new'!U25-'overall-new'!T25)/'overall-new'!$C25</f>
        <v>0</v>
      </c>
      <c r="V23" s="12">
        <f>('overall-new'!V25-'overall-new'!U25)/'overall-new'!$C25</f>
        <v>0</v>
      </c>
      <c r="W23" s="12">
        <f>('overall-new'!W25-'overall-new'!V25)/'overall-new'!$C25</f>
        <v>0</v>
      </c>
      <c r="X23" s="12">
        <f>('overall-new'!X25-'overall-new'!W25)/'overall-new'!$C25</f>
        <v>0</v>
      </c>
      <c r="Y23" s="12">
        <f>('overall-new'!Y25-'overall-new'!X25)/'overall-new'!$C25</f>
        <v>-2.2559999999999998E-3</v>
      </c>
      <c r="Z23" s="12">
        <f>('overall-new'!Z25-'overall-new'!Y25)/'overall-new'!$C25</f>
        <v>2.4269999999999999E-3</v>
      </c>
      <c r="AA23" s="12">
        <f>('overall-new'!AA25-'overall-new'!Z25)/'overall-new'!$C25</f>
        <v>5.6599999999999999E-4</v>
      </c>
      <c r="AB23" s="12">
        <f>IFERROR(('overall-new'!AB23-'overall-new'!AA23)/'overall-new'!$C23, "")</f>
        <v>-5.9139999999999991E-3</v>
      </c>
      <c r="AC23" s="12">
        <f>IFERROR(('overall-new'!AC23-'overall-new'!AB23)/'overall-new'!$C23, "")</f>
        <v>-1.1350000000000002E-3</v>
      </c>
      <c r="AD23" s="12">
        <f>IFERROR(('overall-new'!AD23-'overall-new'!AC23)/'overall-new'!$C23, "")</f>
        <v>1.5400000000000001E-3</v>
      </c>
      <c r="AE23" s="12">
        <f>IFERROR(('overall-new'!AE23-'overall-new'!AD23)/'overall-new'!$C23, "")</f>
        <v>5.669999999999998E-4</v>
      </c>
      <c r="AF23" s="12">
        <f>IFERROR(('overall-new'!AF23-'overall-new'!AE23)/'overall-new'!$C23, "")</f>
        <v>0</v>
      </c>
      <c r="AG23" s="12">
        <f>IFERROR(('overall-new'!AG23-'overall-new'!AF23)/'overall-new'!$C23, "")</f>
        <v>8.2000000000000031E-4</v>
      </c>
      <c r="AH23" s="12">
        <f>IFERROR(('overall-new'!AH23-'overall-new'!AG23)/'overall-new'!$C23, "")</f>
        <v>6.6759999999999988E-3</v>
      </c>
      <c r="AI23" s="12">
        <f>IFERROR(('overall-new'!AI23-'overall-new'!AH23)/'overall-new'!$C23, "")</f>
        <v>1.3030000000000001E-3</v>
      </c>
      <c r="AJ23" s="12">
        <f>IFERROR(('overall-new'!AJ23-'overall-new'!AI23)/'overall-new'!$C23, "")</f>
        <v>4.8799999999999956E-4</v>
      </c>
      <c r="AK23" s="12">
        <f>IFERROR(('overall-new'!AK23-'overall-new'!AJ23)/'overall-new'!$C23, "")</f>
        <v>-3.5819999999999992E-3</v>
      </c>
      <c r="AL23" s="12">
        <f>IFERROR(('overall-new'!AL23-'overall-new'!AK23)/'overall-new'!$C23, "")</f>
        <v>7.1650000000000004E-3</v>
      </c>
      <c r="AM23" s="12">
        <f>IFERROR(('overall-new'!AM23-'overall-new'!AL23)/'overall-new'!$C23, "")</f>
        <v>-8.6300000000000005E-3</v>
      </c>
      <c r="AN23" s="12">
        <f>IFERROR(('overall-new'!AN23-'overall-new'!AM23)/'overall-new'!$C23, "")</f>
        <v>-4.0709999999999991E-3</v>
      </c>
      <c r="AO23" s="12">
        <f>IFERROR(('overall-new'!AO23-'overall-new'!AN23)/'overall-new'!$C23, "")</f>
        <v>1.2374E-2</v>
      </c>
      <c r="AP23" s="12">
        <f>IFERROR(('overall-new'!AP23-'overall-new'!AO23)/'overall-new'!$C23, "")</f>
        <v>1.7919999999999987E-3</v>
      </c>
      <c r="AQ23" s="12">
        <f>IFERROR(('overall-new'!AQ23-'overall-new'!AP23)/'overall-new'!$C23, "")</f>
        <v>1.1390000000000016E-3</v>
      </c>
    </row>
    <row r="24" spans="1:43" x14ac:dyDescent="0.3">
      <c r="B24" t="s">
        <v>89</v>
      </c>
      <c r="C24">
        <f>'overall-new'!C24</f>
        <v>10000</v>
      </c>
      <c r="D24" s="12"/>
      <c r="E24" s="12">
        <f>('overall-new'!E27-'overall-new'!D27)/'overall-new'!$C27</f>
        <v>0</v>
      </c>
      <c r="F24" s="12">
        <f>('overall-new'!F27-'overall-new'!E27)/'overall-new'!$C27</f>
        <v>0</v>
      </c>
      <c r="G24" s="12">
        <f>('overall-new'!G27-'overall-new'!F27)/'overall-new'!$C27</f>
        <v>0</v>
      </c>
      <c r="H24" s="12">
        <f>('overall-new'!H27-'overall-new'!G27)/'overall-new'!$C27</f>
        <v>0</v>
      </c>
      <c r="I24" s="12">
        <f>('overall-new'!I27-'overall-new'!H27)/'overall-new'!$C27</f>
        <v>0</v>
      </c>
      <c r="J24" s="12">
        <f>('overall-new'!J27-'overall-new'!I27)/'overall-new'!$C27</f>
        <v>0</v>
      </c>
      <c r="K24" s="12">
        <f>('overall-new'!K27-'overall-new'!J27)/'overall-new'!$C27</f>
        <v>0</v>
      </c>
      <c r="L24" s="12">
        <f>('overall-new'!L27-'overall-new'!K27)/'overall-new'!$C27</f>
        <v>0</v>
      </c>
      <c r="M24" s="12">
        <f>('overall-new'!M27-'overall-new'!L27)/'overall-new'!$C27</f>
        <v>0</v>
      </c>
      <c r="N24" s="12">
        <f>('overall-new'!N27-'overall-new'!M27)/'overall-new'!$C27</f>
        <v>0</v>
      </c>
      <c r="O24" s="12">
        <f>('overall-new'!O27-'overall-new'!N27)/'overall-new'!$C27</f>
        <v>0</v>
      </c>
      <c r="P24" s="12">
        <f>('overall-new'!P27-'overall-new'!O27)/'overall-new'!$C27</f>
        <v>0</v>
      </c>
      <c r="Q24" s="12">
        <f>('overall-new'!Q27-'overall-new'!P27)/'overall-new'!$C27</f>
        <v>0</v>
      </c>
      <c r="R24" s="12">
        <f>('overall-new'!R27-'overall-new'!Q27)/'overall-new'!$C27</f>
        <v>0</v>
      </c>
      <c r="S24" s="12">
        <f>('overall-new'!S27-'overall-new'!R27)/'overall-new'!$C27</f>
        <v>0</v>
      </c>
      <c r="T24" s="12">
        <f>('overall-new'!T27-'overall-new'!S27)/'overall-new'!$C27</f>
        <v>0</v>
      </c>
      <c r="U24" s="12">
        <f>('overall-new'!U27-'overall-new'!T27)/'overall-new'!$C27</f>
        <v>0</v>
      </c>
      <c r="V24" s="12">
        <f>('overall-new'!V27-'overall-new'!U27)/'overall-new'!$C27</f>
        <v>0</v>
      </c>
      <c r="W24" s="12">
        <f>('overall-new'!W27-'overall-new'!V27)/'overall-new'!$C27</f>
        <v>0</v>
      </c>
      <c r="X24" s="12">
        <f>('overall-new'!X27-'overall-new'!W27)/'overall-new'!$C27</f>
        <v>3.4365671641791042E-4</v>
      </c>
      <c r="Y24" s="12">
        <f>('overall-new'!Y27-'overall-new'!X27)/'overall-new'!$C27</f>
        <v>5.5447761194029851E-4</v>
      </c>
      <c r="Z24" s="12">
        <f>('overall-new'!Z27-'overall-new'!Y27)/'overall-new'!$C27</f>
        <v>-1.149253731343283E-4</v>
      </c>
      <c r="AA24" s="12">
        <f>('overall-new'!AA27-'overall-new'!Z27)/'overall-new'!$C27</f>
        <v>9.2955223880597005E-4</v>
      </c>
      <c r="AB24" s="12">
        <f>IFERROR(('overall-new'!AB24-'overall-new'!AA24)/'overall-new'!$C24, "")</f>
        <v>1.9070000000000001E-3</v>
      </c>
      <c r="AC24" s="12">
        <f>IFERROR(('overall-new'!AC24-'overall-new'!AB24)/'overall-new'!$C24, "")</f>
        <v>-1.8200000000000003E-4</v>
      </c>
      <c r="AD24" s="12">
        <f>IFERROR(('overall-new'!AD24-'overall-new'!AC24)/'overall-new'!$C24, "")</f>
        <v>-7.2599999999999997E-4</v>
      </c>
      <c r="AE24" s="12">
        <f>IFERROR(('overall-new'!AE24-'overall-new'!AD24)/'overall-new'!$C24, "")</f>
        <v>-7.27E-4</v>
      </c>
      <c r="AF24" s="12">
        <f>IFERROR(('overall-new'!AF24-'overall-new'!AE24)/'overall-new'!$C24, "")</f>
        <v>0</v>
      </c>
      <c r="AG24" s="12">
        <f>IFERROR(('overall-new'!AG24-'overall-new'!AF24)/'overall-new'!$C24, "")</f>
        <v>2.7300000000000002E-4</v>
      </c>
      <c r="AH24" s="12">
        <f>IFERROR(('overall-new'!AH24-'overall-new'!AG24)/'overall-new'!$C24, "")</f>
        <v>9.0800000000000017E-4</v>
      </c>
      <c r="AI24" s="12">
        <f>IFERROR(('overall-new'!AI24-'overall-new'!AH24)/'overall-new'!$C24, "")</f>
        <v>9.099999999999984E-5</v>
      </c>
      <c r="AJ24" s="12">
        <f>IFERROR(('overall-new'!AJ24-'overall-new'!AI24)/'overall-new'!$C24, "")</f>
        <v>-1.8199999999999984E-4</v>
      </c>
      <c r="AK24" s="12">
        <f>IFERROR(('overall-new'!AK24-'overall-new'!AJ24)/'overall-new'!$C24, "")</f>
        <v>-5.4500000000000013E-4</v>
      </c>
      <c r="AL24" s="12">
        <f>IFERROR(('overall-new'!AL24-'overall-new'!AK24)/'overall-new'!$C24, "")</f>
        <v>3.4509999999999996E-3</v>
      </c>
      <c r="AM24" s="12">
        <f>IFERROR(('overall-new'!AM24-'overall-new'!AL24)/'overall-new'!$C24, "")</f>
        <v>2.542E-3</v>
      </c>
      <c r="AN24" s="12">
        <f>IFERROR(('overall-new'!AN24-'overall-new'!AM24)/'overall-new'!$C24, "")</f>
        <v>3.6299999999999955E-4</v>
      </c>
      <c r="AO24" s="12">
        <f>IFERROR(('overall-new'!AO24-'overall-new'!AN24)/'overall-new'!$C24, "")</f>
        <v>9.0799999999999984E-4</v>
      </c>
      <c r="AP24" s="12">
        <f>IFERROR(('overall-new'!AP24-'overall-new'!AO24)/'overall-new'!$C24, "")</f>
        <v>6.3599999999999996E-4</v>
      </c>
      <c r="AQ24" s="12">
        <f>IFERROR(('overall-new'!AQ24-'overall-new'!AP24)/'overall-new'!$C24, "")</f>
        <v>9.1000000000001074E-5</v>
      </c>
    </row>
    <row r="25" spans="1:43" x14ac:dyDescent="0.3">
      <c r="B25" t="s">
        <v>90</v>
      </c>
      <c r="C25">
        <f>'overall-new'!C25</f>
        <v>20000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>
        <f>IFERROR(('overall-new'!AB25-'overall-new'!AA25)/'overall-new'!$C25, "")</f>
        <v>-5.8239999999999993E-3</v>
      </c>
      <c r="AC25" s="12">
        <f>IFERROR(('overall-new'!AC25-'overall-new'!AB25)/'overall-new'!$C25, "")</f>
        <v>-2.0225E-3</v>
      </c>
      <c r="AD25" s="12">
        <f>IFERROR(('overall-new'!AD25-'overall-new'!AC25)/'overall-new'!$C25, "")</f>
        <v>4.7724999999999998E-3</v>
      </c>
      <c r="AE25" s="12">
        <f>IFERROR(('overall-new'!AE25-'overall-new'!AD25)/'overall-new'!$C25, "")</f>
        <v>1.0520000000000002E-3</v>
      </c>
      <c r="AF25" s="12">
        <f>IFERROR(('overall-new'!AF25-'overall-new'!AE25)/'overall-new'!$C25, "")</f>
        <v>-2.9125000000000002E-3</v>
      </c>
      <c r="AG25" s="12">
        <f>IFERROR(('overall-new'!AG25-'overall-new'!AF25)/'overall-new'!$C25, "")</f>
        <v>2.5080000000000002E-3</v>
      </c>
      <c r="AH25" s="12">
        <f>IFERROR(('overall-new'!AH25-'overall-new'!AG25)/'overall-new'!$C25, "")</f>
        <v>2.8309999999999997E-3</v>
      </c>
      <c r="AI25" s="12">
        <f>IFERROR(('overall-new'!AI25-'overall-new'!AH25)/'overall-new'!$C25, "")</f>
        <v>4.0450000000000018E-4</v>
      </c>
      <c r="AJ25" s="12">
        <f>IFERROR(('overall-new'!AJ25-'overall-new'!AI25)/'overall-new'!$C25, "")</f>
        <v>-8.1000000000000044E-5</v>
      </c>
      <c r="AK25" s="12">
        <f>IFERROR(('overall-new'!AK25-'overall-new'!AJ25)/'overall-new'!$C25, "")</f>
        <v>1.7800000000000003E-3</v>
      </c>
      <c r="AL25" s="12">
        <f>IFERROR(('overall-new'!AL25-'overall-new'!AK25)/'overall-new'!$C25, "")</f>
        <v>9.7049999999999979E-4</v>
      </c>
      <c r="AM25" s="12">
        <f>IFERROR(('overall-new'!AM25-'overall-new'!AL25)/'overall-new'!$C25, "")</f>
        <v>-8.6555E-3</v>
      </c>
      <c r="AN25" s="12">
        <f>IFERROR(('overall-new'!AN25-'overall-new'!AM25)/'overall-new'!$C25, "")</f>
        <v>6.469999999999999E-4</v>
      </c>
      <c r="AO25" s="12">
        <f>IFERROR(('overall-new'!AO25-'overall-new'!AN25)/'overall-new'!$C25, "")</f>
        <v>5.0155E-3</v>
      </c>
      <c r="AP25" s="12">
        <f>IFERROR(('overall-new'!AP25-'overall-new'!AO25)/'overall-new'!$C25, "")</f>
        <v>2.8314999999999998E-3</v>
      </c>
      <c r="AQ25" s="12">
        <f>IFERROR(('overall-new'!AQ25-'overall-new'!AP25)/'overall-new'!$C25, "")</f>
        <v>5.6600000000000042E-4</v>
      </c>
    </row>
    <row r="26" spans="1:43" x14ac:dyDescent="0.3">
      <c r="B26" t="s">
        <v>93</v>
      </c>
      <c r="C26">
        <f>'overall-new'!C26</f>
        <v>1000</v>
      </c>
      <c r="D26" s="12"/>
      <c r="E26" s="12">
        <f>('overall-new'!E29-'overall-new'!D29)/'overall-new'!$C29</f>
        <v>0</v>
      </c>
      <c r="F26" s="12">
        <f>('overall-new'!F29-'overall-new'!E29)/'overall-new'!$C29</f>
        <v>0</v>
      </c>
      <c r="G26" s="12">
        <f>('overall-new'!G29-'overall-new'!F29)/'overall-new'!$C29</f>
        <v>0</v>
      </c>
      <c r="H26" s="12">
        <f>('overall-new'!H29-'overall-new'!G29)/'overall-new'!$C29</f>
        <v>0</v>
      </c>
      <c r="I26" s="12">
        <f>('overall-new'!I29-'overall-new'!H29)/'overall-new'!$C29</f>
        <v>0</v>
      </c>
      <c r="J26" s="12">
        <f>('overall-new'!J29-'overall-new'!I29)/'overall-new'!$C29</f>
        <v>0</v>
      </c>
      <c r="K26" s="12">
        <f>('overall-new'!K29-'overall-new'!J29)/'overall-new'!$C29</f>
        <v>0</v>
      </c>
      <c r="L26" s="12">
        <f>('overall-new'!L29-'overall-new'!K29)/'overall-new'!$C29</f>
        <v>0</v>
      </c>
      <c r="M26" s="12">
        <f>('overall-new'!M29-'overall-new'!L29)/'overall-new'!$C29</f>
        <v>0</v>
      </c>
      <c r="N26" s="12">
        <f>('overall-new'!N29-'overall-new'!M29)/'overall-new'!$C29</f>
        <v>0</v>
      </c>
      <c r="O26" s="12">
        <f>('overall-new'!O29-'overall-new'!N29)/'overall-new'!$C29</f>
        <v>0</v>
      </c>
      <c r="P26" s="12">
        <f>('overall-new'!P29-'overall-new'!O29)/'overall-new'!$C29</f>
        <v>0</v>
      </c>
      <c r="Q26" s="12">
        <f>('overall-new'!Q29-'overall-new'!P29)/'overall-new'!$C29</f>
        <v>0</v>
      </c>
      <c r="R26" s="12">
        <f>('overall-new'!R29-'overall-new'!Q29)/'overall-new'!$C29</f>
        <v>0</v>
      </c>
      <c r="S26" s="12">
        <f>('overall-new'!S29-'overall-new'!R29)/'overall-new'!$C29</f>
        <v>0</v>
      </c>
      <c r="T26" s="12">
        <f>('overall-new'!T29-'overall-new'!S29)/'overall-new'!$C29</f>
        <v>0</v>
      </c>
      <c r="U26" s="12">
        <f>('overall-new'!U29-'overall-new'!T29)/'overall-new'!$C29</f>
        <v>0</v>
      </c>
      <c r="V26" s="12">
        <f>('overall-new'!V29-'overall-new'!U29)/'overall-new'!$C29</f>
        <v>0</v>
      </c>
      <c r="W26" s="12">
        <f>('overall-new'!W29-'overall-new'!V29)/'overall-new'!$C29</f>
        <v>0</v>
      </c>
      <c r="X26" s="12">
        <f>('overall-new'!X29-'overall-new'!W29)/'overall-new'!$C29</f>
        <v>0</v>
      </c>
      <c r="Y26" s="12">
        <f>('overall-new'!Y29-'overall-new'!X29)/'overall-new'!$C29</f>
        <v>0</v>
      </c>
      <c r="Z26" s="12">
        <f>('overall-new'!Z29-'overall-new'!Y29)/'overall-new'!$C29</f>
        <v>0</v>
      </c>
      <c r="AA26" s="12">
        <f>('overall-new'!AA29-'overall-new'!Z29)/'overall-new'!$C29</f>
        <v>0</v>
      </c>
      <c r="AB26" s="12">
        <f>IFERROR(('overall-new'!AB26-'overall-new'!AA26)/'overall-new'!$C26, "")</f>
        <v>0</v>
      </c>
      <c r="AC26" s="12">
        <f>IFERROR(('overall-new'!AC26-'overall-new'!AB26)/'overall-new'!$C26, "")</f>
        <v>-1.8799999999999999E-3</v>
      </c>
      <c r="AD26" s="12">
        <f>IFERROR(('overall-new'!AD26-'overall-new'!AC26)/'overall-new'!$C26, "")</f>
        <v>1.0799999999999998E-3</v>
      </c>
      <c r="AE26" s="12">
        <f>IFERROR(('overall-new'!AE26-'overall-new'!AD26)/'overall-new'!$C26, "")</f>
        <v>1.6100000000000001E-3</v>
      </c>
      <c r="AF26" s="12">
        <f>IFERROR(('overall-new'!AF26-'overall-new'!AE26)/'overall-new'!$C26, "")</f>
        <v>-5.4000000000000001E-4</v>
      </c>
      <c r="AG26" s="12">
        <f>IFERROR(('overall-new'!AG26-'overall-new'!AF26)/'overall-new'!$C26, "")</f>
        <v>1.6199999999999999E-3</v>
      </c>
      <c r="AH26" s="12">
        <f>IFERROR(('overall-new'!AH26-'overall-new'!AG26)/'overall-new'!$C26, "")</f>
        <v>1.07E-3</v>
      </c>
      <c r="AI26" s="12">
        <f>IFERROR(('overall-new'!AI26-'overall-new'!AH26)/'overall-new'!$C26, "")</f>
        <v>0</v>
      </c>
      <c r="AJ26" s="12">
        <f>IFERROR(('overall-new'!AJ26-'overall-new'!AI26)/'overall-new'!$C26, "")</f>
        <v>0</v>
      </c>
      <c r="AK26" s="12">
        <f>IFERROR(('overall-new'!AK26-'overall-new'!AJ26)/'overall-new'!$C26, "")</f>
        <v>-2.8640000000000002E-2</v>
      </c>
      <c r="AL26" s="12">
        <f>IFERROR(('overall-new'!AL26-'overall-new'!AK26)/'overall-new'!$C26, "")</f>
        <v>2.682E-2</v>
      </c>
      <c r="AM26" s="12">
        <f>IFERROR(('overall-new'!AM26-'overall-new'!AL26)/'overall-new'!$C26, "")</f>
        <v>-3.2640000000000002E-2</v>
      </c>
      <c r="AN26" s="12">
        <f>IFERROR(('overall-new'!AN26-'overall-new'!AM26)/'overall-new'!$C26, "")</f>
        <v>-4.9200000000000016E-3</v>
      </c>
      <c r="AO26" s="12">
        <f>IFERROR(('overall-new'!AO26-'overall-new'!AN26)/'overall-new'!$C26, "")</f>
        <v>3.7560000000000003E-2</v>
      </c>
      <c r="AP26" s="12">
        <f>IFERROR(('overall-new'!AP26-'overall-new'!AO26)/'overall-new'!$C26, "")</f>
        <v>1.0729999999999998E-2</v>
      </c>
      <c r="AQ26" s="12">
        <f>IFERROR(('overall-new'!AQ26-'overall-new'!AP26)/'overall-new'!$C26, "")</f>
        <v>0</v>
      </c>
    </row>
    <row r="27" spans="1:43" x14ac:dyDescent="0.3">
      <c r="A27" t="s">
        <v>91</v>
      </c>
      <c r="C27">
        <f>'overall-new'!C27</f>
        <v>134000</v>
      </c>
      <c r="D27" s="12"/>
      <c r="E27" s="12">
        <f>('overall-new'!E30-'overall-new'!D30)/'overall-new'!$C30</f>
        <v>0</v>
      </c>
      <c r="F27" s="12">
        <f>('overall-new'!F30-'overall-new'!E30)/'overall-new'!$C30</f>
        <v>0</v>
      </c>
      <c r="G27" s="12">
        <f>('overall-new'!G30-'overall-new'!F30)/'overall-new'!$C30</f>
        <v>0</v>
      </c>
      <c r="H27" s="12">
        <f>('overall-new'!H30-'overall-new'!G30)/'overall-new'!$C30</f>
        <v>0</v>
      </c>
      <c r="I27" s="12">
        <f>('overall-new'!I30-'overall-new'!H30)/'overall-new'!$C30</f>
        <v>0</v>
      </c>
      <c r="J27" s="12">
        <f>('overall-new'!J30-'overall-new'!I30)/'overall-new'!$C30</f>
        <v>0</v>
      </c>
      <c r="K27" s="12">
        <f>('overall-new'!K30-'overall-new'!J30)/'overall-new'!$C30</f>
        <v>0</v>
      </c>
      <c r="L27" s="12">
        <f>('overall-new'!L30-'overall-new'!K30)/'overall-new'!$C30</f>
        <v>0</v>
      </c>
      <c r="M27" s="12">
        <f>('overall-new'!M30-'overall-new'!L30)/'overall-new'!$C30</f>
        <v>0</v>
      </c>
      <c r="N27" s="12">
        <f>('overall-new'!N30-'overall-new'!M30)/'overall-new'!$C30</f>
        <v>0</v>
      </c>
      <c r="O27" s="12">
        <f>('overall-new'!O30-'overall-new'!N30)/'overall-new'!$C30</f>
        <v>0</v>
      </c>
      <c r="P27" s="12">
        <f>('overall-new'!P30-'overall-new'!O30)/'overall-new'!$C30</f>
        <v>0</v>
      </c>
      <c r="Q27" s="12">
        <f>('overall-new'!Q30-'overall-new'!P30)/'overall-new'!$C30</f>
        <v>0</v>
      </c>
      <c r="R27" s="12">
        <f>('overall-new'!R30-'overall-new'!Q30)/'overall-new'!$C30</f>
        <v>0</v>
      </c>
      <c r="S27" s="12">
        <f>('overall-new'!S30-'overall-new'!R30)/'overall-new'!$C30</f>
        <v>0</v>
      </c>
      <c r="T27" s="12">
        <f>('overall-new'!T30-'overall-new'!S30)/'overall-new'!$C30</f>
        <v>0</v>
      </c>
      <c r="U27" s="12">
        <f>('overall-new'!U30-'overall-new'!T30)/'overall-new'!$C30</f>
        <v>0</v>
      </c>
      <c r="V27" s="12">
        <f>('overall-new'!V30-'overall-new'!U30)/'overall-new'!$C30</f>
        <v>0</v>
      </c>
      <c r="W27" s="12">
        <f>('overall-new'!W30-'overall-new'!V30)/'overall-new'!$C30</f>
        <v>0</v>
      </c>
      <c r="X27" s="12">
        <f>('overall-new'!X30-'overall-new'!W30)/'overall-new'!$C30</f>
        <v>0</v>
      </c>
      <c r="Y27" s="12">
        <f>('overall-new'!Y30-'overall-new'!X30)/'overall-new'!$C30</f>
        <v>0</v>
      </c>
      <c r="Z27" s="12">
        <f>('overall-new'!Z30-'overall-new'!Y30)/'overall-new'!$C30</f>
        <v>0</v>
      </c>
      <c r="AA27" s="12">
        <f>('overall-new'!AA30-'overall-new'!Z30)/'overall-new'!$C30</f>
        <v>0</v>
      </c>
      <c r="AB27" s="12">
        <f>IFERROR(('overall-new'!AB27-'overall-new'!AA27)/'overall-new'!$C27, "")</f>
        <v>1.0230597014925372E-3</v>
      </c>
      <c r="AC27" s="12">
        <f>IFERROR(('overall-new'!AC27-'overall-new'!AB27)/'overall-new'!$C27, "")</f>
        <v>-9.1119402985074562E-4</v>
      </c>
      <c r="AD27" s="12">
        <f>IFERROR(('overall-new'!AD27-'overall-new'!AC27)/'overall-new'!$C27, "")</f>
        <v>4.8999999999999933E-4</v>
      </c>
      <c r="AE27" s="12">
        <f>IFERROR(('overall-new'!AE27-'overall-new'!AD27)/'overall-new'!$C27, "")</f>
        <v>-2.6335820895522318E-4</v>
      </c>
      <c r="AF27" s="12">
        <f>IFERROR(('overall-new'!AF27-'overall-new'!AE27)/'overall-new'!$C27, "")</f>
        <v>-2.8350746268656745E-4</v>
      </c>
      <c r="AG27" s="12">
        <f>IFERROR(('overall-new'!AG27-'overall-new'!AF27)/'overall-new'!$C27, "")</f>
        <v>1.0721641791044776E-3</v>
      </c>
      <c r="AH27" s="12">
        <f>IFERROR(('overall-new'!AH27-'overall-new'!AG27)/'overall-new'!$C27, "")</f>
        <v>1.8037313432835828E-3</v>
      </c>
      <c r="AI27" s="12">
        <f>IFERROR(('overall-new'!AI27-'overall-new'!AH27)/'overall-new'!$C27, "")</f>
        <v>1.6052238805970058E-4</v>
      </c>
      <c r="AJ27" s="12">
        <f>IFERROR(('overall-new'!AJ27-'overall-new'!AI27)/'overall-new'!$C27, "")</f>
        <v>-3.7537313432835874E-4</v>
      </c>
      <c r="AK27" s="12">
        <f>IFERROR(('overall-new'!AK27-'overall-new'!AJ27)/'overall-new'!$C27, "")</f>
        <v>-3.7785820895522384E-3</v>
      </c>
      <c r="AL27" s="12">
        <f>IFERROR(('overall-new'!AL27-'overall-new'!AK27)/'overall-new'!$C27, "")</f>
        <v>1.6732835820895524E-3</v>
      </c>
      <c r="AM27" s="12">
        <f>IFERROR(('overall-new'!AM27-'overall-new'!AL27)/'overall-new'!$C27, "")</f>
        <v>8.7626865671641804E-4</v>
      </c>
      <c r="AN27" s="12">
        <f>IFERROR(('overall-new'!AN27-'overall-new'!AM27)/'overall-new'!$C27, "")</f>
        <v>-4.2485074626865717E-4</v>
      </c>
      <c r="AO27" s="12">
        <f>IFERROR(('overall-new'!AO27-'overall-new'!AN27)/'overall-new'!$C27, "")</f>
        <v>2.795000000000001E-3</v>
      </c>
      <c r="AP27" s="12">
        <f>IFERROR(('overall-new'!AP27-'overall-new'!AO27)/'overall-new'!$C27, "")</f>
        <v>1.6265671641791039E-3</v>
      </c>
      <c r="AQ27" s="12">
        <f>IFERROR(('overall-new'!AQ27-'overall-new'!AP27)/'overall-new'!$C27, "")</f>
        <v>6.0104477611940183E-4</v>
      </c>
    </row>
    <row r="28" spans="1:43" x14ac:dyDescent="0.3">
      <c r="A28" t="s">
        <v>95</v>
      </c>
      <c r="C28">
        <f>'overall-new'!C28</f>
        <v>0</v>
      </c>
      <c r="D28" s="12"/>
      <c r="E28" s="12">
        <f>('overall-new'!E31-'overall-new'!D31)/'overall-new'!$C31</f>
        <v>0</v>
      </c>
      <c r="F28" s="12">
        <f>('overall-new'!F31-'overall-new'!E31)/'overall-new'!$C31</f>
        <v>0</v>
      </c>
      <c r="G28" s="12">
        <f>('overall-new'!G31-'overall-new'!F31)/'overall-new'!$C31</f>
        <v>0</v>
      </c>
      <c r="H28" s="12">
        <f>('overall-new'!H31-'overall-new'!G31)/'overall-new'!$C31</f>
        <v>0</v>
      </c>
      <c r="I28" s="12">
        <f>('overall-new'!I31-'overall-new'!H31)/'overall-new'!$C31</f>
        <v>0</v>
      </c>
      <c r="J28" s="12">
        <f>('overall-new'!J31-'overall-new'!I31)/'overall-new'!$C31</f>
        <v>0</v>
      </c>
      <c r="K28" s="12">
        <f>('overall-new'!K31-'overall-new'!J31)/'overall-new'!$C31</f>
        <v>0</v>
      </c>
      <c r="L28" s="12">
        <f>('overall-new'!L31-'overall-new'!K31)/'overall-new'!$C31</f>
        <v>0</v>
      </c>
      <c r="M28" s="12">
        <f>('overall-new'!M31-'overall-new'!L31)/'overall-new'!$C31</f>
        <v>0</v>
      </c>
      <c r="N28" s="12">
        <f>('overall-new'!N31-'overall-new'!M31)/'overall-new'!$C31</f>
        <v>0</v>
      </c>
      <c r="O28" s="12">
        <f>('overall-new'!O31-'overall-new'!N31)/'overall-new'!$C31</f>
        <v>0</v>
      </c>
      <c r="P28" s="12">
        <f>('overall-new'!P31-'overall-new'!O31)/'overall-new'!$C31</f>
        <v>0</v>
      </c>
      <c r="Q28" s="12">
        <f>('overall-new'!Q31-'overall-new'!P31)/'overall-new'!$C31</f>
        <v>0</v>
      </c>
      <c r="R28" s="12">
        <f>('overall-new'!R31-'overall-new'!Q31)/'overall-new'!$C31</f>
        <v>0</v>
      </c>
      <c r="S28" s="12">
        <f>('overall-new'!S31-'overall-new'!R31)/'overall-new'!$C31</f>
        <v>0</v>
      </c>
      <c r="T28" s="12">
        <f>('overall-new'!T31-'overall-new'!S31)/'overall-new'!$C31</f>
        <v>0</v>
      </c>
      <c r="U28" s="12">
        <f>('overall-new'!U31-'overall-new'!T31)/'overall-new'!$C31</f>
        <v>0</v>
      </c>
      <c r="V28" s="12">
        <f>('overall-new'!V31-'overall-new'!U31)/'overall-new'!$C31</f>
        <v>0</v>
      </c>
      <c r="W28" s="12">
        <f>('overall-new'!W31-'overall-new'!V31)/'overall-new'!$C31</f>
        <v>0</v>
      </c>
      <c r="X28" s="12">
        <f>('overall-new'!X31-'overall-new'!W31)/'overall-new'!$C31</f>
        <v>0</v>
      </c>
      <c r="Y28" s="12">
        <f>('overall-new'!Y31-'overall-new'!X31)/'overall-new'!$C31</f>
        <v>0</v>
      </c>
      <c r="Z28" s="12">
        <f>('overall-new'!Z31-'overall-new'!Y31)/'overall-new'!$C31</f>
        <v>0</v>
      </c>
      <c r="AA28" s="12">
        <f>('overall-new'!AA31-'overall-new'!Z31)/'overall-new'!$C31</f>
        <v>0</v>
      </c>
      <c r="AB28" s="12" t="str">
        <f>IFERROR(('overall-new'!AB28-'overall-new'!AA28)/'overall-new'!$C28, "")</f>
        <v/>
      </c>
      <c r="AC28" s="12" t="str">
        <f>IFERROR(('overall-new'!AC28-'overall-new'!AB28)/'overall-new'!$C28, "")</f>
        <v/>
      </c>
      <c r="AD28" s="12" t="str">
        <f>IFERROR(('overall-new'!AD28-'overall-new'!AC28)/'overall-new'!$C28, "")</f>
        <v/>
      </c>
      <c r="AE28" s="12" t="str">
        <f>IFERROR(('overall-new'!AE28-'overall-new'!AD28)/'overall-new'!$C28, "")</f>
        <v/>
      </c>
      <c r="AF28" s="12" t="str">
        <f>IFERROR(('overall-new'!AF28-'overall-new'!AE28)/'overall-new'!$C28, "")</f>
        <v/>
      </c>
      <c r="AG28" s="12" t="str">
        <f>IFERROR(('overall-new'!AG28-'overall-new'!AF28)/'overall-new'!$C28, "")</f>
        <v/>
      </c>
      <c r="AH28" s="12" t="str">
        <f>IFERROR(('overall-new'!AH28-'overall-new'!AG28)/'overall-new'!$C28, "")</f>
        <v/>
      </c>
      <c r="AI28" s="12" t="str">
        <f>IFERROR(('overall-new'!AI28-'overall-new'!AH28)/'overall-new'!$C28, "")</f>
        <v/>
      </c>
      <c r="AJ28" s="12" t="str">
        <f>IFERROR(('overall-new'!AJ28-'overall-new'!AI28)/'overall-new'!$C28, "")</f>
        <v/>
      </c>
      <c r="AK28" s="12" t="str">
        <f>IFERROR(('overall-new'!AK28-'overall-new'!AJ28)/'overall-new'!$C28, "")</f>
        <v/>
      </c>
      <c r="AL28" s="12" t="str">
        <f>IFERROR(('overall-new'!AL28-'overall-new'!AK28)/'overall-new'!$C28, "")</f>
        <v/>
      </c>
      <c r="AM28" s="12" t="str">
        <f>IFERROR(('overall-new'!AM28-'overall-new'!AL28)/'overall-new'!$C28, "")</f>
        <v/>
      </c>
      <c r="AN28" s="12" t="str">
        <f>IFERROR(('overall-new'!AN28-'overall-new'!AM28)/'overall-new'!$C28, "")</f>
        <v/>
      </c>
      <c r="AO28" s="12" t="str">
        <f>IFERROR(('overall-new'!AO28-'overall-new'!AN28)/'overall-new'!$C28, "")</f>
        <v/>
      </c>
      <c r="AP28" s="12" t="str">
        <f>IFERROR(('overall-new'!AP28-'overall-new'!AO28)/'overall-new'!$C28, "")</f>
        <v/>
      </c>
      <c r="AQ28" s="12" t="str">
        <f>IFERROR(('overall-new'!AQ28-'overall-new'!AP28)/'overall-new'!$C28, "")</f>
        <v/>
      </c>
    </row>
    <row r="29" spans="1:43" x14ac:dyDescent="0.3">
      <c r="A29" t="s">
        <v>73</v>
      </c>
      <c r="B29" t="s">
        <v>74</v>
      </c>
      <c r="C29">
        <f>'overall-new'!C29</f>
        <v>35000</v>
      </c>
      <c r="D29" s="12"/>
      <c r="E29" s="12">
        <f>('overall-new'!E32-'overall-new'!D32)/'overall-new'!$C32</f>
        <v>0</v>
      </c>
      <c r="F29" s="12">
        <f>('overall-new'!F32-'overall-new'!E32)/'overall-new'!$C32</f>
        <v>0</v>
      </c>
      <c r="G29" s="12">
        <f>('overall-new'!G32-'overall-new'!F32)/'overall-new'!$C32</f>
        <v>0</v>
      </c>
      <c r="H29" s="12">
        <f>('overall-new'!H32-'overall-new'!G32)/'overall-new'!$C32</f>
        <v>0</v>
      </c>
      <c r="I29" s="12">
        <f>('overall-new'!I32-'overall-new'!H32)/'overall-new'!$C32</f>
        <v>0</v>
      </c>
      <c r="J29" s="12">
        <f>('overall-new'!J32-'overall-new'!I32)/'overall-new'!$C32</f>
        <v>0</v>
      </c>
      <c r="K29" s="12">
        <f>('overall-new'!K32-'overall-new'!J32)/'overall-new'!$C32</f>
        <v>0</v>
      </c>
      <c r="L29" s="12">
        <f>('overall-new'!L32-'overall-new'!K32)/'overall-new'!$C32</f>
        <v>0</v>
      </c>
      <c r="M29" s="12">
        <f>('overall-new'!M32-'overall-new'!L32)/'overall-new'!$C32</f>
        <v>0</v>
      </c>
      <c r="N29" s="12">
        <f>('overall-new'!N32-'overall-new'!M32)/'overall-new'!$C32</f>
        <v>0</v>
      </c>
      <c r="O29" s="12">
        <f>('overall-new'!O32-'overall-new'!N32)/'overall-new'!$C32</f>
        <v>0</v>
      </c>
      <c r="P29" s="12">
        <f>('overall-new'!P32-'overall-new'!O32)/'overall-new'!$C32</f>
        <v>0</v>
      </c>
      <c r="Q29" s="12">
        <f>('overall-new'!Q32-'overall-new'!P32)/'overall-new'!$C32</f>
        <v>0</v>
      </c>
      <c r="R29" s="12">
        <f>('overall-new'!R32-'overall-new'!Q32)/'overall-new'!$C32</f>
        <v>0</v>
      </c>
      <c r="S29" s="12">
        <f>('overall-new'!S32-'overall-new'!R32)/'overall-new'!$C32</f>
        <v>0</v>
      </c>
      <c r="T29" s="12">
        <f>('overall-new'!T32-'overall-new'!S32)/'overall-new'!$C32</f>
        <v>0</v>
      </c>
      <c r="U29" s="12">
        <f>('overall-new'!U32-'overall-new'!T32)/'overall-new'!$C32</f>
        <v>0</v>
      </c>
      <c r="V29" s="12">
        <f>('overall-new'!V32-'overall-new'!U32)/'overall-new'!$C32</f>
        <v>0</v>
      </c>
      <c r="W29" s="12">
        <f>('overall-new'!W32-'overall-new'!V32)/'overall-new'!$C32</f>
        <v>0</v>
      </c>
      <c r="X29" s="12">
        <f>('overall-new'!X32-'overall-new'!W32)/'overall-new'!$C32</f>
        <v>0</v>
      </c>
      <c r="Y29" s="12">
        <f>('overall-new'!Y32-'overall-new'!X32)/'overall-new'!$C32</f>
        <v>0</v>
      </c>
      <c r="Z29" s="12">
        <f>('overall-new'!Z32-'overall-new'!Y32)/'overall-new'!$C32</f>
        <v>0</v>
      </c>
      <c r="AA29" s="12">
        <f>('overall-new'!AA32-'overall-new'!Z32)/'overall-new'!$C32</f>
        <v>0</v>
      </c>
      <c r="AB29" s="12">
        <f>IFERROR(('overall-new'!AB29-'overall-new'!AA29)/'overall-new'!$C29, "")</f>
        <v>0</v>
      </c>
      <c r="AC29" s="12">
        <f>IFERROR(('overall-new'!AC29-'overall-new'!AB29)/'overall-new'!$C29, "")</f>
        <v>0</v>
      </c>
      <c r="AD29" s="12">
        <f>IFERROR(('overall-new'!AD29-'overall-new'!AC29)/'overall-new'!$C29, "")</f>
        <v>0</v>
      </c>
      <c r="AE29" s="12">
        <f>IFERROR(('overall-new'!AE29-'overall-new'!AD29)/'overall-new'!$C29, "")</f>
        <v>-4.0571428571428571E-5</v>
      </c>
      <c r="AF29" s="12">
        <f>IFERROR(('overall-new'!AF29-'overall-new'!AE29)/'overall-new'!$C29, "")</f>
        <v>4.2857142857142829E-6</v>
      </c>
      <c r="AG29" s="12">
        <f>IFERROR(('overall-new'!AG29-'overall-new'!AF29)/'overall-new'!$C29, "")</f>
        <v>-2.0600000000000002E-4</v>
      </c>
      <c r="AH29" s="12">
        <f>IFERROR(('overall-new'!AH29-'overall-new'!AG29)/'overall-new'!$C29, "")</f>
        <v>7.5828571428571427E-4</v>
      </c>
      <c r="AI29" s="12">
        <f>IFERROR(('overall-new'!AI29-'overall-new'!AH29)/'overall-new'!$C29, "")</f>
        <v>-2.2285714285714216E-5</v>
      </c>
      <c r="AJ29" s="12">
        <f>IFERROR(('overall-new'!AJ29-'overall-new'!AI29)/'overall-new'!$C29, "")</f>
        <v>-2.5314285714285716E-4</v>
      </c>
      <c r="AK29" s="12">
        <f>IFERROR(('overall-new'!AK29-'overall-new'!AJ29)/'overall-new'!$C29, "")</f>
        <v>-1.974285714285714E-3</v>
      </c>
      <c r="AL29" s="12">
        <f>IFERROR(('overall-new'!AL29-'overall-new'!AK29)/'overall-new'!$C29, "")</f>
        <v>2.0251428571428569E-3</v>
      </c>
      <c r="AM29" s="12">
        <f>IFERROR(('overall-new'!AM29-'overall-new'!AL29)/'overall-new'!$C29, "")</f>
        <v>2.2805714285714282E-3</v>
      </c>
      <c r="AN29" s="12">
        <f>IFERROR(('overall-new'!AN29-'overall-new'!AM29)/'overall-new'!$C29, "")</f>
        <v>-5.3428571428571152E-5</v>
      </c>
      <c r="AO29" s="12">
        <f>IFERROR(('overall-new'!AO29-'overall-new'!AN29)/'overall-new'!$C29, "")</f>
        <v>6.9457142857142818E-4</v>
      </c>
      <c r="AP29" s="12">
        <f>IFERROR(('overall-new'!AP29-'overall-new'!AO29)/'overall-new'!$C29, "")</f>
        <v>1.2157142857142857E-3</v>
      </c>
      <c r="AQ29" s="12">
        <f>IFERROR(('overall-new'!AQ29-'overall-new'!AP29)/'overall-new'!$C29, "")</f>
        <v>3.8399999999999996E-4</v>
      </c>
    </row>
    <row r="30" spans="1:43" x14ac:dyDescent="0.3">
      <c r="B30" t="s">
        <v>75</v>
      </c>
      <c r="C30">
        <f>'overall-new'!C30</f>
        <v>12600</v>
      </c>
      <c r="D30" s="12"/>
      <c r="E30" s="12">
        <f>('overall-new'!E33-'overall-new'!D33)/'overall-new'!$C33</f>
        <v>0</v>
      </c>
      <c r="F30" s="12">
        <f>('overall-new'!F33-'overall-new'!E33)/'overall-new'!$C33</f>
        <v>0</v>
      </c>
      <c r="G30" s="12">
        <f>('overall-new'!G33-'overall-new'!F33)/'overall-new'!$C33</f>
        <v>0</v>
      </c>
      <c r="H30" s="12">
        <f>('overall-new'!H33-'overall-new'!G33)/'overall-new'!$C33</f>
        <v>0</v>
      </c>
      <c r="I30" s="12">
        <f>('overall-new'!I33-'overall-new'!H33)/'overall-new'!$C33</f>
        <v>0</v>
      </c>
      <c r="J30" s="12">
        <f>('overall-new'!J33-'overall-new'!I33)/'overall-new'!$C33</f>
        <v>0</v>
      </c>
      <c r="K30" s="12">
        <f>('overall-new'!K33-'overall-new'!J33)/'overall-new'!$C33</f>
        <v>0</v>
      </c>
      <c r="L30" s="12">
        <f>('overall-new'!L33-'overall-new'!K33)/'overall-new'!$C33</f>
        <v>0</v>
      </c>
      <c r="M30" s="12">
        <f>('overall-new'!M33-'overall-new'!L33)/'overall-new'!$C33</f>
        <v>0</v>
      </c>
      <c r="N30" s="12">
        <f>('overall-new'!N33-'overall-new'!M33)/'overall-new'!$C33</f>
        <v>0</v>
      </c>
      <c r="O30" s="12">
        <f>('overall-new'!O33-'overall-new'!N33)/'overall-new'!$C33</f>
        <v>0</v>
      </c>
      <c r="P30" s="12">
        <f>('overall-new'!P33-'overall-new'!O33)/'overall-new'!$C33</f>
        <v>0</v>
      </c>
      <c r="Q30" s="12">
        <f>('overall-new'!Q33-'overall-new'!P33)/'overall-new'!$C33</f>
        <v>0</v>
      </c>
      <c r="R30" s="12">
        <f>('overall-new'!R33-'overall-new'!Q33)/'overall-new'!$C33</f>
        <v>0</v>
      </c>
      <c r="S30" s="12">
        <f>('overall-new'!S33-'overall-new'!R33)/'overall-new'!$C33</f>
        <v>0</v>
      </c>
      <c r="T30" s="12">
        <f>('overall-new'!T33-'overall-new'!S33)/'overall-new'!$C33</f>
        <v>0</v>
      </c>
      <c r="U30" s="12">
        <f>('overall-new'!U33-'overall-new'!T33)/'overall-new'!$C33</f>
        <v>0</v>
      </c>
      <c r="V30" s="12">
        <f>('overall-new'!V33-'overall-new'!U33)/'overall-new'!$C33</f>
        <v>0</v>
      </c>
      <c r="W30" s="12">
        <f>('overall-new'!W33-'overall-new'!V33)/'overall-new'!$C33</f>
        <v>0</v>
      </c>
      <c r="X30" s="12">
        <f>('overall-new'!X33-'overall-new'!W33)/'overall-new'!$C33</f>
        <v>0</v>
      </c>
      <c r="Y30" s="12">
        <f>('overall-new'!Y33-'overall-new'!X33)/'overall-new'!$C33</f>
        <v>0</v>
      </c>
      <c r="Z30" s="12">
        <f>('overall-new'!Z33-'overall-new'!Y33)/'overall-new'!$C33</f>
        <v>0</v>
      </c>
      <c r="AA30" s="12">
        <f>('overall-new'!AA33-'overall-new'!Z33)/'overall-new'!$C33</f>
        <v>0</v>
      </c>
      <c r="AB30" s="12">
        <f>IFERROR(('overall-new'!AB30-'overall-new'!AA30)/'overall-new'!$C30, "")</f>
        <v>0</v>
      </c>
      <c r="AC30" s="12">
        <f>IFERROR(('overall-new'!AC30-'overall-new'!AB30)/'overall-new'!$C30, "")</f>
        <v>0</v>
      </c>
      <c r="AD30" s="12">
        <f>IFERROR(('overall-new'!AD30-'overall-new'!AC30)/'overall-new'!$C30, "")</f>
        <v>0</v>
      </c>
      <c r="AE30" s="12">
        <f>IFERROR(('overall-new'!AE30-'overall-new'!AD30)/'overall-new'!$C30, "")</f>
        <v>0</v>
      </c>
      <c r="AF30" s="12">
        <f>IFERROR(('overall-new'!AF30-'overall-new'!AE30)/'overall-new'!$C30, "")</f>
        <v>0</v>
      </c>
      <c r="AG30" s="12">
        <f>IFERROR(('overall-new'!AG30-'overall-new'!AF30)/'overall-new'!$C30, "")</f>
        <v>7.6984126984126983E-5</v>
      </c>
      <c r="AH30" s="12">
        <f>IFERROR(('overall-new'!AH30-'overall-new'!AG30)/'overall-new'!$C30, "")</f>
        <v>2.1349206349206352E-4</v>
      </c>
      <c r="AI30" s="12">
        <f>IFERROR(('overall-new'!AI30-'overall-new'!AH30)/'overall-new'!$C30, "")</f>
        <v>-2.5396825396825421E-5</v>
      </c>
      <c r="AJ30" s="12">
        <f>IFERROR(('overall-new'!AJ30-'overall-new'!AI30)/'overall-new'!$C30, "")</f>
        <v>-9.9206349206349206E-5</v>
      </c>
      <c r="AK30" s="12">
        <f>IFERROR(('overall-new'!AK30-'overall-new'!AJ30)/'overall-new'!$C30, "")</f>
        <v>-1.061111111111111E-3</v>
      </c>
      <c r="AL30" s="12">
        <f>IFERROR(('overall-new'!AL30-'overall-new'!AK30)/'overall-new'!$C30, "")</f>
        <v>1.219047619047619E-3</v>
      </c>
      <c r="AM30" s="12">
        <f>IFERROR(('overall-new'!AM30-'overall-new'!AL30)/'overall-new'!$C30, "")</f>
        <v>1.2944444444444446E-3</v>
      </c>
      <c r="AN30" s="12">
        <f>IFERROR(('overall-new'!AN30-'overall-new'!AM30)/'overall-new'!$C30, "")</f>
        <v>-9.9206349206349206E-5</v>
      </c>
      <c r="AO30" s="12">
        <f>IFERROR(('overall-new'!AO30-'overall-new'!AN30)/'overall-new'!$C30, "")</f>
        <v>7.341269841269841E-4</v>
      </c>
      <c r="AP30" s="12">
        <f>IFERROR(('overall-new'!AP30-'overall-new'!AO30)/'overall-new'!$C30, "")</f>
        <v>1.0484126984126984E-3</v>
      </c>
      <c r="AQ30" s="12">
        <f>IFERROR(('overall-new'!AQ30-'overall-new'!AP30)/'overall-new'!$C30, "")</f>
        <v>4.5555555555555573E-4</v>
      </c>
    </row>
    <row r="31" spans="1:43" x14ac:dyDescent="0.3">
      <c r="B31" t="s">
        <v>76</v>
      </c>
      <c r="C31">
        <f>'overall-new'!C31</f>
        <v>10000</v>
      </c>
      <c r="D31" s="12"/>
      <c r="E31" s="12">
        <f>('overall-new'!E41-'overall-new'!D41)/'overall-new'!$C41</f>
        <v>0</v>
      </c>
      <c r="F31" s="12">
        <f>('overall-new'!F41-'overall-new'!E41)/'overall-new'!$C41</f>
        <v>0</v>
      </c>
      <c r="G31" s="12">
        <f>('overall-new'!G41-'overall-new'!F41)/'overall-new'!$C41</f>
        <v>0</v>
      </c>
      <c r="H31" s="12">
        <f>('overall-new'!H41-'overall-new'!G41)/'overall-new'!$C41</f>
        <v>0</v>
      </c>
      <c r="I31" s="12">
        <f>('overall-new'!I41-'overall-new'!H41)/'overall-new'!$C41</f>
        <v>0</v>
      </c>
      <c r="J31" s="12">
        <f>('overall-new'!J41-'overall-new'!I41)/'overall-new'!$C41</f>
        <v>0</v>
      </c>
      <c r="K31" s="12">
        <f>('overall-new'!K41-'overall-new'!J41)/'overall-new'!$C41</f>
        <v>0</v>
      </c>
      <c r="L31" s="12">
        <f>('overall-new'!L41-'overall-new'!K41)/'overall-new'!$C41</f>
        <v>0</v>
      </c>
      <c r="M31" s="12">
        <f>('overall-new'!M41-'overall-new'!L41)/'overall-new'!$C41</f>
        <v>0</v>
      </c>
      <c r="N31" s="12">
        <f>('overall-new'!N41-'overall-new'!M41)/'overall-new'!$C41</f>
        <v>0</v>
      </c>
      <c r="O31" s="12">
        <f>('overall-new'!O41-'overall-new'!N41)/'overall-new'!$C41</f>
        <v>0</v>
      </c>
      <c r="P31" s="12">
        <f>('overall-new'!P41-'overall-new'!O41)/'overall-new'!$C41</f>
        <v>0</v>
      </c>
      <c r="Q31" s="12">
        <f>('overall-new'!Q41-'overall-new'!P41)/'overall-new'!$C41</f>
        <v>0</v>
      </c>
      <c r="R31" s="12">
        <f>('overall-new'!R41-'overall-new'!Q41)/'overall-new'!$C41</f>
        <v>0</v>
      </c>
      <c r="S31" s="12">
        <f>('overall-new'!S41-'overall-new'!R41)/'overall-new'!$C41</f>
        <v>0</v>
      </c>
      <c r="T31" s="12">
        <f>('overall-new'!T41-'overall-new'!S41)/'overall-new'!$C41</f>
        <v>0</v>
      </c>
      <c r="U31" s="12">
        <f>('overall-new'!U41-'overall-new'!T41)/'overall-new'!$C41</f>
        <v>0</v>
      </c>
      <c r="V31" s="12">
        <f>('overall-new'!V41-'overall-new'!U41)/'overall-new'!$C41</f>
        <v>0</v>
      </c>
      <c r="W31" s="12">
        <f>('overall-new'!W41-'overall-new'!V41)/'overall-new'!$C41</f>
        <v>0</v>
      </c>
      <c r="X31" s="12">
        <f>('overall-new'!X41-'overall-new'!W41)/'overall-new'!$C41</f>
        <v>0</v>
      </c>
      <c r="Y31" s="12">
        <f>('overall-new'!Y41-'overall-new'!X41)/'overall-new'!$C41</f>
        <v>0</v>
      </c>
      <c r="Z31" s="12">
        <f>('overall-new'!Z41-'overall-new'!Y41)/'overall-new'!$C41</f>
        <v>0</v>
      </c>
      <c r="AA31" s="12">
        <f>('overall-new'!AA42-'overall-new'!Z41)/'overall-new'!$C41</f>
        <v>0</v>
      </c>
      <c r="AB31" s="12">
        <f>IFERROR(('overall-new'!AB31-'overall-new'!AA31)/'overall-new'!$C31, "")</f>
        <v>0</v>
      </c>
      <c r="AC31" s="12">
        <f>IFERROR(('overall-new'!AC31-'overall-new'!AB31)/'overall-new'!$C31, "")</f>
        <v>0</v>
      </c>
      <c r="AD31" s="12">
        <f>IFERROR(('overall-new'!AD31-'overall-new'!AC31)/'overall-new'!$C31, "")</f>
        <v>0</v>
      </c>
      <c r="AE31" s="12">
        <f>IFERROR(('overall-new'!AE31-'overall-new'!AD31)/'overall-new'!$C31, "")</f>
        <v>0</v>
      </c>
      <c r="AF31" s="12">
        <f>IFERROR(('overall-new'!AF31-'overall-new'!AE31)/'overall-new'!$C31, "")</f>
        <v>0</v>
      </c>
      <c r="AG31" s="12">
        <f>IFERROR(('overall-new'!AG31-'overall-new'!AF31)/'overall-new'!$C31, "")</f>
        <v>0</v>
      </c>
      <c r="AH31" s="12">
        <f>IFERROR(('overall-new'!AH31-'overall-new'!AG31)/'overall-new'!$C31, "")</f>
        <v>0</v>
      </c>
      <c r="AI31" s="12">
        <f>IFERROR(('overall-new'!AI31-'overall-new'!AH31)/'overall-new'!$C31, "")</f>
        <v>0</v>
      </c>
      <c r="AJ31" s="12">
        <f>IFERROR(('overall-new'!AJ31-'overall-new'!AI31)/'overall-new'!$C31, "")</f>
        <v>-8.0000000000000004E-4</v>
      </c>
      <c r="AK31" s="12">
        <f>IFERROR(('overall-new'!AK31-'overall-new'!AJ31)/'overall-new'!$C31, "")</f>
        <v>-5.44E-4</v>
      </c>
      <c r="AL31" s="12">
        <f>IFERROR(('overall-new'!AL31-'overall-new'!AK31)/'overall-new'!$C31, "")</f>
        <v>-3.1100000000000013E-4</v>
      </c>
      <c r="AM31" s="12">
        <f>IFERROR(('overall-new'!AM31-'overall-new'!AL31)/'overall-new'!$C31, "")</f>
        <v>6.9899999999999997E-4</v>
      </c>
      <c r="AN31" s="12">
        <f>IFERROR(('overall-new'!AN31-'overall-new'!AM31)/'overall-new'!$C31, "")</f>
        <v>1.0110000000000002E-3</v>
      </c>
      <c r="AO31" s="12">
        <f>IFERROR(('overall-new'!AO31-'overall-new'!AN31)/'overall-new'!$C31, "")</f>
        <v>6.2100000000000002E-4</v>
      </c>
      <c r="AP31" s="12">
        <f>IFERROR(('overall-new'!AP31-'overall-new'!AO31)/'overall-new'!$C31, "")</f>
        <v>2.7980000000000006E-3</v>
      </c>
      <c r="AQ31" s="12">
        <f>IFERROR(('overall-new'!AQ31-'overall-new'!AP31)/'overall-new'!$C31, "")</f>
        <v>3.1099999999999997E-4</v>
      </c>
    </row>
    <row r="32" spans="1:43" x14ac:dyDescent="0.3">
      <c r="B32" t="s">
        <v>77</v>
      </c>
      <c r="C32">
        <f>'overall-new'!C32</f>
        <v>5000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>
        <f>IFERROR(('overall-new'!AB32-'overall-new'!AA32)/'overall-new'!$C32, "")</f>
        <v>0</v>
      </c>
      <c r="AC32" s="12">
        <f>IFERROR(('overall-new'!AC32-'overall-new'!AB32)/'overall-new'!$C32, "")</f>
        <v>0</v>
      </c>
      <c r="AD32" s="12">
        <f>IFERROR(('overall-new'!AD32-'overall-new'!AC32)/'overall-new'!$C32, "")</f>
        <v>0</v>
      </c>
      <c r="AE32" s="12">
        <f>IFERROR(('overall-new'!AE32-'overall-new'!AD32)/'overall-new'!$C32, "")</f>
        <v>0</v>
      </c>
      <c r="AF32" s="12">
        <f>IFERROR(('overall-new'!AF32-'overall-new'!AE32)/'overall-new'!$C32, "")</f>
        <v>0</v>
      </c>
      <c r="AG32" s="12">
        <f>IFERROR(('overall-new'!AG32-'overall-new'!AF32)/'overall-new'!$C32, "")</f>
        <v>0</v>
      </c>
      <c r="AH32" s="12">
        <f>IFERROR(('overall-new'!AH32-'overall-new'!AG32)/'overall-new'!$C32, "")</f>
        <v>0</v>
      </c>
      <c r="AI32" s="12">
        <f>IFERROR(('overall-new'!AI32-'overall-new'!AH32)/'overall-new'!$C32, "")</f>
        <v>0</v>
      </c>
      <c r="AJ32" s="12">
        <f>IFERROR(('overall-new'!AJ32-'overall-new'!AI32)/'overall-new'!$C32, "")</f>
        <v>0</v>
      </c>
      <c r="AK32" s="12">
        <f>IFERROR(('overall-new'!AK32-'overall-new'!AJ32)/'overall-new'!$C32, "")</f>
        <v>0</v>
      </c>
      <c r="AL32" s="12">
        <f>IFERROR(('overall-new'!AL32-'overall-new'!AK32)/'overall-new'!$C32, "")</f>
        <v>7.6199999999999998E-4</v>
      </c>
      <c r="AM32" s="12">
        <f>IFERROR(('overall-new'!AM32-'overall-new'!AL32)/'overall-new'!$C32, "")</f>
        <v>4.084E-3</v>
      </c>
      <c r="AN32" s="12">
        <f>IFERROR(('overall-new'!AN32-'overall-new'!AM32)/'overall-new'!$C32, "")</f>
        <v>-6.8000000000000037E-4</v>
      </c>
      <c r="AO32" s="12">
        <f>IFERROR(('overall-new'!AO32-'overall-new'!AN32)/'overall-new'!$C32, "")</f>
        <v>1.3600000000000001E-3</v>
      </c>
      <c r="AP32" s="12">
        <f>IFERROR(('overall-new'!AP32-'overall-new'!AO32)/'overall-new'!$C32, "")</f>
        <v>2.7240000000000003E-3</v>
      </c>
      <c r="AQ32" s="12">
        <f>IFERROR(('overall-new'!AQ32-'overall-new'!AP32)/'overall-new'!$C32, "")</f>
        <v>1.3620000000000004E-3</v>
      </c>
    </row>
    <row r="33" spans="1:43" x14ac:dyDescent="0.3">
      <c r="B33" t="s">
        <v>110</v>
      </c>
      <c r="C33">
        <f>'overall-new'!C33</f>
        <v>5000</v>
      </c>
      <c r="AB33" s="12">
        <f>IFERROR(('overall-new'!AB33-'overall-new'!AA33)/'overall-new'!$C33, "")</f>
        <v>0</v>
      </c>
      <c r="AC33" s="12">
        <f>IFERROR(('overall-new'!AC33-'overall-new'!AB33)/'overall-new'!$C33, "")</f>
        <v>0</v>
      </c>
      <c r="AD33" s="12">
        <f>IFERROR(('overall-new'!AD33-'overall-new'!AC33)/'overall-new'!$C33, "")</f>
        <v>0</v>
      </c>
      <c r="AE33" s="12">
        <f>IFERROR(('overall-new'!AE33-'overall-new'!AD33)/'overall-new'!$C33, "")</f>
        <v>0</v>
      </c>
      <c r="AF33" s="12">
        <f>IFERROR(('overall-new'!AF33-'overall-new'!AE33)/'overall-new'!$C33, "")</f>
        <v>0</v>
      </c>
      <c r="AG33" s="12">
        <f>IFERROR(('overall-new'!AG33-'overall-new'!AF33)/'overall-new'!$C33, "")</f>
        <v>0</v>
      </c>
      <c r="AH33" s="12">
        <f>IFERROR(('overall-new'!AH33-'overall-new'!AG33)/'overall-new'!$C33, "")</f>
        <v>0</v>
      </c>
      <c r="AI33" s="12">
        <f>IFERROR(('overall-new'!AI33-'overall-new'!AH33)/'overall-new'!$C33, "")</f>
        <v>0</v>
      </c>
      <c r="AJ33" s="12">
        <f>IFERROR(('overall-new'!AJ33-'overall-new'!AI33)/'overall-new'!$C33, "")</f>
        <v>0</v>
      </c>
      <c r="AK33" s="12">
        <f>IFERROR(('overall-new'!AK33-'overall-new'!AJ33)/'overall-new'!$C33, "")</f>
        <v>0</v>
      </c>
      <c r="AL33" s="12">
        <f>IFERROR(('overall-new'!AL33-'overall-new'!AK33)/'overall-new'!$C33, "")</f>
        <v>0</v>
      </c>
      <c r="AM33" s="12">
        <f>IFERROR(('overall-new'!AM33-'overall-new'!AL33)/'overall-new'!$C33, "")</f>
        <v>-6.4580000000000002E-3</v>
      </c>
      <c r="AN33" s="12">
        <f>IFERROR(('overall-new'!AN33-'overall-new'!AM33)/'overall-new'!$C33, "")</f>
        <v>1.286E-3</v>
      </c>
      <c r="AO33" s="12">
        <f>IFERROR(('overall-new'!AO33-'overall-new'!AN33)/'overall-new'!$C33, "")</f>
        <v>4.5439999999999994E-3</v>
      </c>
      <c r="AP33" s="12">
        <f>IFERROR(('overall-new'!AP33-'overall-new'!AO33)/'overall-new'!$C33, "")</f>
        <v>2.0580000000000004E-3</v>
      </c>
      <c r="AQ33" s="12">
        <f>IFERROR(('overall-new'!AQ33-'overall-new'!AP33)/'overall-new'!$C33, "")</f>
        <v>4.300000000000001E-4</v>
      </c>
    </row>
    <row r="34" spans="1:43" x14ac:dyDescent="0.3">
      <c r="B34" t="s">
        <v>96</v>
      </c>
      <c r="C34">
        <f>'overall-new'!C34</f>
        <v>4000</v>
      </c>
      <c r="AB34" s="12">
        <f>IFERROR(('overall-new'!AB34-'overall-new'!AA34)/'overall-new'!$C34, "")</f>
        <v>0</v>
      </c>
      <c r="AC34" s="12">
        <f>IFERROR(('overall-new'!AC34-'overall-new'!AB34)/'overall-new'!$C34, "")</f>
        <v>-1.85E-4</v>
      </c>
      <c r="AD34" s="12">
        <f>IFERROR(('overall-new'!AD34-'overall-new'!AC34)/'overall-new'!$C34, "")</f>
        <v>-1.5500000000000003E-4</v>
      </c>
      <c r="AE34" s="12">
        <f>IFERROR(('overall-new'!AE34-'overall-new'!AD34)/'overall-new'!$C34, "")</f>
        <v>-2.2000000000000003E-4</v>
      </c>
      <c r="AF34" s="12">
        <f>IFERROR(('overall-new'!AF34-'overall-new'!AE34)/'overall-new'!$C34, "")</f>
        <v>2.2500000000000076E-5</v>
      </c>
      <c r="AG34" s="12">
        <f>IFERROR(('overall-new'!AG34-'overall-new'!AF34)/'overall-new'!$C34, "")</f>
        <v>6.9999999999999999E-4</v>
      </c>
      <c r="AH34" s="12">
        <f>IFERROR(('overall-new'!AH34-'overall-new'!AG34)/'overall-new'!$C34, "")</f>
        <v>1.1474999999999999E-3</v>
      </c>
      <c r="AI34" s="12">
        <f>IFERROR(('overall-new'!AI34-'overall-new'!AH34)/'overall-new'!$C34, "")</f>
        <v>8.9999999999999857E-5</v>
      </c>
      <c r="AJ34" s="12">
        <f>IFERROR(('overall-new'!AJ34-'overall-new'!AI34)/'overall-new'!$C34, "")</f>
        <v>-4.4249999999999991E-4</v>
      </c>
      <c r="AK34" s="12">
        <f>IFERROR(('overall-new'!AK34-'overall-new'!AJ34)/'overall-new'!$C34, "")</f>
        <v>-4.2374999999999999E-3</v>
      </c>
      <c r="AL34" s="12">
        <f>IFERROR(('overall-new'!AL34-'overall-new'!AK34)/'overall-new'!$C34, "")</f>
        <v>2.2074999999999994E-3</v>
      </c>
      <c r="AM34" s="12">
        <f>IFERROR(('overall-new'!AM34-'overall-new'!AL34)/'overall-new'!$C34, "")</f>
        <v>3.9725000000000003E-3</v>
      </c>
      <c r="AN34" s="12">
        <f>IFERROR(('overall-new'!AN34-'overall-new'!AM34)/'overall-new'!$C34, "")</f>
        <v>-4.3999999999999996E-4</v>
      </c>
      <c r="AO34" s="12">
        <f>IFERROR(('overall-new'!AO34-'overall-new'!AN34)/'overall-new'!$C34, "")</f>
        <v>1.2349999999999998E-3</v>
      </c>
      <c r="AP34" s="12">
        <f>IFERROR(('overall-new'!AP34-'overall-new'!AO34)/'overall-new'!$C34, "")</f>
        <v>2.2950000000000002E-3</v>
      </c>
      <c r="AQ34" s="12">
        <f>IFERROR(('overall-new'!AQ34-'overall-new'!AP34)/'overall-new'!$C34, "")</f>
        <v>8.8249999999999939E-4</v>
      </c>
    </row>
    <row r="35" spans="1:43" x14ac:dyDescent="0.3">
      <c r="B35" t="s">
        <v>111</v>
      </c>
      <c r="C35">
        <f>'overall-new'!C35</f>
        <v>3100</v>
      </c>
      <c r="AB35" s="12">
        <f>IFERROR(('overall-new'!AB41-'overall-new'!AA41)/'overall-new'!$C41, "")</f>
        <v>0</v>
      </c>
      <c r="AC35" s="12">
        <f>IFERROR(('overall-new'!AC41-'overall-new'!AB41)/'overall-new'!$C41, "")</f>
        <v>0</v>
      </c>
      <c r="AD35" s="12">
        <f>IFERROR(('overall-new'!AD41-'overall-new'!AC41)/'overall-new'!$C41, "")</f>
        <v>-1.6852540272614624E-5</v>
      </c>
      <c r="AE35" s="12">
        <f>IFERROR(('overall-new'!AE41-'overall-new'!AD41)/'overall-new'!$C41, "")</f>
        <v>-2.8500619578686491E-5</v>
      </c>
      <c r="AF35" s="12">
        <f>IFERROR(('overall-new'!AF41-'overall-new'!AE41)/'overall-new'!$C41, "")</f>
        <v>2.9739776951672889E-6</v>
      </c>
      <c r="AG35" s="12">
        <f>IFERROR(('overall-new'!AG36-'overall-new'!AF36)/'overall-new'!$C36, "")</f>
        <v>1.085E-3</v>
      </c>
      <c r="AH35" s="12">
        <f>IFERROR(('overall-new'!AH36-'overall-new'!AG36)/'overall-new'!$C36, "")</f>
        <v>0</v>
      </c>
      <c r="AI35" s="12">
        <f>IFERROR(('overall-new'!AI36-'overall-new'!AH36)/'overall-new'!$C36, "")</f>
        <v>-2.9500000000000001E-4</v>
      </c>
      <c r="AJ35" s="12">
        <f>IFERROR(('overall-new'!AJ35-'overall-new'!AI35)/'overall-new'!$C35, "")</f>
        <v>-8.3870967741935491E-5</v>
      </c>
      <c r="AK35" s="12">
        <f>IFERROR(('overall-new'!AK35-'overall-new'!AJ35)/'overall-new'!$C35, "")</f>
        <v>-9.4193548387096768E-4</v>
      </c>
      <c r="AL35" s="12">
        <f>IFERROR(('overall-new'!AL35-'overall-new'!AK35)/'overall-new'!$C35, "")</f>
        <v>1.2741935483870969E-3</v>
      </c>
      <c r="AM35" s="12">
        <f>IFERROR(('overall-new'!AM35-'overall-new'!AL35)/'overall-new'!$C35, "")</f>
        <v>2.7935483870967742E-3</v>
      </c>
      <c r="AN35" s="12">
        <f>IFERROR(('overall-new'!AN35-'overall-new'!AM35)/'overall-new'!$C35, "")</f>
        <v>-5.5483870967741925E-4</v>
      </c>
      <c r="AO35" s="12">
        <f>IFERROR(('overall-new'!AO35-'overall-new'!AN35)/'overall-new'!$C35, "")</f>
        <v>1.2806451612903224E-3</v>
      </c>
      <c r="AP35" s="12">
        <f>IFERROR(('overall-new'!AP35-'overall-new'!AO35)/'overall-new'!$C35, "")</f>
        <v>1.3774193548387096E-3</v>
      </c>
      <c r="AQ35" s="12">
        <f>IFERROR(('overall-new'!AQ35-'overall-new'!AP35)/'overall-new'!$C35, "")</f>
        <v>9.8709677419354914E-4</v>
      </c>
    </row>
    <row r="36" spans="1:43" x14ac:dyDescent="0.3">
      <c r="B36" t="s">
        <v>105</v>
      </c>
      <c r="C36">
        <f>'overall-new'!C36</f>
        <v>2000</v>
      </c>
      <c r="AG36" s="12">
        <f>IFERROR(('overall-new'!AG37-'overall-new'!AF37)/'overall-new'!$C37, "")</f>
        <v>2.0200000000000001E-3</v>
      </c>
      <c r="AH36" s="12">
        <f>IFERROR(('overall-new'!AH37-'overall-new'!AG37)/'overall-new'!$C37, "")</f>
        <v>1.32E-3</v>
      </c>
      <c r="AI36" s="12">
        <f>IFERROR(('overall-new'!AI37-'overall-new'!AH37)/'overall-new'!$C37, "")</f>
        <v>7.899999999999998E-4</v>
      </c>
      <c r="AJ36" s="12">
        <f>IFERROR(('overall-new'!AJ36-'overall-new'!AI36)/'overall-new'!$C36, "")</f>
        <v>-8.9500000000000007E-4</v>
      </c>
      <c r="AK36" s="12">
        <f>IFERROR(('overall-new'!AK36-'overall-new'!AJ36)/'overall-new'!$C36, "")</f>
        <v>-4.0600000000000002E-3</v>
      </c>
      <c r="AL36" s="12">
        <f>IFERROR(('overall-new'!AL36-'overall-new'!AK36)/'overall-new'!$C36, "")</f>
        <v>1.085E-3</v>
      </c>
      <c r="AM36" s="12">
        <f>IFERROR(('overall-new'!AM36-'overall-new'!AL36)/'overall-new'!$C36, "")</f>
        <v>4.7600000000000003E-3</v>
      </c>
      <c r="AN36" s="12">
        <f>IFERROR(('overall-new'!AN36-'overall-new'!AM36)/'overall-new'!$C36, "")</f>
        <v>1.95E-4</v>
      </c>
      <c r="AO36" s="12">
        <f>IFERROR(('overall-new'!AO36-'overall-new'!AN36)/'overall-new'!$C36, "")</f>
        <v>1.1899999999999999E-3</v>
      </c>
      <c r="AP36" s="12">
        <f>IFERROR(('overall-new'!AP36-'overall-new'!AO36)/'overall-new'!$C36, "")</f>
        <v>3.9500000000000022E-4</v>
      </c>
      <c r="AQ36" s="12">
        <f>IFERROR(('overall-new'!AQ36-'overall-new'!AP36)/'overall-new'!$C36, "")</f>
        <v>-1.9500000000000029E-4</v>
      </c>
    </row>
    <row r="37" spans="1:43" x14ac:dyDescent="0.3">
      <c r="B37" t="s">
        <v>106</v>
      </c>
      <c r="C37">
        <f>'overall-new'!C37</f>
        <v>1000</v>
      </c>
      <c r="AG37" s="12">
        <f>IFERROR(('overall-new'!AG41-'overall-new'!AF41)/'overall-new'!$C41, "")</f>
        <v>-4.5600991325898388E-5</v>
      </c>
      <c r="AH37" s="12">
        <f>IFERROR(('overall-new'!AH41-'overall-new'!AG41)/'overall-new'!$C41, "")</f>
        <v>4.3494423791821561E-4</v>
      </c>
      <c r="AI37" s="12">
        <f>IFERROR(('overall-new'!AI41-'overall-new'!AH41)/'overall-new'!$C41, "")</f>
        <v>-7.6827757125155012E-6</v>
      </c>
      <c r="AJ37" s="12">
        <f>IFERROR(('overall-new'!AJ37-'overall-new'!AI37)/'overall-new'!$C37, "")</f>
        <v>6.0999999999999987E-4</v>
      </c>
      <c r="AK37" s="12">
        <f>IFERROR(('overall-new'!AK37-'overall-new'!AJ37)/'overall-new'!$C37, "")</f>
        <v>-1.7599999999999998E-3</v>
      </c>
      <c r="AL37" s="12">
        <f>IFERROR(('overall-new'!AL37-'overall-new'!AK37)/'overall-new'!$C37, "")</f>
        <v>2.99E-3</v>
      </c>
      <c r="AM37" s="12">
        <f>IFERROR(('overall-new'!AM37-'overall-new'!AL37)/'overall-new'!$C37, "")</f>
        <v>-1.2300000000000004E-3</v>
      </c>
      <c r="AN37" s="12">
        <f>IFERROR(('overall-new'!AN37-'overall-new'!AM37)/'overall-new'!$C37, "")</f>
        <v>1.4100000000000002E-3</v>
      </c>
      <c r="AO37" s="12">
        <f>IFERROR(('overall-new'!AO37-'overall-new'!AN37)/'overall-new'!$C37, "")</f>
        <v>9.5999999999999992E-4</v>
      </c>
      <c r="AP37" s="12">
        <f>IFERROR(('overall-new'!AP37-'overall-new'!AO37)/'overall-new'!$C37, "")</f>
        <v>1.9400000000000003E-3</v>
      </c>
      <c r="AQ37" s="12">
        <f>IFERROR(('overall-new'!AQ37-'overall-new'!AP37)/'overall-new'!$C37, "")</f>
        <v>7.9000000000000001E-4</v>
      </c>
    </row>
    <row r="38" spans="1:43" x14ac:dyDescent="0.3">
      <c r="B38" t="s">
        <v>114</v>
      </c>
      <c r="C38">
        <f>'overall-new'!C38</f>
        <v>1000</v>
      </c>
      <c r="AG38" s="12"/>
      <c r="AL38" s="12">
        <f>IFERROR(('overall-new'!AL38-'overall-new'!AK38)/'overall-new'!$C38, "")</f>
        <v>1.1499999999999995E-3</v>
      </c>
      <c r="AM38" s="12">
        <f>IFERROR(('overall-new'!AM38-'overall-new'!AL38)/'overall-new'!$C38, "")</f>
        <v>5.1999999999999989E-3</v>
      </c>
      <c r="AN38" s="12">
        <f>IFERROR(('overall-new'!AN38-'overall-new'!AM38)/'overall-new'!$C38, "")</f>
        <v>-3.900000000000001E-4</v>
      </c>
      <c r="AO38" s="12">
        <f>IFERROR(('overall-new'!AO38-'overall-new'!AN38)/'overall-new'!$C38, "")</f>
        <v>2.1199999999999999E-3</v>
      </c>
      <c r="AP38" s="12">
        <f>IFERROR(('overall-new'!AP38-'overall-new'!AO38)/'overall-new'!$C38, "")</f>
        <v>1.0500000000000002E-3</v>
      </c>
      <c r="AQ38" s="12">
        <f>IFERROR(('overall-new'!AQ38-'overall-new'!AP38)/'overall-new'!$C38, "")</f>
        <v>6.8000000000000005E-4</v>
      </c>
    </row>
    <row r="39" spans="1:43" x14ac:dyDescent="0.3">
      <c r="B39" t="s">
        <v>115</v>
      </c>
      <c r="C39">
        <f>'overall-new'!C39</f>
        <v>1000</v>
      </c>
      <c r="AL39" s="12">
        <f>IFERROR(('overall-new'!AL39-'overall-new'!AK39)/'overall-new'!$C39, "")</f>
        <v>1.4599999999999999E-3</v>
      </c>
      <c r="AM39" s="12">
        <f>IFERROR(('overall-new'!AM39-'overall-new'!AL39)/'overall-new'!$C39, "")</f>
        <v>1.5499999999999997E-3</v>
      </c>
      <c r="AN39" s="12">
        <f>IFERROR(('overall-new'!AN39-'overall-new'!AM39)/'overall-new'!$C39, "")</f>
        <v>1.8000000000000015E-4</v>
      </c>
      <c r="AO39" s="12">
        <f>IFERROR(('overall-new'!AO39-'overall-new'!AN39)/'overall-new'!$C39, "")</f>
        <v>8.1999999999999987E-4</v>
      </c>
      <c r="AP39" s="12">
        <f>IFERROR(('overall-new'!AP39-'overall-new'!AO39)/'overall-new'!$C39, "")</f>
        <v>1.0000000000000005E-3</v>
      </c>
      <c r="AQ39" s="12">
        <f>IFERROR(('overall-new'!AQ39-'overall-new'!AP39)/'overall-new'!$C39, "")</f>
        <v>1.7999999999999971E-4</v>
      </c>
    </row>
    <row r="40" spans="1:43" x14ac:dyDescent="0.3">
      <c r="B40" t="s">
        <v>117</v>
      </c>
      <c r="C40">
        <f>'overall-new'!C40</f>
        <v>1000</v>
      </c>
      <c r="AL40" s="12">
        <f>IFERROR(('overall-new'!AL40-'overall-new'!AK40)/'overall-new'!$C40, "")</f>
        <v>-3.65E-3</v>
      </c>
      <c r="AM40" s="12">
        <f>IFERROR(('overall-new'!AM40-'overall-new'!AL40)/'overall-new'!$C40, "")</f>
        <v>5.6500000000000005E-3</v>
      </c>
      <c r="AN40" s="12">
        <f>IFERROR(('overall-new'!AN40-'overall-new'!AM40)/'overall-new'!$C40, "")</f>
        <v>3.7999999999999991E-4</v>
      </c>
      <c r="AO40" s="12">
        <f>IFERROR(('overall-new'!AO40-'overall-new'!AN40)/'overall-new'!$C40, "")</f>
        <v>1.3400000000000003E-3</v>
      </c>
      <c r="AP40" s="12">
        <f>IFERROR(('overall-new'!AP40-'overall-new'!AO40)/'overall-new'!$C40, "")</f>
        <v>1.3500000000000001E-3</v>
      </c>
      <c r="AQ40" s="12">
        <f>IFERROR(('overall-new'!AQ40-'overall-new'!AP40)/'overall-new'!$C40, "")</f>
        <v>8.9999999999999857E-5</v>
      </c>
    </row>
    <row r="41" spans="1:43" x14ac:dyDescent="0.3">
      <c r="A41" t="s">
        <v>56</v>
      </c>
      <c r="C41">
        <f>'overall-new'!C41</f>
        <v>80700</v>
      </c>
      <c r="AL41" s="12">
        <f>IFERROR(('overall-new'!AL41-'overall-new'!AK41)/'overall-new'!$C41, "")</f>
        <v>1.176084262701363E-3</v>
      </c>
      <c r="AM41" s="12">
        <f>IFERROR(('overall-new'!AM41-'overall-new'!AL41)/'overall-new'!$C41, "")</f>
        <v>1.6913258983890956E-3</v>
      </c>
      <c r="AN41" s="12">
        <f>IFERROR(('overall-new'!AN41-'overall-new'!AM41)/'overall-new'!$C41, "")</f>
        <v>1.0545229244114044E-4</v>
      </c>
      <c r="AO41" s="12">
        <f>IFERROR(('overall-new'!AO41-'overall-new'!AN41)/'overall-new'!$C41, "")</f>
        <v>1.0634448574969016E-3</v>
      </c>
      <c r="AP41" s="12">
        <f>IFERROR(('overall-new'!AP41-'overall-new'!AO41)/'overall-new'!$C41, "")</f>
        <v>1.5765799256505571E-3</v>
      </c>
      <c r="AQ41" s="12">
        <f>IFERROR(('overall-new'!AQ41-'overall-new'!AP41)/'overall-new'!$C41, "")</f>
        <v>4.8562577447335952E-4</v>
      </c>
    </row>
  </sheetData>
  <phoneticPr fontId="1" type="noConversion"/>
  <conditionalFormatting sqref="AB2:AB1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19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20:AB35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2:AC18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19:AC35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:AD1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0:AD35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:AE1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0:AE35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2:AF1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20:AF35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2:AG1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20:AG3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2:AH18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20:AH3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:AI1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0:AI3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:AJ1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0:AJ3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:AK1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0:AK3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:AL1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0:AL4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:AM1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0:AM4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2:AN1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20:AN4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:AO1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0:AO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:AP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0:AP4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2:AQ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20:AQ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8" sqref="A28:XFD43"/>
    </sheetView>
  </sheetViews>
  <sheetFormatPr defaultRowHeight="14" x14ac:dyDescent="0.3"/>
  <cols>
    <col min="9" max="9" width="10" bestFit="1" customWidth="1"/>
    <col min="14" max="17" width="10" bestFit="1" customWidth="1"/>
    <col min="21" max="21" width="10" bestFit="1" customWidth="1"/>
    <col min="25" max="26" width="10.25" bestFit="1" customWidth="1"/>
  </cols>
  <sheetData>
    <row r="1" spans="1:29" s="8" customFormat="1" x14ac:dyDescent="0.3">
      <c r="C1" s="8" t="s">
        <v>3</v>
      </c>
      <c r="D1" s="8" t="s">
        <v>5</v>
      </c>
      <c r="E1" s="8" t="s">
        <v>4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31</v>
      </c>
      <c r="K1" s="8" t="s">
        <v>33</v>
      </c>
      <c r="L1" s="8" t="s">
        <v>34</v>
      </c>
      <c r="M1" s="8" t="s">
        <v>35</v>
      </c>
      <c r="N1" s="8" t="s">
        <v>36</v>
      </c>
      <c r="O1" s="8" t="s">
        <v>37</v>
      </c>
      <c r="P1" s="8" t="s">
        <v>38</v>
      </c>
      <c r="Q1" s="8" t="s">
        <v>39</v>
      </c>
      <c r="R1" s="8" t="s">
        <v>40</v>
      </c>
      <c r="S1" s="8" t="s">
        <v>41</v>
      </c>
      <c r="T1" s="8" t="s">
        <v>42</v>
      </c>
      <c r="U1" s="8" t="s">
        <v>43</v>
      </c>
      <c r="V1" s="8" t="s">
        <v>44</v>
      </c>
      <c r="W1" s="8" t="s">
        <v>45</v>
      </c>
      <c r="X1" s="8" t="s">
        <v>48</v>
      </c>
      <c r="Y1" s="8" t="s">
        <v>57</v>
      </c>
      <c r="Z1" s="8" t="s">
        <v>60</v>
      </c>
      <c r="AA1" s="8" t="s">
        <v>61</v>
      </c>
    </row>
    <row r="2" spans="1:29" x14ac:dyDescent="0.3">
      <c r="A2" t="s">
        <v>6</v>
      </c>
      <c r="B2" t="s">
        <v>0</v>
      </c>
      <c r="C2">
        <f>14500</f>
        <v>14500</v>
      </c>
      <c r="E2">
        <v>2.75</v>
      </c>
      <c r="F2">
        <v>3.46</v>
      </c>
      <c r="G2">
        <v>4.78</v>
      </c>
      <c r="H2">
        <v>8.16</v>
      </c>
      <c r="I2">
        <v>8.16</v>
      </c>
      <c r="J2">
        <v>15.61</v>
      </c>
      <c r="K2">
        <v>15.61</v>
      </c>
      <c r="L2">
        <v>15.61</v>
      </c>
      <c r="M2">
        <v>19.04</v>
      </c>
      <c r="N2">
        <v>31.27</v>
      </c>
      <c r="O2">
        <v>32.869999999999997</v>
      </c>
      <c r="P2">
        <v>40.75</v>
      </c>
      <c r="Q2">
        <v>42.1</v>
      </c>
      <c r="R2">
        <v>51.71</v>
      </c>
      <c r="S2">
        <v>54.13</v>
      </c>
      <c r="T2">
        <v>54.88</v>
      </c>
      <c r="U2">
        <v>79.099999999999994</v>
      </c>
      <c r="V2">
        <v>103.73</v>
      </c>
      <c r="W2">
        <v>120.95</v>
      </c>
      <c r="X2">
        <v>139.24</v>
      </c>
      <c r="Y2">
        <v>141.66999999999999</v>
      </c>
      <c r="Z2">
        <v>146.02000000000001</v>
      </c>
      <c r="AA2">
        <v>147.66999999999999</v>
      </c>
    </row>
    <row r="3" spans="1:29" x14ac:dyDescent="0.3">
      <c r="B3" t="s">
        <v>1</v>
      </c>
      <c r="C3">
        <f>15200</f>
        <v>15200</v>
      </c>
      <c r="E3">
        <v>3.44</v>
      </c>
      <c r="F3">
        <v>4.12</v>
      </c>
      <c r="G3">
        <v>12.14</v>
      </c>
      <c r="H3">
        <v>27.87</v>
      </c>
      <c r="I3">
        <v>27.87</v>
      </c>
      <c r="J3">
        <v>29.87</v>
      </c>
      <c r="K3">
        <v>31.88</v>
      </c>
      <c r="L3">
        <v>31.88</v>
      </c>
      <c r="M3">
        <v>41.98</v>
      </c>
      <c r="N3">
        <v>46.01</v>
      </c>
      <c r="O3">
        <v>48</v>
      </c>
      <c r="P3">
        <v>57.96</v>
      </c>
      <c r="Q3">
        <v>59.97</v>
      </c>
      <c r="R3">
        <v>71.989999999999995</v>
      </c>
      <c r="S3">
        <v>76.02</v>
      </c>
      <c r="T3">
        <v>81.98</v>
      </c>
      <c r="U3">
        <v>109.49</v>
      </c>
      <c r="V3">
        <v>130.57</v>
      </c>
      <c r="W3">
        <v>143.88999999999999</v>
      </c>
      <c r="X3">
        <v>166.65</v>
      </c>
      <c r="Y3">
        <v>176.1</v>
      </c>
      <c r="Z3">
        <v>181.8</v>
      </c>
      <c r="AA3">
        <v>183.66</v>
      </c>
    </row>
    <row r="4" spans="1:29" x14ac:dyDescent="0.3">
      <c r="B4" t="s">
        <v>2</v>
      </c>
      <c r="C4">
        <v>60500</v>
      </c>
      <c r="E4">
        <v>149.37</v>
      </c>
      <c r="F4">
        <v>156.9</v>
      </c>
      <c r="G4">
        <v>238.81</v>
      </c>
      <c r="H4">
        <v>246.35</v>
      </c>
      <c r="I4">
        <v>246.35</v>
      </c>
      <c r="J4">
        <v>253.89</v>
      </c>
      <c r="K4">
        <v>253.89</v>
      </c>
      <c r="L4">
        <v>253.89</v>
      </c>
      <c r="M4">
        <v>298.66000000000003</v>
      </c>
      <c r="N4">
        <v>313.58999999999997</v>
      </c>
      <c r="O4">
        <v>335.81</v>
      </c>
      <c r="P4">
        <v>358.04</v>
      </c>
      <c r="Q4">
        <v>365.46</v>
      </c>
      <c r="R4">
        <v>409.54</v>
      </c>
      <c r="S4">
        <v>438.75</v>
      </c>
      <c r="T4">
        <v>446.07</v>
      </c>
      <c r="U4">
        <v>548.13</v>
      </c>
      <c r="V4">
        <v>639.04999999999995</v>
      </c>
      <c r="W4">
        <v>687.82</v>
      </c>
      <c r="X4">
        <v>757.19</v>
      </c>
      <c r="Y4">
        <v>791.8</v>
      </c>
      <c r="Z4">
        <v>812.64</v>
      </c>
      <c r="AA4">
        <v>833.32</v>
      </c>
    </row>
    <row r="5" spans="1:29" s="2" customFormat="1" x14ac:dyDescent="0.3">
      <c r="A5" s="2" t="s">
        <v>11</v>
      </c>
      <c r="C5" s="2">
        <f>SUM(C2:C4)</f>
        <v>90200</v>
      </c>
      <c r="E5" s="2">
        <f>SUM(E2:E4)</f>
        <v>155.56</v>
      </c>
      <c r="F5" s="2">
        <f>SUM(F2:F4)</f>
        <v>164.48000000000002</v>
      </c>
      <c r="G5" s="2">
        <f t="shared" ref="G5:Q5" si="0">SUM(G2:G4)</f>
        <v>255.73000000000002</v>
      </c>
      <c r="H5" s="2">
        <f t="shared" si="0"/>
        <v>282.38</v>
      </c>
      <c r="I5" s="2">
        <f t="shared" si="0"/>
        <v>282.38</v>
      </c>
      <c r="J5" s="2">
        <f t="shared" si="0"/>
        <v>299.37</v>
      </c>
      <c r="K5" s="2">
        <f t="shared" si="0"/>
        <v>301.38</v>
      </c>
      <c r="L5" s="2">
        <f t="shared" si="0"/>
        <v>301.38</v>
      </c>
      <c r="M5" s="2">
        <f t="shared" si="0"/>
        <v>359.68</v>
      </c>
      <c r="N5" s="2">
        <f t="shared" si="0"/>
        <v>390.87</v>
      </c>
      <c r="O5" s="2">
        <f t="shared" si="0"/>
        <v>416.68</v>
      </c>
      <c r="P5" s="2">
        <f t="shared" si="0"/>
        <v>456.75</v>
      </c>
      <c r="Q5" s="2">
        <f t="shared" si="0"/>
        <v>467.53</v>
      </c>
      <c r="R5" s="2">
        <f t="shared" ref="R5:AC5" si="1">SUM(R2:R4)</f>
        <v>533.24</v>
      </c>
      <c r="S5" s="2">
        <f t="shared" si="1"/>
        <v>568.9</v>
      </c>
      <c r="T5" s="2">
        <f t="shared" si="1"/>
        <v>582.93000000000006</v>
      </c>
      <c r="U5" s="2">
        <f t="shared" si="1"/>
        <v>736.72</v>
      </c>
      <c r="V5" s="2">
        <f t="shared" si="1"/>
        <v>873.34999999999991</v>
      </c>
      <c r="W5" s="2">
        <f t="shared" si="1"/>
        <v>952.66000000000008</v>
      </c>
      <c r="X5" s="2">
        <f t="shared" si="1"/>
        <v>1063.08</v>
      </c>
      <c r="Y5" s="2">
        <f t="shared" si="1"/>
        <v>1109.57</v>
      </c>
      <c r="Z5" s="2">
        <f t="shared" si="1"/>
        <v>1140.46</v>
      </c>
      <c r="AA5" s="2">
        <f t="shared" si="1"/>
        <v>1164.6500000000001</v>
      </c>
      <c r="AB5" s="2">
        <f t="shared" si="1"/>
        <v>0</v>
      </c>
      <c r="AC5" s="2">
        <f t="shared" si="1"/>
        <v>0</v>
      </c>
    </row>
    <row r="6" spans="1:29" s="2" customFormat="1" x14ac:dyDescent="0.3">
      <c r="A6" s="2" t="s">
        <v>13</v>
      </c>
      <c r="E6" s="3">
        <f>E5/$C5</f>
        <v>1.7246119733924613E-3</v>
      </c>
      <c r="F6" s="3">
        <f>F5/$C5</f>
        <v>1.8235033259423506E-3</v>
      </c>
      <c r="G6" s="3">
        <f t="shared" ref="G6:Q6" si="2">G5/$C5</f>
        <v>2.8351441241685148E-3</v>
      </c>
      <c r="H6" s="3">
        <f t="shared" si="2"/>
        <v>3.1305986696230598E-3</v>
      </c>
      <c r="I6" s="3">
        <f t="shared" si="2"/>
        <v>3.1305986696230598E-3</v>
      </c>
      <c r="J6" s="3">
        <f t="shared" si="2"/>
        <v>3.318957871396896E-3</v>
      </c>
      <c r="K6" s="3">
        <f t="shared" si="2"/>
        <v>3.3412416851441242E-3</v>
      </c>
      <c r="L6" s="3">
        <f t="shared" si="2"/>
        <v>3.3412416851441242E-3</v>
      </c>
      <c r="M6" s="3">
        <f t="shared" si="2"/>
        <v>3.9875831485587585E-3</v>
      </c>
      <c r="N6" s="3">
        <f t="shared" si="2"/>
        <v>4.3333702882483371E-3</v>
      </c>
      <c r="O6" s="3">
        <f t="shared" si="2"/>
        <v>4.6195121951219517E-3</v>
      </c>
      <c r="P6" s="3">
        <f t="shared" si="2"/>
        <v>5.063747228381375E-3</v>
      </c>
      <c r="Q6" s="3">
        <f t="shared" si="2"/>
        <v>5.1832594235033252E-3</v>
      </c>
      <c r="R6" s="3">
        <f t="shared" ref="R6:AC6" si="3">R5/$C5</f>
        <v>5.9117516629711752E-3</v>
      </c>
      <c r="S6" s="3">
        <f t="shared" si="3"/>
        <v>6.3070953436807093E-3</v>
      </c>
      <c r="T6" s="3">
        <f t="shared" si="3"/>
        <v>6.4626385809312646E-3</v>
      </c>
      <c r="U6" s="3">
        <f t="shared" si="3"/>
        <v>8.1676274944567622E-3</v>
      </c>
      <c r="V6" s="3">
        <f t="shared" si="3"/>
        <v>9.6823725055432356E-3</v>
      </c>
      <c r="W6" s="3">
        <f t="shared" si="3"/>
        <v>1.0561640798226165E-2</v>
      </c>
      <c r="X6" s="3">
        <f t="shared" si="3"/>
        <v>1.1785809312638579E-2</v>
      </c>
      <c r="Y6" s="3">
        <f t="shared" si="3"/>
        <v>1.2301219512195122E-2</v>
      </c>
      <c r="Z6" s="3">
        <f t="shared" si="3"/>
        <v>1.2643680709534368E-2</v>
      </c>
      <c r="AA6" s="3">
        <f t="shared" si="3"/>
        <v>1.2911862527716188E-2</v>
      </c>
      <c r="AB6" s="3">
        <f t="shared" si="3"/>
        <v>0</v>
      </c>
      <c r="AC6" s="3">
        <f t="shared" si="3"/>
        <v>0</v>
      </c>
    </row>
    <row r="8" spans="1:29" x14ac:dyDescent="0.3">
      <c r="A8" t="s">
        <v>7</v>
      </c>
      <c r="B8" t="s">
        <v>8</v>
      </c>
      <c r="C8">
        <v>500</v>
      </c>
      <c r="E8">
        <v>0.14000000000000001</v>
      </c>
      <c r="F8">
        <v>0.14000000000000001</v>
      </c>
      <c r="G8">
        <v>0.14000000000000001</v>
      </c>
      <c r="H8">
        <v>-0.16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0.66</v>
      </c>
      <c r="O8">
        <v>0.66</v>
      </c>
      <c r="P8">
        <v>0.78</v>
      </c>
      <c r="Q8">
        <v>0.78</v>
      </c>
      <c r="R8">
        <v>0.93</v>
      </c>
      <c r="S8">
        <v>1.03</v>
      </c>
      <c r="T8">
        <v>1.03</v>
      </c>
      <c r="U8">
        <v>1.7</v>
      </c>
      <c r="V8">
        <v>2.31</v>
      </c>
      <c r="W8">
        <v>2.81</v>
      </c>
      <c r="X8">
        <v>3.33</v>
      </c>
      <c r="Y8">
        <v>3.33</v>
      </c>
      <c r="Z8">
        <v>3.57</v>
      </c>
      <c r="AA8">
        <v>3.7</v>
      </c>
    </row>
    <row r="9" spans="1:29" x14ac:dyDescent="0.3">
      <c r="A9" t="s">
        <v>6</v>
      </c>
      <c r="B9">
        <v>14</v>
      </c>
      <c r="C9">
        <v>30000</v>
      </c>
      <c r="E9">
        <v>0</v>
      </c>
      <c r="F9">
        <v>0</v>
      </c>
      <c r="G9">
        <v>3.29</v>
      </c>
      <c r="H9">
        <v>4.1900000000000004</v>
      </c>
      <c r="I9">
        <v>4.1900000000000004</v>
      </c>
      <c r="J9">
        <v>4.63</v>
      </c>
      <c r="K9">
        <v>5.41</v>
      </c>
      <c r="L9">
        <v>6.2</v>
      </c>
      <c r="M9">
        <v>6.98</v>
      </c>
      <c r="N9">
        <v>7.76</v>
      </c>
      <c r="O9">
        <v>8.92</v>
      </c>
      <c r="P9">
        <v>10.06</v>
      </c>
      <c r="Q9">
        <v>10.43</v>
      </c>
      <c r="R9">
        <v>14.58</v>
      </c>
      <c r="S9">
        <v>19.239999999999998</v>
      </c>
      <c r="T9">
        <v>20.7</v>
      </c>
      <c r="U9">
        <v>36.950000000000003</v>
      </c>
      <c r="V9">
        <v>52.14</v>
      </c>
      <c r="W9">
        <v>60.57</v>
      </c>
      <c r="X9">
        <v>72.64</v>
      </c>
      <c r="Y9">
        <v>78.760000000000005</v>
      </c>
      <c r="Z9">
        <v>82.32</v>
      </c>
      <c r="AA9">
        <v>85.72</v>
      </c>
    </row>
    <row r="10" spans="1:29" x14ac:dyDescent="0.3">
      <c r="B10">
        <v>22</v>
      </c>
      <c r="C10">
        <v>30000</v>
      </c>
      <c r="H10">
        <v>0</v>
      </c>
      <c r="I10">
        <v>0</v>
      </c>
      <c r="J10">
        <v>0.73</v>
      </c>
      <c r="K10">
        <v>2.21</v>
      </c>
      <c r="L10">
        <v>3.66</v>
      </c>
      <c r="M10">
        <v>4.53</v>
      </c>
      <c r="N10">
        <v>5.39</v>
      </c>
      <c r="O10">
        <v>6.68</v>
      </c>
      <c r="P10">
        <v>7.83</v>
      </c>
      <c r="Q10">
        <v>8.2200000000000006</v>
      </c>
      <c r="R10">
        <v>10.6</v>
      </c>
      <c r="S10">
        <v>12.16</v>
      </c>
      <c r="T10">
        <v>12.55</v>
      </c>
      <c r="U10">
        <v>18</v>
      </c>
      <c r="V10">
        <v>23.11</v>
      </c>
      <c r="W10">
        <v>25.89</v>
      </c>
      <c r="X10">
        <v>29.8</v>
      </c>
      <c r="Y10">
        <v>35.81</v>
      </c>
      <c r="Z10">
        <v>39.33</v>
      </c>
      <c r="AA10">
        <v>42.86</v>
      </c>
    </row>
    <row r="11" spans="1:29" x14ac:dyDescent="0.3">
      <c r="B11">
        <v>27</v>
      </c>
      <c r="C11">
        <v>30000</v>
      </c>
      <c r="H11">
        <v>0</v>
      </c>
      <c r="I11">
        <v>0</v>
      </c>
      <c r="J11">
        <v>0.45</v>
      </c>
      <c r="K11">
        <v>1.35</v>
      </c>
      <c r="L11">
        <v>2.2400000000000002</v>
      </c>
      <c r="M11">
        <v>3.1</v>
      </c>
      <c r="N11">
        <v>3.97</v>
      </c>
      <c r="O11">
        <v>5.27</v>
      </c>
      <c r="P11">
        <v>6.46</v>
      </c>
      <c r="Q11">
        <v>6.86</v>
      </c>
      <c r="R11">
        <v>9.27</v>
      </c>
      <c r="S11">
        <v>10.89</v>
      </c>
      <c r="T11">
        <v>11.29</v>
      </c>
      <c r="U11">
        <v>16.91</v>
      </c>
      <c r="V11">
        <v>22.06</v>
      </c>
      <c r="W11">
        <v>24.8</v>
      </c>
      <c r="X11">
        <v>28.74</v>
      </c>
      <c r="Y11">
        <v>34.81</v>
      </c>
      <c r="Z11">
        <v>38.380000000000003</v>
      </c>
      <c r="AA11">
        <v>42.02</v>
      </c>
    </row>
    <row r="12" spans="1:29" x14ac:dyDescent="0.3">
      <c r="B12" t="s">
        <v>32</v>
      </c>
      <c r="C12">
        <v>30000</v>
      </c>
      <c r="J12">
        <v>0.51</v>
      </c>
      <c r="K12">
        <v>1.6</v>
      </c>
      <c r="L12">
        <v>2.62</v>
      </c>
      <c r="M12">
        <v>3.67</v>
      </c>
      <c r="N12">
        <v>4.6900000000000004</v>
      </c>
      <c r="O12">
        <v>6.14</v>
      </c>
      <c r="P12">
        <v>7.56</v>
      </c>
      <c r="Q12">
        <v>8.0299999999999994</v>
      </c>
      <c r="R12">
        <v>10.86</v>
      </c>
      <c r="S12">
        <v>12.74</v>
      </c>
      <c r="T12">
        <v>13.21</v>
      </c>
      <c r="U12">
        <v>19.73</v>
      </c>
      <c r="V12">
        <v>25.85</v>
      </c>
      <c r="W12">
        <v>31.22</v>
      </c>
      <c r="X12">
        <v>40.54</v>
      </c>
      <c r="Y12">
        <v>47.93</v>
      </c>
      <c r="Z12">
        <v>52.1</v>
      </c>
      <c r="AA12">
        <v>56.34</v>
      </c>
    </row>
    <row r="13" spans="1:29" x14ac:dyDescent="0.3">
      <c r="B13" t="s">
        <v>59</v>
      </c>
      <c r="C13">
        <v>10000</v>
      </c>
      <c r="X13">
        <v>0</v>
      </c>
      <c r="Y13">
        <v>3.36</v>
      </c>
      <c r="Z13">
        <v>2.98</v>
      </c>
      <c r="AA13">
        <v>4.99</v>
      </c>
    </row>
    <row r="14" spans="1:29" x14ac:dyDescent="0.3">
      <c r="A14" t="s">
        <v>9</v>
      </c>
      <c r="B14" t="s">
        <v>25</v>
      </c>
      <c r="C14">
        <v>4000</v>
      </c>
      <c r="E14">
        <v>0</v>
      </c>
      <c r="F14">
        <v>0.19</v>
      </c>
      <c r="G14">
        <v>0.78</v>
      </c>
      <c r="H14">
        <v>1.77</v>
      </c>
      <c r="I14">
        <v>2.17</v>
      </c>
      <c r="J14">
        <v>2.56</v>
      </c>
      <c r="K14">
        <v>2.95</v>
      </c>
      <c r="L14">
        <v>4.53</v>
      </c>
      <c r="M14">
        <v>4.92</v>
      </c>
      <c r="N14">
        <v>5.32</v>
      </c>
      <c r="O14">
        <v>5.71</v>
      </c>
      <c r="P14">
        <v>6.5</v>
      </c>
      <c r="Q14">
        <v>6.5</v>
      </c>
      <c r="R14">
        <v>7.68</v>
      </c>
      <c r="S14">
        <v>8.4700000000000006</v>
      </c>
      <c r="T14">
        <v>9.25</v>
      </c>
      <c r="U14">
        <v>12.4</v>
      </c>
      <c r="V14">
        <v>15.95</v>
      </c>
      <c r="W14">
        <v>18.7</v>
      </c>
      <c r="X14">
        <v>23.03</v>
      </c>
      <c r="Y14">
        <v>23.82</v>
      </c>
      <c r="Z14">
        <v>24.61</v>
      </c>
      <c r="AA14">
        <v>25</v>
      </c>
    </row>
    <row r="15" spans="1:29" x14ac:dyDescent="0.3">
      <c r="B15" t="s">
        <v>27</v>
      </c>
      <c r="C15">
        <v>4000</v>
      </c>
      <c r="E15">
        <v>0.82</v>
      </c>
      <c r="F15">
        <v>0.96</v>
      </c>
      <c r="G15">
        <v>1.4</v>
      </c>
      <c r="H15">
        <v>2.59</v>
      </c>
      <c r="I15">
        <v>2.73</v>
      </c>
      <c r="J15">
        <v>2.84</v>
      </c>
      <c r="K15">
        <v>3</v>
      </c>
      <c r="L15">
        <v>3.42</v>
      </c>
      <c r="M15">
        <v>3.56</v>
      </c>
      <c r="N15">
        <v>3.86</v>
      </c>
      <c r="O15">
        <v>4</v>
      </c>
      <c r="P15">
        <v>4.6100000000000003</v>
      </c>
      <c r="Q15">
        <v>4.76</v>
      </c>
      <c r="R15">
        <v>5.59</v>
      </c>
      <c r="S15">
        <v>5.9</v>
      </c>
      <c r="T15">
        <v>6.31</v>
      </c>
      <c r="U15">
        <v>8.2799999999999994</v>
      </c>
      <c r="V15">
        <v>9.86</v>
      </c>
      <c r="W15">
        <v>10.87</v>
      </c>
      <c r="X15">
        <v>13.01</v>
      </c>
      <c r="Y15">
        <v>14.02</v>
      </c>
      <c r="Z15">
        <v>14.77</v>
      </c>
      <c r="AA15">
        <v>15.1</v>
      </c>
    </row>
    <row r="16" spans="1:29" s="1" customFormat="1" x14ac:dyDescent="0.3">
      <c r="B16" s="1" t="s">
        <v>24</v>
      </c>
      <c r="C16" s="1">
        <v>4500</v>
      </c>
      <c r="E16" s="1">
        <v>1.73</v>
      </c>
      <c r="F16" s="1">
        <v>1.98</v>
      </c>
      <c r="G16" s="1">
        <v>2.4700000000000002</v>
      </c>
      <c r="H16" s="1">
        <v>3.71</v>
      </c>
      <c r="I16" s="1">
        <v>3.71</v>
      </c>
      <c r="J16" s="1">
        <v>4.21</v>
      </c>
      <c r="K16" s="1">
        <v>4.21</v>
      </c>
      <c r="L16" s="1">
        <v>5.0999999999999996</v>
      </c>
      <c r="M16" s="1">
        <v>5.55</v>
      </c>
      <c r="N16" s="1">
        <v>6.44</v>
      </c>
      <c r="O16" s="1">
        <v>6.44</v>
      </c>
      <c r="P16" s="1">
        <v>7.78</v>
      </c>
      <c r="Q16" s="1">
        <v>8.23</v>
      </c>
      <c r="R16" s="1">
        <v>9.56</v>
      </c>
      <c r="S16" s="1">
        <v>10.46</v>
      </c>
      <c r="T16" s="1">
        <v>11.35</v>
      </c>
      <c r="U16" s="1">
        <v>14.91</v>
      </c>
      <c r="V16" s="1">
        <v>18.48</v>
      </c>
      <c r="W16" s="1">
        <v>20.71</v>
      </c>
      <c r="X16" s="1">
        <v>24.72</v>
      </c>
      <c r="Y16" s="1">
        <v>26.02</v>
      </c>
      <c r="Z16" s="1">
        <v>26.51</v>
      </c>
      <c r="AA16" s="1">
        <v>26.65</v>
      </c>
    </row>
    <row r="17" spans="1:29" x14ac:dyDescent="0.3">
      <c r="B17" t="s">
        <v>29</v>
      </c>
      <c r="C17">
        <v>4500</v>
      </c>
      <c r="E17">
        <v>1.53</v>
      </c>
      <c r="F17">
        <v>1.53</v>
      </c>
      <c r="G17">
        <v>2.02</v>
      </c>
      <c r="H17">
        <v>2.5099999999999998</v>
      </c>
      <c r="I17">
        <v>2.76</v>
      </c>
      <c r="J17">
        <v>2.76</v>
      </c>
      <c r="K17">
        <v>3</v>
      </c>
      <c r="L17">
        <v>3.98</v>
      </c>
      <c r="M17">
        <v>4.4800000000000004</v>
      </c>
      <c r="N17">
        <v>4.97</v>
      </c>
      <c r="O17">
        <v>5.21</v>
      </c>
      <c r="P17">
        <v>5.95</v>
      </c>
      <c r="Q17">
        <v>6.2</v>
      </c>
      <c r="R17">
        <v>7.18</v>
      </c>
      <c r="S17">
        <v>7.67</v>
      </c>
      <c r="T17">
        <v>8.16</v>
      </c>
      <c r="U17">
        <v>10.62</v>
      </c>
      <c r="V17">
        <v>12.84</v>
      </c>
      <c r="W17">
        <v>14.31</v>
      </c>
      <c r="X17">
        <v>19.22</v>
      </c>
      <c r="Y17">
        <v>20.100000000000001</v>
      </c>
      <c r="Z17">
        <v>20.99</v>
      </c>
      <c r="AA17">
        <v>20.99</v>
      </c>
    </row>
    <row r="18" spans="1:29" x14ac:dyDescent="0.3">
      <c r="B18" t="s">
        <v>28</v>
      </c>
      <c r="C18">
        <v>5000</v>
      </c>
      <c r="E18">
        <v>0.67</v>
      </c>
      <c r="F18">
        <v>0.72</v>
      </c>
      <c r="G18">
        <v>1.21</v>
      </c>
      <c r="H18">
        <v>1.6</v>
      </c>
      <c r="I18">
        <v>1.6</v>
      </c>
      <c r="J18">
        <v>2.1800000000000002</v>
      </c>
      <c r="K18">
        <v>2.4700000000000002</v>
      </c>
      <c r="L18">
        <v>3.35</v>
      </c>
      <c r="M18">
        <v>3.64</v>
      </c>
      <c r="N18">
        <v>4.6100000000000003</v>
      </c>
      <c r="O18">
        <v>4.6100000000000003</v>
      </c>
      <c r="P18">
        <v>5.59</v>
      </c>
      <c r="Q18">
        <v>6.07</v>
      </c>
      <c r="R18">
        <v>7.53</v>
      </c>
      <c r="S18">
        <v>8.01</v>
      </c>
      <c r="T18">
        <v>8.5</v>
      </c>
      <c r="U18">
        <v>12.39</v>
      </c>
      <c r="V18">
        <v>14.82</v>
      </c>
      <c r="W18">
        <v>17.239999999999998</v>
      </c>
      <c r="X18">
        <v>20.64</v>
      </c>
      <c r="Y18">
        <v>22.1</v>
      </c>
      <c r="Z18">
        <v>22.59</v>
      </c>
      <c r="AA18">
        <v>23.07</v>
      </c>
    </row>
    <row r="19" spans="1:29" x14ac:dyDescent="0.3">
      <c r="B19" t="s">
        <v>62</v>
      </c>
      <c r="C19">
        <v>4000</v>
      </c>
    </row>
    <row r="20" spans="1:29" x14ac:dyDescent="0.3">
      <c r="B20" t="s">
        <v>46</v>
      </c>
      <c r="C20">
        <v>4000</v>
      </c>
      <c r="W20">
        <v>0.28000000000000003</v>
      </c>
      <c r="X20">
        <v>2.4</v>
      </c>
      <c r="Y20">
        <v>3.64</v>
      </c>
      <c r="Z20">
        <v>4.42</v>
      </c>
      <c r="AA20">
        <v>4.8</v>
      </c>
    </row>
    <row r="21" spans="1:29" x14ac:dyDescent="0.3">
      <c r="B21" t="s">
        <v>47</v>
      </c>
      <c r="C21">
        <v>7500</v>
      </c>
      <c r="W21">
        <v>1.3</v>
      </c>
      <c r="X21">
        <v>8.52</v>
      </c>
      <c r="Y21">
        <v>10.26</v>
      </c>
      <c r="Z21">
        <v>12.26</v>
      </c>
      <c r="AA21">
        <v>12.87</v>
      </c>
    </row>
    <row r="22" spans="1:29" x14ac:dyDescent="0.3">
      <c r="B22" t="s">
        <v>30</v>
      </c>
      <c r="C22">
        <v>500</v>
      </c>
      <c r="E22">
        <v>0.24</v>
      </c>
      <c r="F22">
        <v>0.28000000000000003</v>
      </c>
      <c r="G22">
        <v>0.39</v>
      </c>
      <c r="H22">
        <v>0.67</v>
      </c>
      <c r="I22">
        <v>0.7</v>
      </c>
      <c r="J22">
        <v>0.74</v>
      </c>
      <c r="K22">
        <v>0.78</v>
      </c>
      <c r="L22">
        <v>0.89</v>
      </c>
      <c r="M22">
        <v>0.92</v>
      </c>
      <c r="N22">
        <v>0.99</v>
      </c>
      <c r="O22">
        <v>1.02</v>
      </c>
      <c r="P22">
        <v>1.2</v>
      </c>
      <c r="Q22">
        <v>1.23</v>
      </c>
      <c r="R22">
        <v>1.45</v>
      </c>
      <c r="S22">
        <v>1.52</v>
      </c>
      <c r="T22">
        <v>1.63</v>
      </c>
      <c r="U22">
        <v>2.13</v>
      </c>
      <c r="V22">
        <v>2.52</v>
      </c>
      <c r="W22">
        <v>2.77</v>
      </c>
      <c r="X22">
        <v>3.36</v>
      </c>
      <c r="Y22">
        <v>3.49</v>
      </c>
      <c r="Z22">
        <v>3.59</v>
      </c>
      <c r="AA22">
        <v>3.62</v>
      </c>
    </row>
    <row r="23" spans="1:29" x14ac:dyDescent="0.3">
      <c r="B23" t="s">
        <v>26</v>
      </c>
      <c r="C23">
        <v>4000</v>
      </c>
      <c r="G23">
        <v>0</v>
      </c>
      <c r="H23">
        <v>0</v>
      </c>
      <c r="I23">
        <v>0.18</v>
      </c>
      <c r="J23">
        <v>0.42</v>
      </c>
      <c r="K23">
        <v>0.59</v>
      </c>
      <c r="L23">
        <v>1.1100000000000001</v>
      </c>
      <c r="M23">
        <v>1.29</v>
      </c>
      <c r="N23">
        <v>1.78</v>
      </c>
      <c r="O23">
        <v>1.94</v>
      </c>
      <c r="P23">
        <v>2.76</v>
      </c>
      <c r="Q23">
        <v>2.92</v>
      </c>
      <c r="R23">
        <v>3.9</v>
      </c>
      <c r="S23">
        <v>4.24</v>
      </c>
      <c r="T23">
        <v>4.71</v>
      </c>
      <c r="U23">
        <v>6.78</v>
      </c>
      <c r="V23">
        <v>8.36</v>
      </c>
      <c r="W23">
        <v>9.39</v>
      </c>
      <c r="X23">
        <v>11.28</v>
      </c>
      <c r="Y23">
        <v>12.44</v>
      </c>
      <c r="Z23">
        <v>13.3</v>
      </c>
      <c r="AA23">
        <v>13.59</v>
      </c>
    </row>
    <row r="24" spans="1:29" x14ac:dyDescent="0.3">
      <c r="B24" t="s">
        <v>55</v>
      </c>
      <c r="C24">
        <v>2000</v>
      </c>
      <c r="X24">
        <v>0</v>
      </c>
      <c r="Y24">
        <v>0.43</v>
      </c>
      <c r="Z24">
        <v>0.85</v>
      </c>
      <c r="AA24">
        <v>1</v>
      </c>
    </row>
    <row r="25" spans="1:29" s="2" customFormat="1" x14ac:dyDescent="0.3">
      <c r="A25" s="2" t="s">
        <v>12</v>
      </c>
      <c r="C25" s="2">
        <f>SUM(C8:C24)</f>
        <v>174500</v>
      </c>
      <c r="E25" s="2">
        <f>SUM(E8:E22)</f>
        <v>5.13</v>
      </c>
      <c r="F25" s="2">
        <f>SUM(F8:F22)</f>
        <v>5.8</v>
      </c>
      <c r="G25" s="2">
        <f>SUM(G8:G22)</f>
        <v>11.7</v>
      </c>
      <c r="H25" s="2">
        <f>SUM(H8:H22)</f>
        <v>16.880000000000003</v>
      </c>
      <c r="I25" s="2">
        <f t="shared" ref="I25:X25" si="4">SUM(I8:I23)</f>
        <v>18.059999999999999</v>
      </c>
      <c r="J25" s="2">
        <f t="shared" si="4"/>
        <v>22.05</v>
      </c>
      <c r="K25" s="2">
        <f t="shared" si="4"/>
        <v>27.59</v>
      </c>
      <c r="L25" s="2">
        <f t="shared" si="4"/>
        <v>37.119999999999997</v>
      </c>
      <c r="M25" s="2">
        <f t="shared" si="4"/>
        <v>42.660000000000004</v>
      </c>
      <c r="N25" s="2">
        <f t="shared" si="4"/>
        <v>50.44</v>
      </c>
      <c r="O25" s="2">
        <f t="shared" si="4"/>
        <v>56.599999999999994</v>
      </c>
      <c r="P25" s="2">
        <f t="shared" si="4"/>
        <v>67.080000000000013</v>
      </c>
      <c r="Q25" s="2">
        <f t="shared" si="4"/>
        <v>70.230000000000018</v>
      </c>
      <c r="R25" s="2">
        <f t="shared" si="4"/>
        <v>89.13000000000001</v>
      </c>
      <c r="S25" s="2">
        <f t="shared" si="4"/>
        <v>102.33000000000001</v>
      </c>
      <c r="T25" s="2">
        <f t="shared" si="4"/>
        <v>108.68999999999998</v>
      </c>
      <c r="U25" s="2">
        <f t="shared" si="4"/>
        <v>160.80000000000004</v>
      </c>
      <c r="V25" s="2">
        <f t="shared" si="4"/>
        <v>208.29999999999995</v>
      </c>
      <c r="W25" s="2">
        <f t="shared" si="4"/>
        <v>240.86000000000007</v>
      </c>
      <c r="X25" s="2">
        <f t="shared" si="4"/>
        <v>301.2299999999999</v>
      </c>
      <c r="Y25" s="2">
        <f>SUM(Y8:Y24)</f>
        <v>340.32000000000005</v>
      </c>
      <c r="Z25" s="2">
        <f t="shared" ref="Z25:AC25" si="5">SUM(Z8:Z24)</f>
        <v>362.56999999999994</v>
      </c>
      <c r="AA25" s="2">
        <f t="shared" si="5"/>
        <v>382.32</v>
      </c>
      <c r="AB25" s="2">
        <f t="shared" si="5"/>
        <v>0</v>
      </c>
      <c r="AC25" s="2">
        <f t="shared" si="5"/>
        <v>0</v>
      </c>
    </row>
    <row r="26" spans="1:29" s="2" customFormat="1" x14ac:dyDescent="0.3">
      <c r="A26" s="2" t="s">
        <v>13</v>
      </c>
      <c r="E26" s="3">
        <f>E25/$C25</f>
        <v>2.9398280802292262E-5</v>
      </c>
      <c r="F26" s="3">
        <f>F25/$C25</f>
        <v>3.3237822349570202E-5</v>
      </c>
      <c r="G26" s="3">
        <f t="shared" ref="G26:AC26" si="6">G25/$C25</f>
        <v>6.704871060171919E-5</v>
      </c>
      <c r="H26" s="3">
        <f t="shared" si="6"/>
        <v>9.6733524355300876E-5</v>
      </c>
      <c r="I26" s="3">
        <f t="shared" si="6"/>
        <v>1.0349570200573066E-4</v>
      </c>
      <c r="J26" s="3">
        <f t="shared" si="6"/>
        <v>1.2636103151862464E-4</v>
      </c>
      <c r="K26" s="3">
        <f t="shared" si="6"/>
        <v>1.5810888252148998E-4</v>
      </c>
      <c r="L26" s="3">
        <f t="shared" si="6"/>
        <v>2.1272206303724926E-4</v>
      </c>
      <c r="M26" s="3">
        <f t="shared" si="6"/>
        <v>2.4446991404011463E-4</v>
      </c>
      <c r="N26" s="3">
        <f t="shared" si="6"/>
        <v>2.8905444126074497E-4</v>
      </c>
      <c r="O26" s="3">
        <f t="shared" si="6"/>
        <v>3.2435530085959881E-4</v>
      </c>
      <c r="P26" s="3">
        <f t="shared" si="6"/>
        <v>3.8441260744985679E-4</v>
      </c>
      <c r="Q26" s="3">
        <f t="shared" si="6"/>
        <v>4.0246418338108891E-4</v>
      </c>
      <c r="R26" s="3">
        <f t="shared" si="6"/>
        <v>5.1077363896848138E-4</v>
      </c>
      <c r="S26" s="3">
        <f t="shared" si="6"/>
        <v>5.8641833810888259E-4</v>
      </c>
      <c r="T26" s="3">
        <f t="shared" si="6"/>
        <v>6.2286532951289387E-4</v>
      </c>
      <c r="U26" s="3">
        <f t="shared" si="6"/>
        <v>9.2148997134670506E-4</v>
      </c>
      <c r="V26" s="3">
        <f t="shared" si="6"/>
        <v>1.193696275071633E-3</v>
      </c>
      <c r="W26" s="3">
        <f t="shared" si="6"/>
        <v>1.3802865329512898E-3</v>
      </c>
      <c r="X26" s="3">
        <f t="shared" si="6"/>
        <v>1.7262464183381084E-3</v>
      </c>
      <c r="Y26" s="3">
        <f t="shared" si="6"/>
        <v>1.9502578796561608E-3</v>
      </c>
      <c r="Z26" s="3">
        <f t="shared" si="6"/>
        <v>2.0777650429799422E-3</v>
      </c>
      <c r="AA26" s="3">
        <f t="shared" si="6"/>
        <v>2.1909455587392551E-3</v>
      </c>
      <c r="AB26" s="3">
        <f t="shared" si="6"/>
        <v>0</v>
      </c>
      <c r="AC26" s="3">
        <f t="shared" si="6"/>
        <v>0</v>
      </c>
    </row>
    <row r="28" spans="1:29" x14ac:dyDescent="0.3">
      <c r="A28" t="s">
        <v>49</v>
      </c>
      <c r="B28" t="s">
        <v>50</v>
      </c>
      <c r="C28">
        <v>20000</v>
      </c>
      <c r="X28">
        <v>0</v>
      </c>
      <c r="Y28">
        <v>1.89</v>
      </c>
      <c r="Z28">
        <v>0.83</v>
      </c>
      <c r="AA28">
        <v>7.08</v>
      </c>
    </row>
    <row r="29" spans="1:29" x14ac:dyDescent="0.3">
      <c r="B29" t="s">
        <v>51</v>
      </c>
      <c r="C29">
        <v>30000</v>
      </c>
      <c r="W29">
        <v>0</v>
      </c>
      <c r="X29">
        <v>38.03</v>
      </c>
      <c r="Y29">
        <v>98.8</v>
      </c>
      <c r="Z29">
        <v>55.75</v>
      </c>
      <c r="AA29">
        <v>108.93</v>
      </c>
    </row>
    <row r="30" spans="1:29" x14ac:dyDescent="0.3">
      <c r="B30" t="s">
        <v>52</v>
      </c>
      <c r="C30">
        <v>30000</v>
      </c>
      <c r="W30">
        <v>0</v>
      </c>
      <c r="X30">
        <v>-25.55</v>
      </c>
      <c r="Y30">
        <v>24.24</v>
      </c>
      <c r="Z30">
        <v>-4.21</v>
      </c>
      <c r="AA30">
        <v>26.62</v>
      </c>
    </row>
    <row r="31" spans="1:29" x14ac:dyDescent="0.3">
      <c r="B31" t="s">
        <v>53</v>
      </c>
      <c r="C31">
        <v>10000</v>
      </c>
      <c r="W31">
        <v>0</v>
      </c>
      <c r="X31">
        <v>41.43</v>
      </c>
      <c r="Y31">
        <v>43.86</v>
      </c>
      <c r="Z31">
        <v>55.21</v>
      </c>
      <c r="AA31">
        <v>75.459999999999994</v>
      </c>
    </row>
    <row r="32" spans="1:29" x14ac:dyDescent="0.3">
      <c r="B32" t="s">
        <v>54</v>
      </c>
      <c r="C32">
        <v>10000</v>
      </c>
      <c r="W32">
        <v>0</v>
      </c>
      <c r="X32">
        <v>-7.86</v>
      </c>
      <c r="Y32">
        <v>-3.32</v>
      </c>
      <c r="Z32">
        <v>-6.05</v>
      </c>
      <c r="AA32">
        <v>-3.32</v>
      </c>
    </row>
    <row r="33" spans="1:30" x14ac:dyDescent="0.3">
      <c r="B33" t="s">
        <v>58</v>
      </c>
      <c r="C33">
        <v>20000</v>
      </c>
      <c r="X33">
        <v>0</v>
      </c>
      <c r="Y33">
        <v>-45.12</v>
      </c>
      <c r="Z33">
        <v>3.42</v>
      </c>
      <c r="AA33">
        <v>14.74</v>
      </c>
    </row>
    <row r="34" spans="1:30" s="2" customFormat="1" x14ac:dyDescent="0.3">
      <c r="A34" s="2" t="s">
        <v>12</v>
      </c>
      <c r="C34" s="2">
        <f>SUM(C28:C33)</f>
        <v>120000</v>
      </c>
      <c r="X34" s="2">
        <f>SUM(X28:X33)</f>
        <v>46.05</v>
      </c>
      <c r="Y34" s="2">
        <f>SUM(Y28:Y33)</f>
        <v>120.35</v>
      </c>
      <c r="Z34" s="2">
        <f>SUM(Z28:Z33)</f>
        <v>104.95</v>
      </c>
      <c r="AA34" s="2">
        <f t="shared" ref="AA34:AC34" si="7">SUM(AA28:AA33)</f>
        <v>229.51</v>
      </c>
      <c r="AB34" s="2">
        <f t="shared" si="7"/>
        <v>0</v>
      </c>
      <c r="AC34" s="2">
        <f t="shared" si="7"/>
        <v>0</v>
      </c>
    </row>
    <row r="35" spans="1:30" s="3" customFormat="1" x14ac:dyDescent="0.3">
      <c r="A35" s="3" t="s">
        <v>13</v>
      </c>
      <c r="X35" s="3">
        <f>X34/$C$34</f>
        <v>3.8374999999999998E-4</v>
      </c>
      <c r="Y35" s="3">
        <f t="shared" ref="Y35:AD35" si="8">Y34/$C$34</f>
        <v>1.0029166666666667E-3</v>
      </c>
      <c r="Z35" s="3">
        <f t="shared" si="8"/>
        <v>8.7458333333333333E-4</v>
      </c>
      <c r="AA35" s="3">
        <f t="shared" si="8"/>
        <v>1.9125833333333332E-3</v>
      </c>
      <c r="AB35" s="3">
        <f t="shared" si="8"/>
        <v>0</v>
      </c>
      <c r="AC35" s="3">
        <f t="shared" si="8"/>
        <v>0</v>
      </c>
      <c r="AD35" s="3">
        <f t="shared" si="8"/>
        <v>0</v>
      </c>
    </row>
    <row r="38" spans="1:30" x14ac:dyDescent="0.3">
      <c r="A38" t="s">
        <v>10</v>
      </c>
      <c r="D38">
        <v>585.71</v>
      </c>
      <c r="E38">
        <v>601.32000000000005</v>
      </c>
      <c r="F38">
        <v>594.76</v>
      </c>
      <c r="G38">
        <v>592.55999999999995</v>
      </c>
      <c r="H38">
        <v>587.69000000000005</v>
      </c>
      <c r="I38">
        <v>587.44000000000005</v>
      </c>
      <c r="J38">
        <v>591.05999999999995</v>
      </c>
      <c r="K38">
        <v>593.52</v>
      </c>
      <c r="L38">
        <v>598.9</v>
      </c>
      <c r="M38">
        <v>609.70000000000005</v>
      </c>
      <c r="N38">
        <v>620.6</v>
      </c>
      <c r="O38">
        <v>624.69000000000005</v>
      </c>
      <c r="P38">
        <v>623.02</v>
      </c>
      <c r="Q38">
        <v>620.52</v>
      </c>
      <c r="R38">
        <v>635.91999999999996</v>
      </c>
      <c r="S38">
        <v>626.71</v>
      </c>
      <c r="T38">
        <v>621.01</v>
      </c>
      <c r="U38">
        <v>604.63</v>
      </c>
      <c r="V38">
        <v>613.6</v>
      </c>
      <c r="W38">
        <v>616.4</v>
      </c>
      <c r="X38">
        <v>609.95000000000005</v>
      </c>
      <c r="Y38">
        <v>614.92999999999995</v>
      </c>
      <c r="Z38">
        <v>615.96</v>
      </c>
      <c r="AA38">
        <v>616.16</v>
      </c>
    </row>
    <row r="39" spans="1:30" x14ac:dyDescent="0.3">
      <c r="A39" t="s">
        <v>14</v>
      </c>
      <c r="D39">
        <v>1</v>
      </c>
      <c r="E39">
        <v>1</v>
      </c>
      <c r="S39">
        <v>1</v>
      </c>
    </row>
    <row r="40" spans="1:30" x14ac:dyDescent="0.3">
      <c r="A40" t="s">
        <v>15</v>
      </c>
      <c r="D40">
        <f>D38*D39</f>
        <v>585.71</v>
      </c>
      <c r="E40">
        <f t="shared" ref="E40:AC40" si="9">E38*E39</f>
        <v>601.32000000000005</v>
      </c>
      <c r="F40">
        <f t="shared" si="9"/>
        <v>0</v>
      </c>
      <c r="G40">
        <f t="shared" si="9"/>
        <v>0</v>
      </c>
      <c r="H40">
        <f t="shared" si="9"/>
        <v>0</v>
      </c>
      <c r="I40">
        <f t="shared" si="9"/>
        <v>0</v>
      </c>
      <c r="J40">
        <f t="shared" si="9"/>
        <v>0</v>
      </c>
      <c r="K40">
        <f t="shared" si="9"/>
        <v>0</v>
      </c>
      <c r="L40">
        <f t="shared" si="9"/>
        <v>0</v>
      </c>
      <c r="M40">
        <f t="shared" si="9"/>
        <v>0</v>
      </c>
      <c r="N40">
        <f t="shared" si="9"/>
        <v>0</v>
      </c>
      <c r="O40">
        <f t="shared" si="9"/>
        <v>0</v>
      </c>
      <c r="P40">
        <f t="shared" si="9"/>
        <v>0</v>
      </c>
      <c r="Q40">
        <f t="shared" si="9"/>
        <v>0</v>
      </c>
      <c r="R40">
        <f t="shared" si="9"/>
        <v>0</v>
      </c>
      <c r="S40">
        <f t="shared" si="9"/>
        <v>626.71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  <c r="AC40">
        <f t="shared" si="9"/>
        <v>0</v>
      </c>
    </row>
    <row r="42" spans="1:30" s="2" customFormat="1" x14ac:dyDescent="0.3">
      <c r="A42" s="2" t="s">
        <v>17</v>
      </c>
      <c r="B42" s="2">
        <f>SUM(39:39)</f>
        <v>3</v>
      </c>
      <c r="C42" s="2" t="s">
        <v>18</v>
      </c>
      <c r="D42">
        <v>613.6</v>
      </c>
      <c r="E42" s="2" t="s">
        <v>13</v>
      </c>
      <c r="F42" s="3">
        <f>D43/B43-1</f>
        <v>1.4919448211981878E-2</v>
      </c>
    </row>
    <row r="43" spans="1:30" s="2" customFormat="1" x14ac:dyDescent="0.3">
      <c r="A43" s="2" t="s">
        <v>16</v>
      </c>
      <c r="B43" s="2">
        <f>SUM(40:40)</f>
        <v>1813.7400000000002</v>
      </c>
      <c r="C43" s="2" t="s">
        <v>19</v>
      </c>
      <c r="D43" s="2">
        <f>D42*B42</f>
        <v>1840.8000000000002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B1F4-93B7-4146-8C7B-02FBA47258A1}">
  <dimension ref="A1:AN34"/>
  <sheetViews>
    <sheetView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AA1" sqref="AA1"/>
    </sheetView>
  </sheetViews>
  <sheetFormatPr defaultRowHeight="14" x14ac:dyDescent="0.3"/>
  <cols>
    <col min="6" max="6" width="9" style="4" bestFit="1" customWidth="1"/>
    <col min="7" max="8" width="9" bestFit="1" customWidth="1"/>
    <col min="9" max="14" width="10" bestFit="1" customWidth="1"/>
    <col min="16" max="16" width="10" bestFit="1" customWidth="1"/>
    <col min="21" max="21" width="10" bestFit="1" customWidth="1"/>
  </cols>
  <sheetData>
    <row r="1" spans="1:40" s="6" customFormat="1" x14ac:dyDescent="0.3">
      <c r="C1" s="6" t="str">
        <f>overall!C1</f>
        <v>本金</v>
      </c>
      <c r="D1" s="6" t="str">
        <f>overall!D1</f>
        <v>2024.9.18</v>
      </c>
      <c r="E1" s="6" t="str">
        <f>overall!E1</f>
        <v>2024.9.27</v>
      </c>
      <c r="F1" s="7" t="str">
        <f>overall!F1</f>
        <v>2024.9.30</v>
      </c>
      <c r="G1" s="6" t="str">
        <f>overall!G1</f>
        <v>2024.10.8</v>
      </c>
      <c r="H1" s="6" t="str">
        <f>overall!H1</f>
        <v>2024.10.9</v>
      </c>
      <c r="I1" s="6" t="str">
        <f>overall!I1</f>
        <v>2024.10.10</v>
      </c>
      <c r="J1" s="6" t="str">
        <f>overall!J1</f>
        <v>2024.10.11</v>
      </c>
      <c r="K1" s="6" t="str">
        <f>overall!K1</f>
        <v>2024.10.14</v>
      </c>
      <c r="L1" s="6" t="str">
        <f>overall!L1</f>
        <v>2024.10.15</v>
      </c>
      <c r="M1" s="6" t="str">
        <f>overall!M1</f>
        <v>2024.10.16</v>
      </c>
      <c r="N1" s="6" t="str">
        <f>overall!N1</f>
        <v>2024.10.18</v>
      </c>
      <c r="O1" s="6" t="s">
        <v>37</v>
      </c>
      <c r="P1" s="6" t="str">
        <f>overall!P1</f>
        <v>2024.10.24</v>
      </c>
      <c r="Q1" s="6" t="str">
        <f>overall!Q1</f>
        <v>2024.10.25</v>
      </c>
      <c r="R1" s="6" t="str">
        <f>overall!R1</f>
        <v>2024.10.31</v>
      </c>
      <c r="S1" s="6" t="str">
        <f>overall!S1</f>
        <v>2024.11.4</v>
      </c>
      <c r="T1" s="6" t="str">
        <f>overall!T1</f>
        <v>2024.11.5</v>
      </c>
      <c r="U1" s="6" t="str">
        <f>overall!U1</f>
        <v>2024.11.19</v>
      </c>
      <c r="V1" s="6" t="str">
        <f>overall!V1</f>
        <v>2024.12.2</v>
      </c>
      <c r="W1" s="6" t="str">
        <f>overall!W1</f>
        <v>2024.12.9</v>
      </c>
      <c r="X1" s="6" t="str">
        <f>overall!X1</f>
        <v>2024.12.20</v>
      </c>
      <c r="Y1" s="6" t="str">
        <f>overall!Y1</f>
        <v>2024.12.24</v>
      </c>
      <c r="Z1" s="6" t="str">
        <f>overall!Z1</f>
        <v>2024.12.27</v>
      </c>
      <c r="AA1" s="6" t="str">
        <f>overall!AA1</f>
        <v>2024.12.30</v>
      </c>
      <c r="AB1" s="6">
        <f>overall!AB1</f>
        <v>0</v>
      </c>
      <c r="AC1" s="6">
        <f>overall!AC1</f>
        <v>0</v>
      </c>
      <c r="AD1" s="6">
        <f>overall!AD1</f>
        <v>0</v>
      </c>
      <c r="AE1" s="6">
        <f>overall!AE1</f>
        <v>0</v>
      </c>
      <c r="AF1" s="6">
        <f>overall!AF1</f>
        <v>0</v>
      </c>
      <c r="AG1" s="6">
        <f>overall!AG1</f>
        <v>0</v>
      </c>
      <c r="AH1" s="6">
        <f>overall!AH1</f>
        <v>0</v>
      </c>
      <c r="AI1" s="6">
        <f>overall!AI1</f>
        <v>0</v>
      </c>
      <c r="AJ1" s="6">
        <f>overall!AJ1</f>
        <v>0</v>
      </c>
      <c r="AK1" s="6">
        <f>overall!AK1</f>
        <v>0</v>
      </c>
      <c r="AL1" s="6">
        <f>overall!AL1</f>
        <v>0</v>
      </c>
      <c r="AM1" s="6">
        <f>overall!AM1</f>
        <v>0</v>
      </c>
      <c r="AN1" s="6">
        <f>overall!AN1</f>
        <v>0</v>
      </c>
    </row>
    <row r="2" spans="1:40" x14ac:dyDescent="0.3">
      <c r="A2" t="str">
        <f>overall!A2</f>
        <v>中行</v>
      </c>
      <c r="B2" t="str">
        <f>overall!B2</f>
        <v>美元3个月</v>
      </c>
      <c r="C2">
        <f>overall!C2</f>
        <v>14500</v>
      </c>
      <c r="F2" s="4">
        <f>(overall!F2-overall!E2)/overall!$C2</f>
        <v>4.8965517241379308E-5</v>
      </c>
      <c r="G2" s="4">
        <f>(overall!G2-overall!F2)/overall!$C2</f>
        <v>9.1034482758620713E-5</v>
      </c>
      <c r="H2" s="4">
        <f>(overall!H2-overall!G2)/overall!$C2</f>
        <v>2.3310344827586206E-4</v>
      </c>
      <c r="I2" s="4">
        <f>(overall!I2-overall!H2)/overall!$C2</f>
        <v>0</v>
      </c>
      <c r="J2" s="4">
        <f>(overall!J2-overall!I2)/overall!$C2</f>
        <v>5.1379310344827579E-4</v>
      </c>
      <c r="K2" s="4">
        <f>(overall!K2-overall!J2)/overall!$C2</f>
        <v>0</v>
      </c>
      <c r="L2" s="4">
        <f>(overall!L2-overall!K2)/overall!$C2</f>
        <v>0</v>
      </c>
      <c r="M2" s="4">
        <f>(overall!M2-overall!L2)/overall!$C2</f>
        <v>2.3655172413793101E-4</v>
      </c>
      <c r="N2" s="4">
        <f>(overall!N2-overall!M2)/overall!$C2</f>
        <v>8.4344827586206898E-4</v>
      </c>
      <c r="O2" s="4">
        <f>(overall!O2-overall!N2)/overall!$C2</f>
        <v>1.1034482758620674E-4</v>
      </c>
      <c r="P2" s="4">
        <f>(overall!P2-overall!O2)/overall!$C2</f>
        <v>5.4344827586206917E-4</v>
      </c>
      <c r="Q2" s="4">
        <f>(overall!Q2-overall!P2)/overall!$C2</f>
        <v>9.310344827586217E-5</v>
      </c>
      <c r="R2" s="4">
        <f>(overall!R2-overall!Q2)/overall!$C2</f>
        <v>6.6275862068965511E-4</v>
      </c>
      <c r="S2" s="4">
        <f>(overall!S2-overall!R2)/overall!$C2</f>
        <v>1.6689655172413804E-4</v>
      </c>
      <c r="T2" s="4">
        <f>(overall!T2-overall!S2)/overall!$C2</f>
        <v>5.1724137931034481E-5</v>
      </c>
      <c r="U2" s="4">
        <f>(overall!U2-overall!T2)/overall!$C2</f>
        <v>1.6703448275862064E-3</v>
      </c>
      <c r="V2" s="4">
        <f>(overall!V2-overall!U2)/overall!$C2</f>
        <v>1.6986206896551731E-3</v>
      </c>
      <c r="W2" s="4">
        <f>(overall!W2-overall!V2)/overall!$C2</f>
        <v>1.1875862068965516E-3</v>
      </c>
      <c r="X2" s="4">
        <f>(overall!X2-overall!W2)/overall!$C2</f>
        <v>1.2613793103448279E-3</v>
      </c>
      <c r="Y2" s="4">
        <f>(overall!Y2-overall!X2)/overall!$C2</f>
        <v>1.6758620689655024E-4</v>
      </c>
      <c r="Z2" s="4">
        <f>(overall!Z2-overall!Y2)/overall!$C2</f>
        <v>3.0000000000000155E-4</v>
      </c>
      <c r="AA2" s="4">
        <f>(overall!AA2-overall!Z2)/overall!$C2</f>
        <v>1.1379310344827429E-4</v>
      </c>
    </row>
    <row r="3" spans="1:40" x14ac:dyDescent="0.3">
      <c r="B3" t="str">
        <f>overall!B3</f>
        <v>美元日日开</v>
      </c>
      <c r="C3">
        <f>overall!C3</f>
        <v>15200</v>
      </c>
      <c r="F3" s="4">
        <f>(overall!F3-overall!E3)/overall!$C3</f>
        <v>4.4736842105263166E-5</v>
      </c>
      <c r="G3" s="4">
        <f>(overall!G3-overall!F3)/overall!$C3</f>
        <v>5.2763157894736843E-4</v>
      </c>
      <c r="H3" s="4">
        <f>(overall!H3-overall!G3)/overall!$C3</f>
        <v>1.0348684210526315E-3</v>
      </c>
      <c r="I3" s="4">
        <f>(overall!I3-overall!H3)/overall!$C3</f>
        <v>0</v>
      </c>
      <c r="J3" s="4">
        <f>(overall!J3-overall!I3)/overall!$C3</f>
        <v>1.3157894736842105E-4</v>
      </c>
      <c r="K3" s="4">
        <f>(overall!K3-overall!J3)/overall!$C3</f>
        <v>1.3223684210526303E-4</v>
      </c>
      <c r="L3" s="4">
        <f>(overall!L3-overall!K3)/overall!$C3</f>
        <v>0</v>
      </c>
      <c r="M3" s="4">
        <f>(overall!M3-overall!L3)/overall!$C3</f>
        <v>6.6447368421052619E-4</v>
      </c>
      <c r="N3" s="4">
        <f>(overall!N3-overall!M3)/overall!$C3</f>
        <v>2.651315789473685E-4</v>
      </c>
      <c r="O3" s="4">
        <f>(overall!O3-overall!N3)/overall!$C3</f>
        <v>1.3092105263157907E-4</v>
      </c>
      <c r="P3" s="4">
        <f>(overall!P3-overall!O3)/overall!$C3</f>
        <v>6.5526315789473689E-4</v>
      </c>
      <c r="Q3" s="4">
        <f>(overall!Q3-overall!P3)/overall!$C3</f>
        <v>1.3223684210526303E-4</v>
      </c>
      <c r="R3" s="4">
        <f>(overall!R3-overall!Q3)/overall!$C3</f>
        <v>7.9078947368421031E-4</v>
      </c>
      <c r="S3" s="4">
        <f>(overall!S3-overall!R3)/overall!$C3</f>
        <v>2.651315789473685E-4</v>
      </c>
      <c r="T3" s="4">
        <f>(overall!T3-overall!S3)/overall!$C3</f>
        <v>3.9210526315789528E-4</v>
      </c>
      <c r="U3" s="4">
        <f>(overall!U3-overall!T3)/overall!$C3</f>
        <v>1.809868421052631E-3</v>
      </c>
      <c r="V3" s="4">
        <f>(overall!V3-overall!U3)/overall!$C3</f>
        <v>1.3868421052631577E-3</v>
      </c>
      <c r="W3" s="4">
        <f>(overall!W3-overall!V3)/overall!$C3</f>
        <v>8.7631578947368382E-4</v>
      </c>
      <c r="X3" s="4">
        <f>(overall!X3-overall!W3)/overall!$C3</f>
        <v>1.4973684210526329E-3</v>
      </c>
      <c r="Y3" s="4">
        <f>(overall!Y3-overall!X3)/overall!$C3</f>
        <v>6.2171052631578873E-4</v>
      </c>
      <c r="Z3" s="4">
        <f>(overall!Z3-overall!Y3)/overall!$C3</f>
        <v>3.7500000000000115E-4</v>
      </c>
      <c r="AA3" s="4">
        <f>(overall!AA3-overall!Z3)/overall!$C3</f>
        <v>1.2236842105263062E-4</v>
      </c>
    </row>
    <row r="4" spans="1:40" ht="15" customHeight="1" x14ac:dyDescent="0.3">
      <c r="B4" t="str">
        <f>overall!B4</f>
        <v>美元日计划</v>
      </c>
      <c r="C4">
        <f>overall!C4</f>
        <v>60500</v>
      </c>
      <c r="F4" s="4">
        <f>(overall!F4-overall!E4)/overall!$C4</f>
        <v>1.2446280991735539E-4</v>
      </c>
      <c r="G4" s="4">
        <f>(overall!G4-overall!F4)/overall!$C4</f>
        <v>1.3538842975206612E-3</v>
      </c>
      <c r="H4" s="4">
        <f>(overall!H4-overall!G4)/overall!$C4</f>
        <v>1.2462809917355359E-4</v>
      </c>
      <c r="I4" s="4">
        <f>(overall!I4-overall!H4)/overall!$C4</f>
        <v>0</v>
      </c>
      <c r="J4" s="4">
        <f>(overall!J4-overall!I4)/overall!$C4</f>
        <v>1.2462809917355359E-4</v>
      </c>
      <c r="K4" s="4">
        <f>(overall!K4-overall!J4)/overall!$C4</f>
        <v>0</v>
      </c>
      <c r="L4" s="4">
        <f>(overall!L4-overall!K4)/overall!$C4</f>
        <v>0</v>
      </c>
      <c r="M4" s="4">
        <f>(overall!M4-overall!L4)/overall!$C4</f>
        <v>7.4000000000000064E-4</v>
      </c>
      <c r="N4" s="4">
        <f>(overall!N4-overall!M4)/overall!$C4</f>
        <v>2.4677685950413142E-4</v>
      </c>
      <c r="O4" s="4">
        <f>(overall!O4-overall!N4)/overall!$C4</f>
        <v>3.6727272727272775E-4</v>
      </c>
      <c r="P4" s="4">
        <f>(overall!P4-overall!O4)/overall!$C4</f>
        <v>3.6743801652892589E-4</v>
      </c>
      <c r="Q4" s="4">
        <f>(overall!Q4-overall!P4)/overall!$C4</f>
        <v>1.2264462809917287E-4</v>
      </c>
      <c r="R4" s="4">
        <f>(overall!R4-overall!Q4)/overall!$C4</f>
        <v>7.2859504132231478E-4</v>
      </c>
      <c r="S4" s="4">
        <f>(overall!S4-overall!R4)/overall!$C4</f>
        <v>4.8280991735537158E-4</v>
      </c>
      <c r="T4" s="4">
        <f>(overall!T4-overall!S4)/overall!$C4</f>
        <v>1.2099173553718997E-4</v>
      </c>
      <c r="U4" s="4">
        <f>(overall!U4-overall!T4)/overall!$C4</f>
        <v>1.6869421487603305E-3</v>
      </c>
      <c r="V4" s="4">
        <f>(overall!V4-overall!U4)/overall!$C4</f>
        <v>1.5028099173553713E-3</v>
      </c>
      <c r="W4" s="4">
        <f>(overall!W4-overall!V4)/overall!$C4</f>
        <v>8.0611570247934047E-4</v>
      </c>
      <c r="X4" s="4">
        <f>(overall!X4-overall!W4)/overall!$C4</f>
        <v>1.146611570247934E-3</v>
      </c>
      <c r="Y4" s="4">
        <f>(overall!Y4-overall!X4)/overall!$C4</f>
        <v>5.7206611570247764E-4</v>
      </c>
      <c r="Z4" s="4">
        <f>(overall!Z4-overall!Y4)/overall!$C4</f>
        <v>3.4446280991735592E-4</v>
      </c>
      <c r="AA4" s="4">
        <f>(overall!AA4-overall!Z4)/overall!$C4</f>
        <v>3.4181818181818288E-4</v>
      </c>
    </row>
    <row r="5" spans="1:40" s="10" customFormat="1" x14ac:dyDescent="0.3">
      <c r="A5" s="10" t="str">
        <f>overall!A5</f>
        <v>总计（美元</v>
      </c>
      <c r="C5" s="10">
        <f>overall!C5</f>
        <v>90200</v>
      </c>
      <c r="F5" s="11">
        <f>(overall!F5-overall!E5)/overall!$C5</f>
        <v>9.8891352549889305E-5</v>
      </c>
      <c r="G5" s="11">
        <f>(overall!G5-overall!F5)/overall!$C5</f>
        <v>1.0116407982261641E-3</v>
      </c>
      <c r="H5" s="11">
        <f>(overall!H5-overall!G5)/overall!$C5</f>
        <v>2.954545454545452E-4</v>
      </c>
      <c r="I5" s="11">
        <f>(overall!I5-overall!H5)/overall!$C5</f>
        <v>0</v>
      </c>
      <c r="J5" s="11">
        <f>(overall!J5-overall!I5)/overall!$C5</f>
        <v>1.8835920177383603E-4</v>
      </c>
      <c r="K5" s="11">
        <f>(overall!K5-overall!J5)/overall!$C5</f>
        <v>2.2283813747228282E-5</v>
      </c>
      <c r="L5" s="11">
        <f>(overall!L5-overall!K5)/overall!$C5</f>
        <v>0</v>
      </c>
      <c r="M5" s="11">
        <f>(overall!M5-overall!L5)/overall!$C5</f>
        <v>6.4634146341463429E-4</v>
      </c>
      <c r="N5" s="11">
        <f>(overall!N5-overall!M5)/overall!$C5</f>
        <v>3.4578713968957871E-4</v>
      </c>
      <c r="O5" s="11">
        <f>(overall!O5-overall!N5)/overall!$C5</f>
        <v>2.8614190687361419E-4</v>
      </c>
      <c r="P5" s="11">
        <f>(overall!P5-overall!O5)/overall!$C5</f>
        <v>4.4423503325942345E-4</v>
      </c>
      <c r="Q5" s="11">
        <f>(overall!Q5-overall!P5)/overall!$C5</f>
        <v>1.1951219512195092E-4</v>
      </c>
      <c r="R5" s="11">
        <f>(overall!R5-overall!Q5)/overall!$C5</f>
        <v>7.2849223946784959E-4</v>
      </c>
      <c r="S5" s="11">
        <f>(overall!S5-overall!R5)/overall!$C5</f>
        <v>3.9534368070953403E-4</v>
      </c>
      <c r="T5" s="11">
        <f>(overall!T5-overall!S5)/overall!$C5</f>
        <v>1.5554323725055529E-4</v>
      </c>
      <c r="U5" s="11">
        <f>(overall!U5-overall!T5)/overall!$C5</f>
        <v>1.7049889135254985E-3</v>
      </c>
      <c r="V5" s="11">
        <f>(overall!V5-overall!U5)/overall!$C5</f>
        <v>1.5147450110864732E-3</v>
      </c>
      <c r="W5" s="4">
        <f>(overall!W5-overall!V5)/overall!$C5</f>
        <v>8.7926829268292878E-4</v>
      </c>
      <c r="X5" s="4">
        <f>(overall!X5-overall!W5)/overall!$C5</f>
        <v>1.2241685144124151E-3</v>
      </c>
      <c r="Y5" s="4">
        <f>(overall!Y5-overall!X5)/overall!$C5</f>
        <v>5.1541019955654111E-4</v>
      </c>
      <c r="Z5" s="4">
        <f>(overall!Z5-overall!Y5)/overall!$C5</f>
        <v>3.4246119733924722E-4</v>
      </c>
      <c r="AA5" s="4">
        <f>(overall!AA5-overall!Z5)/overall!$C5</f>
        <v>2.6818181818181878E-4</v>
      </c>
    </row>
    <row r="6" spans="1:40" s="5" customFormat="1" x14ac:dyDescent="0.3"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4"/>
      <c r="X6" s="4"/>
      <c r="Y6" s="4"/>
      <c r="Z6" s="4"/>
      <c r="AA6" s="4"/>
    </row>
    <row r="7" spans="1:40" s="5" customFormat="1" x14ac:dyDescent="0.3">
      <c r="C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40" x14ac:dyDescent="0.3">
      <c r="A8" t="str">
        <f>overall!A8</f>
        <v>建设</v>
      </c>
      <c r="B8" t="str">
        <f>overall!B8</f>
        <v>三月定期</v>
      </c>
      <c r="C8">
        <f>overall!C8</f>
        <v>500</v>
      </c>
      <c r="F8" s="4">
        <f>(overall!F8-overall!E8)/overall!$C8</f>
        <v>0</v>
      </c>
      <c r="G8" s="4">
        <f>(overall!G8-overall!F8)/overall!$C8</f>
        <v>0</v>
      </c>
      <c r="H8" s="4">
        <f>(overall!H8-overall!G8)/overall!$C8</f>
        <v>-6.0000000000000006E-4</v>
      </c>
      <c r="I8" s="4">
        <f>(overall!I8-overall!H8)/overall!$C8</f>
        <v>3.5999999999999997E-4</v>
      </c>
      <c r="J8" s="4">
        <f>(overall!J8-overall!I8)/overall!$C8</f>
        <v>0</v>
      </c>
      <c r="K8" s="4">
        <f>(overall!K8-overall!J8)/overall!$C8</f>
        <v>0</v>
      </c>
      <c r="L8" s="4">
        <f>(overall!L8-overall!K8)/overall!$C8</f>
        <v>0</v>
      </c>
      <c r="M8" s="4">
        <f>(overall!M8-overall!L8)/overall!$C8</f>
        <v>0</v>
      </c>
      <c r="N8" s="4">
        <f>(overall!N8-overall!M8)/overall!$C8</f>
        <v>1.2800000000000001E-3</v>
      </c>
      <c r="O8" s="4">
        <f>(overall!O8-overall!N8)/overall!$C8</f>
        <v>0</v>
      </c>
      <c r="P8" s="4">
        <f>(overall!P8-overall!O8)/overall!$C8</f>
        <v>2.3999999999999998E-4</v>
      </c>
      <c r="Q8" s="4">
        <f>(overall!Q8-overall!P8)/overall!$C8</f>
        <v>0</v>
      </c>
      <c r="R8" s="4">
        <f>(overall!R8-overall!Q8)/overall!$C8</f>
        <v>3.0000000000000003E-4</v>
      </c>
      <c r="S8" s="4">
        <f>(overall!S8-overall!R8)/overall!$C8</f>
        <v>1.9999999999999996E-4</v>
      </c>
      <c r="T8" s="4">
        <f>(overall!T8-overall!S8)/overall!$C8</f>
        <v>0</v>
      </c>
      <c r="U8" s="4">
        <f>(overall!U8-overall!T8)/overall!$C8</f>
        <v>1.3399999999999998E-3</v>
      </c>
      <c r="V8" s="4">
        <f>(overall!V8-overall!U8)/overall!$C8</f>
        <v>1.2200000000000002E-3</v>
      </c>
      <c r="W8" s="4">
        <f>(overall!W8-overall!V8)/overall!$C8</f>
        <v>1E-3</v>
      </c>
      <c r="X8" s="4">
        <f>(overall!X8-overall!W8)/overall!$C8</f>
        <v>1.0400000000000001E-3</v>
      </c>
      <c r="Y8" s="4">
        <f>(overall!Y8-overall!X8)/overall!$C8</f>
        <v>0</v>
      </c>
      <c r="Z8" s="4">
        <f>(overall!Z8-overall!Y8)/overall!$C8</f>
        <v>4.7999999999999952E-4</v>
      </c>
      <c r="AA8" s="4">
        <f>(overall!AA8-overall!Z8)/overall!$C8</f>
        <v>2.6000000000000068E-4</v>
      </c>
    </row>
    <row r="9" spans="1:40" x14ac:dyDescent="0.3">
      <c r="A9" t="str">
        <f>overall!A9</f>
        <v>中行</v>
      </c>
      <c r="B9">
        <f>overall!B9</f>
        <v>14</v>
      </c>
      <c r="C9">
        <f>overall!C9</f>
        <v>30000</v>
      </c>
      <c r="F9" s="4">
        <f>(overall!F9-overall!E9)/overall!$C9</f>
        <v>0</v>
      </c>
      <c r="G9" s="4">
        <f>(overall!G9-overall!F9)/overall!$C9</f>
        <v>1.0966666666666667E-4</v>
      </c>
      <c r="H9" s="4">
        <f>(overall!H9-overall!G9)/overall!$C9</f>
        <v>3.0000000000000011E-5</v>
      </c>
      <c r="I9" s="4">
        <f>(overall!I9-overall!H9)/overall!$C9</f>
        <v>0</v>
      </c>
      <c r="J9" s="4">
        <f>(overall!J9-overall!I9)/overall!$C9</f>
        <v>1.4666666666666649E-5</v>
      </c>
      <c r="K9" s="4">
        <f>(overall!K9-overall!J9)/overall!$C9</f>
        <v>2.6000000000000009E-5</v>
      </c>
      <c r="L9" s="4">
        <f>(overall!L9-overall!K9)/overall!$C9</f>
        <v>2.6333333333333334E-5</v>
      </c>
      <c r="M9" s="4">
        <f>(overall!M9-overall!L9)/overall!$C9</f>
        <v>2.6000000000000009E-5</v>
      </c>
      <c r="N9" s="4">
        <f>(overall!N9-overall!M9)/overall!$C9</f>
        <v>2.5999999999999978E-5</v>
      </c>
      <c r="O9" s="4">
        <f>(overall!O9-overall!N9)/overall!$C9</f>
        <v>3.8666666666666674E-5</v>
      </c>
      <c r="P9" s="4">
        <f>(overall!P9-overall!O9)/overall!$C9</f>
        <v>3.8000000000000016E-5</v>
      </c>
      <c r="Q9" s="4">
        <f>(overall!Q9-overall!P9)/overall!$C9</f>
        <v>1.2333333333333307E-5</v>
      </c>
      <c r="R9" s="4">
        <f>(overall!R9-overall!Q9)/overall!$C9</f>
        <v>1.3833333333333335E-4</v>
      </c>
      <c r="S9" s="4">
        <f>(overall!S9-overall!R9)/overall!$C9</f>
        <v>1.5533333333333328E-4</v>
      </c>
      <c r="T9" s="4">
        <f>(overall!T9-overall!S9)/overall!$C9</f>
        <v>4.8666666666666693E-5</v>
      </c>
      <c r="U9" s="4">
        <f>(overall!U9-overall!T9)/overall!$C9</f>
        <v>5.4166666666666675E-4</v>
      </c>
      <c r="V9" s="4">
        <f>(overall!V9-overall!U9)/overall!$C9</f>
        <v>5.0633333333333324E-4</v>
      </c>
      <c r="W9" s="4">
        <f>(overall!W9-overall!V9)/overall!$C9</f>
        <v>2.81E-4</v>
      </c>
      <c r="X9" s="4">
        <f>(overall!X9-overall!W9)/overall!$C9</f>
        <v>4.0233333333333332E-4</v>
      </c>
      <c r="Y9" s="4">
        <f>(overall!Y9-overall!X9)/overall!$C9</f>
        <v>2.0400000000000016E-4</v>
      </c>
      <c r="Z9" s="4">
        <f>(overall!Z9-overall!Y9)/overall!$C9</f>
        <v>1.1866666666666627E-4</v>
      </c>
      <c r="AA9" s="4">
        <f>(overall!AA9-overall!Z9)/overall!$C9</f>
        <v>1.1333333333333352E-4</v>
      </c>
    </row>
    <row r="10" spans="1:40" x14ac:dyDescent="0.3">
      <c r="B10">
        <f>overall!B10</f>
        <v>22</v>
      </c>
      <c r="C10">
        <f>overall!C10</f>
        <v>30000</v>
      </c>
      <c r="F10" s="4">
        <f>(overall!F10-overall!E10)/overall!$C10</f>
        <v>0</v>
      </c>
      <c r="G10" s="4">
        <f>(overall!G10-overall!F10)/overall!$C10</f>
        <v>0</v>
      </c>
      <c r="H10" s="4">
        <f>(overall!H10-overall!G10)/overall!$C10</f>
        <v>0</v>
      </c>
      <c r="I10" s="4">
        <f>(overall!I10-overall!H10)/overall!$C10</f>
        <v>0</v>
      </c>
      <c r="J10" s="4">
        <f>(overall!J10-overall!I10)/overall!$C10</f>
        <v>2.4333333333333333E-5</v>
      </c>
      <c r="K10" s="4">
        <f>(overall!K10-overall!J10)/overall!$C10</f>
        <v>4.9333333333333331E-5</v>
      </c>
      <c r="L10" s="4">
        <f>(overall!L10-overall!K10)/overall!$C10</f>
        <v>4.833333333333334E-5</v>
      </c>
      <c r="M10" s="4">
        <f>(overall!M10-overall!L10)/overall!$C10</f>
        <v>2.9000000000000004E-5</v>
      </c>
      <c r="N10" s="4">
        <f>(overall!N10-overall!M10)/overall!$C10</f>
        <v>2.8666666666666647E-5</v>
      </c>
      <c r="O10" s="4">
        <f>(overall!O10-overall!N10)/overall!$C10</f>
        <v>4.3000000000000002E-5</v>
      </c>
      <c r="P10" s="4">
        <f>(overall!P10-overall!O10)/overall!$C10</f>
        <v>3.8333333333333348E-5</v>
      </c>
      <c r="Q10" s="4">
        <f>(overall!Q10-overall!P10)/overall!$C10</f>
        <v>1.300000000000002E-5</v>
      </c>
      <c r="R10" s="4">
        <f>(overall!R10-overall!Q10)/overall!$C10</f>
        <v>7.9333333333333301E-5</v>
      </c>
      <c r="S10" s="4">
        <f>(overall!S10-overall!R10)/overall!$C10</f>
        <v>5.2000000000000017E-5</v>
      </c>
      <c r="T10" s="4">
        <f>(overall!T10-overall!S10)/overall!$C10</f>
        <v>1.300000000000002E-5</v>
      </c>
      <c r="U10" s="4">
        <f>(overall!U10-overall!T10)/overall!$C10</f>
        <v>1.8166666666666665E-4</v>
      </c>
      <c r="V10" s="4">
        <f>(overall!V10-overall!U10)/overall!$C10</f>
        <v>1.7033333333333332E-4</v>
      </c>
      <c r="W10" s="4">
        <f>(overall!W10-overall!V10)/overall!$C10</f>
        <v>9.2666666666666706E-5</v>
      </c>
      <c r="X10" s="4">
        <f>(overall!X10-overall!W10)/overall!$C10</f>
        <v>1.3033333333333335E-4</v>
      </c>
      <c r="Y10" s="4">
        <f>(overall!Y10-overall!X10)/overall!$C10</f>
        <v>2.003333333333334E-4</v>
      </c>
      <c r="Z10" s="4">
        <f>(overall!Z10-overall!Y10)/overall!$C10</f>
        <v>1.1733333333333319E-4</v>
      </c>
      <c r="AA10" s="4">
        <f>(overall!AA10-overall!Z10)/overall!$C10</f>
        <v>1.176666666666667E-4</v>
      </c>
    </row>
    <row r="11" spans="1:40" x14ac:dyDescent="0.3">
      <c r="B11">
        <f>overall!B11</f>
        <v>27</v>
      </c>
      <c r="C11">
        <f>overall!C11</f>
        <v>30000</v>
      </c>
      <c r="F11" s="4">
        <f>(overall!F11-overall!E11)/overall!$C11</f>
        <v>0</v>
      </c>
      <c r="G11" s="4">
        <f>(overall!G11-overall!F11)/overall!$C11</f>
        <v>0</v>
      </c>
      <c r="H11" s="4">
        <f>(overall!H11-overall!G11)/overall!$C11</f>
        <v>0</v>
      </c>
      <c r="I11" s="4">
        <f>(overall!I11-overall!H11)/overall!$C11</f>
        <v>0</v>
      </c>
      <c r="J11" s="4">
        <f>(overall!J11-overall!I11)/overall!$C11</f>
        <v>1.5E-5</v>
      </c>
      <c r="K11" s="4">
        <f>(overall!K11-overall!J11)/overall!$C11</f>
        <v>3.0000000000000004E-5</v>
      </c>
      <c r="L11" s="4">
        <f>(overall!L11-overall!K11)/overall!$C11</f>
        <v>2.9666666666666672E-5</v>
      </c>
      <c r="M11" s="4">
        <f>(overall!M11-overall!L11)/overall!$C11</f>
        <v>2.8666666666666661E-5</v>
      </c>
      <c r="N11" s="4">
        <f>(overall!N11-overall!M11)/overall!$C11</f>
        <v>2.9000000000000004E-5</v>
      </c>
      <c r="O11" s="4">
        <f>(overall!O11-overall!N11)/overall!$C11</f>
        <v>4.3333333333333314E-5</v>
      </c>
      <c r="P11" s="4">
        <f>(overall!P11-overall!O11)/overall!$C11</f>
        <v>3.9666666666666678E-5</v>
      </c>
      <c r="Q11" s="4">
        <f>(overall!Q11-overall!P11)/overall!$C11</f>
        <v>1.3333333333333345E-5</v>
      </c>
      <c r="R11" s="4">
        <f>(overall!R11-overall!Q11)/overall!$C11</f>
        <v>8.0333333333333312E-5</v>
      </c>
      <c r="S11" s="4">
        <f>(overall!S11-overall!R11)/overall!$C11</f>
        <v>5.4000000000000032E-5</v>
      </c>
      <c r="T11" s="4">
        <f>(overall!T11-overall!S11)/overall!$C11</f>
        <v>1.3333333333333286E-5</v>
      </c>
      <c r="U11" s="4">
        <f>(overall!U11-overall!T11)/overall!$C11</f>
        <v>1.8733333333333338E-4</v>
      </c>
      <c r="V11" s="4">
        <f>(overall!V11-overall!U11)/overall!$C11</f>
        <v>1.7166666666666662E-4</v>
      </c>
      <c r="W11" s="4">
        <f>(overall!W11-overall!V11)/overall!$C11</f>
        <v>9.1333333333333403E-5</v>
      </c>
      <c r="X11" s="4">
        <f>(overall!X11-overall!W11)/overall!$C11</f>
        <v>1.3133333333333326E-4</v>
      </c>
      <c r="Y11" s="4">
        <f>(overall!Y11-overall!X11)/overall!$C11</f>
        <v>2.0233333333333347E-4</v>
      </c>
      <c r="Z11" s="4">
        <f>(overall!Z11-overall!Y11)/overall!$C11</f>
        <v>1.1900000000000001E-4</v>
      </c>
      <c r="AA11" s="4">
        <f>(overall!AA11-overall!Z11)/overall!$C11</f>
        <v>1.2133333333333335E-4</v>
      </c>
    </row>
    <row r="12" spans="1:40" x14ac:dyDescent="0.3">
      <c r="B12" t="str">
        <f>overall!B12</f>
        <v>薪享</v>
      </c>
      <c r="C12">
        <f>overall!C12</f>
        <v>30000</v>
      </c>
      <c r="F12" s="4">
        <f>(overall!F12-overall!E12)/overall!$C12</f>
        <v>0</v>
      </c>
      <c r="G12" s="4">
        <f>(overall!G12-overall!F12)/overall!$C12</f>
        <v>0</v>
      </c>
      <c r="H12" s="4">
        <f>(overall!H12-overall!G12)/overall!$C12</f>
        <v>0</v>
      </c>
      <c r="I12" s="4">
        <f>(overall!I12-overall!H12)/overall!$C12</f>
        <v>0</v>
      </c>
      <c r="J12" s="4">
        <f>(overall!J12-overall!I12)/overall!$C12</f>
        <v>1.7E-5</v>
      </c>
      <c r="K12" s="4">
        <f>(overall!K12-overall!J12)/overall!$C12</f>
        <v>3.6333333333333333E-5</v>
      </c>
      <c r="L12" s="4">
        <f>(overall!L12-overall!K12)/overall!$C12</f>
        <v>3.4E-5</v>
      </c>
      <c r="M12" s="4">
        <f>(overall!M12-overall!L12)/overall!$C12</f>
        <v>3.4999999999999997E-5</v>
      </c>
      <c r="N12" s="4">
        <f>(overall!N12-overall!M12)/overall!$C12</f>
        <v>3.4000000000000013E-5</v>
      </c>
      <c r="O12" s="4">
        <f>(overall!O12-overall!N12)/overall!$C12</f>
        <v>4.8333333333333307E-5</v>
      </c>
      <c r="P12" s="4">
        <f>(overall!P12-overall!O12)/overall!$C12</f>
        <v>4.733333333333333E-5</v>
      </c>
      <c r="Q12" s="4">
        <f>(overall!Q12-overall!P12)/overall!$C12</f>
        <v>1.5666666666666657E-5</v>
      </c>
      <c r="R12" s="4">
        <f>(overall!R12-overall!Q12)/overall!$C12</f>
        <v>9.433333333333334E-5</v>
      </c>
      <c r="S12" s="4">
        <f>(overall!S12-overall!R12)/overall!$C12</f>
        <v>6.2666666666666695E-5</v>
      </c>
      <c r="T12" s="4">
        <f>(overall!T12-overall!S12)/overall!$C12</f>
        <v>1.5666666666666687E-5</v>
      </c>
      <c r="U12" s="4">
        <f>(overall!U12-overall!T12)/overall!$C12</f>
        <v>2.1733333333333332E-4</v>
      </c>
      <c r="V12" s="4">
        <f>(overall!V12-overall!U12)/overall!$C12</f>
        <v>2.0400000000000003E-4</v>
      </c>
      <c r="W12" s="4">
        <f>(overall!W12-overall!V12)/overall!$C12</f>
        <v>1.7899999999999991E-4</v>
      </c>
      <c r="X12" s="4">
        <f>(overall!X12-overall!W12)/overall!$C12</f>
        <v>3.1066666666666666E-4</v>
      </c>
      <c r="Y12" s="4">
        <f>(overall!Y12-overall!X12)/overall!$C12</f>
        <v>2.4633333333333338E-4</v>
      </c>
      <c r="Z12" s="4">
        <f>(overall!Z12-overall!Y12)/overall!$C12</f>
        <v>1.3900000000000004E-4</v>
      </c>
      <c r="AA12" s="4">
        <f>(overall!AA12-overall!Z12)/overall!$C12</f>
        <v>1.413333333333334E-4</v>
      </c>
    </row>
    <row r="13" spans="1:40" x14ac:dyDescent="0.3">
      <c r="B13" t="str">
        <f>overall!B13</f>
        <v>债市通</v>
      </c>
      <c r="C13">
        <f>overall!C13</f>
        <v>10000</v>
      </c>
      <c r="D13">
        <f>overall!D14</f>
        <v>0</v>
      </c>
      <c r="E13">
        <f>overall!E14</f>
        <v>0</v>
      </c>
      <c r="F13">
        <f>overall!F14</f>
        <v>0.19</v>
      </c>
      <c r="G13">
        <f>overall!G14</f>
        <v>0.78</v>
      </c>
      <c r="H13">
        <f>overall!H14</f>
        <v>1.77</v>
      </c>
      <c r="I13">
        <f>overall!I14</f>
        <v>2.17</v>
      </c>
      <c r="J13">
        <f>overall!J14</f>
        <v>2.56</v>
      </c>
      <c r="K13">
        <f>overall!K14</f>
        <v>2.95</v>
      </c>
      <c r="L13">
        <f>overall!L14</f>
        <v>4.53</v>
      </c>
      <c r="M13">
        <f>overall!M14</f>
        <v>4.92</v>
      </c>
      <c r="N13" s="4">
        <f>(overall!N14-overall!M14)/overall!$C14</f>
        <v>1.0000000000000009E-4</v>
      </c>
      <c r="O13" s="4">
        <f>(overall!O14-overall!N14)/overall!$C14</f>
        <v>9.7499999999999917E-5</v>
      </c>
      <c r="P13" s="4">
        <f>(overall!P14-overall!O14)/overall!$C14</f>
        <v>1.975E-4</v>
      </c>
      <c r="Q13" s="4">
        <f>(overall!Q14-overall!P14)/overall!$C14</f>
        <v>0</v>
      </c>
      <c r="R13" s="4">
        <f>(overall!R14-overall!Q14)/overall!$C14</f>
        <v>2.9499999999999991E-4</v>
      </c>
      <c r="S13" s="4">
        <f>(overall!S14-overall!R14)/overall!$C14</f>
        <v>1.9750000000000022E-4</v>
      </c>
      <c r="T13" s="4">
        <f>(overall!T14-overall!S14)/overall!$C14</f>
        <v>1.9499999999999983E-4</v>
      </c>
      <c r="U13" s="4">
        <f>(overall!U14-overall!T14)/overall!$C14</f>
        <v>7.8750000000000011E-4</v>
      </c>
      <c r="V13" s="4">
        <f>(overall!V14-overall!U14)/overall!$C14</f>
        <v>8.8749999999999973E-4</v>
      </c>
      <c r="W13" s="4">
        <f>(overall!W14-overall!V14)/overall!$C14</f>
        <v>6.8749999999999996E-4</v>
      </c>
      <c r="X13" s="4">
        <f>(overall!X14-overall!W14)/overall!$C14</f>
        <v>1.0825000000000006E-3</v>
      </c>
      <c r="Y13" s="4">
        <f>(overall!Y13-overall!X13)/overall!$C13</f>
        <v>3.3599999999999998E-4</v>
      </c>
      <c r="Z13" s="4">
        <f>(overall!Z13-overall!Y13)/overall!$C13</f>
        <v>-3.7999999999999989E-5</v>
      </c>
      <c r="AA13" s="4">
        <f>(overall!AA13-overall!Z13)/overall!$C13</f>
        <v>2.0100000000000003E-4</v>
      </c>
    </row>
    <row r="14" spans="1:40" x14ac:dyDescent="0.3">
      <c r="A14" t="str">
        <f>overall!A14</f>
        <v>微众</v>
      </c>
      <c r="B14" t="str">
        <f>overall!B14</f>
        <v>固收7G</v>
      </c>
      <c r="C14">
        <f>overall!C14</f>
        <v>4000</v>
      </c>
      <c r="F14" s="4">
        <f>(overall!F15-overall!E15)/overall!$C15</f>
        <v>3.5000000000000004E-5</v>
      </c>
      <c r="G14" s="4">
        <f>(overall!G15-overall!F15)/overall!$C15</f>
        <v>1.0999999999999999E-4</v>
      </c>
      <c r="H14" s="4">
        <f>(overall!H15-overall!G15)/overall!$C15</f>
        <v>2.9749999999999997E-4</v>
      </c>
      <c r="I14" s="4">
        <f>(overall!I15-overall!H15)/overall!$C15</f>
        <v>3.5000000000000031E-5</v>
      </c>
      <c r="J14" s="4">
        <f>(overall!J15-overall!I15)/overall!$C15</f>
        <v>2.749999999999997E-5</v>
      </c>
      <c r="K14" s="4">
        <f>(overall!K15-overall!J15)/overall!$C15</f>
        <v>4.0000000000000037E-5</v>
      </c>
      <c r="L14" s="4">
        <f>(overall!L15-overall!K15)/overall!$C15</f>
        <v>1.0499999999999998E-4</v>
      </c>
      <c r="M14" s="4">
        <f>(overall!M15-overall!L15)/overall!$C15</f>
        <v>3.5000000000000031E-5</v>
      </c>
      <c r="N14" s="4">
        <f>(overall!N15-overall!M15)/overall!$C15</f>
        <v>7.4999999999999953E-5</v>
      </c>
      <c r="O14" s="4">
        <f>(overall!O15-overall!N15)/overall!$C15</f>
        <v>3.5000000000000031E-5</v>
      </c>
      <c r="P14" s="4">
        <f>(overall!P15-overall!O15)/overall!$C15</f>
        <v>1.5250000000000007E-4</v>
      </c>
      <c r="Q14" s="4">
        <f>(overall!Q15-overall!P15)/overall!$C15</f>
        <v>3.7499999999999868E-5</v>
      </c>
      <c r="R14" s="4">
        <f>(overall!R15-overall!Q15)/overall!$C15</f>
        <v>2.0750000000000003E-4</v>
      </c>
      <c r="S14" s="4">
        <f>(overall!S15-overall!R15)/overall!$C15</f>
        <v>7.7500000000000122E-5</v>
      </c>
      <c r="T14" s="4">
        <f>(overall!T15-overall!S15)/overall!$C15</f>
        <v>1.0249999999999981E-4</v>
      </c>
      <c r="U14" s="4">
        <f>(overall!U15-overall!T15)/overall!$C15</f>
        <v>4.9249999999999999E-4</v>
      </c>
      <c r="V14" s="4">
        <f>(overall!V15-overall!U15)/overall!$C15</f>
        <v>3.9500000000000001E-4</v>
      </c>
      <c r="W14" s="4">
        <f>(overall!W15-overall!V15)/overall!$C15</f>
        <v>2.5249999999999996E-4</v>
      </c>
      <c r="X14" s="4">
        <f>(overall!X15-overall!W15)/overall!$C15</f>
        <v>5.350000000000001E-4</v>
      </c>
      <c r="Y14" s="4">
        <f>(overall!Y14-overall!X14)/overall!$C14</f>
        <v>1.9749999999999979E-4</v>
      </c>
      <c r="Z14" s="4">
        <f>(overall!Z14-overall!Y14)/overall!$C14</f>
        <v>1.9749999999999979E-4</v>
      </c>
      <c r="AA14" s="4">
        <f>(overall!AA14-overall!Z14)/overall!$C14</f>
        <v>9.7500000000000147E-5</v>
      </c>
    </row>
    <row r="15" spans="1:40" x14ac:dyDescent="0.3">
      <c r="B15" t="str">
        <f>overall!B15</f>
        <v>贵竹12</v>
      </c>
      <c r="C15">
        <f>overall!C15</f>
        <v>4000</v>
      </c>
      <c r="F15" s="4">
        <f>(overall!F16-overall!E16)/overall!$C16</f>
        <v>5.5555555555555558E-5</v>
      </c>
      <c r="G15" s="4">
        <f>(overall!G16-overall!F16)/overall!$C16</f>
        <v>1.0888888888888893E-4</v>
      </c>
      <c r="H15" s="4">
        <f>(overall!H16-overall!G16)/overall!$C16</f>
        <v>2.7555555555555553E-4</v>
      </c>
      <c r="I15" s="4">
        <f>(overall!I16-overall!H16)/overall!$C16</f>
        <v>0</v>
      </c>
      <c r="J15" s="4">
        <f>(overall!J16-overall!I16)/overall!$C16</f>
        <v>1.1111111111111112E-4</v>
      </c>
      <c r="K15" s="4">
        <f>(overall!K16-overall!J16)/overall!$C16</f>
        <v>0</v>
      </c>
      <c r="L15" s="4">
        <f>(overall!L16-overall!K16)/overall!$C16</f>
        <v>1.977777777777777E-4</v>
      </c>
      <c r="M15" s="4">
        <f>(overall!M16-overall!L16)/overall!$C16</f>
        <v>1.0000000000000005E-4</v>
      </c>
      <c r="N15" s="4">
        <f>(overall!N16-overall!M16)/overall!$C16</f>
        <v>1.9777777777777789E-4</v>
      </c>
      <c r="O15" s="4">
        <f>(overall!O16-overall!N16)/overall!$C16</f>
        <v>0</v>
      </c>
      <c r="P15" s="4">
        <f>(overall!P16-overall!O16)/overall!$C16</f>
        <v>2.9777777777777772E-4</v>
      </c>
      <c r="Q15" s="4">
        <f>(overall!Q16-overall!P16)/overall!$C16</f>
        <v>1.0000000000000005E-4</v>
      </c>
      <c r="R15" s="4">
        <f>(overall!R16-overall!Q16)/overall!$C16</f>
        <v>2.9555555555555558E-4</v>
      </c>
      <c r="S15" s="4">
        <f>(overall!S16-overall!R16)/overall!$C16</f>
        <v>2.0000000000000009E-4</v>
      </c>
      <c r="T15" s="4">
        <f>(overall!T16-overall!S16)/overall!$C16</f>
        <v>1.9777777777777751E-4</v>
      </c>
      <c r="U15" s="4">
        <f>(overall!U16-overall!T16)/overall!$C16</f>
        <v>7.9111111111111125E-4</v>
      </c>
      <c r="V15" s="4">
        <f>(overall!V16-overall!U16)/overall!$C16</f>
        <v>7.9333333333333339E-4</v>
      </c>
      <c r="W15" s="4">
        <f>(overall!W16-overall!V16)/overall!$C16</f>
        <v>4.9555555555555561E-4</v>
      </c>
      <c r="X15" s="4">
        <f>(overall!X16-overall!W16)/overall!$C16</f>
        <v>8.9111111111111064E-4</v>
      </c>
      <c r="Y15" s="4">
        <f>(overall!Y15-overall!X15)/overall!$C15</f>
        <v>2.5249999999999996E-4</v>
      </c>
      <c r="Z15" s="4">
        <f>(overall!Z15-overall!Y15)/overall!$C15</f>
        <v>1.875E-4</v>
      </c>
      <c r="AA15" s="4">
        <f>(overall!AA15-overall!Z15)/overall!$C15</f>
        <v>8.2500000000000013E-5</v>
      </c>
    </row>
    <row r="16" spans="1:40" x14ac:dyDescent="0.3">
      <c r="B16" t="str">
        <f>overall!B16</f>
        <v>周周鑫6</v>
      </c>
      <c r="C16">
        <f>overall!C16</f>
        <v>4500</v>
      </c>
      <c r="F16" s="4">
        <f>(overall!F17-overall!E17)/overall!$C17</f>
        <v>0</v>
      </c>
      <c r="G16" s="4">
        <f>(overall!G17-overall!F17)/overall!$C17</f>
        <v>1.0888888888888889E-4</v>
      </c>
      <c r="H16" s="4">
        <f>(overall!H17-overall!G17)/overall!$C17</f>
        <v>1.0888888888888884E-4</v>
      </c>
      <c r="I16" s="4">
        <f>(overall!I17-overall!H17)/overall!$C17</f>
        <v>5.5555555555555558E-5</v>
      </c>
      <c r="J16" s="4">
        <f>(overall!J17-overall!I17)/overall!$C17</f>
        <v>0</v>
      </c>
      <c r="K16" s="4">
        <f>(overall!K17-overall!J17)/overall!$C17</f>
        <v>5.3333333333333381E-5</v>
      </c>
      <c r="L16" s="4">
        <f>(overall!L17-overall!K17)/overall!$C17</f>
        <v>2.1777777777777778E-4</v>
      </c>
      <c r="M16" s="4">
        <f>(overall!M17-overall!L17)/overall!$C17</f>
        <v>1.1111111111111121E-4</v>
      </c>
      <c r="N16" s="4">
        <f>(overall!N17-overall!M17)/overall!$C17</f>
        <v>1.0888888888888874E-4</v>
      </c>
      <c r="O16" s="4">
        <f>(overall!O17-overall!N17)/overall!$C17</f>
        <v>5.3333333333333381E-5</v>
      </c>
      <c r="P16" s="4">
        <f>(overall!P17-overall!O17)/overall!$C17</f>
        <v>1.6444444444444449E-4</v>
      </c>
      <c r="Q16" s="4">
        <f>(overall!Q17-overall!P17)/overall!$C17</f>
        <v>5.5555555555555558E-5</v>
      </c>
      <c r="R16" s="4">
        <f>(overall!R17-overall!Q17)/overall!$C17</f>
        <v>2.1777777777777767E-4</v>
      </c>
      <c r="S16" s="4">
        <f>(overall!S17-overall!R17)/overall!$C17</f>
        <v>1.0888888888888893E-4</v>
      </c>
      <c r="T16" s="4">
        <f>(overall!T17-overall!S17)/overall!$C17</f>
        <v>1.0888888888888893E-4</v>
      </c>
      <c r="U16" s="4">
        <f>(overall!U17-overall!T17)/overall!$C17</f>
        <v>5.4666666666666644E-4</v>
      </c>
      <c r="V16" s="4">
        <f>(overall!V17-overall!U17)/overall!$C17</f>
        <v>4.9333333333333347E-4</v>
      </c>
      <c r="W16" s="4">
        <f>(overall!W17-overall!V17)/overall!$C17</f>
        <v>3.2666666666666678E-4</v>
      </c>
      <c r="X16" s="4">
        <f>(overall!X17-overall!W17)/overall!$C17</f>
        <v>1.0911111111111108E-3</v>
      </c>
      <c r="Y16" s="4">
        <f>(overall!Y16-overall!X16)/overall!$C16</f>
        <v>2.8888888888888904E-4</v>
      </c>
      <c r="Z16" s="4">
        <f>(overall!Z16-overall!Y16)/overall!$C16</f>
        <v>1.0888888888888933E-4</v>
      </c>
      <c r="AA16" s="4">
        <f>(overall!AA16-overall!Z16)/overall!$C16</f>
        <v>3.1111111111110446E-5</v>
      </c>
    </row>
    <row r="17" spans="1:27" x14ac:dyDescent="0.3">
      <c r="B17" t="str">
        <f>overall!B17</f>
        <v>固收7F</v>
      </c>
      <c r="C17">
        <f>overall!C17</f>
        <v>4500</v>
      </c>
      <c r="F17" s="4">
        <f>(overall!F18-overall!E18)/overall!$C18</f>
        <v>9.9999999999999873E-6</v>
      </c>
      <c r="G17" s="4">
        <f>(overall!G18-overall!F18)/overall!$C18</f>
        <v>9.7999999999999997E-5</v>
      </c>
      <c r="H17" s="4">
        <f>(overall!H18-overall!G18)/overall!$C18</f>
        <v>7.8000000000000026E-5</v>
      </c>
      <c r="I17" s="4">
        <f>(overall!I18-overall!H18)/overall!$C18</f>
        <v>0</v>
      </c>
      <c r="J17" s="4">
        <f>(overall!J18-overall!I18)/overall!$C18</f>
        <v>1.1600000000000001E-4</v>
      </c>
      <c r="K17" s="4">
        <f>(overall!K18-overall!J18)/overall!$C18</f>
        <v>5.8000000000000007E-5</v>
      </c>
      <c r="L17" s="4">
        <f>(overall!L18-overall!K18)/overall!$C18</f>
        <v>1.7599999999999997E-4</v>
      </c>
      <c r="M17" s="4">
        <f>(overall!M18-overall!L18)/overall!$C18</f>
        <v>5.8000000000000007E-5</v>
      </c>
      <c r="N17" s="4">
        <f>(overall!N18-overall!M18)/overall!$C18</f>
        <v>1.9400000000000003E-4</v>
      </c>
      <c r="O17" s="4">
        <f>(overall!O18-overall!N18)/overall!$C18</f>
        <v>0</v>
      </c>
      <c r="P17" s="4">
        <f>(overall!P18-overall!O18)/overall!$C18</f>
        <v>1.9599999999999991E-4</v>
      </c>
      <c r="Q17" s="4">
        <f>(overall!Q18-overall!P18)/overall!$C18</f>
        <v>9.6000000000000084E-5</v>
      </c>
      <c r="R17" s="4">
        <f>(overall!R18-overall!Q18)/overall!$C18</f>
        <v>2.92E-4</v>
      </c>
      <c r="S17" s="4">
        <f>(overall!S18-overall!R18)/overall!$C18</f>
        <v>9.5999999999999908E-5</v>
      </c>
      <c r="T17" s="4">
        <f>(overall!T18-overall!S18)/overall!$C18</f>
        <v>9.8000000000000037E-5</v>
      </c>
      <c r="U17" s="4">
        <f>(overall!U18-overall!T18)/overall!$C18</f>
        <v>7.7800000000000015E-4</v>
      </c>
      <c r="V17" s="4">
        <f>(overall!V18-overall!U18)/overall!$C18</f>
        <v>4.8599999999999994E-4</v>
      </c>
      <c r="W17" s="4">
        <f>(overall!W18-overall!V18)/overall!$C18</f>
        <v>4.8399999999999962E-4</v>
      </c>
      <c r="X17" s="4">
        <f>(overall!X18-overall!W18)/overall!$C18</f>
        <v>6.8000000000000037E-4</v>
      </c>
      <c r="Y17" s="4">
        <f>(overall!Y17-overall!X17)/overall!$C17</f>
        <v>1.9555555555555613E-4</v>
      </c>
      <c r="Z17" s="4">
        <f>(overall!Z17-overall!Y17)/overall!$C17</f>
        <v>1.9777777777777711E-4</v>
      </c>
      <c r="AA17" s="4">
        <f>(overall!AA17-overall!Z17)/overall!$C17</f>
        <v>0</v>
      </c>
    </row>
    <row r="18" spans="1:27" x14ac:dyDescent="0.3">
      <c r="B18" t="str">
        <f>overall!B18</f>
        <v>固收7E</v>
      </c>
      <c r="C18">
        <f>overall!C18</f>
        <v>5000</v>
      </c>
      <c r="F18" s="4">
        <f>(overall!F19-overall!E19)/overall!$C19</f>
        <v>0</v>
      </c>
      <c r="G18" s="4">
        <f>(overall!G19-overall!F19)/overall!$C19</f>
        <v>0</v>
      </c>
      <c r="H18" s="4">
        <f>(overall!H19-overall!G19)/overall!$C19</f>
        <v>0</v>
      </c>
      <c r="I18" s="4">
        <f>(overall!I19-overall!H19)/overall!$C19</f>
        <v>0</v>
      </c>
      <c r="J18" s="4">
        <f>(overall!J19-overall!I19)/overall!$C19</f>
        <v>0</v>
      </c>
      <c r="K18" s="4">
        <f>(overall!K19-overall!J19)/overall!$C19</f>
        <v>0</v>
      </c>
      <c r="L18" s="4">
        <f>(overall!L19-overall!K19)/overall!$C19</f>
        <v>0</v>
      </c>
      <c r="M18" s="4">
        <f>(overall!M19-overall!L19)/overall!$C19</f>
        <v>0</v>
      </c>
      <c r="N18" s="4">
        <f>(overall!N19-overall!M19)/overall!$C19</f>
        <v>0</v>
      </c>
      <c r="O18" s="4">
        <f>(overall!O19-overall!N19)/overall!$C19</f>
        <v>0</v>
      </c>
      <c r="P18" s="4">
        <f>(overall!P19-overall!O19)/overall!$C19</f>
        <v>0</v>
      </c>
      <c r="Q18" s="4">
        <f>(overall!Q19-overall!P19)/overall!$C19</f>
        <v>0</v>
      </c>
      <c r="R18" s="4">
        <f>(overall!R19-overall!Q19)/overall!$C19</f>
        <v>0</v>
      </c>
      <c r="S18" s="4">
        <f>(overall!S19-overall!R19)/overall!$C19</f>
        <v>0</v>
      </c>
      <c r="T18" s="4">
        <f>(overall!T19-overall!S19)/overall!$C19</f>
        <v>0</v>
      </c>
      <c r="U18" s="4">
        <f>(overall!U19-overall!T19)/overall!$C19</f>
        <v>0</v>
      </c>
      <c r="V18" s="4">
        <f>(overall!V19-overall!U19)/overall!$C19</f>
        <v>0</v>
      </c>
      <c r="W18" s="4">
        <f>(overall!W19-overall!V19)/overall!$C19</f>
        <v>0</v>
      </c>
      <c r="X18" s="4">
        <f>(overall!X19-overall!W19)/overall!$C19</f>
        <v>0</v>
      </c>
      <c r="Y18" s="4">
        <f>(overall!Y18-overall!X18)/overall!$C18</f>
        <v>2.9200000000000016E-4</v>
      </c>
      <c r="Z18" s="4">
        <f>(overall!Z18-overall!Y18)/overall!$C18</f>
        <v>9.7999999999999685E-5</v>
      </c>
      <c r="AA18" s="4">
        <f>(overall!AA18-overall!Z18)/overall!$C18</f>
        <v>9.6000000000000084E-5</v>
      </c>
    </row>
    <row r="19" spans="1:27" x14ac:dyDescent="0.3">
      <c r="B19" t="str">
        <f>overall!B19</f>
        <v>固收7Q</v>
      </c>
      <c r="C19">
        <f>overall!C19</f>
        <v>4000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3">
      <c r="B20" t="str">
        <f>overall!B20</f>
        <v>鼎瑞5</v>
      </c>
      <c r="C20">
        <f>overall!C20</f>
        <v>4000</v>
      </c>
      <c r="F20" s="4">
        <f>(overall!F21-overall!E21)/overall!$C21</f>
        <v>0</v>
      </c>
      <c r="G20" s="4">
        <f>(overall!G21-overall!F21)/overall!$C21</f>
        <v>0</v>
      </c>
      <c r="H20" s="4">
        <f>(overall!H21-overall!G21)/overall!$C21</f>
        <v>0</v>
      </c>
      <c r="I20" s="4">
        <f>(overall!I21-overall!H21)/overall!$C21</f>
        <v>0</v>
      </c>
      <c r="J20" s="4">
        <f>(overall!J21-overall!I21)/overall!$C21</f>
        <v>0</v>
      </c>
      <c r="K20" s="4">
        <f>(overall!K21-overall!J21)/overall!$C21</f>
        <v>0</v>
      </c>
      <c r="L20" s="4">
        <f>(overall!L21-overall!K21)/overall!$C21</f>
        <v>0</v>
      </c>
      <c r="M20" s="4">
        <f>(overall!M21-overall!L21)/overall!$C21</f>
        <v>0</v>
      </c>
      <c r="N20" s="4">
        <f>(overall!N21-overall!M21)/overall!$C21</f>
        <v>0</v>
      </c>
      <c r="O20" s="4">
        <f>(overall!O21-overall!N21)/overall!$C21</f>
        <v>0</v>
      </c>
      <c r="P20" s="4">
        <f>(overall!P21-overall!O21)/overall!$C21</f>
        <v>0</v>
      </c>
      <c r="Q20" s="4">
        <f>(overall!Q21-overall!P21)/overall!$C21</f>
        <v>0</v>
      </c>
      <c r="R20" s="4">
        <f>(overall!R21-overall!Q21)/overall!$C21</f>
        <v>0</v>
      </c>
      <c r="S20" s="4">
        <f>(overall!S21-overall!R21)/overall!$C21</f>
        <v>0</v>
      </c>
      <c r="T20" s="4">
        <f>(overall!T21-overall!S21)/overall!$C21</f>
        <v>0</v>
      </c>
      <c r="U20" s="4">
        <f>(overall!U21-overall!T21)/overall!$C21</f>
        <v>0</v>
      </c>
      <c r="V20" s="4">
        <f>(overall!V21-overall!U21)/overall!$C21</f>
        <v>0</v>
      </c>
      <c r="W20" s="4">
        <f>(overall!W21-overall!V21)/overall!$C21</f>
        <v>1.7333333333333334E-4</v>
      </c>
      <c r="X20" s="4">
        <f>(overall!X21-overall!W21)/overall!$C21</f>
        <v>9.6266666666666668E-4</v>
      </c>
      <c r="Y20" s="4">
        <f>(overall!Y20-overall!X20)/overall!$C20</f>
        <v>3.1000000000000005E-4</v>
      </c>
      <c r="Z20" s="4">
        <f>(overall!Z20-overall!Y20)/overall!$C20</f>
        <v>1.9499999999999994E-4</v>
      </c>
      <c r="AA20" s="4">
        <f>(overall!AA20-overall!Z20)/overall!$C20</f>
        <v>9.4999999999999978E-5</v>
      </c>
    </row>
    <row r="21" spans="1:27" s="5" customFormat="1" x14ac:dyDescent="0.3">
      <c r="A21"/>
      <c r="B21" t="str">
        <f>overall!B21</f>
        <v>诚享10</v>
      </c>
      <c r="C21">
        <f>overall!C21</f>
        <v>7500</v>
      </c>
      <c r="F21" s="4">
        <f>(overall!F22-overall!E22)/overall!$C22</f>
        <v>8.0000000000000074E-5</v>
      </c>
      <c r="G21" s="4">
        <f>(overall!G22-overall!F22)/overall!$C22</f>
        <v>2.1999999999999998E-4</v>
      </c>
      <c r="H21" s="4">
        <f>(overall!H22-overall!G22)/overall!$C22</f>
        <v>5.6000000000000006E-4</v>
      </c>
      <c r="I21" s="4">
        <f>(overall!I22-overall!H22)/overall!$C22</f>
        <v>5.9999999999999832E-5</v>
      </c>
      <c r="J21" s="4">
        <f>(overall!J22-overall!I22)/overall!$C22</f>
        <v>8.0000000000000074E-5</v>
      </c>
      <c r="K21" s="4">
        <f>(overall!K22-overall!J22)/overall!$C22</f>
        <v>8.0000000000000074E-5</v>
      </c>
      <c r="L21" s="4">
        <f>(overall!L22-overall!K22)/overall!$C22</f>
        <v>2.1999999999999998E-4</v>
      </c>
      <c r="M21" s="4">
        <f>(overall!M22-overall!L22)/overall!$C22</f>
        <v>6.0000000000000056E-5</v>
      </c>
      <c r="N21" s="4">
        <f>(overall!N22-overall!M22)/overall!$C22</f>
        <v>1.3999999999999991E-4</v>
      </c>
      <c r="O21" s="4">
        <f>(overall!O22-overall!N22)/overall!$C22</f>
        <v>6.0000000000000056E-5</v>
      </c>
      <c r="P21" s="4">
        <f>(overall!P22-overall!O22)/overall!$C22</f>
        <v>3.5999999999999986E-4</v>
      </c>
      <c r="Q21" s="4">
        <f>(overall!Q22-overall!P22)/overall!$C22</f>
        <v>6.0000000000000056E-5</v>
      </c>
      <c r="R21" s="4">
        <f>(overall!R22-overall!Q22)/overall!$C22</f>
        <v>4.3999999999999996E-4</v>
      </c>
      <c r="S21" s="4">
        <f>(overall!S22-overall!R22)/overall!$C22</f>
        <v>1.4000000000000012E-4</v>
      </c>
      <c r="T21" s="4">
        <f>(overall!T22-overall!S22)/overall!$C22</f>
        <v>2.1999999999999976E-4</v>
      </c>
      <c r="U21" s="4">
        <f>(overall!U22-overall!T22)/overall!$C22</f>
        <v>1E-3</v>
      </c>
      <c r="V21" s="4">
        <f>(overall!V22-overall!U22)/overall!$C22</f>
        <v>7.800000000000002E-4</v>
      </c>
      <c r="W21" s="4">
        <f>(overall!W22-overall!V22)/overall!$C22</f>
        <v>5.0000000000000001E-4</v>
      </c>
      <c r="X21" s="4">
        <f>(overall!X22-overall!W22)/overall!$C22</f>
        <v>1.1799999999999996E-3</v>
      </c>
      <c r="Y21" s="4">
        <f>(overall!Y21-overall!X21)/overall!$C21</f>
        <v>2.3200000000000003E-4</v>
      </c>
      <c r="Z21" s="4">
        <f>(overall!Z21-overall!Y21)/overall!$C21</f>
        <v>2.6666666666666668E-4</v>
      </c>
      <c r="AA21" s="4">
        <f>(overall!AA21-overall!Z21)/overall!$C21</f>
        <v>8.1333333333333255E-5</v>
      </c>
    </row>
    <row r="22" spans="1:27" s="5" customFormat="1" x14ac:dyDescent="0.3">
      <c r="B22" t="str">
        <f>overall!B22</f>
        <v>贵竹2</v>
      </c>
      <c r="C22">
        <f>overall!C22</f>
        <v>500</v>
      </c>
      <c r="F22" s="9">
        <f>(overall!F23-overall!E23)/overall!$C23</f>
        <v>0</v>
      </c>
      <c r="G22" s="9">
        <f>(overall!G23-overall!F23)/overall!$C23</f>
        <v>0</v>
      </c>
      <c r="H22" s="9">
        <f>(overall!H23-overall!G23)/overall!$C23</f>
        <v>0</v>
      </c>
      <c r="I22" s="9">
        <f>(overall!I23-overall!H23)/overall!$C23</f>
        <v>4.4999999999999996E-5</v>
      </c>
      <c r="J22" s="9">
        <f>(overall!J23-overall!I23)/overall!$C23</f>
        <v>5.9999999999999995E-5</v>
      </c>
      <c r="K22" s="9">
        <f>(overall!K23-overall!J23)/overall!$C23</f>
        <v>4.2499999999999996E-5</v>
      </c>
      <c r="L22" s="9">
        <f>(overall!L23-overall!K23)/overall!$C23</f>
        <v>1.3000000000000004E-4</v>
      </c>
      <c r="M22" s="9">
        <f>(overall!M23-overall!L23)/overall!$C23</f>
        <v>4.4999999999999983E-5</v>
      </c>
      <c r="N22" s="9">
        <f>(overall!N23-overall!M23)/overall!$C23</f>
        <v>1.225E-4</v>
      </c>
      <c r="O22" s="9">
        <f>(overall!O23-overall!N23)/overall!$C23</f>
        <v>3.9999999999999983E-5</v>
      </c>
      <c r="P22" s="9">
        <f>(overall!P23-overall!O23)/overall!$C23</f>
        <v>2.0499999999999997E-4</v>
      </c>
      <c r="Q22" s="9">
        <f>(overall!Q23-overall!P23)/overall!$C23</f>
        <v>4.0000000000000037E-5</v>
      </c>
      <c r="R22" s="9">
        <f>(overall!R23-overall!Q23)/overall!$C23</f>
        <v>2.4499999999999999E-4</v>
      </c>
      <c r="S22" s="9">
        <f>(overall!S23-overall!R23)/overall!$C23</f>
        <v>8.5000000000000074E-5</v>
      </c>
      <c r="T22" s="9">
        <f>(overall!T23-overall!S23)/overall!$C23</f>
        <v>1.1749999999999994E-4</v>
      </c>
      <c r="U22" s="9">
        <f>(overall!U23-overall!T23)/overall!$C23</f>
        <v>5.1750000000000006E-4</v>
      </c>
      <c r="V22" s="9">
        <f>(overall!V23-overall!U23)/overall!$C23</f>
        <v>3.9499999999999979E-4</v>
      </c>
      <c r="W22" s="4">
        <f>(overall!W23-overall!V23)/overall!$C23</f>
        <v>2.575000000000003E-4</v>
      </c>
      <c r="X22" s="4">
        <f>(overall!X23-overall!W23)/overall!$C23</f>
        <v>4.7249999999999972E-4</v>
      </c>
      <c r="Y22" s="4">
        <f>(overall!Y22-overall!X22)/overall!$C22</f>
        <v>2.6000000000000068E-4</v>
      </c>
      <c r="Z22" s="4">
        <f>(overall!Z22-overall!Y22)/overall!$C22</f>
        <v>1.9999999999999928E-4</v>
      </c>
      <c r="AA22" s="4">
        <f>(overall!AA22-overall!Z22)/overall!$C22</f>
        <v>6.0000000000000496E-5</v>
      </c>
    </row>
    <row r="23" spans="1:27" x14ac:dyDescent="0.3">
      <c r="B23" t="str">
        <f>overall!B23</f>
        <v>诚享8</v>
      </c>
      <c r="C23">
        <f>overall!C23</f>
        <v>4000</v>
      </c>
      <c r="F23" s="4">
        <f>(overall!F25-overall!E25)/overall!$C25</f>
        <v>3.8395415472779364E-6</v>
      </c>
      <c r="G23" s="4">
        <f>(overall!G25-overall!F25)/overall!$C25</f>
        <v>3.3810888252148995E-5</v>
      </c>
      <c r="H23" s="4">
        <f>(overall!H25-overall!G25)/overall!$C25</f>
        <v>2.9684813753581682E-5</v>
      </c>
      <c r="I23" s="4">
        <f>(overall!I25-overall!H25)/overall!$C25</f>
        <v>6.7621776504297772E-6</v>
      </c>
      <c r="J23" s="4">
        <f>(overall!J25-overall!I25)/overall!$C25</f>
        <v>2.2865329512893993E-5</v>
      </c>
      <c r="K23" s="4">
        <f>(overall!K25-overall!J25)/overall!$C25</f>
        <v>3.1747851002865323E-5</v>
      </c>
      <c r="L23" s="4">
        <f>(overall!L25-overall!K25)/overall!$C25</f>
        <v>5.4613180515759296E-5</v>
      </c>
      <c r="M23" s="4">
        <f>(overall!M25-overall!L25)/overall!$C25</f>
        <v>3.1747851002865364E-5</v>
      </c>
      <c r="N23" s="4">
        <f>(overall!N25-overall!M25)/overall!$C25</f>
        <v>4.4584527220630338E-5</v>
      </c>
      <c r="O23" s="4">
        <f>(overall!O25-overall!N25)/overall!$C25</f>
        <v>3.5300859598853846E-5</v>
      </c>
      <c r="P23" s="4">
        <f>(overall!P25-overall!O25)/overall!$C25</f>
        <v>6.0057306590257987E-5</v>
      </c>
      <c r="Q23" s="4">
        <f>(overall!Q25-overall!P25)/overall!$C25</f>
        <v>1.8051575931232125E-5</v>
      </c>
      <c r="R23" s="4">
        <f>(overall!R25-overall!Q25)/overall!$C25</f>
        <v>1.083094555873925E-4</v>
      </c>
      <c r="S23" s="4">
        <f>(overall!S25-overall!R25)/overall!$C25</f>
        <v>7.5644699140401168E-5</v>
      </c>
      <c r="T23" s="4">
        <f>(overall!T25-overall!S25)/overall!$C25</f>
        <v>3.6446991404011298E-5</v>
      </c>
      <c r="U23" s="4">
        <f>(overall!U25-overall!T25)/overall!$C25</f>
        <v>2.9862464183381119E-4</v>
      </c>
      <c r="V23" s="4">
        <f>(overall!V25-overall!U25)/overall!$C25</f>
        <v>2.722063037249279E-4</v>
      </c>
      <c r="W23" s="4">
        <f>(overall!W24-overall!V24)/overall!$C24</f>
        <v>0</v>
      </c>
      <c r="X23" s="4">
        <f>(overall!X24-overall!W24)/overall!$C24</f>
        <v>0</v>
      </c>
      <c r="Y23" s="4">
        <f>(overall!Y23-overall!X23)/overall!$C23</f>
        <v>2.9000000000000006E-4</v>
      </c>
      <c r="Z23" s="4">
        <f>(overall!Z23-overall!Y23)/overall!$C23</f>
        <v>2.1500000000000029E-4</v>
      </c>
      <c r="AA23" s="4">
        <f>(overall!AA23-overall!Z23)/overall!$C23</f>
        <v>7.2499999999999784E-5</v>
      </c>
    </row>
    <row r="24" spans="1:27" s="5" customFormat="1" x14ac:dyDescent="0.3">
      <c r="B24" s="5" t="str">
        <f>overall!B24</f>
        <v>宁欣29</v>
      </c>
      <c r="C24" s="5">
        <f>overall!C24</f>
        <v>2000</v>
      </c>
      <c r="F24" s="9"/>
      <c r="W24" s="9">
        <f>(overall!W25-overall!V25)/overall!$C25</f>
        <v>1.8659025787965682E-4</v>
      </c>
      <c r="X24" s="9">
        <f>(overall!X25-overall!W25)/overall!$C25</f>
        <v>3.4595988538681851E-4</v>
      </c>
      <c r="Y24" s="4">
        <f>(overall!Y24-overall!X24)/overall!$C24</f>
        <v>2.1499999999999999E-4</v>
      </c>
      <c r="Z24" s="4">
        <f>(overall!Z24-overall!Y24)/overall!$C24</f>
        <v>2.0999999999999998E-4</v>
      </c>
      <c r="AA24" s="4">
        <f>(overall!AA24-overall!Z24)/overall!$C24</f>
        <v>7.5000000000000007E-5</v>
      </c>
    </row>
    <row r="25" spans="1:27" x14ac:dyDescent="0.3">
      <c r="A25" s="10" t="s">
        <v>56</v>
      </c>
      <c r="C25">
        <f>overall!C25</f>
        <v>174500</v>
      </c>
      <c r="W25" s="4"/>
      <c r="X25" s="4"/>
      <c r="Y25" s="4">
        <f>(overall!Y25-overall!X25)/overall!$C25</f>
        <v>2.2401146131805242E-4</v>
      </c>
      <c r="Z25" s="4">
        <f>(overall!Z25-overall!Y25)/overall!$C25</f>
        <v>1.2750716332378159E-4</v>
      </c>
      <c r="AA25" s="4">
        <f>(overall!AA25-overall!Z25)/overall!$C25</f>
        <v>1.1318051575931264E-4</v>
      </c>
    </row>
    <row r="26" spans="1:27" x14ac:dyDescent="0.3">
      <c r="C26">
        <f>SUM(C14:C24)</f>
        <v>44000</v>
      </c>
      <c r="V26">
        <f>overall!V28</f>
        <v>0</v>
      </c>
      <c r="W26" s="4"/>
      <c r="X26" s="4"/>
      <c r="Y26" s="4"/>
    </row>
    <row r="27" spans="1:27" x14ac:dyDescent="0.3">
      <c r="V27">
        <f>overall!V29</f>
        <v>0</v>
      </c>
      <c r="W27" s="4">
        <f>(overall!W28-overall!V28)/overall!$C28</f>
        <v>0</v>
      </c>
      <c r="X27" s="4">
        <f>(overall!X28-overall!W28)/overall!$C28</f>
        <v>0</v>
      </c>
      <c r="Y27" s="4"/>
    </row>
    <row r="28" spans="1:27" x14ac:dyDescent="0.3">
      <c r="A28" t="s">
        <v>49</v>
      </c>
      <c r="B28" t="str">
        <f>overall!B28</f>
        <v>活钱宝</v>
      </c>
      <c r="C28">
        <f>overall!C28</f>
        <v>20000</v>
      </c>
      <c r="V28">
        <f>overall!V30</f>
        <v>0</v>
      </c>
      <c r="W28" s="4">
        <f>(overall!W29-overall!V29)/overall!$C29</f>
        <v>0</v>
      </c>
      <c r="X28" s="4">
        <f>(overall!X29-overall!W29)/overall!$C29</f>
        <v>1.2676666666666667E-3</v>
      </c>
      <c r="Y28" s="4">
        <f>(overall!Y28-overall!X28)/overall!$C28</f>
        <v>9.4499999999999993E-5</v>
      </c>
      <c r="Z28" s="4">
        <f>(overall!Z28-overall!Y28)/overall!$C28</f>
        <v>-5.3000000000000001E-5</v>
      </c>
      <c r="AA28" s="4">
        <f>(overall!AA28-overall!Z28)/overall!$C28</f>
        <v>3.1250000000000001E-4</v>
      </c>
    </row>
    <row r="29" spans="1:27" x14ac:dyDescent="0.3">
      <c r="B29" t="str">
        <f>overall!B29</f>
        <v>中银汇享</v>
      </c>
      <c r="C29">
        <f>overall!C29</f>
        <v>30000</v>
      </c>
      <c r="V29">
        <f>overall!V31</f>
        <v>0</v>
      </c>
      <c r="W29" s="4">
        <f>(overall!W30-overall!V30)/overall!$C30</f>
        <v>0</v>
      </c>
      <c r="X29" s="4">
        <f>(overall!X30-overall!W30)/overall!$C30</f>
        <v>-8.516666666666667E-4</v>
      </c>
      <c r="Y29" s="4">
        <f>(overall!Y29-overall!X29)/overall!$C29</f>
        <v>2.0256666666666665E-3</v>
      </c>
      <c r="Z29" s="4">
        <f>(overall!Z29-overall!Y29)/overall!$C29</f>
        <v>-1.4349999999999999E-3</v>
      </c>
      <c r="AA29" s="4">
        <f>(overall!AA29-overall!Z29)/overall!$C29</f>
        <v>1.772666666666667E-3</v>
      </c>
    </row>
    <row r="30" spans="1:27" x14ac:dyDescent="0.3">
      <c r="B30" t="str">
        <f>overall!B30</f>
        <v>招商添盈</v>
      </c>
      <c r="C30">
        <f>overall!C30</f>
        <v>30000</v>
      </c>
      <c r="V30">
        <f>overall!V32</f>
        <v>0</v>
      </c>
      <c r="W30" s="4">
        <f>(overall!W31-overall!V31)/overall!$C31</f>
        <v>0</v>
      </c>
      <c r="X30" s="4">
        <f>(overall!X31-overall!W31)/overall!$C31</f>
        <v>4.143E-3</v>
      </c>
      <c r="Y30" s="4">
        <f>(overall!Y30-overall!X30)/overall!$C30</f>
        <v>1.6596666666666667E-3</v>
      </c>
      <c r="Z30" s="4">
        <f>(overall!Z30-overall!Y30)/overall!$C30</f>
        <v>-9.4833333333333336E-4</v>
      </c>
      <c r="AA30" s="4">
        <f>(overall!AA30-overall!Z30)/overall!$C30</f>
        <v>1.0276666666666667E-3</v>
      </c>
    </row>
    <row r="31" spans="1:27" x14ac:dyDescent="0.3">
      <c r="B31" t="str">
        <f>overall!B31</f>
        <v>天弘永利</v>
      </c>
      <c r="C31">
        <f>overall!C31</f>
        <v>10000</v>
      </c>
      <c r="V31">
        <f>overall!V34</f>
        <v>0</v>
      </c>
      <c r="W31" s="4">
        <f>(overall!W32-overall!V32)/overall!$C32</f>
        <v>0</v>
      </c>
      <c r="X31" s="4">
        <f>(overall!X32-overall!W32)/overall!$C32</f>
        <v>-7.8600000000000002E-4</v>
      </c>
      <c r="Y31" s="4">
        <f>(overall!Y31-overall!X31)/overall!$C31</f>
        <v>2.4299999999999997E-4</v>
      </c>
      <c r="Z31" s="4">
        <f>(overall!Z31-overall!Y31)/overall!$C31</f>
        <v>1.1350000000000002E-3</v>
      </c>
      <c r="AA31" s="4">
        <f>(overall!AA31-overall!Z31)/overall!$C31</f>
        <v>2.0249999999999995E-3</v>
      </c>
    </row>
    <row r="32" spans="1:27" s="5" customFormat="1" x14ac:dyDescent="0.3">
      <c r="B32" s="5" t="str">
        <f>overall!B32</f>
        <v>中银证券</v>
      </c>
      <c r="C32" s="5">
        <f>overall!C32</f>
        <v>10000</v>
      </c>
      <c r="F32" s="9"/>
      <c r="W32" s="9">
        <f>(overall!W34-overall!V34)/overall!$C34</f>
        <v>0</v>
      </c>
      <c r="X32" s="9">
        <f>(overall!X34-overall!W34)/overall!$C34</f>
        <v>3.8374999999999998E-4</v>
      </c>
      <c r="Y32" s="4">
        <f>(overall!Y32-overall!X32)/overall!$C32</f>
        <v>4.5400000000000008E-4</v>
      </c>
      <c r="Z32" s="4">
        <f>(overall!Z32-overall!Y32)/overall!$C32</f>
        <v>-2.7300000000000002E-4</v>
      </c>
      <c r="AA32" s="4">
        <f>(overall!AA32-overall!Z32)/overall!$C32</f>
        <v>2.7300000000000002E-4</v>
      </c>
    </row>
    <row r="33" spans="1:27" x14ac:dyDescent="0.3">
      <c r="B33" t="str">
        <f>overall!B33</f>
        <v>景顺景颐</v>
      </c>
      <c r="C33">
        <f>overall!C33</f>
        <v>20000</v>
      </c>
      <c r="Y33" s="4">
        <f>(overall!Y33-overall!X33)/overall!$C33</f>
        <v>-2.2559999999999998E-3</v>
      </c>
      <c r="Z33" s="4">
        <f>(overall!Z33-overall!Y33)/overall!$C33</f>
        <v>2.4269999999999999E-3</v>
      </c>
      <c r="AA33" s="4">
        <f>(overall!AA33-overall!Z33)/overall!$C33</f>
        <v>5.6599999999999999E-4</v>
      </c>
    </row>
    <row r="34" spans="1:27" x14ac:dyDescent="0.3">
      <c r="A34" s="10" t="s">
        <v>56</v>
      </c>
      <c r="C34">
        <f>overall!C34</f>
        <v>120000</v>
      </c>
      <c r="Y34" s="4">
        <f>(overall!Y34-overall!X34)/overall!$C34</f>
        <v>6.1916666666666663E-4</v>
      </c>
      <c r="Z34" s="4">
        <f>(overall!Z34-overall!Y34)/overall!$C34</f>
        <v>-1.2833333333333327E-4</v>
      </c>
      <c r="AA34" s="4">
        <f>(overall!AA34-overall!Z34)/overall!$C34</f>
        <v>1.0379999999999999E-3</v>
      </c>
    </row>
  </sheetData>
  <phoneticPr fontId="1" type="noConversion"/>
  <conditionalFormatting sqref="F1:F12 F14:F1048576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12 F14:F23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2 G14:G1048576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2 G14:G23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I12 H14:I23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12 J14:J23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12 K14:K23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12 L14:L23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12 M14:M23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23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3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23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23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23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2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T2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U23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:V2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32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:X3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:Y3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:Z2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8:Z3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A2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8:AA3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overall-new</vt:lpstr>
      <vt:lpstr>daily change-new</vt:lpstr>
      <vt:lpstr>overall</vt:lpstr>
      <vt:lpstr>daily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Man Wei (NCS)</dc:creator>
  <cp:lastModifiedBy>Li Man Wei (NCS)</cp:lastModifiedBy>
  <dcterms:created xsi:type="dcterms:W3CDTF">2015-06-05T18:17:20Z</dcterms:created>
  <dcterms:modified xsi:type="dcterms:W3CDTF">2025-05-26T02:36:00Z</dcterms:modified>
</cp:coreProperties>
</file>