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285" yWindow="-15" windowWidth="10425" windowHeight="4980" activeTab="3"/>
  </bookViews>
  <sheets>
    <sheet name="nama_mapel" sheetId="10" r:id="rId1"/>
    <sheet name="DAFTAR SISWA" sheetId="9" r:id="rId2"/>
    <sheet name="ENTRY NILAI" sheetId="2" r:id="rId3"/>
    <sheet name="raport" sheetId="1" r:id="rId4"/>
    <sheet name="nilai huruf" sheetId="3" r:id="rId5"/>
  </sheets>
  <definedNames>
    <definedName name="_xlnm._FilterDatabase" localSheetId="3" hidden="1">raport!$P$4:$P$6</definedName>
    <definedName name="_GoBack" localSheetId="3">raport!$A$81</definedName>
    <definedName name="_xlnm.Print_Area" localSheetId="2">'ENTRY NILAI'!$A$1:$AC$51</definedName>
    <definedName name="_xlnm.Print_Area" localSheetId="3">raport!$A$2:$J$98</definedName>
    <definedName name="_xlnm.Print_Titles" localSheetId="2">'ENTRY NILAI'!$6:$8</definedName>
    <definedName name="REKAYASA_PERANGKAT_LUNAK">raport!$P$5:$P$6</definedName>
  </definedNames>
  <calcPr calcId="125725"/>
</workbook>
</file>

<file path=xl/calcChain.xml><?xml version="1.0" encoding="utf-8"?>
<calcChain xmlns="http://schemas.openxmlformats.org/spreadsheetml/2006/main">
  <c r="B10" i="1"/>
  <c r="N48" i="9"/>
  <c r="N49"/>
  <c r="N50"/>
  <c r="N51"/>
  <c r="N52"/>
  <c r="N53"/>
  <c r="N54"/>
  <c r="N55"/>
  <c r="N56"/>
  <c r="N57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8"/>
  <c r="Y4" i="2" l="1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F33" s="1"/>
  <c r="E34"/>
  <c r="F34" s="1"/>
  <c r="E35"/>
  <c r="F35" s="1"/>
  <c r="E36"/>
  <c r="F36" s="1"/>
  <c r="B36"/>
  <c r="B35"/>
  <c r="B34"/>
  <c r="B33"/>
  <c r="B32"/>
  <c r="B31"/>
  <c r="B30"/>
  <c r="B29"/>
  <c r="B28"/>
  <c r="B27"/>
  <c r="B18"/>
  <c r="B19"/>
  <c r="B20"/>
  <c r="B21"/>
  <c r="B22"/>
  <c r="B23"/>
  <c r="B24"/>
  <c r="B17"/>
  <c r="B16"/>
  <c r="E23"/>
  <c r="F23" s="1"/>
  <c r="E24"/>
  <c r="F24" s="1"/>
  <c r="J52"/>
  <c r="AB7" i="2"/>
  <c r="Z7"/>
  <c r="AA7"/>
  <c r="Y7"/>
  <c r="X7"/>
  <c r="W7"/>
  <c r="V7"/>
  <c r="S7"/>
  <c r="R7"/>
  <c r="Q7"/>
  <c r="P7"/>
  <c r="O7"/>
  <c r="N7"/>
  <c r="J3" i="10"/>
  <c r="J3" i="1" s="1"/>
  <c r="J5" i="10"/>
  <c r="J53" i="1" s="1"/>
  <c r="J49"/>
  <c r="B93" s="1"/>
  <c r="J48"/>
  <c r="B92" s="1"/>
  <c r="AK7" i="2"/>
  <c r="J4" i="1"/>
  <c r="M4"/>
  <c r="E27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1" i="1" s="1"/>
  <c r="B9" i="2"/>
  <c r="C52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U7"/>
  <c r="T7"/>
  <c r="M7"/>
  <c r="L7"/>
  <c r="K7"/>
  <c r="J7"/>
  <c r="G27" i="1" l="1"/>
  <c r="E3" i="2"/>
  <c r="Y3"/>
  <c r="G34" i="1"/>
  <c r="G35"/>
  <c r="G36"/>
  <c r="G32"/>
  <c r="G33"/>
  <c r="M5"/>
  <c r="J5"/>
  <c r="J51"/>
  <c r="G24"/>
  <c r="H36"/>
  <c r="H35"/>
  <c r="H34"/>
  <c r="H33"/>
  <c r="H32"/>
  <c r="G23"/>
  <c r="H24"/>
  <c r="H23"/>
  <c r="E11"/>
  <c r="F11" s="1"/>
  <c r="E10"/>
  <c r="F10" s="1"/>
  <c r="C3"/>
  <c r="H11" l="1"/>
  <c r="H10"/>
  <c r="G10"/>
  <c r="I7" i="2"/>
  <c r="H7"/>
  <c r="G7"/>
  <c r="F7"/>
  <c r="E7"/>
  <c r="E39" i="1"/>
  <c r="F39" s="1"/>
  <c r="E31"/>
  <c r="E30"/>
  <c r="E29"/>
  <c r="E28"/>
  <c r="E22"/>
  <c r="E21"/>
  <c r="F21" s="1"/>
  <c r="E20"/>
  <c r="E19"/>
  <c r="F19" s="1"/>
  <c r="E18"/>
  <c r="E17"/>
  <c r="F17" s="1"/>
  <c r="E16"/>
  <c r="E12"/>
  <c r="F12" s="1"/>
  <c r="E13"/>
  <c r="E14"/>
  <c r="G11"/>
  <c r="L40"/>
  <c r="C180" i="9"/>
  <c r="C179"/>
  <c r="C4" i="1"/>
  <c r="AD49" i="2"/>
  <c r="AE49" s="1"/>
  <c r="AD50"/>
  <c r="AD51"/>
  <c r="AE51" s="1"/>
  <c r="AD46"/>
  <c r="AD47"/>
  <c r="AE47" s="1"/>
  <c r="AD10"/>
  <c r="AE10" s="1"/>
  <c r="AD11"/>
  <c r="AE11" s="1"/>
  <c r="AD12"/>
  <c r="AE12" s="1"/>
  <c r="AD13"/>
  <c r="AE13" s="1"/>
  <c r="AD14"/>
  <c r="AE14" s="1"/>
  <c r="AD15"/>
  <c r="AE15" s="1"/>
  <c r="AD16"/>
  <c r="AE16" s="1"/>
  <c r="AD17"/>
  <c r="AE17" s="1"/>
  <c r="AD18"/>
  <c r="AE18" s="1"/>
  <c r="AD19"/>
  <c r="AE19" s="1"/>
  <c r="AD20"/>
  <c r="AE20" s="1"/>
  <c r="AD21"/>
  <c r="AE21" s="1"/>
  <c r="AD22"/>
  <c r="AE22" s="1"/>
  <c r="AD23"/>
  <c r="AE23" s="1"/>
  <c r="AD24"/>
  <c r="AE24" s="1"/>
  <c r="AD25"/>
  <c r="AE25" s="1"/>
  <c r="AD26"/>
  <c r="AE26" s="1"/>
  <c r="AD27"/>
  <c r="AE27" s="1"/>
  <c r="AD28"/>
  <c r="AE28" s="1"/>
  <c r="AD29"/>
  <c r="AE29" s="1"/>
  <c r="AD30"/>
  <c r="AE30" s="1"/>
  <c r="AD31"/>
  <c r="AE31" s="1"/>
  <c r="AD32"/>
  <c r="AE32" s="1"/>
  <c r="AD33"/>
  <c r="AE33" s="1"/>
  <c r="AD34"/>
  <c r="AE34" s="1"/>
  <c r="AD35"/>
  <c r="AE35" s="1"/>
  <c r="AD36"/>
  <c r="AE36" s="1"/>
  <c r="AD37"/>
  <c r="AE37" s="1"/>
  <c r="AD38"/>
  <c r="AE38" s="1"/>
  <c r="AD39"/>
  <c r="AE39" s="1"/>
  <c r="AD40"/>
  <c r="AE40" s="1"/>
  <c r="AD41"/>
  <c r="AE41" s="1"/>
  <c r="AD42"/>
  <c r="AE42" s="1"/>
  <c r="AD43"/>
  <c r="AE43" s="1"/>
  <c r="AD44"/>
  <c r="AE44" s="1"/>
  <c r="AD45"/>
  <c r="AE45" s="1"/>
  <c r="AD48"/>
  <c r="AE48" s="1"/>
  <c r="AD9"/>
  <c r="AE9" s="1"/>
  <c r="C54"/>
  <c r="C53"/>
  <c r="AE50"/>
  <c r="L11" i="1"/>
  <c r="C55" i="2" l="1"/>
  <c r="L39" i="1"/>
  <c r="F28"/>
  <c r="G28"/>
  <c r="F31"/>
  <c r="G31"/>
  <c r="F30"/>
  <c r="G30"/>
  <c r="F29"/>
  <c r="G29"/>
  <c r="L30"/>
  <c r="H39"/>
  <c r="L13"/>
  <c r="F13"/>
  <c r="H16"/>
  <c r="F16"/>
  <c r="H18"/>
  <c r="F18"/>
  <c r="L20"/>
  <c r="F20"/>
  <c r="H22"/>
  <c r="F22"/>
  <c r="H27"/>
  <c r="F27"/>
  <c r="G14"/>
  <c r="F14"/>
  <c r="L21"/>
  <c r="G19"/>
  <c r="H12"/>
  <c r="L14"/>
  <c r="AE46" i="2"/>
  <c r="L17" i="1"/>
  <c r="H19"/>
  <c r="H31"/>
  <c r="H13"/>
  <c r="H29"/>
  <c r="G18"/>
  <c r="G16"/>
  <c r="G20"/>
  <c r="L18"/>
  <c r="H30"/>
  <c r="H28"/>
  <c r="L12"/>
  <c r="G17"/>
  <c r="H17"/>
  <c r="L19"/>
  <c r="G21"/>
  <c r="H21"/>
  <c r="L28"/>
  <c r="L31"/>
  <c r="G22"/>
  <c r="L16"/>
  <c r="G13"/>
  <c r="H20"/>
  <c r="L22"/>
  <c r="L27"/>
  <c r="L29"/>
  <c r="G39"/>
  <c r="G12"/>
  <c r="H14"/>
  <c r="AF47" i="2"/>
  <c r="AF23"/>
  <c r="AF24"/>
  <c r="AF34"/>
  <c r="AF17"/>
  <c r="AF33"/>
  <c r="AF12"/>
  <c r="AF51"/>
  <c r="AF30"/>
  <c r="AF11"/>
  <c r="AF43"/>
  <c r="AF26"/>
  <c r="AF48"/>
  <c r="AF13"/>
  <c r="AF20"/>
  <c r="AF9"/>
  <c r="AF32"/>
  <c r="AF21"/>
  <c r="AF45"/>
  <c r="AF22"/>
  <c r="AF19"/>
  <c r="AF16"/>
  <c r="AF42"/>
  <c r="AF39"/>
  <c r="AF10"/>
  <c r="AF49"/>
  <c r="AF25"/>
  <c r="AF41"/>
  <c r="AF28"/>
  <c r="AF14"/>
  <c r="AF44"/>
  <c r="AF27"/>
  <c r="AF40"/>
  <c r="AF15"/>
  <c r="AF18"/>
  <c r="AF37"/>
  <c r="AF46"/>
  <c r="AF31"/>
  <c r="AF50"/>
  <c r="AF29"/>
  <c r="AF36"/>
  <c r="AF38"/>
  <c r="AF35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<sst xmlns="http://schemas.openxmlformats.org/spreadsheetml/2006/main" count="403" uniqueCount="243">
  <si>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</si>
  <si>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</si>
  <si>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</si>
  <si>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</si>
  <si>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</si>
  <si>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</si>
  <si>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</si>
  <si>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</si>
  <si>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</si>
  <si>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</si>
  <si>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</si>
  <si>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</si>
  <si>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</si>
  <si>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</si>
  <si>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</si>
  <si>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</si>
  <si>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</si>
  <si>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</si>
  <si>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</si>
  <si>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</si>
  <si>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</si>
  <si>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Pendidikan Kewarganegaraan dan sejarah</t>
  </si>
  <si>
    <t>Bahasa  Indonesia</t>
  </si>
  <si>
    <t>Pendidikan Jasmani dan Olahraga</t>
  </si>
  <si>
    <t>Adaptif</t>
  </si>
  <si>
    <t>IPA</t>
  </si>
  <si>
    <t>Ilmu Pengetahuan Sosial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</si>
  <si>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</si>
  <si>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</si>
  <si>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</si>
  <si>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</si>
  <si>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</si>
  <si>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</si>
  <si>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</si>
  <si>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</si>
  <si>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</si>
  <si>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</si>
  <si>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</si>
  <si>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</si>
  <si>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JML</t>
  </si>
  <si>
    <t>INDUK</t>
  </si>
  <si>
    <t>P</t>
  </si>
  <si>
    <t>L =</t>
  </si>
  <si>
    <t>P =</t>
  </si>
  <si>
    <t>JML =</t>
  </si>
  <si>
    <t>DAFTAR NILAI</t>
  </si>
  <si>
    <t>NORMATIF</t>
  </si>
  <si>
    <t>ADAPTIF</t>
  </si>
  <si>
    <t>PRODUKTIF</t>
  </si>
  <si>
    <t>Nama Siswa</t>
  </si>
  <si>
    <t>rata2</t>
  </si>
  <si>
    <t>jml</t>
  </si>
  <si>
    <t>Rangkin</t>
  </si>
  <si>
    <t>PEMASARAN</t>
  </si>
  <si>
    <t>PENJUALAN</t>
  </si>
  <si>
    <t>REKAYASA PERANGKAT LUNAK</t>
  </si>
  <si>
    <t>X</t>
  </si>
  <si>
    <t>XI</t>
  </si>
  <si>
    <t>XII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</si>
  <si>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</si>
  <si>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</si>
  <si>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</si>
  <si>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</si>
  <si>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</si>
  <si>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</si>
  <si>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</si>
  <si>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</si>
  <si>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</si>
  <si>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</si>
  <si>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</si>
  <si>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</si>
  <si>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</si>
  <si>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</si>
  <si>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</si>
  <si>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</si>
  <si>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</si>
  <si>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</si>
  <si>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</si>
  <si>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</si>
  <si>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</si>
  <si>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</si>
  <si>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</si>
  <si>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</si>
  <si>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</si>
  <si>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</si>
  <si>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</si>
  <si>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</si>
  <si>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</si>
  <si>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</si>
  <si>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</si>
  <si>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</si>
  <si>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</si>
  <si>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</si>
  <si>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</si>
  <si>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</si>
  <si>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</si>
  <si>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</si>
  <si>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</si>
  <si>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</si>
  <si>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</si>
  <si>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</si>
  <si>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</si>
  <si>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</si>
  <si>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</si>
  <si>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</si>
  <si>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</si>
  <si>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</si>
  <si>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</si>
  <si>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</si>
  <si>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</si>
  <si>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</si>
  <si>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</si>
  <si>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</si>
  <si>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</si>
  <si>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</si>
  <si>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</si>
  <si>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KegiatanPengembanganDiri</t>
  </si>
  <si>
    <r>
      <t>1.</t>
    </r>
    <r>
      <rPr>
        <sz val="7"/>
        <rFont val="Times New Roman"/>
        <family val="1"/>
      </rPr>
      <t xml:space="preserve">    </t>
    </r>
    <r>
      <rPr>
        <b/>
        <sz val="9"/>
        <rFont val="Lucida Handwriting"/>
        <family val="4"/>
      </rPr>
      <t>Pramuka</t>
    </r>
  </si>
  <si>
    <r>
      <t>Baik/Cukup/Kurang</t>
    </r>
    <r>
      <rPr>
        <vertAlign val="superscript"/>
        <sz val="11"/>
        <rFont val="Calibri"/>
        <family val="2"/>
      </rPr>
      <t>*</t>
    </r>
    <r>
      <rPr>
        <sz val="11"/>
        <rFont val="Calibri"/>
        <family val="2"/>
      </rPr>
      <t>)</t>
    </r>
  </si>
  <si>
    <r>
      <t>2.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</si>
  <si>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Kepribadian</t>
  </si>
  <si>
    <r>
      <t>1.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</si>
  <si>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</si>
  <si>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</si>
  <si>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</si>
  <si>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</si>
  <si>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</si>
  <si>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</si>
  <si>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r>
      <t>1.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Kegiatan Belajar di Dunia Usaha/ Industri dan Instansi Relevan:</t>
    </r>
  </si>
  <si>
    <r>
      <t>2.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Pengembangan Diri dan Kepribadian:</t>
    </r>
  </si>
  <si>
    <r>
      <t>3.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Ketidakhadiran:</t>
    </r>
  </si>
  <si>
    <r>
      <t>1.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</si>
  <si>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3.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TanpaKeterangan </t>
    </r>
  </si>
  <si>
    <r>
      <t>2.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</si>
  <si>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Kehadiran</t>
  </si>
  <si>
    <t>S</t>
  </si>
  <si>
    <t>I</t>
  </si>
  <si>
    <r>
      <t>4.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Catatan untuk perhatian orang tua/ wali:</t>
    </r>
  </si>
  <si>
    <r>
      <t>5.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Pernyataan:</t>
    </r>
  </si>
  <si>
    <t>Diberikan di : Bangsri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</si>
  <si>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</si>
  <si>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</si>
  <si>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</si>
  <si>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</si>
  <si>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</si>
  <si>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</si>
  <si>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</si>
  <si>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</si>
  <si>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</si>
  <si>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</si>
  <si>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</si>
  <si>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>fisika</t>
  </si>
  <si>
    <t>kimia</t>
  </si>
  <si>
    <t>bio</t>
  </si>
  <si>
    <t xml:space="preserve">: </t>
  </si>
  <si>
    <t>PROGRAM DIKLAT</t>
  </si>
  <si>
    <t xml:space="preserve">SEMESTER             </t>
  </si>
  <si>
    <t>Kelas/Semester</t>
  </si>
  <si>
    <t>:</t>
  </si>
  <si>
    <t/>
  </si>
  <si>
    <t>Islam</t>
  </si>
  <si>
    <t>Keputusan:</t>
  </si>
  <si>
    <t xml:space="preserve">Dengan memperhatikan hasil yang dicapai </t>
  </si>
  <si>
    <t>pada semester  III(Tiga) dan IV(Empat) maka</t>
  </si>
  <si>
    <t>peserta didik dapat melanjutkan ke kelas XII</t>
  </si>
  <si>
    <t>Kepala Sekolah</t>
  </si>
  <si>
    <t>Drs DJASMANI</t>
  </si>
  <si>
    <t>NIP. 19591215 198902 1 003</t>
  </si>
  <si>
    <t>2014-2015</t>
  </si>
  <si>
    <t>TAHUN 2014-2015</t>
  </si>
  <si>
    <t>Tanggal         : 17 Juni 2015</t>
  </si>
  <si>
    <t>Rina Zahara, S.E</t>
  </si>
  <si>
    <t>0839</t>
  </si>
  <si>
    <t>AHMAD RIDWAN</t>
  </si>
  <si>
    <t>0840</t>
  </si>
  <si>
    <t>AHMAD SIDIQ AMIRUDIN</t>
  </si>
  <si>
    <t>0841</t>
  </si>
  <si>
    <t>ANA KHOLIFATUN HASANAH</t>
  </si>
  <si>
    <t>0842</t>
  </si>
  <si>
    <t>AVIAN ARDIANTO</t>
  </si>
  <si>
    <t>0843</t>
  </si>
  <si>
    <t>AZIZUN RAHMAH</t>
  </si>
  <si>
    <t>0844</t>
  </si>
  <si>
    <t>CITA SUCI</t>
  </si>
  <si>
    <t>0845</t>
  </si>
  <si>
    <t>COCKY M. KHAFID</t>
  </si>
  <si>
    <t>0846</t>
  </si>
  <si>
    <t>DENI PRATAMA</t>
  </si>
  <si>
    <t>0847</t>
  </si>
  <si>
    <t>DHALES AFRIDA MAZIAH</t>
  </si>
  <si>
    <t>0848</t>
  </si>
  <si>
    <t>DIAH WULAN SUCI KRISTYAWATI</t>
  </si>
  <si>
    <t>0849</t>
  </si>
  <si>
    <t>DIANA PARAMITA</t>
  </si>
  <si>
    <t>0850</t>
  </si>
  <si>
    <t>DINDA GITA CAHYANI</t>
  </si>
  <si>
    <t>0851</t>
  </si>
  <si>
    <t>ESTHER WIJAYANTI</t>
  </si>
  <si>
    <t>0853</t>
  </si>
  <si>
    <t>INTAN RADA NOVIYANI</t>
  </si>
  <si>
    <t>0854</t>
  </si>
  <si>
    <t>JULIAN KURNIA RAHMASARI</t>
  </si>
  <si>
    <t>0855</t>
  </si>
  <si>
    <t>M DLIYA UDIN DARMAWAN</t>
  </si>
  <si>
    <t>0856</t>
  </si>
  <si>
    <t>MIFTAHUL JI'HAN</t>
  </si>
  <si>
    <t>0857</t>
  </si>
  <si>
    <t>MUHIBATUL HIDAYAH</t>
  </si>
  <si>
    <t>0858</t>
  </si>
  <si>
    <t>NUR KHOLIS</t>
  </si>
  <si>
    <t>0859</t>
  </si>
  <si>
    <t>NUR ZIANA VIANI NATASA</t>
  </si>
  <si>
    <t>0860</t>
  </si>
  <si>
    <t>REKA CAHYANING PERMATA SARI</t>
  </si>
  <si>
    <t>0861</t>
  </si>
  <si>
    <t>RISKA NURMALASARI</t>
  </si>
  <si>
    <t>0862</t>
  </si>
  <si>
    <t>RUDIANDOYO</t>
  </si>
  <si>
    <t>0863</t>
  </si>
  <si>
    <t>SOLIKIN KURNIAWAN</t>
  </si>
  <si>
    <t>0864</t>
  </si>
  <si>
    <t>TAUFIQ KHOIRUL ANAM</t>
  </si>
  <si>
    <t>0865</t>
  </si>
  <si>
    <t>TRI SEPTI AULIA</t>
  </si>
  <si>
    <t>0866</t>
  </si>
  <si>
    <t>ULFATUN SOLIKHAH</t>
  </si>
  <si>
    <t>0867</t>
  </si>
  <si>
    <t>VERY AGUS BUDIARTO</t>
  </si>
  <si>
    <t>0868</t>
  </si>
  <si>
    <t>VIKA OKTARIANI DEWI</t>
  </si>
  <si>
    <t>0869</t>
  </si>
  <si>
    <t>VITRI ANI</t>
  </si>
  <si>
    <t>0870</t>
  </si>
  <si>
    <t>WINA NUR AZIZAH</t>
  </si>
  <si>
    <t>0871</t>
  </si>
  <si>
    <t>WINDARTO</t>
  </si>
  <si>
    <t>0872</t>
  </si>
  <si>
    <t>YURIKE ANDARISTA MAULANA</t>
  </si>
  <si>
    <t>Memahami Prinsip-prinsip Bisnis</t>
  </si>
  <si>
    <t>Menagih Pembayaran</t>
  </si>
  <si>
    <t>Dasar-dasar akuntansi</t>
  </si>
  <si>
    <t>Melakukan penyerahan dan pengiriman barang</t>
  </si>
  <si>
    <t>Melakukan Konfirmasi Keputusan Pelanggan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</si>
</sst>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67">
    <font>
      <sz val="10"/>
      <name val="Arial"/>
      <charset val="178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b/>
      <i/>
      <sz val="11"/>
      <name val="Arial Narrow"/>
      <family val="2"/>
    </font>
    <font>
      <b/>
      <sz val="10"/>
      <name val="Tahoma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Tahoma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11"/>
      <color indexed="9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9"/>
      <name val="Lucida Handwriting"/>
      <family val="4"/>
    </font>
    <font>
      <vertAlign val="superscript"/>
      <sz val="11"/>
      <name val="Calibri"/>
      <family val="2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u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1"/>
      <name val="Times New Roman"/>
      <family val="1"/>
    </font>
    <font>
      <sz val="12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1" fontId="19" fillId="0" borderId="0" applyFont="0" applyFill="0" applyBorder="0" applyAlignment="0" applyProtection="0"/>
    <xf numFmtId="0" fontId="9" fillId="0" borderId="0"/>
    <xf numFmtId="0" fontId="52" fillId="0" borderId="0"/>
    <xf numFmtId="0" fontId="1" fillId="0" borderId="0"/>
  </cellStyleXfs>
  <cellXfs count="431">
    <xf numFmtId="0" fontId="0" fillId="0" borderId="0" xfId="0"/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11" fillId="0" borderId="0" xfId="2" applyFont="1" applyAlignment="1">
      <alignment horizontal="centerContinuous"/>
    </xf>
    <xf numFmtId="0" fontId="12" fillId="0" borderId="0" xfId="2" applyFont="1" applyAlignment="1">
      <alignment horizontal="centerContinuous"/>
    </xf>
    <xf numFmtId="0" fontId="9" fillId="0" borderId="0" xfId="2"/>
    <xf numFmtId="0" fontId="13" fillId="0" borderId="0" xfId="2" quotePrefix="1" applyFont="1" applyAlignment="1">
      <alignment horizontal="left"/>
    </xf>
    <xf numFmtId="0" fontId="9" fillId="0" borderId="0" xfId="2" applyFont="1"/>
    <xf numFmtId="0" fontId="13" fillId="0" borderId="0" xfId="2" applyFont="1"/>
    <xf numFmtId="0" fontId="13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4" fillId="0" borderId="1" xfId="2" applyFont="1" applyBorder="1" applyAlignment="1">
      <alignment horizontal="center"/>
    </xf>
    <xf numFmtId="0" fontId="15" fillId="0" borderId="1" xfId="2" applyFont="1" applyBorder="1" applyAlignment="1">
      <alignment horizontal="center" vertical="center" wrapText="1"/>
    </xf>
    <xf numFmtId="0" fontId="9" fillId="0" borderId="2" xfId="2" applyBorder="1" applyAlignment="1">
      <alignment horizontal="centerContinuous"/>
    </xf>
    <xf numFmtId="0" fontId="9" fillId="0" borderId="3" xfId="2" applyBorder="1" applyAlignment="1">
      <alignment horizontal="centerContinuous"/>
    </xf>
    <xf numFmtId="0" fontId="14" fillId="0" borderId="4" xfId="2" applyFont="1" applyBorder="1" applyAlignment="1">
      <alignment horizontal="center" vertical="center" wrapText="1"/>
    </xf>
    <xf numFmtId="0" fontId="9" fillId="0" borderId="0" xfId="2" applyAlignment="1">
      <alignment horizontal="center"/>
    </xf>
    <xf numFmtId="168" fontId="9" fillId="0" borderId="0" xfId="2" applyNumberFormat="1" applyFill="1" applyBorder="1" applyAlignment="1">
      <alignment horizontal="right"/>
    </xf>
    <xf numFmtId="0" fontId="9" fillId="0" borderId="0" xfId="2" applyFill="1" applyBorder="1" applyAlignment="1">
      <alignment horizontal="left"/>
    </xf>
    <xf numFmtId="0" fontId="17" fillId="0" borderId="6" xfId="2" applyFont="1" applyBorder="1"/>
    <xf numFmtId="0" fontId="9" fillId="0" borderId="0" xfId="2" quotePrefix="1"/>
    <xf numFmtId="0" fontId="9" fillId="0" borderId="0" xfId="2" applyAlignment="1">
      <alignment horizontal="left"/>
    </xf>
    <xf numFmtId="1" fontId="3" fillId="0" borderId="0" xfId="0" applyNumberFormat="1" applyFont="1" applyAlignment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  <protection hidden="1"/>
    </xf>
    <xf numFmtId="0" fontId="5" fillId="0" borderId="5" xfId="2" applyFont="1" applyBorder="1" applyAlignment="1">
      <alignment horizontal="center" vertical="center" textRotation="180" wrapText="1"/>
    </xf>
    <xf numFmtId="0" fontId="9" fillId="0" borderId="7" xfId="2" applyBorder="1" applyAlignment="1">
      <alignment horizontal="centerContinuous"/>
    </xf>
    <xf numFmtId="0" fontId="33" fillId="5" borderId="3" xfId="2" applyNumberFormat="1" applyFont="1" applyFill="1" applyBorder="1" applyAlignment="1">
      <alignment horizontal="center"/>
    </xf>
    <xf numFmtId="0" fontId="33" fillId="5" borderId="13" xfId="2" applyNumberFormat="1" applyFont="1" applyFill="1" applyBorder="1" applyAlignment="1">
      <alignment horizontal="center"/>
    </xf>
    <xf numFmtId="0" fontId="33" fillId="5" borderId="2" xfId="2" applyFont="1" applyFill="1" applyBorder="1" applyAlignment="1">
      <alignment horizontal="center"/>
    </xf>
    <xf numFmtId="0" fontId="33" fillId="5" borderId="12" xfId="2" applyNumberFormat="1" applyFont="1" applyFill="1" applyBorder="1" applyAlignment="1">
      <alignment horizontal="center"/>
    </xf>
    <xf numFmtId="0" fontId="33" fillId="5" borderId="14" xfId="2" applyNumberFormat="1" applyFont="1" applyFill="1" applyBorder="1" applyAlignment="1">
      <alignment horizontal="center"/>
    </xf>
    <xf numFmtId="0" fontId="33" fillId="5" borderId="6" xfId="2" applyFont="1" applyFill="1" applyBorder="1" applyAlignment="1">
      <alignment horizontal="center"/>
    </xf>
    <xf numFmtId="0" fontId="34" fillId="5" borderId="12" xfId="2" applyNumberFormat="1" applyFont="1" applyFill="1" applyBorder="1" applyAlignment="1">
      <alignment horizontal="center"/>
    </xf>
    <xf numFmtId="0" fontId="34" fillId="5" borderId="14" xfId="2" applyNumberFormat="1" applyFont="1" applyFill="1" applyBorder="1" applyAlignment="1">
      <alignment horizontal="center"/>
    </xf>
    <xf numFmtId="0" fontId="34" fillId="5" borderId="6" xfId="2" applyFont="1" applyFill="1" applyBorder="1" applyAlignment="1">
      <alignment horizontal="center"/>
    </xf>
    <xf numFmtId="0" fontId="34" fillId="5" borderId="15" xfId="2" applyNumberFormat="1" applyFont="1" applyFill="1" applyBorder="1" applyAlignment="1">
      <alignment horizontal="center"/>
    </xf>
    <xf numFmtId="0" fontId="34" fillId="5" borderId="5" xfId="2" applyFont="1" applyFill="1" applyBorder="1" applyAlignment="1">
      <alignment horizontal="center"/>
    </xf>
    <xf numFmtId="0" fontId="9" fillId="0" borderId="0" xfId="2" applyBorder="1"/>
    <xf numFmtId="0" fontId="2" fillId="0" borderId="0" xfId="2" applyFont="1"/>
    <xf numFmtId="0" fontId="20" fillId="0" borderId="0" xfId="2" applyFont="1" applyBorder="1"/>
    <xf numFmtId="0" fontId="12" fillId="0" borderId="0" xfId="0" applyFont="1" applyAlignment="1">
      <alignment horizontal="left"/>
    </xf>
    <xf numFmtId="0" fontId="0" fillId="0" borderId="0" xfId="0" applyFont="1"/>
    <xf numFmtId="0" fontId="11" fillId="0" borderId="0" xfId="0" applyFont="1" applyAlignment="1">
      <alignment horizontal="left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70" fontId="0" fillId="0" borderId="25" xfId="1" applyNumberFormat="1" applyFont="1" applyFill="1" applyBorder="1" applyAlignment="1" applyProtection="1">
      <alignment horizontal="left" vertical="center"/>
    </xf>
    <xf numFmtId="170" fontId="0" fillId="0" borderId="25" xfId="1" applyNumberFormat="1" applyFont="1" applyFill="1" applyBorder="1" applyAlignment="1" applyProtection="1">
      <alignment horizontal="center" vertical="center"/>
    </xf>
    <xf numFmtId="0" fontId="0" fillId="0" borderId="25" xfId="0" applyFont="1" applyBorder="1" applyAlignment="1">
      <alignment horizontal="center"/>
    </xf>
    <xf numFmtId="170" fontId="0" fillId="0" borderId="25" xfId="1" applyNumberFormat="1" applyFont="1" applyFill="1" applyBorder="1" applyAlignment="1" applyProtection="1">
      <alignment horizontal="left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/>
    <xf numFmtId="0" fontId="3" fillId="0" borderId="27" xfId="0" applyFont="1" applyBorder="1" applyAlignment="1">
      <alignment horizontal="center" vertical="center"/>
    </xf>
    <xf numFmtId="167" fontId="16" fillId="0" borderId="28" xfId="0" applyNumberFormat="1" applyFont="1" applyFill="1" applyBorder="1" applyAlignment="1">
      <alignment horizontal="center" vertical="center"/>
    </xf>
    <xf numFmtId="170" fontId="16" fillId="0" borderId="28" xfId="1" applyNumberFormat="1" applyFont="1" applyFill="1" applyBorder="1" applyAlignment="1" applyProtection="1">
      <alignment vertical="center"/>
    </xf>
    <xf numFmtId="0" fontId="16" fillId="0" borderId="28" xfId="0" applyFont="1" applyFill="1" applyBorder="1" applyAlignment="1">
      <alignment horizontal="center" vertical="center"/>
    </xf>
    <xf numFmtId="170" fontId="0" fillId="0" borderId="28" xfId="1" applyNumberFormat="1" applyFont="1" applyFill="1" applyBorder="1" applyAlignment="1" applyProtection="1">
      <alignment horizontal="left" vertical="center"/>
    </xf>
    <xf numFmtId="170" fontId="0" fillId="0" borderId="28" xfId="1" applyNumberFormat="1" applyFont="1" applyFill="1" applyBorder="1" applyAlignment="1" applyProtection="1">
      <alignment horizontal="center" vertical="center"/>
    </xf>
    <xf numFmtId="0" fontId="0" fillId="0" borderId="28" xfId="0" applyFont="1" applyBorder="1" applyAlignment="1">
      <alignment horizontal="center"/>
    </xf>
    <xf numFmtId="170" fontId="0" fillId="0" borderId="28" xfId="1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left" vertical="center"/>
    </xf>
    <xf numFmtId="0" fontId="0" fillId="0" borderId="29" xfId="0" applyFont="1" applyBorder="1"/>
    <xf numFmtId="170" fontId="0" fillId="3" borderId="28" xfId="1" applyNumberFormat="1" applyFont="1" applyFill="1" applyBorder="1" applyAlignment="1" applyProtection="1">
      <alignment horizontal="left" vertical="center"/>
    </xf>
    <xf numFmtId="0" fontId="0" fillId="3" borderId="28" xfId="0" applyFont="1" applyFill="1" applyBorder="1" applyAlignment="1">
      <alignment horizontal="center"/>
    </xf>
    <xf numFmtId="170" fontId="0" fillId="3" borderId="28" xfId="1" applyNumberFormat="1" applyFont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/>
    <xf numFmtId="170" fontId="22" fillId="0" borderId="28" xfId="1" applyNumberFormat="1" applyFont="1" applyFill="1" applyBorder="1" applyAlignment="1" applyProtection="1">
      <alignment horizontal="left"/>
    </xf>
    <xf numFmtId="170" fontId="22" fillId="0" borderId="28" xfId="1" applyNumberFormat="1" applyFont="1" applyFill="1" applyBorder="1" applyAlignment="1" applyProtection="1">
      <alignment horizontal="left" vertical="center"/>
    </xf>
    <xf numFmtId="0" fontId="0" fillId="0" borderId="28" xfId="0" applyFont="1" applyFill="1" applyBorder="1" applyAlignment="1">
      <alignment horizontal="center"/>
    </xf>
    <xf numFmtId="0" fontId="0" fillId="0" borderId="28" xfId="0" applyFont="1" applyBorder="1" applyAlignment="1">
      <alignment horizontal="left"/>
    </xf>
    <xf numFmtId="170" fontId="0" fillId="0" borderId="28" xfId="1" applyNumberFormat="1" applyFont="1" applyFill="1" applyBorder="1" applyAlignment="1" applyProtection="1"/>
    <xf numFmtId="0" fontId="0" fillId="0" borderId="28" xfId="0" applyFont="1" applyBorder="1"/>
    <xf numFmtId="0" fontId="3" fillId="0" borderId="30" xfId="0" applyFont="1" applyBorder="1" applyAlignment="1">
      <alignment horizontal="center" vertical="center"/>
    </xf>
    <xf numFmtId="167" fontId="16" fillId="0" borderId="31" xfId="0" applyNumberFormat="1" applyFont="1" applyFill="1" applyBorder="1" applyAlignment="1">
      <alignment horizontal="center" vertical="center"/>
    </xf>
    <xf numFmtId="170" fontId="16" fillId="0" borderId="31" xfId="1" applyNumberFormat="1" applyFont="1" applyFill="1" applyBorder="1" applyAlignment="1" applyProtection="1">
      <alignment vertical="center"/>
    </xf>
    <xf numFmtId="0" fontId="16" fillId="0" borderId="31" xfId="0" applyFont="1" applyFill="1" applyBorder="1" applyAlignment="1">
      <alignment horizontal="center" vertical="center"/>
    </xf>
    <xf numFmtId="170" fontId="0" fillId="0" borderId="31" xfId="1" applyNumberFormat="1" applyFont="1" applyFill="1" applyBorder="1" applyAlignment="1" applyProtection="1">
      <alignment horizontal="left" vertical="center"/>
    </xf>
    <xf numFmtId="170" fontId="0" fillId="0" borderId="31" xfId="1" applyNumberFormat="1" applyFont="1" applyFill="1" applyBorder="1" applyAlignment="1" applyProtection="1">
      <alignment horizontal="center" vertical="center"/>
    </xf>
    <xf numFmtId="0" fontId="0" fillId="0" borderId="31" xfId="0" applyFont="1" applyBorder="1" applyAlignment="1">
      <alignment horizontal="center"/>
    </xf>
    <xf numFmtId="170" fontId="0" fillId="0" borderId="31" xfId="1" applyNumberFormat="1" applyFont="1" applyFill="1" applyBorder="1" applyAlignment="1" applyProtection="1">
      <alignment horizontal="left"/>
    </xf>
    <xf numFmtId="0" fontId="0" fillId="0" borderId="31" xfId="0" applyFont="1" applyBorder="1" applyAlignment="1">
      <alignment horizontal="left" vertical="center"/>
    </xf>
    <xf numFmtId="0" fontId="0" fillId="0" borderId="32" xfId="0" applyFont="1" applyBorder="1"/>
    <xf numFmtId="167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1" fillId="0" borderId="0" xfId="0" applyFont="1" applyAlignment="1">
      <alignment horizontal="centerContinuous" vertical="center"/>
    </xf>
    <xf numFmtId="0" fontId="36" fillId="5" borderId="12" xfId="2" applyNumberFormat="1" applyFont="1" applyFill="1" applyBorder="1" applyAlignment="1">
      <alignment horizontal="center"/>
    </xf>
    <xf numFmtId="0" fontId="36" fillId="5" borderId="14" xfId="2" applyNumberFormat="1" applyFont="1" applyFill="1" applyBorder="1" applyAlignment="1">
      <alignment horizontal="center"/>
    </xf>
    <xf numFmtId="0" fontId="36" fillId="5" borderId="6" xfId="2" applyFont="1" applyFill="1" applyBorder="1" applyAlignment="1">
      <alignment horizontal="center"/>
    </xf>
    <xf numFmtId="0" fontId="35" fillId="0" borderId="0" xfId="2" applyFont="1"/>
    <xf numFmtId="0" fontId="14" fillId="0" borderId="0" xfId="0" applyFont="1" applyAlignment="1" applyProtection="1">
      <alignment horizontal="left" vertical="center"/>
      <protection hidden="1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 applyProtection="1">
      <alignment vertical="center"/>
      <protection hidden="1"/>
    </xf>
    <xf numFmtId="165" fontId="14" fillId="0" borderId="0" xfId="0" applyNumberFormat="1" applyFont="1" applyAlignment="1" applyProtection="1">
      <alignment horizontal="left" vertical="center"/>
      <protection hidden="1"/>
    </xf>
    <xf numFmtId="166" fontId="24" fillId="0" borderId="0" xfId="0" applyNumberFormat="1" applyFont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left" vertical="center"/>
      <protection hidden="1"/>
    </xf>
    <xf numFmtId="1" fontId="8" fillId="4" borderId="6" xfId="0" applyNumberFormat="1" applyFont="1" applyFill="1" applyBorder="1" applyAlignment="1" applyProtection="1">
      <alignment horizontal="center" vertical="center"/>
      <protection hidden="1"/>
    </xf>
    <xf numFmtId="0" fontId="8" fillId="4" borderId="6" xfId="0" applyFont="1" applyFill="1" applyBorder="1" applyAlignment="1" applyProtection="1">
      <alignment horizontal="center" vertical="center"/>
      <protection hidden="1"/>
    </xf>
    <xf numFmtId="0" fontId="25" fillId="4" borderId="34" xfId="0" applyFont="1" applyFill="1" applyBorder="1" applyAlignment="1" applyProtection="1">
      <alignment horizontal="left" vertical="center" indent="1"/>
      <protection hidden="1"/>
    </xf>
    <xf numFmtId="0" fontId="8" fillId="4" borderId="11" xfId="0" applyFont="1" applyFill="1" applyBorder="1" applyAlignment="1" applyProtection="1">
      <alignment vertical="center"/>
      <protection hidden="1"/>
    </xf>
    <xf numFmtId="1" fontId="8" fillId="4" borderId="11" xfId="0" applyNumberFormat="1" applyFont="1" applyFill="1" applyBorder="1" applyAlignment="1" applyProtection="1">
      <alignment vertical="center"/>
      <protection hidden="1"/>
    </xf>
    <xf numFmtId="0" fontId="8" fillId="0" borderId="35" xfId="0" applyFont="1" applyFill="1" applyBorder="1" applyAlignment="1" applyProtection="1">
      <alignment vertical="center"/>
      <protection hidden="1"/>
    </xf>
    <xf numFmtId="0" fontId="24" fillId="4" borderId="11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left" vertical="center" indent="1"/>
      <protection hidden="1"/>
    </xf>
    <xf numFmtId="0" fontId="8" fillId="0" borderId="38" xfId="0" applyFont="1" applyBorder="1" applyAlignment="1" applyProtection="1">
      <alignment horizontal="left" vertical="center" indent="1"/>
      <protection hidden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1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29" fillId="4" borderId="10" xfId="0" applyFont="1" applyFill="1" applyBorder="1" applyAlignment="1" applyProtection="1">
      <alignment horizontal="left" vertical="center" indent="1"/>
      <protection hidden="1"/>
    </xf>
    <xf numFmtId="0" fontId="29" fillId="4" borderId="34" xfId="0" applyFont="1" applyFill="1" applyBorder="1" applyAlignment="1" applyProtection="1">
      <alignment horizontal="left" vertical="center" indent="1"/>
      <protection hidden="1"/>
    </xf>
    <xf numFmtId="1" fontId="27" fillId="0" borderId="41" xfId="0" applyNumberFormat="1" applyFont="1" applyFill="1" applyBorder="1" applyAlignment="1" applyProtection="1">
      <alignment horizontal="center" vertical="center"/>
      <protection hidden="1"/>
    </xf>
    <xf numFmtId="0" fontId="27" fillId="0" borderId="41" xfId="0" applyFont="1" applyBorder="1" applyAlignment="1" applyProtection="1">
      <alignment horizontal="left" vertical="center" wrapText="1" indent="1"/>
      <protection hidden="1"/>
    </xf>
    <xf numFmtId="0" fontId="30" fillId="0" borderId="41" xfId="0" applyFont="1" applyBorder="1" applyAlignment="1" applyProtection="1">
      <alignment horizontal="left" vertical="center" wrapText="1"/>
      <protection hidden="1"/>
    </xf>
    <xf numFmtId="1" fontId="30" fillId="0" borderId="41" xfId="0" applyNumberFormat="1" applyFont="1" applyFill="1" applyBorder="1" applyAlignment="1" applyProtection="1">
      <alignment horizontal="center" vertical="center"/>
      <protection hidden="1"/>
    </xf>
    <xf numFmtId="1" fontId="30" fillId="0" borderId="42" xfId="0" applyNumberFormat="1" applyFont="1" applyFill="1" applyBorder="1" applyAlignment="1" applyProtection="1">
      <alignment horizontal="center" vertical="center"/>
      <protection hidden="1"/>
    </xf>
    <xf numFmtId="0" fontId="29" fillId="4" borderId="43" xfId="0" applyFont="1" applyFill="1" applyBorder="1" applyAlignment="1" applyProtection="1">
      <alignment horizontal="center" vertical="center"/>
      <protection hidden="1"/>
    </xf>
    <xf numFmtId="0" fontId="8" fillId="0" borderId="44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 wrapText="1"/>
      <protection hidden="1"/>
    </xf>
    <xf numFmtId="0" fontId="31" fillId="0" borderId="33" xfId="0" applyFont="1" applyFill="1" applyBorder="1" applyAlignment="1" applyProtection="1">
      <alignment horizontal="center" vertical="center" wrapText="1"/>
      <protection hidden="1"/>
    </xf>
    <xf numFmtId="0" fontId="8" fillId="0" borderId="46" xfId="0" applyFont="1" applyBorder="1" applyAlignment="1" applyProtection="1">
      <alignment horizontal="center" vertical="center" wrapText="1"/>
      <protection hidden="1"/>
    </xf>
    <xf numFmtId="0" fontId="8" fillId="4" borderId="34" xfId="0" applyFont="1" applyFill="1" applyBorder="1" applyAlignment="1" applyProtection="1">
      <alignment horizontal="left" vertical="center" indent="1"/>
      <protection hidden="1"/>
    </xf>
    <xf numFmtId="0" fontId="31" fillId="4" borderId="11" xfId="0" applyFont="1" applyFill="1" applyBorder="1" applyAlignment="1" applyProtection="1">
      <alignment horizontal="center" vertical="center" wrapText="1"/>
      <protection hidden="1"/>
    </xf>
    <xf numFmtId="0" fontId="8" fillId="0" borderId="44" xfId="0" applyFont="1" applyBorder="1" applyAlignment="1" applyProtection="1">
      <alignment horizontal="center" vertical="center" wrapText="1"/>
      <protection hidden="1"/>
    </xf>
    <xf numFmtId="0" fontId="31" fillId="0" borderId="36" xfId="0" applyFont="1" applyFill="1" applyBorder="1" applyAlignment="1" applyProtection="1">
      <alignment horizontal="center" vertical="center" wrapText="1"/>
      <protection hidden="1"/>
    </xf>
    <xf numFmtId="0" fontId="29" fillId="4" borderId="43" xfId="0" applyFont="1" applyFill="1" applyBorder="1" applyAlignment="1" applyProtection="1">
      <alignment horizontal="center" vertical="center" wrapText="1"/>
      <protection hidden="1"/>
    </xf>
    <xf numFmtId="0" fontId="8" fillId="0" borderId="47" xfId="0" applyFont="1" applyBorder="1" applyAlignment="1" applyProtection="1">
      <alignment horizontal="center" vertical="center" wrapText="1"/>
      <protection hidden="1"/>
    </xf>
    <xf numFmtId="0" fontId="8" fillId="0" borderId="41" xfId="0" applyFont="1" applyBorder="1" applyAlignment="1" applyProtection="1">
      <alignment horizontal="left" vertical="center" wrapText="1"/>
      <protection hidden="1"/>
    </xf>
    <xf numFmtId="0" fontId="26" fillId="0" borderId="41" xfId="0" applyFont="1" applyBorder="1" applyAlignment="1" applyProtection="1">
      <alignment horizontal="center" vertical="center" wrapText="1"/>
      <protection hidden="1"/>
    </xf>
    <xf numFmtId="0" fontId="13" fillId="0" borderId="13" xfId="2" applyFont="1" applyBorder="1" applyAlignment="1">
      <alignment horizontal="center"/>
    </xf>
    <xf numFmtId="0" fontId="5" fillId="4" borderId="2" xfId="2" applyNumberFormat="1" applyFont="1" applyFill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5" fillId="4" borderId="6" xfId="2" applyNumberFormat="1" applyFont="1" applyFill="1" applyBorder="1" applyAlignment="1">
      <alignment horizontal="center"/>
    </xf>
    <xf numFmtId="0" fontId="13" fillId="4" borderId="6" xfId="2" applyNumberFormat="1" applyFont="1" applyFill="1" applyBorder="1" applyAlignment="1">
      <alignment horizontal="center"/>
    </xf>
    <xf numFmtId="0" fontId="38" fillId="0" borderId="14" xfId="2" applyFont="1" applyBorder="1" applyAlignment="1">
      <alignment horizontal="center"/>
    </xf>
    <xf numFmtId="0" fontId="39" fillId="4" borderId="6" xfId="2" applyNumberFormat="1" applyFont="1" applyFill="1" applyBorder="1" applyAlignment="1">
      <alignment horizontal="center"/>
    </xf>
    <xf numFmtId="0" fontId="13" fillId="4" borderId="6" xfId="2" applyNumberFormat="1" applyFont="1" applyFill="1" applyBorder="1"/>
    <xf numFmtId="0" fontId="13" fillId="0" borderId="15" xfId="2" applyFont="1" applyBorder="1" applyAlignment="1">
      <alignment horizontal="center"/>
    </xf>
    <xf numFmtId="0" fontId="13" fillId="4" borderId="5" xfId="2" applyNumberFormat="1" applyFont="1" applyFill="1" applyBorder="1"/>
    <xf numFmtId="0" fontId="13" fillId="4" borderId="5" xfId="2" applyNumberFormat="1" applyFont="1" applyFill="1" applyBorder="1" applyAlignment="1">
      <alignment horizontal="center"/>
    </xf>
    <xf numFmtId="0" fontId="5" fillId="0" borderId="20" xfId="2" applyFont="1" applyBorder="1" applyAlignment="1">
      <alignment horizontal="center" vertical="center" wrapText="1"/>
    </xf>
    <xf numFmtId="0" fontId="32" fillId="0" borderId="18" xfId="2" applyFont="1" applyFill="1" applyBorder="1" applyAlignment="1">
      <alignment horizontal="center" vertical="center"/>
    </xf>
    <xf numFmtId="0" fontId="32" fillId="0" borderId="39" xfId="2" applyFont="1" applyFill="1" applyBorder="1" applyAlignment="1">
      <alignment horizontal="center" vertical="center"/>
    </xf>
    <xf numFmtId="0" fontId="37" fillId="0" borderId="39" xfId="2" applyFont="1" applyFill="1" applyBorder="1" applyAlignment="1">
      <alignment horizontal="center" vertical="center"/>
    </xf>
    <xf numFmtId="0" fontId="32" fillId="0" borderId="20" xfId="2" applyFont="1" applyFill="1" applyBorder="1" applyAlignment="1">
      <alignment horizontal="center" vertical="center"/>
    </xf>
    <xf numFmtId="0" fontId="5" fillId="0" borderId="13" xfId="2" applyNumberFormat="1" applyFont="1" applyBorder="1" applyAlignment="1">
      <alignment horizontal="center"/>
    </xf>
    <xf numFmtId="0" fontId="5" fillId="0" borderId="14" xfId="2" applyNumberFormat="1" applyFont="1" applyBorder="1" applyAlignment="1">
      <alignment horizontal="center"/>
    </xf>
    <xf numFmtId="0" fontId="13" fillId="2" borderId="14" xfId="2" applyNumberFormat="1" applyFont="1" applyFill="1" applyBorder="1" applyAlignment="1">
      <alignment horizontal="center"/>
    </xf>
    <xf numFmtId="0" fontId="39" fillId="0" borderId="14" xfId="2" applyNumberFormat="1" applyFont="1" applyBorder="1" applyAlignment="1">
      <alignment horizontal="center"/>
    </xf>
    <xf numFmtId="0" fontId="8" fillId="0" borderId="14" xfId="2" applyNumberFormat="1" applyFont="1" applyBorder="1" applyAlignment="1">
      <alignment horizontal="center"/>
    </xf>
    <xf numFmtId="0" fontId="13" fillId="0" borderId="14" xfId="2" applyNumberFormat="1" applyFont="1" applyBorder="1"/>
    <xf numFmtId="0" fontId="13" fillId="0" borderId="15" xfId="2" applyNumberFormat="1" applyFont="1" applyBorder="1"/>
    <xf numFmtId="0" fontId="5" fillId="0" borderId="2" xfId="2" applyNumberFormat="1" applyFont="1" applyBorder="1" applyAlignment="1">
      <alignment horizontal="center"/>
    </xf>
    <xf numFmtId="0" fontId="5" fillId="0" borderId="6" xfId="2" applyNumberFormat="1" applyFont="1" applyBorder="1" applyAlignment="1">
      <alignment horizontal="center"/>
    </xf>
    <xf numFmtId="0" fontId="13" fillId="2" borderId="6" xfId="2" applyNumberFormat="1" applyFont="1" applyFill="1" applyBorder="1" applyAlignment="1">
      <alignment horizontal="center"/>
    </xf>
    <xf numFmtId="0" fontId="39" fillId="0" borderId="6" xfId="2" applyNumberFormat="1" applyFont="1" applyBorder="1" applyAlignment="1">
      <alignment horizontal="center"/>
    </xf>
    <xf numFmtId="0" fontId="8" fillId="0" borderId="6" xfId="2" applyNumberFormat="1" applyFont="1" applyBorder="1" applyAlignment="1">
      <alignment horizontal="center"/>
    </xf>
    <xf numFmtId="0" fontId="13" fillId="0" borderId="6" xfId="2" applyNumberFormat="1" applyFont="1" applyBorder="1"/>
    <xf numFmtId="0" fontId="13" fillId="0" borderId="6" xfId="2" applyNumberFormat="1" applyFont="1" applyBorder="1" applyAlignment="1">
      <alignment horizontal="center"/>
    </xf>
    <xf numFmtId="0" fontId="13" fillId="0" borderId="5" xfId="2" applyNumberFormat="1" applyFont="1" applyBorder="1"/>
    <xf numFmtId="0" fontId="13" fillId="0" borderId="5" xfId="2" applyNumberFormat="1" applyFont="1" applyBorder="1" applyAlignment="1">
      <alignment horizontal="center"/>
    </xf>
    <xf numFmtId="0" fontId="38" fillId="0" borderId="8" xfId="2" quotePrefix="1" applyFont="1" applyBorder="1" applyAlignment="1">
      <alignment horizontal="center" vertical="center"/>
    </xf>
    <xf numFmtId="0" fontId="38" fillId="0" borderId="9" xfId="2" applyFont="1" applyBorder="1" applyAlignment="1">
      <alignment horizontal="center" vertical="center" wrapText="1"/>
    </xf>
    <xf numFmtId="0" fontId="2" fillId="0" borderId="54" xfId="2" applyFont="1" applyBorder="1" applyAlignment="1">
      <alignment horizontal="center"/>
    </xf>
    <xf numFmtId="0" fontId="40" fillId="0" borderId="63" xfId="2" applyFont="1" applyBorder="1" applyAlignment="1">
      <alignment horizontal="center" vertical="center" textRotation="180" wrapText="1"/>
    </xf>
    <xf numFmtId="0" fontId="40" fillId="0" borderId="64" xfId="2" applyFont="1" applyBorder="1" applyAlignment="1">
      <alignment horizontal="center" vertical="center" textRotation="180" wrapText="1"/>
    </xf>
    <xf numFmtId="0" fontId="40" fillId="0" borderId="63" xfId="2" applyFont="1" applyBorder="1" applyAlignment="1">
      <alignment horizontal="center" vertical="center" textRotation="180" shrinkToFit="1"/>
    </xf>
    <xf numFmtId="167" fontId="32" fillId="0" borderId="2" xfId="2" applyNumberFormat="1" applyFont="1" applyFill="1" applyBorder="1" applyAlignment="1">
      <alignment horizontal="left" vertical="center"/>
    </xf>
    <xf numFmtId="169" fontId="14" fillId="0" borderId="0" xfId="0" applyNumberFormat="1" applyFont="1" applyAlignment="1" applyProtection="1">
      <alignment horizontal="left" vertical="center"/>
      <protection hidden="1"/>
    </xf>
    <xf numFmtId="0" fontId="41" fillId="0" borderId="33" xfId="0" applyNumberFormat="1" applyFont="1" applyFill="1" applyBorder="1" applyAlignment="1" applyProtection="1">
      <alignment horizontal="center" vertical="center"/>
      <protection hidden="1"/>
    </xf>
    <xf numFmtId="0" fontId="14" fillId="0" borderId="33" xfId="0" applyFont="1" applyBorder="1" applyAlignment="1" applyProtection="1">
      <alignment horizontal="left" vertical="center" wrapText="1" indent="1" shrinkToFit="1"/>
      <protection hidden="1"/>
    </xf>
    <xf numFmtId="1" fontId="14" fillId="0" borderId="33" xfId="0" applyNumberFormat="1" applyFont="1" applyFill="1" applyBorder="1" applyAlignment="1" applyProtection="1">
      <alignment horizontal="center" vertical="center"/>
      <protection hidden="1"/>
    </xf>
    <xf numFmtId="0" fontId="41" fillId="4" borderId="11" xfId="0" applyNumberFormat="1" applyFont="1" applyFill="1" applyBorder="1" applyAlignment="1" applyProtection="1">
      <alignment horizontal="center" vertical="center"/>
      <protection hidden="1"/>
    </xf>
    <xf numFmtId="0" fontId="14" fillId="4" borderId="11" xfId="0" applyFont="1" applyFill="1" applyBorder="1" applyAlignment="1" applyProtection="1">
      <alignment horizontal="left" vertical="center" wrapText="1" indent="1" shrinkToFit="1"/>
      <protection hidden="1"/>
    </xf>
    <xf numFmtId="1" fontId="14" fillId="4" borderId="11" xfId="0" applyNumberFormat="1" applyFont="1" applyFill="1" applyBorder="1" applyAlignment="1" applyProtection="1">
      <alignment horizontal="center" vertical="center"/>
      <protection hidden="1"/>
    </xf>
    <xf numFmtId="0" fontId="41" fillId="0" borderId="36" xfId="0" applyNumberFormat="1" applyFont="1" applyFill="1" applyBorder="1" applyAlignment="1" applyProtection="1">
      <alignment horizontal="center" vertical="center"/>
      <protection hidden="1"/>
    </xf>
    <xf numFmtId="0" fontId="14" fillId="0" borderId="36" xfId="0" applyFont="1" applyBorder="1" applyAlignment="1" applyProtection="1">
      <alignment horizontal="left" vertical="center" wrapText="1" indent="1" shrinkToFit="1"/>
      <protection hidden="1"/>
    </xf>
    <xf numFmtId="1" fontId="14" fillId="0" borderId="36" xfId="0" applyNumberFormat="1" applyFont="1" applyFill="1" applyBorder="1" applyAlignment="1" applyProtection="1">
      <alignment horizontal="center" vertical="center"/>
      <protection hidden="1"/>
    </xf>
    <xf numFmtId="0" fontId="8" fillId="0" borderId="37" xfId="0" applyFont="1" applyBorder="1" applyAlignment="1" applyProtection="1">
      <alignment horizontal="left" vertical="center" wrapText="1" indent="1"/>
      <protection hidden="1"/>
    </xf>
    <xf numFmtId="0" fontId="8" fillId="0" borderId="38" xfId="0" applyFont="1" applyBorder="1" applyAlignment="1" applyProtection="1">
      <alignment horizontal="left" vertical="center" wrapText="1" indent="1"/>
      <protection hidden="1"/>
    </xf>
    <xf numFmtId="169" fontId="14" fillId="4" borderId="6" xfId="0" applyNumberFormat="1" applyFont="1" applyFill="1" applyBorder="1" applyAlignment="1" applyProtection="1">
      <alignment horizontal="left" vertical="center"/>
      <protection hidden="1"/>
    </xf>
    <xf numFmtId="0" fontId="46" fillId="0" borderId="0" xfId="0" applyFont="1"/>
    <xf numFmtId="0" fontId="45" fillId="0" borderId="0" xfId="0" applyFont="1" applyAlignment="1">
      <alignment horizontal="left" indent="1"/>
    </xf>
    <xf numFmtId="169" fontId="14" fillId="0" borderId="0" xfId="0" applyNumberFormat="1" applyFont="1" applyAlignment="1">
      <alignment horizontal="left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67" xfId="0" applyFont="1" applyBorder="1" applyAlignment="1">
      <alignment horizontal="center" vertical="center" wrapText="1"/>
    </xf>
    <xf numFmtId="0" fontId="46" fillId="0" borderId="68" xfId="0" applyFont="1" applyBorder="1" applyAlignment="1">
      <alignment horizontal="center" vertical="top" wrapText="1"/>
    </xf>
    <xf numFmtId="0" fontId="3" fillId="0" borderId="70" xfId="0" applyFont="1" applyBorder="1" applyAlignment="1">
      <alignment vertical="center"/>
    </xf>
    <xf numFmtId="0" fontId="3" fillId="0" borderId="73" xfId="0" applyFont="1" applyBorder="1" applyAlignment="1">
      <alignment vertical="center"/>
    </xf>
    <xf numFmtId="0" fontId="3" fillId="0" borderId="76" xfId="0" applyFont="1" applyBorder="1" applyAlignment="1">
      <alignment vertical="center"/>
    </xf>
    <xf numFmtId="0" fontId="43" fillId="0" borderId="77" xfId="0" applyFont="1" applyBorder="1" applyAlignment="1">
      <alignment vertical="top" wrapText="1"/>
    </xf>
    <xf numFmtId="0" fontId="3" fillId="0" borderId="78" xfId="0" applyFont="1" applyBorder="1" applyAlignment="1">
      <alignment vertical="center"/>
    </xf>
    <xf numFmtId="0" fontId="43" fillId="0" borderId="79" xfId="0" applyFont="1" applyBorder="1" applyAlignment="1">
      <alignment vertical="top" wrapText="1"/>
    </xf>
    <xf numFmtId="0" fontId="3" fillId="0" borderId="71" xfId="0" applyFont="1" applyBorder="1" applyAlignment="1">
      <alignment vertical="center"/>
    </xf>
    <xf numFmtId="0" fontId="3" fillId="0" borderId="86" xfId="0" applyFont="1" applyBorder="1" applyAlignment="1">
      <alignment vertical="center"/>
    </xf>
    <xf numFmtId="0" fontId="3" fillId="0" borderId="87" xfId="0" applyFont="1" applyBorder="1" applyAlignment="1">
      <alignment vertical="center"/>
    </xf>
    <xf numFmtId="0" fontId="3" fillId="0" borderId="74" xfId="0" applyFont="1" applyBorder="1" applyAlignment="1">
      <alignment vertical="center"/>
    </xf>
    <xf numFmtId="0" fontId="9" fillId="0" borderId="18" xfId="2" applyBorder="1" applyAlignment="1">
      <alignment horizontal="centerContinuous"/>
    </xf>
    <xf numFmtId="0" fontId="14" fillId="0" borderId="20" xfId="2" applyFont="1" applyBorder="1" applyAlignment="1">
      <alignment horizontal="center" vertical="center" wrapText="1"/>
    </xf>
    <xf numFmtId="0" fontId="6" fillId="0" borderId="18" xfId="2" applyFont="1" applyBorder="1" applyAlignment="1">
      <alignment horizontal="center"/>
    </xf>
    <xf numFmtId="0" fontId="6" fillId="0" borderId="39" xfId="2" applyFont="1" applyBorder="1" applyAlignment="1">
      <alignment horizontal="center"/>
    </xf>
    <xf numFmtId="0" fontId="36" fillId="0" borderId="39" xfId="2" applyFont="1" applyBorder="1" applyAlignment="1">
      <alignment horizontal="center"/>
    </xf>
    <xf numFmtId="0" fontId="9" fillId="0" borderId="39" xfId="2" applyBorder="1"/>
    <xf numFmtId="0" fontId="9" fillId="0" borderId="20" xfId="2" applyBorder="1"/>
    <xf numFmtId="0" fontId="2" fillId="0" borderId="6" xfId="2" applyFont="1" applyBorder="1"/>
    <xf numFmtId="0" fontId="35" fillId="0" borderId="6" xfId="2" applyFont="1" applyBorder="1"/>
    <xf numFmtId="0" fontId="9" fillId="0" borderId="90" xfId="2" applyBorder="1"/>
    <xf numFmtId="0" fontId="2" fillId="0" borderId="90" xfId="2" applyFont="1" applyBorder="1"/>
    <xf numFmtId="0" fontId="35" fillId="0" borderId="90" xfId="2" applyFont="1" applyBorder="1"/>
    <xf numFmtId="0" fontId="13" fillId="0" borderId="91" xfId="2" applyFont="1" applyBorder="1" applyAlignment="1">
      <alignment horizontal="center" vertical="center"/>
    </xf>
    <xf numFmtId="0" fontId="13" fillId="0" borderId="92" xfId="2" applyFont="1" applyBorder="1" applyAlignment="1">
      <alignment horizontal="center" vertical="center"/>
    </xf>
    <xf numFmtId="0" fontId="9" fillId="0" borderId="93" xfId="2" applyBorder="1"/>
    <xf numFmtId="0" fontId="2" fillId="0" borderId="16" xfId="2" applyFont="1" applyBorder="1"/>
    <xf numFmtId="0" fontId="2" fillId="4" borderId="16" xfId="2" applyFont="1" applyFill="1" applyBorder="1"/>
    <xf numFmtId="0" fontId="2" fillId="4" borderId="6" xfId="2" applyFont="1" applyFill="1" applyBorder="1"/>
    <xf numFmtId="0" fontId="35" fillId="4" borderId="6" xfId="2" applyFont="1" applyFill="1" applyBorder="1"/>
    <xf numFmtId="0" fontId="5" fillId="4" borderId="13" xfId="2" applyNumberFormat="1" applyFont="1" applyFill="1" applyBorder="1" applyAlignment="1">
      <alignment horizontal="center"/>
    </xf>
    <xf numFmtId="0" fontId="5" fillId="4" borderId="14" xfId="2" applyNumberFormat="1" applyFont="1" applyFill="1" applyBorder="1" applyAlignment="1">
      <alignment horizontal="center"/>
    </xf>
    <xf numFmtId="0" fontId="13" fillId="4" borderId="14" xfId="2" applyNumberFormat="1" applyFont="1" applyFill="1" applyBorder="1" applyAlignment="1">
      <alignment horizontal="center"/>
    </xf>
    <xf numFmtId="0" fontId="39" fillId="4" borderId="14" xfId="2" applyNumberFormat="1" applyFont="1" applyFill="1" applyBorder="1" applyAlignment="1">
      <alignment horizontal="center"/>
    </xf>
    <xf numFmtId="0" fontId="8" fillId="4" borderId="14" xfId="2" applyNumberFormat="1" applyFont="1" applyFill="1" applyBorder="1" applyAlignment="1">
      <alignment horizontal="center"/>
    </xf>
    <xf numFmtId="0" fontId="13" fillId="4" borderId="14" xfId="2" applyNumberFormat="1" applyFont="1" applyFill="1" applyBorder="1"/>
    <xf numFmtId="0" fontId="13" fillId="4" borderId="15" xfId="2" applyNumberFormat="1" applyFont="1" applyFill="1" applyBorder="1"/>
    <xf numFmtId="0" fontId="8" fillId="4" borderId="6" xfId="2" applyNumberFormat="1" applyFont="1" applyFill="1" applyBorder="1" applyAlignment="1">
      <alignment horizontal="center"/>
    </xf>
    <xf numFmtId="0" fontId="5" fillId="7" borderId="2" xfId="2" applyNumberFormat="1" applyFont="1" applyFill="1" applyBorder="1" applyAlignment="1">
      <alignment horizontal="center"/>
    </xf>
    <xf numFmtId="0" fontId="5" fillId="7" borderId="6" xfId="2" applyNumberFormat="1" applyFont="1" applyFill="1" applyBorder="1" applyAlignment="1">
      <alignment horizontal="center"/>
    </xf>
    <xf numFmtId="0" fontId="13" fillId="7" borderId="6" xfId="2" applyNumberFormat="1" applyFont="1" applyFill="1" applyBorder="1" applyAlignment="1">
      <alignment horizontal="center"/>
    </xf>
    <xf numFmtId="0" fontId="39" fillId="7" borderId="6" xfId="2" applyNumberFormat="1" applyFont="1" applyFill="1" applyBorder="1" applyAlignment="1">
      <alignment horizontal="center"/>
    </xf>
    <xf numFmtId="0" fontId="13" fillId="7" borderId="5" xfId="2" applyNumberFormat="1" applyFont="1" applyFill="1" applyBorder="1" applyAlignment="1">
      <alignment horizontal="center"/>
    </xf>
    <xf numFmtId="0" fontId="5" fillId="7" borderId="13" xfId="2" applyNumberFormat="1" applyFont="1" applyFill="1" applyBorder="1" applyAlignment="1">
      <alignment horizontal="center"/>
    </xf>
    <xf numFmtId="0" fontId="5" fillId="7" borderId="14" xfId="2" applyNumberFormat="1" applyFont="1" applyFill="1" applyBorder="1" applyAlignment="1">
      <alignment horizontal="center"/>
    </xf>
    <xf numFmtId="0" fontId="13" fillId="7" borderId="14" xfId="2" applyNumberFormat="1" applyFont="1" applyFill="1" applyBorder="1" applyAlignment="1">
      <alignment horizontal="center"/>
    </xf>
    <xf numFmtId="0" fontId="39" fillId="7" borderId="14" xfId="2" applyNumberFormat="1" applyFont="1" applyFill="1" applyBorder="1" applyAlignment="1">
      <alignment horizontal="center"/>
    </xf>
    <xf numFmtId="0" fontId="8" fillId="7" borderId="14" xfId="2" applyNumberFormat="1" applyFont="1" applyFill="1" applyBorder="1" applyAlignment="1">
      <alignment horizontal="center"/>
    </xf>
    <xf numFmtId="0" fontId="13" fillId="7" borderId="14" xfId="2" applyNumberFormat="1" applyFont="1" applyFill="1" applyBorder="1"/>
    <xf numFmtId="0" fontId="13" fillId="7" borderId="15" xfId="2" applyNumberFormat="1" applyFont="1" applyFill="1" applyBorder="1"/>
    <xf numFmtId="0" fontId="3" fillId="0" borderId="94" xfId="0" applyFont="1" applyBorder="1" applyAlignment="1">
      <alignment vertical="center"/>
    </xf>
    <xf numFmtId="0" fontId="3" fillId="0" borderId="95" xfId="0" applyFont="1" applyBorder="1" applyAlignment="1">
      <alignment vertical="center"/>
    </xf>
    <xf numFmtId="1" fontId="3" fillId="0" borderId="95" xfId="0" applyNumberFormat="1" applyFont="1" applyBorder="1" applyAlignment="1">
      <alignment vertical="center"/>
    </xf>
    <xf numFmtId="0" fontId="3" fillId="0" borderId="96" xfId="0" applyFont="1" applyBorder="1" applyAlignment="1">
      <alignment vertical="center"/>
    </xf>
    <xf numFmtId="0" fontId="3" fillId="0" borderId="89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3" fillId="0" borderId="97" xfId="0" applyFont="1" applyBorder="1" applyAlignment="1">
      <alignment vertical="center"/>
    </xf>
    <xf numFmtId="0" fontId="3" fillId="0" borderId="98" xfId="0" applyFont="1" applyBorder="1" applyAlignment="1">
      <alignment vertical="center"/>
    </xf>
    <xf numFmtId="0" fontId="3" fillId="0" borderId="99" xfId="0" applyFont="1" applyBorder="1" applyAlignment="1">
      <alignment vertical="center"/>
    </xf>
    <xf numFmtId="1" fontId="3" fillId="0" borderId="99" xfId="0" applyNumberFormat="1" applyFont="1" applyBorder="1" applyAlignment="1">
      <alignment vertical="center"/>
    </xf>
    <xf numFmtId="0" fontId="3" fillId="0" borderId="100" xfId="0" applyFont="1" applyBorder="1" applyAlignment="1">
      <alignment vertical="center"/>
    </xf>
    <xf numFmtId="0" fontId="3" fillId="0" borderId="101" xfId="0" applyFont="1" applyBorder="1" applyAlignment="1">
      <alignment vertical="center"/>
    </xf>
    <xf numFmtId="0" fontId="44" fillId="0" borderId="0" xfId="0" applyFont="1" applyAlignment="1">
      <alignment horizontal="centerContinuous"/>
    </xf>
    <xf numFmtId="171" fontId="35" fillId="6" borderId="6" xfId="0" applyNumberFormat="1" applyFont="1" applyFill="1" applyBorder="1" applyAlignment="1">
      <alignment horizontal="left" vertical="center" indent="1"/>
    </xf>
    <xf numFmtId="0" fontId="38" fillId="0" borderId="9" xfId="2" applyFont="1" applyFill="1" applyBorder="1" applyAlignment="1">
      <alignment horizontal="center" vertical="center" wrapText="1"/>
    </xf>
    <xf numFmtId="0" fontId="5" fillId="0" borderId="6" xfId="2" applyNumberFormat="1" applyFont="1" applyFill="1" applyBorder="1" applyAlignment="1">
      <alignment horizontal="center"/>
    </xf>
    <xf numFmtId="0" fontId="5" fillId="0" borderId="2" xfId="2" applyNumberFormat="1" applyFont="1" applyFill="1" applyBorder="1" applyAlignment="1">
      <alignment horizontal="center"/>
    </xf>
    <xf numFmtId="0" fontId="13" fillId="0" borderId="6" xfId="2" applyNumberFormat="1" applyFont="1" applyFill="1" applyBorder="1" applyAlignment="1">
      <alignment horizontal="center"/>
    </xf>
    <xf numFmtId="0" fontId="39" fillId="0" borderId="6" xfId="2" applyNumberFormat="1" applyFont="1" applyFill="1" applyBorder="1" applyAlignment="1">
      <alignment horizontal="center"/>
    </xf>
    <xf numFmtId="0" fontId="8" fillId="0" borderId="6" xfId="2" applyNumberFormat="1" applyFont="1" applyFill="1" applyBorder="1" applyAlignment="1">
      <alignment horizontal="center"/>
    </xf>
    <xf numFmtId="0" fontId="13" fillId="0" borderId="5" xfId="2" applyNumberFormat="1" applyFont="1" applyFill="1" applyBorder="1" applyAlignment="1">
      <alignment horizontal="center"/>
    </xf>
    <xf numFmtId="0" fontId="5" fillId="0" borderId="13" xfId="2" applyNumberFormat="1" applyFont="1" applyFill="1" applyBorder="1" applyAlignment="1">
      <alignment horizontal="center"/>
    </xf>
    <xf numFmtId="0" fontId="5" fillId="0" borderId="14" xfId="2" applyNumberFormat="1" applyFont="1" applyFill="1" applyBorder="1" applyAlignment="1">
      <alignment horizontal="center"/>
    </xf>
    <xf numFmtId="0" fontId="13" fillId="0" borderId="14" xfId="2" applyNumberFormat="1" applyFont="1" applyFill="1" applyBorder="1" applyAlignment="1">
      <alignment horizontal="center"/>
    </xf>
    <xf numFmtId="0" fontId="39" fillId="0" borderId="14" xfId="2" applyNumberFormat="1" applyFont="1" applyFill="1" applyBorder="1" applyAlignment="1">
      <alignment horizontal="center"/>
    </xf>
    <xf numFmtId="0" fontId="8" fillId="0" borderId="14" xfId="2" applyNumberFormat="1" applyFont="1" applyFill="1" applyBorder="1" applyAlignment="1">
      <alignment horizontal="center"/>
    </xf>
    <xf numFmtId="0" fontId="13" fillId="0" borderId="14" xfId="2" applyNumberFormat="1" applyFont="1" applyFill="1" applyBorder="1"/>
    <xf numFmtId="0" fontId="13" fillId="0" borderId="15" xfId="2" applyNumberFormat="1" applyFont="1" applyFill="1" applyBorder="1"/>
    <xf numFmtId="1" fontId="24" fillId="0" borderId="6" xfId="2" applyNumberFormat="1" applyFont="1" applyFill="1" applyBorder="1" applyAlignment="1">
      <alignment horizontal="center"/>
    </xf>
    <xf numFmtId="0" fontId="13" fillId="0" borderId="6" xfId="2" applyNumberFormat="1" applyFont="1" applyFill="1" applyBorder="1"/>
    <xf numFmtId="0" fontId="13" fillId="0" borderId="5" xfId="2" applyNumberFormat="1" applyFont="1" applyFill="1" applyBorder="1"/>
    <xf numFmtId="0" fontId="17" fillId="0" borderId="0" xfId="0" applyFont="1" applyAlignment="1">
      <alignment horizontal="left"/>
    </xf>
    <xf numFmtId="1" fontId="54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6" fillId="0" borderId="0" xfId="0" applyFont="1"/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54" fillId="0" borderId="0" xfId="0" applyFont="1" applyAlignment="1">
      <alignment horizontal="center" vertical="center"/>
    </xf>
    <xf numFmtId="0" fontId="0" fillId="8" borderId="0" xfId="0" applyFill="1"/>
    <xf numFmtId="0" fontId="53" fillId="8" borderId="0" xfId="0" applyFont="1" applyFill="1"/>
    <xf numFmtId="0" fontId="13" fillId="8" borderId="0" xfId="0" applyFont="1" applyFill="1" applyAlignment="1">
      <alignment horizontal="right"/>
    </xf>
    <xf numFmtId="169" fontId="14" fillId="8" borderId="6" xfId="0" applyNumberFormat="1" applyFont="1" applyFill="1" applyBorder="1" applyAlignment="1" applyProtection="1">
      <alignment horizontal="left" vertical="center"/>
      <protection hidden="1"/>
    </xf>
    <xf numFmtId="0" fontId="55" fillId="8" borderId="0" xfId="0" applyFont="1" applyFill="1"/>
    <xf numFmtId="0" fontId="29" fillId="4" borderId="102" xfId="0" applyFont="1" applyFill="1" applyBorder="1" applyAlignment="1" applyProtection="1">
      <alignment horizontal="left" vertical="center" indent="1"/>
      <protection hidden="1"/>
    </xf>
    <xf numFmtId="0" fontId="25" fillId="4" borderId="103" xfId="0" applyFont="1" applyFill="1" applyBorder="1" applyAlignment="1" applyProtection="1">
      <alignment horizontal="left" vertical="center" indent="1"/>
      <protection hidden="1"/>
    </xf>
    <xf numFmtId="0" fontId="0" fillId="7" borderId="6" xfId="0" applyFill="1" applyBorder="1" applyAlignment="1">
      <alignment horizontal="center"/>
    </xf>
    <xf numFmtId="0" fontId="24" fillId="7" borderId="6" xfId="0" applyFont="1" applyFill="1" applyBorder="1" applyAlignment="1" applyProtection="1">
      <alignment vertical="center" wrapText="1"/>
      <protection hidden="1"/>
    </xf>
    <xf numFmtId="0" fontId="8" fillId="4" borderId="103" xfId="0" applyFont="1" applyFill="1" applyBorder="1" applyAlignment="1" applyProtection="1">
      <alignment horizontal="left" vertical="center" indent="1"/>
      <protection hidden="1"/>
    </xf>
    <xf numFmtId="0" fontId="8" fillId="7" borderId="6" xfId="0" applyFont="1" applyFill="1" applyBorder="1" applyAlignment="1" applyProtection="1">
      <alignment vertical="center" wrapText="1"/>
      <protection hidden="1"/>
    </xf>
    <xf numFmtId="0" fontId="8" fillId="7" borderId="6" xfId="0" applyFont="1" applyFill="1" applyBorder="1" applyAlignment="1" applyProtection="1">
      <alignment horizontal="left" vertical="center" indent="1"/>
      <protection hidden="1"/>
    </xf>
    <xf numFmtId="0" fontId="0" fillId="4" borderId="6" xfId="0" applyFill="1" applyBorder="1" applyAlignment="1">
      <alignment horizontal="center"/>
    </xf>
    <xf numFmtId="0" fontId="24" fillId="4" borderId="6" xfId="0" applyFont="1" applyFill="1" applyBorder="1" applyAlignment="1" applyProtection="1">
      <alignment vertical="center" wrapText="1"/>
      <protection hidden="1"/>
    </xf>
    <xf numFmtId="0" fontId="8" fillId="4" borderId="6" xfId="0" applyFont="1" applyFill="1" applyBorder="1" applyAlignment="1" applyProtection="1">
      <alignment vertical="center" wrapText="1"/>
      <protection hidden="1"/>
    </xf>
    <xf numFmtId="0" fontId="2" fillId="7" borderId="6" xfId="0" applyFont="1" applyFill="1" applyBorder="1"/>
    <xf numFmtId="0" fontId="0" fillId="7" borderId="6" xfId="0" applyFill="1" applyBorder="1"/>
    <xf numFmtId="0" fontId="3" fillId="8" borderId="0" xfId="0" applyFont="1" applyFill="1" applyAlignment="1">
      <alignment vertical="center"/>
    </xf>
    <xf numFmtId="0" fontId="14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18" fillId="8" borderId="0" xfId="0" applyNumberFormat="1" applyFont="1" applyFill="1" applyAlignment="1"/>
    <xf numFmtId="0" fontId="23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14" fillId="8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" fontId="3" fillId="5" borderId="0" xfId="0" applyNumberFormat="1" applyFont="1" applyFill="1" applyAlignment="1">
      <alignment vertical="center"/>
    </xf>
    <xf numFmtId="0" fontId="4" fillId="5" borderId="0" xfId="0" applyFont="1" applyFill="1" applyBorder="1" applyAlignment="1" applyProtection="1">
      <alignment horizontal="center" vertical="center"/>
      <protection hidden="1"/>
    </xf>
    <xf numFmtId="0" fontId="3" fillId="5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horizontal="centerContinuous" vertical="center"/>
    </xf>
    <xf numFmtId="0" fontId="14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Alignment="1">
      <alignment vertical="center"/>
    </xf>
    <xf numFmtId="0" fontId="7" fillId="5" borderId="0" xfId="0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Border="1" applyAlignment="1" applyProtection="1">
      <alignment vertical="center"/>
      <protection hidden="1"/>
    </xf>
    <xf numFmtId="1" fontId="7" fillId="5" borderId="0" xfId="0" applyNumberFormat="1" applyFont="1" applyFill="1" applyBorder="1" applyAlignment="1" applyProtection="1">
      <alignment horizontal="center" vertical="center"/>
      <protection hidden="1"/>
    </xf>
    <xf numFmtId="0" fontId="8" fillId="5" borderId="0" xfId="0" applyFont="1" applyFill="1" applyBorder="1" applyAlignment="1">
      <alignment vertical="center"/>
    </xf>
    <xf numFmtId="0" fontId="28" fillId="5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vertical="center"/>
    </xf>
    <xf numFmtId="0" fontId="0" fillId="5" borderId="0" xfId="0" applyFill="1"/>
    <xf numFmtId="0" fontId="2" fillId="5" borderId="0" xfId="0" applyFont="1" applyFill="1"/>
    <xf numFmtId="0" fontId="51" fillId="5" borderId="0" xfId="0" applyFont="1" applyFill="1" applyAlignment="1">
      <alignment horizontal="center"/>
    </xf>
    <xf numFmtId="0" fontId="58" fillId="0" borderId="6" xfId="0" quotePrefix="1" applyFont="1" applyBorder="1" applyAlignment="1">
      <alignment horizontal="center" vertical="center"/>
    </xf>
    <xf numFmtId="0" fontId="59" fillId="0" borderId="39" xfId="0" applyFont="1" applyBorder="1" applyAlignment="1">
      <alignment horizontal="left" vertical="center"/>
    </xf>
    <xf numFmtId="0" fontId="59" fillId="0" borderId="14" xfId="0" applyFont="1" applyBorder="1" applyAlignment="1">
      <alignment horizontal="center" vertical="center"/>
    </xf>
    <xf numFmtId="0" fontId="45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0" fontId="60" fillId="0" borderId="0" xfId="0" applyFont="1"/>
    <xf numFmtId="1" fontId="61" fillId="0" borderId="0" xfId="0" applyNumberFormat="1" applyFont="1" applyAlignment="1">
      <alignment horizontal="left" vertical="center"/>
    </xf>
    <xf numFmtId="0" fontId="61" fillId="0" borderId="0" xfId="0" applyFont="1" applyAlignment="1">
      <alignment horizontal="center"/>
    </xf>
    <xf numFmtId="0" fontId="62" fillId="0" borderId="0" xfId="0" applyFont="1" applyAlignment="1">
      <alignment vertical="center"/>
    </xf>
    <xf numFmtId="0" fontId="63" fillId="0" borderId="0" xfId="0" applyFont="1"/>
    <xf numFmtId="1" fontId="61" fillId="0" borderId="0" xfId="0" applyNumberFormat="1" applyFont="1" applyAlignment="1">
      <alignment horizontal="left" vertical="center" indent="1"/>
    </xf>
    <xf numFmtId="1" fontId="64" fillId="0" borderId="0" xfId="0" applyNumberFormat="1" applyFont="1" applyAlignment="1">
      <alignment horizontal="left" vertical="center"/>
    </xf>
    <xf numFmtId="1" fontId="64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/>
    </xf>
    <xf numFmtId="0" fontId="65" fillId="0" borderId="0" xfId="0" applyFont="1" applyAlignment="1">
      <alignment horizontal="left"/>
    </xf>
    <xf numFmtId="0" fontId="66" fillId="0" borderId="6" xfId="0" quotePrefix="1" applyFont="1" applyFill="1" applyBorder="1" applyAlignment="1" applyProtection="1">
      <alignment horizontal="center" vertical="center"/>
    </xf>
    <xf numFmtId="0" fontId="66" fillId="0" borderId="6" xfId="0" applyFont="1" applyFill="1" applyBorder="1" applyAlignment="1" applyProtection="1">
      <alignment horizontal="left" vertical="center"/>
    </xf>
    <xf numFmtId="0" fontId="66" fillId="0" borderId="6" xfId="0" applyFont="1" applyFill="1" applyBorder="1" applyAlignment="1" applyProtection="1">
      <alignment horizontal="center" vertical="center"/>
    </xf>
    <xf numFmtId="0" fontId="59" fillId="0" borderId="6" xfId="0" applyFont="1" applyFill="1" applyBorder="1" applyAlignment="1" applyProtection="1">
      <alignment horizontal="left" vertical="center"/>
    </xf>
    <xf numFmtId="0" fontId="59" fillId="0" borderId="6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>
      <alignment horizontal="center"/>
    </xf>
    <xf numFmtId="0" fontId="56" fillId="6" borderId="0" xfId="0" applyFont="1" applyFill="1" applyAlignment="1">
      <alignment horizontal="center"/>
    </xf>
    <xf numFmtId="0" fontId="14" fillId="4" borderId="6" xfId="0" applyFont="1" applyFill="1" applyBorder="1" applyAlignment="1" applyProtection="1">
      <alignment horizontal="left" vertical="center" indent="1"/>
      <protection hidden="1"/>
    </xf>
    <xf numFmtId="0" fontId="38" fillId="6" borderId="6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0" borderId="60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90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4" fillId="0" borderId="53" xfId="2" quotePrefix="1" applyFont="1" applyBorder="1" applyAlignment="1">
      <alignment horizontal="center" vertical="center"/>
    </xf>
    <xf numFmtId="0" fontId="14" fillId="0" borderId="59" xfId="2" quotePrefix="1" applyFont="1" applyBorder="1" applyAlignment="1">
      <alignment horizontal="center" vertical="center"/>
    </xf>
    <xf numFmtId="0" fontId="13" fillId="0" borderId="1" xfId="2" quotePrefix="1" applyFont="1" applyBorder="1" applyAlignment="1">
      <alignment horizontal="center" vertical="center"/>
    </xf>
    <xf numFmtId="0" fontId="13" fillId="0" borderId="4" xfId="2" quotePrefix="1" applyFont="1" applyBorder="1" applyAlignment="1">
      <alignment horizontal="center" vertical="center"/>
    </xf>
    <xf numFmtId="0" fontId="9" fillId="0" borderId="54" xfId="2" applyBorder="1" applyAlignment="1">
      <alignment horizontal="center"/>
    </xf>
    <xf numFmtId="0" fontId="9" fillId="0" borderId="62" xfId="2" applyBorder="1" applyAlignment="1">
      <alignment horizontal="center"/>
    </xf>
    <xf numFmtId="0" fontId="9" fillId="0" borderId="95" xfId="2" applyBorder="1" applyAlignment="1">
      <alignment horizontal="center"/>
    </xf>
    <xf numFmtId="0" fontId="43" fillId="0" borderId="84" xfId="0" applyFont="1" applyBorder="1" applyAlignment="1">
      <alignment horizontal="left" vertical="top" wrapText="1"/>
    </xf>
    <xf numFmtId="0" fontId="43" fillId="0" borderId="70" xfId="0" applyFont="1" applyBorder="1" applyAlignment="1">
      <alignment horizontal="left" vertical="top" wrapText="1"/>
    </xf>
    <xf numFmtId="0" fontId="43" fillId="0" borderId="85" xfId="0" applyFont="1" applyBorder="1" applyAlignment="1">
      <alignment horizontal="left" vertical="top" wrapText="1"/>
    </xf>
    <xf numFmtId="0" fontId="43" fillId="0" borderId="86" xfId="0" applyFont="1" applyBorder="1" applyAlignment="1">
      <alignment horizontal="left" vertical="top" wrapText="1"/>
    </xf>
    <xf numFmtId="0" fontId="43" fillId="0" borderId="88" xfId="0" applyFont="1" applyBorder="1" applyAlignment="1">
      <alignment horizontal="left" vertical="top" wrapText="1"/>
    </xf>
    <xf numFmtId="0" fontId="43" fillId="0" borderId="73" xfId="0" applyFont="1" applyBorder="1" applyAlignment="1">
      <alignment horizontal="left" vertical="top" wrapText="1"/>
    </xf>
    <xf numFmtId="0" fontId="43" fillId="0" borderId="80" xfId="0" applyFont="1" applyBorder="1" applyAlignment="1">
      <alignment horizontal="center" vertical="center" wrapText="1"/>
    </xf>
    <xf numFmtId="0" fontId="43" fillId="0" borderId="76" xfId="0" applyFont="1" applyBorder="1" applyAlignment="1">
      <alignment horizontal="center" vertical="center" wrapText="1"/>
    </xf>
    <xf numFmtId="0" fontId="43" fillId="0" borderId="81" xfId="0" applyFont="1" applyBorder="1" applyAlignment="1">
      <alignment horizontal="center" vertical="center" wrapText="1"/>
    </xf>
    <xf numFmtId="0" fontId="43" fillId="0" borderId="82" xfId="0" applyFont="1" applyBorder="1" applyAlignment="1">
      <alignment horizontal="center" vertical="center" wrapText="1"/>
    </xf>
    <xf numFmtId="0" fontId="43" fillId="0" borderId="83" xfId="0" applyFont="1" applyBorder="1" applyAlignment="1">
      <alignment horizontal="center" vertical="center" wrapText="1"/>
    </xf>
    <xf numFmtId="0" fontId="43" fillId="0" borderId="78" xfId="0" applyFont="1" applyBorder="1" applyAlignment="1">
      <alignment horizontal="center" vertical="center" wrapText="1"/>
    </xf>
    <xf numFmtId="0" fontId="43" fillId="0" borderId="76" xfId="0" applyFont="1" applyBorder="1" applyAlignment="1">
      <alignment horizontal="left" vertical="top" wrapText="1"/>
    </xf>
    <xf numFmtId="0" fontId="43" fillId="0" borderId="78" xfId="0" applyFont="1" applyBorder="1" applyAlignment="1">
      <alignment horizontal="left" vertical="top" wrapText="1"/>
    </xf>
    <xf numFmtId="0" fontId="43" fillId="0" borderId="69" xfId="0" applyFont="1" applyBorder="1" applyAlignment="1">
      <alignment horizontal="left" vertical="center" wrapText="1"/>
    </xf>
    <xf numFmtId="0" fontId="43" fillId="0" borderId="70" xfId="0" applyFont="1" applyBorder="1" applyAlignment="1">
      <alignment horizontal="left" vertical="center" wrapText="1"/>
    </xf>
    <xf numFmtId="0" fontId="43" fillId="0" borderId="72" xfId="0" applyFont="1" applyBorder="1" applyAlignment="1">
      <alignment horizontal="left" vertical="center" wrapText="1"/>
    </xf>
    <xf numFmtId="0" fontId="43" fillId="0" borderId="73" xfId="0" applyFont="1" applyBorder="1" applyAlignment="1">
      <alignment horizontal="left" vertical="center" wrapText="1"/>
    </xf>
    <xf numFmtId="0" fontId="14" fillId="0" borderId="67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46" fillId="0" borderId="66" xfId="0" applyFont="1" applyBorder="1" applyAlignment="1">
      <alignment horizontal="center" vertical="top" wrapText="1"/>
    </xf>
    <xf numFmtId="0" fontId="46" fillId="0" borderId="75" xfId="0" applyFont="1" applyBorder="1" applyAlignment="1">
      <alignment horizontal="center" vertical="top" wrapText="1"/>
    </xf>
    <xf numFmtId="0" fontId="46" fillId="0" borderId="65" xfId="0" applyFont="1" applyBorder="1" applyAlignment="1">
      <alignment horizontal="center" vertical="top" wrapText="1"/>
    </xf>
    <xf numFmtId="1" fontId="42" fillId="4" borderId="10" xfId="0" applyNumberFormat="1" applyFont="1" applyFill="1" applyBorder="1" applyAlignment="1" applyProtection="1">
      <alignment horizontal="center" vertical="center" shrinkToFit="1"/>
      <protection hidden="1"/>
    </xf>
    <xf numFmtId="1" fontId="42" fillId="4" borderId="57" xfId="0" applyNumberFormat="1" applyFont="1" applyFill="1" applyBorder="1" applyAlignment="1" applyProtection="1">
      <alignment horizontal="center" vertical="center" shrinkToFit="1"/>
      <protection hidden="1"/>
    </xf>
    <xf numFmtId="1" fontId="42" fillId="4" borderId="58" xfId="0" applyNumberFormat="1" applyFont="1" applyFill="1" applyBorder="1" applyAlignment="1" applyProtection="1">
      <alignment horizontal="center" vertical="center" shrinkToFit="1"/>
      <protection hidden="1"/>
    </xf>
    <xf numFmtId="0" fontId="42" fillId="0" borderId="37" xfId="0" applyFont="1" applyBorder="1" applyAlignment="1" applyProtection="1">
      <alignment horizontal="left" vertical="center" wrapText="1" indent="1"/>
      <protection hidden="1"/>
    </xf>
    <xf numFmtId="0" fontId="42" fillId="0" borderId="49" xfId="0" applyFont="1" applyBorder="1" applyAlignment="1" applyProtection="1">
      <alignment horizontal="left" vertical="center" wrapText="1" indent="1"/>
      <protection hidden="1"/>
    </xf>
    <xf numFmtId="0" fontId="42" fillId="0" borderId="50" xfId="0" applyFont="1" applyBorder="1" applyAlignment="1" applyProtection="1">
      <alignment horizontal="left" vertical="center" wrapText="1" indent="1"/>
      <protection hidden="1"/>
    </xf>
    <xf numFmtId="1" fontId="42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42" fillId="0" borderId="49" xfId="0" applyNumberFormat="1" applyFont="1" applyFill="1" applyBorder="1" applyAlignment="1" applyProtection="1">
      <alignment horizontal="left" vertical="center" indent="1" shrinkToFit="1"/>
      <protection hidden="1"/>
    </xf>
    <xf numFmtId="1" fontId="42" fillId="0" borderId="50" xfId="0" applyNumberFormat="1" applyFont="1" applyFill="1" applyBorder="1" applyAlignment="1" applyProtection="1">
      <alignment horizontal="left" vertical="center" indent="1" shrinkToFit="1"/>
      <protection hidden="1"/>
    </xf>
    <xf numFmtId="1" fontId="42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42" fillId="0" borderId="49" xfId="0" applyNumberFormat="1" applyFont="1" applyFill="1" applyBorder="1" applyAlignment="1" applyProtection="1">
      <alignment horizontal="left" vertical="center" wrapText="1" indent="1"/>
      <protection hidden="1"/>
    </xf>
    <xf numFmtId="1" fontId="42" fillId="0" borderId="50" xfId="0" applyNumberFormat="1" applyFont="1" applyFill="1" applyBorder="1" applyAlignment="1" applyProtection="1">
      <alignment horizontal="left" vertical="center" wrapText="1" indent="1"/>
      <protection hidden="1"/>
    </xf>
    <xf numFmtId="0" fontId="57" fillId="5" borderId="0" xfId="0" applyFont="1" applyFill="1" applyAlignment="1">
      <alignment horizontal="left" vertical="center"/>
    </xf>
    <xf numFmtId="0" fontId="8" fillId="0" borderId="37" xfId="0" applyFont="1" applyBorder="1" applyAlignment="1" applyProtection="1">
      <alignment horizontal="left" vertical="center" wrapText="1" indent="1"/>
      <protection hidden="1"/>
    </xf>
    <xf numFmtId="0" fontId="8" fillId="0" borderId="38" xfId="0" applyFont="1" applyBorder="1" applyAlignment="1" applyProtection="1">
      <alignment horizontal="left" vertical="center" wrapText="1" indent="1"/>
      <protection hidden="1"/>
    </xf>
    <xf numFmtId="0" fontId="8" fillId="4" borderId="10" xfId="0" applyFont="1" applyFill="1" applyBorder="1" applyAlignment="1" applyProtection="1">
      <alignment horizontal="center" vertical="center"/>
      <protection hidden="1"/>
    </xf>
    <xf numFmtId="0" fontId="8" fillId="4" borderId="57" xfId="0" applyFont="1" applyFill="1" applyBorder="1" applyAlignment="1" applyProtection="1">
      <alignment horizontal="center" vertical="center"/>
      <protection hidden="1"/>
    </xf>
    <xf numFmtId="0" fontId="8" fillId="4" borderId="58" xfId="0" applyFont="1" applyFill="1" applyBorder="1" applyAlignment="1" applyProtection="1">
      <alignment horizontal="center" vertical="center"/>
      <protection hidden="1"/>
    </xf>
    <xf numFmtId="0" fontId="8" fillId="0" borderId="37" xfId="0" applyNumberFormat="1" applyFont="1" applyBorder="1" applyAlignment="1" applyProtection="1">
      <alignment horizontal="left" vertical="center" wrapText="1" indent="1"/>
      <protection hidden="1"/>
    </xf>
    <xf numFmtId="0" fontId="8" fillId="4" borderId="53" xfId="0" applyFont="1" applyFill="1" applyBorder="1" applyAlignment="1" applyProtection="1">
      <alignment horizontal="center" vertical="center"/>
      <protection hidden="1"/>
    </xf>
    <xf numFmtId="0" fontId="8" fillId="4" borderId="17" xfId="0" applyFont="1" applyFill="1" applyBorder="1" applyAlignment="1" applyProtection="1">
      <alignment horizontal="center" vertical="center"/>
      <protection hidden="1"/>
    </xf>
    <xf numFmtId="0" fontId="8" fillId="4" borderId="54" xfId="0" applyFont="1" applyFill="1" applyBorder="1" applyAlignment="1" applyProtection="1">
      <alignment horizontal="center" vertical="center" wrapText="1"/>
      <protection hidden="1"/>
    </xf>
    <xf numFmtId="0" fontId="8" fillId="4" borderId="55" xfId="0" applyFont="1" applyFill="1" applyBorder="1" applyAlignment="1" applyProtection="1">
      <alignment horizontal="center" vertical="center" wrapText="1"/>
      <protection hidden="1"/>
    </xf>
    <xf numFmtId="0" fontId="8" fillId="4" borderId="56" xfId="0" applyFont="1" applyFill="1" applyBorder="1" applyAlignment="1" applyProtection="1">
      <alignment horizontal="center" vertical="center" wrapText="1"/>
      <protection hidden="1"/>
    </xf>
    <xf numFmtId="0" fontId="8" fillId="4" borderId="2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6" xfId="0" applyFont="1" applyFill="1" applyBorder="1" applyAlignment="1" applyProtection="1">
      <alignment horizontal="center" vertical="center" wrapText="1"/>
      <protection hidden="1"/>
    </xf>
    <xf numFmtId="0" fontId="8" fillId="4" borderId="18" xfId="0" applyFont="1" applyFill="1" applyBorder="1" applyAlignment="1" applyProtection="1">
      <alignment horizontal="center" vertical="center"/>
      <protection hidden="1"/>
    </xf>
    <xf numFmtId="0" fontId="8" fillId="4" borderId="7" xfId="0" applyFont="1" applyFill="1" applyBorder="1" applyAlignment="1" applyProtection="1">
      <alignment horizontal="center" vertical="center"/>
      <protection hidden="1"/>
    </xf>
    <xf numFmtId="0" fontId="8" fillId="4" borderId="19" xfId="0" applyFont="1" applyFill="1" applyBorder="1" applyAlignment="1" applyProtection="1">
      <alignment horizontal="center" vertical="center"/>
      <protection hidden="1"/>
    </xf>
    <xf numFmtId="0" fontId="8" fillId="4" borderId="39" xfId="0" applyFont="1" applyFill="1" applyBorder="1" applyAlignment="1" applyProtection="1">
      <alignment horizontal="center" vertical="center"/>
      <protection hidden="1"/>
    </xf>
    <xf numFmtId="0" fontId="8" fillId="4" borderId="40" xfId="0" applyFont="1" applyFill="1" applyBorder="1" applyAlignment="1" applyProtection="1">
      <alignment horizontal="center" vertical="center"/>
      <protection hidden="1"/>
    </xf>
    <xf numFmtId="0" fontId="8" fillId="4" borderId="48" xfId="0" applyFont="1" applyFill="1" applyBorder="1" applyAlignment="1" applyProtection="1">
      <alignment horizontal="center" vertical="center"/>
      <protection hidden="1"/>
    </xf>
    <xf numFmtId="0" fontId="8" fillId="0" borderId="51" xfId="0" applyFont="1" applyBorder="1" applyAlignment="1" applyProtection="1">
      <alignment horizontal="left" vertical="center" wrapText="1" indent="1"/>
      <protection hidden="1"/>
    </xf>
    <xf numFmtId="0" fontId="8" fillId="0" borderId="52" xfId="0" applyFont="1" applyBorder="1" applyAlignment="1" applyProtection="1">
      <alignment horizontal="left" vertical="center" wrapText="1" indent="1"/>
      <protection hidden="1"/>
    </xf>
  </cellXfs>
  <cellStyles count="5">
    <cellStyle name="Comma [0]" xfId="1" builtinId="6"/>
    <cellStyle name="Excel Built-in Normal" xfId="3"/>
    <cellStyle name="Normal" xfId="0" builtinId="0"/>
    <cellStyle name="Normal 2" xfId="2"/>
    <cellStyle name="Normal 3" xfId="4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16" fmlaLink="$K$5" fmlaRange="$M$5:$M$8" noThreeD="1" sel="4" val="0"/>
</file>

<file path=xl/ctrlProps/ctrlProp2.xml><?xml version="1.0" encoding="utf-8"?>
<formControlPr xmlns="http://schemas.microsoft.com/office/spreadsheetml/2009/9/main" objectType="Drop" dropStyle="combo" dx="16" fmlaLink="$K$3" fmlaRange="$M$11:$M$16" noThreeD="1" sel="4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workbookViewId="0">
      <selection activeCell="J18" sqref="J18"/>
    </sheetView>
  </sheetViews>
  <sheetFormatPr defaultRowHeight="12.75"/>
  <cols>
    <col min="1" max="1" width="2.28515625" style="291" customWidth="1"/>
    <col min="2" max="2" width="9.140625" style="291"/>
    <col min="3" max="3" width="39.42578125" style="291" customWidth="1"/>
    <col min="4" max="4" width="9.140625" style="291"/>
    <col min="5" max="5" width="2" style="291" customWidth="1"/>
    <col min="6" max="7" width="9.140625" style="291"/>
    <col min="8" max="8" width="28.5703125" style="291" bestFit="1" customWidth="1"/>
    <col min="9" max="9" width="9.140625" style="291"/>
    <col min="10" max="10" width="22.28515625" style="295" bestFit="1" customWidth="1"/>
    <col min="11" max="11" width="22.28515625" style="295" customWidth="1"/>
    <col min="12" max="14" width="9.140625" style="295"/>
    <col min="15" max="15" width="9.140625" style="292"/>
    <col min="16" max="16384" width="9.140625" style="291"/>
  </cols>
  <sheetData>
    <row r="1" spans="1:13" ht="15.75">
      <c r="B1" s="354" t="s">
        <v>100</v>
      </c>
      <c r="C1" s="354"/>
      <c r="D1" s="354"/>
    </row>
    <row r="3" spans="1:13" ht="15.75">
      <c r="A3" s="293" t="s">
        <v>11</v>
      </c>
      <c r="B3" s="296" t="s">
        <v>20</v>
      </c>
      <c r="C3" s="297"/>
      <c r="D3" s="297" t="s">
        <v>33</v>
      </c>
      <c r="F3" s="355" t="s">
        <v>1</v>
      </c>
      <c r="G3" s="355"/>
      <c r="H3" s="294" t="s">
        <v>140</v>
      </c>
      <c r="J3" s="295" t="str">
        <f>VLOOKUP(K3,$L$11:$M$16,2)</f>
        <v xml:space="preserve"> XI / 4</v>
      </c>
      <c r="K3" s="295">
        <v>4</v>
      </c>
    </row>
    <row r="4" spans="1:13" ht="16.5" customHeight="1">
      <c r="A4" s="293"/>
      <c r="B4" s="298">
        <v>1</v>
      </c>
      <c r="C4" s="299" t="s">
        <v>12</v>
      </c>
      <c r="D4" s="299">
        <v>75</v>
      </c>
      <c r="F4" s="355" t="s">
        <v>3</v>
      </c>
      <c r="G4" s="355"/>
      <c r="H4" s="195" t="s">
        <v>168</v>
      </c>
    </row>
    <row r="5" spans="1:13" ht="16.5" customHeight="1">
      <c r="A5" s="293"/>
      <c r="B5" s="298">
        <v>2</v>
      </c>
      <c r="C5" s="299" t="s">
        <v>21</v>
      </c>
      <c r="D5" s="299">
        <v>75</v>
      </c>
      <c r="F5" s="355" t="s">
        <v>4</v>
      </c>
      <c r="G5" s="355"/>
      <c r="H5" s="294"/>
      <c r="J5" s="295" t="str">
        <f>VLOOKUP(K5,$L$5:$M$8,2)</f>
        <v>Pemasaran</v>
      </c>
      <c r="K5" s="295">
        <v>4</v>
      </c>
      <c r="L5" s="295">
        <v>1</v>
      </c>
      <c r="M5" s="295" t="s">
        <v>142</v>
      </c>
    </row>
    <row r="6" spans="1:13" ht="16.5" customHeight="1">
      <c r="A6" s="293"/>
      <c r="B6" s="298">
        <v>3</v>
      </c>
      <c r="C6" s="299" t="s">
        <v>22</v>
      </c>
      <c r="D6" s="299">
        <v>75</v>
      </c>
      <c r="F6" s="356" t="s">
        <v>108</v>
      </c>
      <c r="G6" s="356"/>
      <c r="H6" s="265">
        <v>42172</v>
      </c>
      <c r="L6" s="295">
        <v>2</v>
      </c>
      <c r="M6" s="295" t="s">
        <v>143</v>
      </c>
    </row>
    <row r="7" spans="1:13" ht="16.5" customHeight="1">
      <c r="A7" s="293"/>
      <c r="B7" s="298">
        <v>4</v>
      </c>
      <c r="C7" s="299" t="s">
        <v>23</v>
      </c>
      <c r="D7" s="299">
        <v>75</v>
      </c>
      <c r="F7" s="353" t="s">
        <v>109</v>
      </c>
      <c r="G7" s="353"/>
      <c r="H7" s="306" t="s">
        <v>171</v>
      </c>
      <c r="L7" s="295">
        <v>3</v>
      </c>
      <c r="M7" s="295" t="s">
        <v>144</v>
      </c>
    </row>
    <row r="8" spans="1:13" ht="16.5" customHeight="1">
      <c r="A8" s="293"/>
      <c r="B8" s="298">
        <v>5</v>
      </c>
      <c r="C8" s="299" t="s">
        <v>17</v>
      </c>
      <c r="D8" s="299">
        <v>75</v>
      </c>
      <c r="F8" s="353" t="s">
        <v>110</v>
      </c>
      <c r="G8" s="353"/>
      <c r="H8" s="307"/>
      <c r="L8" s="295">
        <v>4</v>
      </c>
      <c r="M8" s="295" t="s">
        <v>141</v>
      </c>
    </row>
    <row r="9" spans="1:13" ht="15.75">
      <c r="A9" s="293" t="s">
        <v>13</v>
      </c>
      <c r="B9" s="296" t="s">
        <v>24</v>
      </c>
      <c r="C9" s="300"/>
      <c r="D9" s="300"/>
    </row>
    <row r="10" spans="1:13" ht="15" customHeight="1">
      <c r="A10" s="293"/>
      <c r="B10" s="298">
        <v>1</v>
      </c>
      <c r="C10" s="299" t="s">
        <v>14</v>
      </c>
      <c r="D10" s="301">
        <v>72</v>
      </c>
    </row>
    <row r="11" spans="1:13" ht="15" customHeight="1">
      <c r="A11" s="293"/>
      <c r="B11" s="298">
        <v>2</v>
      </c>
      <c r="C11" s="299" t="s">
        <v>15</v>
      </c>
      <c r="D11" s="301">
        <v>72</v>
      </c>
      <c r="L11" s="295">
        <v>1</v>
      </c>
      <c r="M11" s="295" t="s">
        <v>145</v>
      </c>
    </row>
    <row r="12" spans="1:13" ht="15" customHeight="1">
      <c r="A12" s="293"/>
      <c r="B12" s="298">
        <v>3</v>
      </c>
      <c r="C12" s="299" t="s">
        <v>25</v>
      </c>
      <c r="D12" s="301">
        <v>75</v>
      </c>
      <c r="L12" s="295">
        <v>2</v>
      </c>
      <c r="M12" s="295" t="s">
        <v>146</v>
      </c>
    </row>
    <row r="13" spans="1:13" ht="15" customHeight="1">
      <c r="A13" s="293"/>
      <c r="B13" s="298">
        <v>4</v>
      </c>
      <c r="C13" s="299" t="s">
        <v>26</v>
      </c>
      <c r="D13" s="301">
        <v>72</v>
      </c>
      <c r="L13" s="295">
        <v>3</v>
      </c>
      <c r="M13" s="295" t="s">
        <v>147</v>
      </c>
    </row>
    <row r="14" spans="1:13" ht="15" customHeight="1">
      <c r="A14" s="293"/>
      <c r="B14" s="298">
        <v>5</v>
      </c>
      <c r="C14" s="299" t="s">
        <v>27</v>
      </c>
      <c r="D14" s="301">
        <v>75</v>
      </c>
      <c r="L14" s="295">
        <v>4</v>
      </c>
      <c r="M14" s="295" t="s">
        <v>148</v>
      </c>
    </row>
    <row r="15" spans="1:13" ht="15" customHeight="1">
      <c r="A15" s="293"/>
      <c r="B15" s="298">
        <v>6</v>
      </c>
      <c r="C15" s="299" t="s">
        <v>28</v>
      </c>
      <c r="D15" s="301">
        <v>75</v>
      </c>
      <c r="L15" s="295">
        <v>5</v>
      </c>
      <c r="M15" s="295" t="s">
        <v>149</v>
      </c>
    </row>
    <row r="16" spans="1:13" ht="15" customHeight="1">
      <c r="A16" s="293"/>
      <c r="B16" s="298">
        <v>7</v>
      </c>
      <c r="C16" s="299" t="s">
        <v>151</v>
      </c>
      <c r="D16" s="301">
        <v>75</v>
      </c>
      <c r="L16" s="295">
        <v>6</v>
      </c>
      <c r="M16" s="295" t="s">
        <v>150</v>
      </c>
    </row>
    <row r="17" spans="1:4" ht="15" customHeight="1">
      <c r="A17" s="293"/>
      <c r="B17" s="298">
        <v>8</v>
      </c>
      <c r="C17" s="299" t="s">
        <v>152</v>
      </c>
      <c r="D17" s="301">
        <v>75</v>
      </c>
    </row>
    <row r="18" spans="1:4" ht="15" customHeight="1">
      <c r="A18" s="293"/>
      <c r="B18" s="298">
        <v>9</v>
      </c>
      <c r="C18" s="299" t="s">
        <v>153</v>
      </c>
      <c r="D18" s="301">
        <v>75</v>
      </c>
    </row>
    <row r="19" spans="1:4" ht="15" customHeight="1">
      <c r="A19" s="293"/>
      <c r="B19" s="303"/>
      <c r="C19" s="304"/>
      <c r="D19" s="305"/>
    </row>
    <row r="20" spans="1:4" ht="15.75">
      <c r="A20" s="293" t="s">
        <v>16</v>
      </c>
      <c r="B20" s="296" t="s">
        <v>29</v>
      </c>
      <c r="C20" s="300"/>
      <c r="D20" s="300"/>
    </row>
    <row r="21" spans="1:4" ht="12.75" customHeight="1">
      <c r="A21" s="293"/>
      <c r="B21" s="298">
        <v>1</v>
      </c>
      <c r="C21" s="301" t="s">
        <v>238</v>
      </c>
      <c r="D21" s="301">
        <v>74</v>
      </c>
    </row>
    <row r="22" spans="1:4" ht="12.75" customHeight="1">
      <c r="A22" s="293"/>
      <c r="B22" s="298">
        <v>2</v>
      </c>
      <c r="C22" s="301" t="s">
        <v>239</v>
      </c>
      <c r="D22" s="301">
        <v>74</v>
      </c>
    </row>
    <row r="23" spans="1:4" ht="12.75" customHeight="1">
      <c r="A23" s="293"/>
      <c r="B23" s="298">
        <v>3</v>
      </c>
      <c r="C23" s="301" t="s">
        <v>240</v>
      </c>
      <c r="D23" s="301">
        <v>74</v>
      </c>
    </row>
    <row r="24" spans="1:4" ht="12.75" customHeight="1">
      <c r="A24" s="293"/>
      <c r="B24" s="298">
        <v>4</v>
      </c>
      <c r="C24" s="301" t="s">
        <v>241</v>
      </c>
      <c r="D24" s="301">
        <v>74</v>
      </c>
    </row>
    <row r="25" spans="1:4" ht="12.75" customHeight="1">
      <c r="A25" s="293"/>
      <c r="B25" s="298">
        <v>5</v>
      </c>
      <c r="C25" s="301" t="s">
        <v>242</v>
      </c>
      <c r="D25" s="301">
        <v>74</v>
      </c>
    </row>
    <row r="26" spans="1:4" ht="12.75" customHeight="1">
      <c r="A26" s="293"/>
      <c r="B26" s="298">
        <v>6</v>
      </c>
      <c r="C26" s="301"/>
      <c r="D26" s="301"/>
    </row>
    <row r="27" spans="1:4" ht="12.75" customHeight="1">
      <c r="A27" s="293"/>
      <c r="B27" s="298">
        <v>7</v>
      </c>
      <c r="C27" s="301"/>
      <c r="D27" s="301"/>
    </row>
    <row r="28" spans="1:4" ht="12.75" customHeight="1">
      <c r="A28" s="293"/>
      <c r="B28" s="298">
        <v>8</v>
      </c>
      <c r="C28" s="301"/>
      <c r="D28" s="301"/>
    </row>
    <row r="29" spans="1:4" ht="12.75" customHeight="1">
      <c r="A29" s="293"/>
      <c r="B29" s="298">
        <v>9</v>
      </c>
      <c r="C29" s="301"/>
      <c r="D29" s="301"/>
    </row>
    <row r="30" spans="1:4" ht="12.75" customHeight="1">
      <c r="A30" s="293"/>
      <c r="B30" s="298">
        <v>10</v>
      </c>
      <c r="C30" s="301"/>
      <c r="D30" s="301"/>
    </row>
    <row r="31" spans="1:4" ht="12.75" customHeight="1">
      <c r="A31" s="293"/>
      <c r="B31" s="303"/>
      <c r="C31" s="305"/>
      <c r="D31" s="305"/>
    </row>
    <row r="32" spans="1:4" ht="15.75">
      <c r="A32" s="293" t="s">
        <v>31</v>
      </c>
      <c r="B32" s="296" t="s">
        <v>18</v>
      </c>
      <c r="C32" s="300"/>
      <c r="D32" s="300"/>
    </row>
    <row r="33" spans="2:4">
      <c r="B33" s="298">
        <v>1</v>
      </c>
      <c r="C33" s="302" t="s">
        <v>32</v>
      </c>
      <c r="D33" s="302">
        <v>70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8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G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  <dataValidation operator="equal" allowBlank="1" showInputMessage="1" showErrorMessage="1" promptTitle="Maaf tidak usah di ganti" prompt="Maaf tidak usah di ganti" sqref="H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topLeftCell="A34" workbookViewId="0">
      <selection activeCell="C53" sqref="C53"/>
    </sheetView>
  </sheetViews>
  <sheetFormatPr defaultRowHeight="12.75"/>
  <cols>
    <col min="1" max="1" width="4.7109375" style="93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4" ht="18">
      <c r="A1" s="358" t="s">
        <v>71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</row>
    <row r="2" spans="1:14" ht="26.25">
      <c r="A2" s="359" t="s">
        <v>59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</row>
    <row r="3" spans="1:14" ht="18">
      <c r="A3" s="358" t="s">
        <v>169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</row>
    <row r="4" spans="1:14" ht="18">
      <c r="A4" s="46"/>
      <c r="B4" s="47"/>
      <c r="C4" s="47"/>
    </row>
    <row r="5" spans="1:14" ht="16.5" thickBot="1">
      <c r="A5" s="48"/>
    </row>
    <row r="6" spans="1:14" ht="15" customHeight="1" thickBot="1">
      <c r="A6" s="360" t="s">
        <v>36</v>
      </c>
      <c r="B6" s="361" t="s">
        <v>72</v>
      </c>
      <c r="C6" s="357" t="s">
        <v>37</v>
      </c>
      <c r="D6" s="362" t="s">
        <v>73</v>
      </c>
      <c r="E6" s="357" t="s">
        <v>74</v>
      </c>
      <c r="F6" s="49"/>
      <c r="G6" s="357" t="s">
        <v>75</v>
      </c>
      <c r="H6" s="357" t="s">
        <v>76</v>
      </c>
      <c r="I6" s="357" t="s">
        <v>77</v>
      </c>
      <c r="J6" s="357" t="s">
        <v>78</v>
      </c>
      <c r="K6" s="357" t="s">
        <v>79</v>
      </c>
      <c r="L6" s="357" t="s">
        <v>80</v>
      </c>
      <c r="M6" s="357" t="s">
        <v>81</v>
      </c>
    </row>
    <row r="7" spans="1:14" ht="27.75" customHeight="1" thickBot="1">
      <c r="A7" s="360"/>
      <c r="B7" s="361"/>
      <c r="C7" s="357"/>
      <c r="D7" s="357"/>
      <c r="E7" s="357"/>
      <c r="F7" s="50" t="s">
        <v>82</v>
      </c>
      <c r="G7" s="357"/>
      <c r="H7" s="357"/>
      <c r="I7" s="357"/>
      <c r="J7" s="357"/>
      <c r="K7" s="357"/>
      <c r="L7" s="357"/>
      <c r="M7" s="357"/>
    </row>
    <row r="8" spans="1:14" ht="16.5" customHeight="1">
      <c r="A8" s="51">
        <v>1</v>
      </c>
      <c r="B8" s="348" t="s">
        <v>172</v>
      </c>
      <c r="C8" s="349" t="s">
        <v>173</v>
      </c>
      <c r="D8" s="350" t="s">
        <v>38</v>
      </c>
      <c r="E8" s="52"/>
      <c r="F8" s="53" t="s">
        <v>160</v>
      </c>
      <c r="G8" s="52"/>
      <c r="H8" s="52"/>
      <c r="I8" s="54"/>
      <c r="J8" s="55"/>
      <c r="K8" s="52"/>
      <c r="L8" s="56"/>
      <c r="M8" s="57"/>
      <c r="N8" t="str">
        <f>RIGHT(B8,3)</f>
        <v>839</v>
      </c>
    </row>
    <row r="9" spans="1:14" ht="16.5" customHeight="1">
      <c r="A9" s="58">
        <v>2</v>
      </c>
      <c r="B9" s="348" t="s">
        <v>174</v>
      </c>
      <c r="C9" s="351" t="s">
        <v>175</v>
      </c>
      <c r="D9" s="352" t="s">
        <v>38</v>
      </c>
      <c r="E9" s="62"/>
      <c r="F9" s="63" t="s">
        <v>160</v>
      </c>
      <c r="G9" s="62"/>
      <c r="H9" s="62"/>
      <c r="I9" s="64"/>
      <c r="J9" s="65"/>
      <c r="K9" s="62"/>
      <c r="L9" s="66"/>
      <c r="M9" s="67"/>
      <c r="N9" t="str">
        <f t="shared" ref="N9:N57" si="0">RIGHT(B9,3)</f>
        <v>840</v>
      </c>
    </row>
    <row r="10" spans="1:14" ht="16.5" customHeight="1">
      <c r="A10" s="58">
        <v>3</v>
      </c>
      <c r="B10" s="348" t="s">
        <v>176</v>
      </c>
      <c r="C10" s="349" t="s">
        <v>177</v>
      </c>
      <c r="D10" s="350" t="s">
        <v>41</v>
      </c>
      <c r="E10" s="62"/>
      <c r="F10" s="63" t="s">
        <v>160</v>
      </c>
      <c r="G10" s="62"/>
      <c r="H10" s="62"/>
      <c r="I10" s="64"/>
      <c r="J10" s="65"/>
      <c r="K10" s="62"/>
      <c r="L10" s="66"/>
      <c r="M10" s="67"/>
      <c r="N10" t="str">
        <f t="shared" si="0"/>
        <v>841</v>
      </c>
    </row>
    <row r="11" spans="1:14" ht="16.5" customHeight="1">
      <c r="A11" s="58">
        <v>4</v>
      </c>
      <c r="B11" s="348" t="s">
        <v>178</v>
      </c>
      <c r="C11" s="349" t="s">
        <v>179</v>
      </c>
      <c r="D11" s="350" t="s">
        <v>38</v>
      </c>
      <c r="E11" s="62"/>
      <c r="F11" s="63" t="s">
        <v>160</v>
      </c>
      <c r="G11" s="62"/>
      <c r="H11" s="62"/>
      <c r="I11" s="64"/>
      <c r="J11" s="65"/>
      <c r="K11" s="62"/>
      <c r="L11" s="66"/>
      <c r="M11" s="67"/>
      <c r="N11" t="str">
        <f t="shared" si="0"/>
        <v>842</v>
      </c>
    </row>
    <row r="12" spans="1:14" ht="16.5" customHeight="1">
      <c r="A12" s="58">
        <v>5</v>
      </c>
      <c r="B12" s="348" t="s">
        <v>180</v>
      </c>
      <c r="C12" s="349" t="s">
        <v>181</v>
      </c>
      <c r="D12" s="350" t="s">
        <v>41</v>
      </c>
      <c r="E12" s="62"/>
      <c r="F12" s="63" t="s">
        <v>160</v>
      </c>
      <c r="G12" s="62"/>
      <c r="H12" s="62"/>
      <c r="I12" s="64"/>
      <c r="J12" s="65"/>
      <c r="K12" s="62"/>
      <c r="L12" s="66"/>
      <c r="M12" s="67"/>
      <c r="N12" t="str">
        <f t="shared" si="0"/>
        <v>843</v>
      </c>
    </row>
    <row r="13" spans="1:14" ht="16.5" customHeight="1">
      <c r="A13" s="58">
        <v>6</v>
      </c>
      <c r="B13" s="348" t="s">
        <v>182</v>
      </c>
      <c r="C13" s="349" t="s">
        <v>183</v>
      </c>
      <c r="D13" s="350" t="s">
        <v>41</v>
      </c>
      <c r="E13" s="62"/>
      <c r="F13" s="63" t="s">
        <v>160</v>
      </c>
      <c r="G13" s="62"/>
      <c r="H13" s="62"/>
      <c r="I13" s="64"/>
      <c r="J13" s="65"/>
      <c r="K13" s="62"/>
      <c r="L13" s="66"/>
      <c r="M13" s="67"/>
      <c r="N13" t="str">
        <f t="shared" si="0"/>
        <v>844</v>
      </c>
    </row>
    <row r="14" spans="1:14" ht="16.5" customHeight="1">
      <c r="A14" s="58">
        <v>7</v>
      </c>
      <c r="B14" s="348" t="s">
        <v>184</v>
      </c>
      <c r="C14" s="349" t="s">
        <v>185</v>
      </c>
      <c r="D14" s="350" t="s">
        <v>38</v>
      </c>
      <c r="E14" s="68"/>
      <c r="F14" s="63" t="s">
        <v>160</v>
      </c>
      <c r="G14" s="68"/>
      <c r="H14" s="68"/>
      <c r="I14" s="69"/>
      <c r="J14" s="70"/>
      <c r="K14" s="68"/>
      <c r="L14" s="66"/>
      <c r="M14" s="67"/>
      <c r="N14" t="str">
        <f t="shared" si="0"/>
        <v>845</v>
      </c>
    </row>
    <row r="15" spans="1:14" ht="16.5" customHeight="1">
      <c r="A15" s="58">
        <v>8</v>
      </c>
      <c r="B15" s="348" t="s">
        <v>186</v>
      </c>
      <c r="C15" s="349" t="s">
        <v>187</v>
      </c>
      <c r="D15" s="350" t="s">
        <v>38</v>
      </c>
      <c r="E15" s="62"/>
      <c r="F15" s="63" t="s">
        <v>160</v>
      </c>
      <c r="G15" s="62"/>
      <c r="H15" s="62"/>
      <c r="I15" s="69"/>
      <c r="J15" s="65"/>
      <c r="K15" s="62"/>
      <c r="L15" s="66"/>
      <c r="M15" s="67"/>
      <c r="N15" t="str">
        <f t="shared" si="0"/>
        <v>846</v>
      </c>
    </row>
    <row r="16" spans="1:14" ht="16.5" customHeight="1">
      <c r="A16" s="58">
        <v>9</v>
      </c>
      <c r="B16" s="348" t="s">
        <v>188</v>
      </c>
      <c r="C16" s="349" t="s">
        <v>189</v>
      </c>
      <c r="D16" s="350" t="s">
        <v>41</v>
      </c>
      <c r="E16" s="62"/>
      <c r="F16" s="63" t="s">
        <v>160</v>
      </c>
      <c r="G16" s="62"/>
      <c r="H16" s="62"/>
      <c r="I16" s="69"/>
      <c r="J16" s="65"/>
      <c r="K16" s="62"/>
      <c r="L16" s="66"/>
      <c r="M16" s="67"/>
      <c r="N16" t="str">
        <f t="shared" si="0"/>
        <v>847</v>
      </c>
    </row>
    <row r="17" spans="1:16" ht="16.5" customHeight="1">
      <c r="A17" s="58">
        <v>10</v>
      </c>
      <c r="B17" s="348" t="s">
        <v>190</v>
      </c>
      <c r="C17" s="349" t="s">
        <v>191</v>
      </c>
      <c r="D17" s="350" t="s">
        <v>41</v>
      </c>
      <c r="E17" s="62"/>
      <c r="F17" s="63" t="s">
        <v>160</v>
      </c>
      <c r="G17" s="62"/>
      <c r="H17" s="62"/>
      <c r="I17" s="69"/>
      <c r="J17" s="65"/>
      <c r="K17" s="62"/>
      <c r="L17" s="66"/>
      <c r="M17" s="67"/>
      <c r="N17" t="str">
        <f t="shared" si="0"/>
        <v>848</v>
      </c>
    </row>
    <row r="18" spans="1:16" ht="16.5" customHeight="1">
      <c r="A18" s="58">
        <v>11</v>
      </c>
      <c r="B18" s="348" t="s">
        <v>192</v>
      </c>
      <c r="C18" s="349" t="s">
        <v>193</v>
      </c>
      <c r="D18" s="350" t="s">
        <v>41</v>
      </c>
      <c r="E18" s="62"/>
      <c r="F18" s="63" t="s">
        <v>160</v>
      </c>
      <c r="G18" s="62"/>
      <c r="H18" s="62"/>
      <c r="I18" s="64"/>
      <c r="J18" s="65"/>
      <c r="K18" s="62"/>
      <c r="L18" s="66"/>
      <c r="M18" s="67"/>
      <c r="N18" t="str">
        <f t="shared" si="0"/>
        <v>849</v>
      </c>
    </row>
    <row r="19" spans="1:16" ht="16.5" customHeight="1">
      <c r="A19" s="58">
        <v>12</v>
      </c>
      <c r="B19" s="348" t="s">
        <v>194</v>
      </c>
      <c r="C19" s="349" t="s">
        <v>195</v>
      </c>
      <c r="D19" s="350" t="s">
        <v>41</v>
      </c>
      <c r="E19" s="62"/>
      <c r="F19" s="63" t="s">
        <v>160</v>
      </c>
      <c r="G19" s="62"/>
      <c r="H19" s="62"/>
      <c r="I19" s="64"/>
      <c r="J19" s="65"/>
      <c r="K19" s="62"/>
      <c r="L19" s="66"/>
      <c r="M19" s="67"/>
      <c r="N19" t="str">
        <f t="shared" si="0"/>
        <v>850</v>
      </c>
    </row>
    <row r="20" spans="1:16" ht="16.5" customHeight="1">
      <c r="A20" s="58">
        <v>13</v>
      </c>
      <c r="B20" s="348" t="s">
        <v>196</v>
      </c>
      <c r="C20" s="349" t="s">
        <v>197</v>
      </c>
      <c r="D20" s="350" t="s">
        <v>41</v>
      </c>
      <c r="E20" s="62"/>
      <c r="F20" s="63" t="s">
        <v>160</v>
      </c>
      <c r="G20" s="62"/>
      <c r="H20" s="62"/>
      <c r="I20" s="64"/>
      <c r="J20" s="65"/>
      <c r="K20" s="62"/>
      <c r="L20" s="66"/>
      <c r="M20" s="67"/>
      <c r="N20" t="str">
        <f t="shared" si="0"/>
        <v>851</v>
      </c>
    </row>
    <row r="21" spans="1:16" ht="16.5" customHeight="1">
      <c r="A21" s="58">
        <v>14</v>
      </c>
      <c r="B21" s="348" t="s">
        <v>198</v>
      </c>
      <c r="C21" s="349" t="s">
        <v>199</v>
      </c>
      <c r="D21" s="350" t="s">
        <v>41</v>
      </c>
      <c r="E21" s="62"/>
      <c r="F21" s="63" t="s">
        <v>160</v>
      </c>
      <c r="G21" s="62"/>
      <c r="H21" s="62"/>
      <c r="I21" s="64"/>
      <c r="J21" s="65"/>
      <c r="K21" s="62"/>
      <c r="L21" s="66"/>
      <c r="M21" s="67"/>
      <c r="N21" t="str">
        <f t="shared" si="0"/>
        <v>853</v>
      </c>
    </row>
    <row r="22" spans="1:16" ht="16.5" customHeight="1">
      <c r="A22" s="58">
        <v>15</v>
      </c>
      <c r="B22" s="348" t="s">
        <v>200</v>
      </c>
      <c r="C22" s="349" t="s">
        <v>201</v>
      </c>
      <c r="D22" s="350" t="s">
        <v>41</v>
      </c>
      <c r="E22" s="62"/>
      <c r="F22" s="63" t="s">
        <v>160</v>
      </c>
      <c r="G22" s="62"/>
      <c r="H22" s="62"/>
      <c r="I22" s="64"/>
      <c r="J22" s="65"/>
      <c r="K22" s="62"/>
      <c r="L22" s="66"/>
      <c r="M22" s="67"/>
      <c r="N22" t="str">
        <f t="shared" si="0"/>
        <v>854</v>
      </c>
      <c r="P22" s="47"/>
    </row>
    <row r="23" spans="1:16" ht="16.5" customHeight="1">
      <c r="A23" s="58">
        <v>16</v>
      </c>
      <c r="B23" s="348" t="s">
        <v>202</v>
      </c>
      <c r="C23" s="349" t="s">
        <v>203</v>
      </c>
      <c r="D23" s="350" t="s">
        <v>38</v>
      </c>
      <c r="E23" s="62"/>
      <c r="F23" s="63" t="s">
        <v>160</v>
      </c>
      <c r="G23" s="62"/>
      <c r="H23" s="62"/>
      <c r="I23" s="64"/>
      <c r="J23" s="65"/>
      <c r="K23" s="62"/>
      <c r="L23" s="66"/>
      <c r="M23" s="67"/>
      <c r="N23" t="str">
        <f t="shared" si="0"/>
        <v>855</v>
      </c>
    </row>
    <row r="24" spans="1:16" ht="16.5" customHeight="1">
      <c r="A24" s="58">
        <v>17</v>
      </c>
      <c r="B24" s="348" t="s">
        <v>204</v>
      </c>
      <c r="C24" s="349" t="s">
        <v>205</v>
      </c>
      <c r="D24" s="350" t="s">
        <v>38</v>
      </c>
      <c r="E24" s="62"/>
      <c r="F24" s="63" t="s">
        <v>160</v>
      </c>
      <c r="G24" s="62"/>
      <c r="H24" s="62"/>
      <c r="I24" s="64"/>
      <c r="J24" s="65"/>
      <c r="K24" s="62"/>
      <c r="L24" s="66"/>
      <c r="M24" s="67"/>
      <c r="N24" t="str">
        <f t="shared" si="0"/>
        <v>856</v>
      </c>
    </row>
    <row r="25" spans="1:16" ht="16.5" customHeight="1">
      <c r="A25" s="58">
        <v>18</v>
      </c>
      <c r="B25" s="348" t="s">
        <v>206</v>
      </c>
      <c r="C25" s="349" t="s">
        <v>207</v>
      </c>
      <c r="D25" s="350" t="s">
        <v>41</v>
      </c>
      <c r="E25" s="62"/>
      <c r="F25" s="63" t="s">
        <v>160</v>
      </c>
      <c r="G25" s="62"/>
      <c r="H25" s="62"/>
      <c r="I25" s="64"/>
      <c r="J25" s="65"/>
      <c r="K25" s="62"/>
      <c r="L25" s="66"/>
      <c r="M25" s="67"/>
      <c r="N25" t="str">
        <f t="shared" si="0"/>
        <v>857</v>
      </c>
    </row>
    <row r="26" spans="1:16" ht="16.5" customHeight="1">
      <c r="A26" s="58">
        <v>19</v>
      </c>
      <c r="B26" s="348" t="s">
        <v>208</v>
      </c>
      <c r="C26" s="349" t="s">
        <v>209</v>
      </c>
      <c r="D26" s="350" t="s">
        <v>38</v>
      </c>
      <c r="E26" s="62"/>
      <c r="F26" s="63" t="s">
        <v>160</v>
      </c>
      <c r="G26" s="62"/>
      <c r="H26" s="62"/>
      <c r="I26" s="64"/>
      <c r="J26" s="65"/>
      <c r="K26" s="62"/>
      <c r="L26" s="66"/>
      <c r="M26" s="67"/>
      <c r="N26" t="str">
        <f t="shared" si="0"/>
        <v>858</v>
      </c>
    </row>
    <row r="27" spans="1:16" ht="16.5" customHeight="1">
      <c r="A27" s="58">
        <v>20</v>
      </c>
      <c r="B27" s="348" t="s">
        <v>210</v>
      </c>
      <c r="C27" s="349" t="s">
        <v>211</v>
      </c>
      <c r="D27" s="350" t="s">
        <v>41</v>
      </c>
      <c r="E27" s="62"/>
      <c r="F27" s="63" t="s">
        <v>160</v>
      </c>
      <c r="G27" s="62"/>
      <c r="H27" s="62"/>
      <c r="I27" s="64"/>
      <c r="J27" s="65"/>
      <c r="K27" s="62"/>
      <c r="L27" s="66"/>
      <c r="M27" s="67"/>
      <c r="N27" t="str">
        <f t="shared" si="0"/>
        <v>859</v>
      </c>
    </row>
    <row r="28" spans="1:16" ht="16.5" customHeight="1">
      <c r="A28" s="58">
        <v>21</v>
      </c>
      <c r="B28" s="348" t="s">
        <v>212</v>
      </c>
      <c r="C28" s="349" t="s">
        <v>213</v>
      </c>
      <c r="D28" s="350" t="s">
        <v>41</v>
      </c>
      <c r="E28" s="62"/>
      <c r="F28" s="63" t="s">
        <v>160</v>
      </c>
      <c r="G28" s="62"/>
      <c r="H28" s="62"/>
      <c r="I28" s="64"/>
      <c r="J28" s="65"/>
      <c r="K28" s="62"/>
      <c r="L28" s="66"/>
      <c r="M28" s="67"/>
      <c r="N28" t="str">
        <f t="shared" si="0"/>
        <v>860</v>
      </c>
    </row>
    <row r="29" spans="1:16" ht="16.5" customHeight="1">
      <c r="A29" s="58">
        <v>22</v>
      </c>
      <c r="B29" s="348" t="s">
        <v>214</v>
      </c>
      <c r="C29" s="349" t="s">
        <v>215</v>
      </c>
      <c r="D29" s="350" t="s">
        <v>41</v>
      </c>
      <c r="E29" s="62"/>
      <c r="F29" s="63" t="s">
        <v>160</v>
      </c>
      <c r="G29" s="62"/>
      <c r="H29" s="62"/>
      <c r="I29" s="64"/>
      <c r="J29" s="65"/>
      <c r="K29" s="62"/>
      <c r="L29" s="66"/>
      <c r="M29" s="67"/>
      <c r="N29" t="str">
        <f t="shared" si="0"/>
        <v>861</v>
      </c>
    </row>
    <row r="30" spans="1:16" ht="16.5" customHeight="1">
      <c r="A30" s="58">
        <v>23</v>
      </c>
      <c r="B30" s="348" t="s">
        <v>216</v>
      </c>
      <c r="C30" s="349" t="s">
        <v>217</v>
      </c>
      <c r="D30" s="350" t="s">
        <v>38</v>
      </c>
      <c r="E30" s="62"/>
      <c r="F30" s="63" t="s">
        <v>160</v>
      </c>
      <c r="G30" s="62"/>
      <c r="H30" s="62"/>
      <c r="I30" s="64"/>
      <c r="J30" s="65"/>
      <c r="K30" s="62"/>
      <c r="L30" s="66"/>
      <c r="M30" s="67"/>
      <c r="N30" t="str">
        <f t="shared" si="0"/>
        <v>862</v>
      </c>
    </row>
    <row r="31" spans="1:16" ht="16.5" customHeight="1">
      <c r="A31" s="58">
        <v>24</v>
      </c>
      <c r="B31" s="348" t="s">
        <v>218</v>
      </c>
      <c r="C31" s="349" t="s">
        <v>219</v>
      </c>
      <c r="D31" s="350" t="s">
        <v>38</v>
      </c>
      <c r="E31" s="62"/>
      <c r="F31" s="63" t="s">
        <v>160</v>
      </c>
      <c r="G31" s="62"/>
      <c r="H31" s="62"/>
      <c r="I31" s="64"/>
      <c r="J31" s="65"/>
      <c r="K31" s="62"/>
      <c r="L31" s="66"/>
      <c r="M31" s="67"/>
      <c r="N31" t="str">
        <f t="shared" si="0"/>
        <v>863</v>
      </c>
    </row>
    <row r="32" spans="1:16" ht="16.5" customHeight="1">
      <c r="A32" s="58">
        <v>25</v>
      </c>
      <c r="B32" s="348" t="s">
        <v>220</v>
      </c>
      <c r="C32" s="349" t="s">
        <v>221</v>
      </c>
      <c r="D32" s="350" t="s">
        <v>38</v>
      </c>
      <c r="E32" s="62"/>
      <c r="F32" s="63" t="s">
        <v>160</v>
      </c>
      <c r="G32" s="62"/>
      <c r="H32" s="62"/>
      <c r="I32" s="64"/>
      <c r="J32" s="65"/>
      <c r="K32" s="62"/>
      <c r="L32" s="66"/>
      <c r="M32" s="67"/>
      <c r="N32" t="str">
        <f t="shared" si="0"/>
        <v>864</v>
      </c>
    </row>
    <row r="33" spans="1:14" ht="16.5" customHeight="1">
      <c r="A33" s="58">
        <v>26</v>
      </c>
      <c r="B33" s="348" t="s">
        <v>222</v>
      </c>
      <c r="C33" s="349" t="s">
        <v>223</v>
      </c>
      <c r="D33" s="350" t="s">
        <v>41</v>
      </c>
      <c r="E33" s="62"/>
      <c r="F33" s="63" t="s">
        <v>160</v>
      </c>
      <c r="G33" s="62"/>
      <c r="H33" s="62"/>
      <c r="I33" s="64"/>
      <c r="J33" s="65"/>
      <c r="K33" s="62"/>
      <c r="L33" s="66"/>
      <c r="M33" s="67"/>
      <c r="N33" t="str">
        <f t="shared" si="0"/>
        <v>865</v>
      </c>
    </row>
    <row r="34" spans="1:14" ht="16.5" customHeight="1">
      <c r="A34" s="58">
        <v>27</v>
      </c>
      <c r="B34" s="348" t="s">
        <v>224</v>
      </c>
      <c r="C34" s="349" t="s">
        <v>225</v>
      </c>
      <c r="D34" s="350" t="s">
        <v>41</v>
      </c>
      <c r="E34" s="62"/>
      <c r="F34" s="63" t="s">
        <v>160</v>
      </c>
      <c r="G34" s="62"/>
      <c r="H34" s="62"/>
      <c r="I34" s="64"/>
      <c r="J34" s="65"/>
      <c r="K34" s="62"/>
      <c r="L34" s="66"/>
      <c r="M34" s="67"/>
      <c r="N34" t="str">
        <f t="shared" si="0"/>
        <v>866</v>
      </c>
    </row>
    <row r="35" spans="1:14" ht="16.5" customHeight="1">
      <c r="A35" s="58">
        <v>28</v>
      </c>
      <c r="B35" s="348" t="s">
        <v>226</v>
      </c>
      <c r="C35" s="349" t="s">
        <v>227</v>
      </c>
      <c r="D35" s="350" t="s">
        <v>38</v>
      </c>
      <c r="E35" s="62"/>
      <c r="F35" s="63" t="s">
        <v>160</v>
      </c>
      <c r="G35" s="62"/>
      <c r="H35" s="62"/>
      <c r="I35" s="69"/>
      <c r="J35" s="65"/>
      <c r="K35" s="62"/>
      <c r="L35" s="66"/>
      <c r="M35" s="67"/>
      <c r="N35" t="str">
        <f t="shared" si="0"/>
        <v>867</v>
      </c>
    </row>
    <row r="36" spans="1:14" ht="16.5" customHeight="1">
      <c r="A36" s="58">
        <v>29</v>
      </c>
      <c r="B36" s="348" t="s">
        <v>228</v>
      </c>
      <c r="C36" s="349" t="s">
        <v>229</v>
      </c>
      <c r="D36" s="350" t="s">
        <v>41</v>
      </c>
      <c r="E36" s="62"/>
      <c r="F36" s="63" t="s">
        <v>160</v>
      </c>
      <c r="G36" s="62"/>
      <c r="H36" s="62"/>
      <c r="I36" s="64"/>
      <c r="J36" s="65"/>
      <c r="K36" s="62"/>
      <c r="L36" s="66"/>
      <c r="M36" s="67"/>
      <c r="N36" t="str">
        <f t="shared" si="0"/>
        <v>868</v>
      </c>
    </row>
    <row r="37" spans="1:14" ht="16.5" customHeight="1">
      <c r="A37" s="58">
        <v>30</v>
      </c>
      <c r="B37" s="348" t="s">
        <v>230</v>
      </c>
      <c r="C37" s="349" t="s">
        <v>231</v>
      </c>
      <c r="D37" s="350" t="s">
        <v>41</v>
      </c>
      <c r="E37" s="62"/>
      <c r="F37" s="63" t="s">
        <v>160</v>
      </c>
      <c r="G37" s="62"/>
      <c r="H37" s="62"/>
      <c r="I37" s="64"/>
      <c r="J37" s="65"/>
      <c r="K37" s="62"/>
      <c r="L37" s="66"/>
      <c r="M37" s="67"/>
      <c r="N37" t="str">
        <f t="shared" si="0"/>
        <v>869</v>
      </c>
    </row>
    <row r="38" spans="1:14" ht="16.5" customHeight="1">
      <c r="A38" s="58">
        <v>31</v>
      </c>
      <c r="B38" s="348" t="s">
        <v>232</v>
      </c>
      <c r="C38" s="349" t="s">
        <v>233</v>
      </c>
      <c r="D38" s="350" t="s">
        <v>41</v>
      </c>
      <c r="E38" s="62"/>
      <c r="F38" s="63" t="s">
        <v>160</v>
      </c>
      <c r="G38" s="62"/>
      <c r="H38" s="62"/>
      <c r="I38" s="69"/>
      <c r="J38" s="65"/>
      <c r="K38" s="62"/>
      <c r="L38" s="66"/>
      <c r="M38" s="67"/>
      <c r="N38" t="str">
        <f t="shared" si="0"/>
        <v>870</v>
      </c>
    </row>
    <row r="39" spans="1:14" ht="16.5" customHeight="1">
      <c r="A39" s="58">
        <v>32</v>
      </c>
      <c r="B39" s="348" t="s">
        <v>234</v>
      </c>
      <c r="C39" s="349" t="s">
        <v>235</v>
      </c>
      <c r="D39" s="350" t="s">
        <v>38</v>
      </c>
      <c r="E39" s="62"/>
      <c r="F39" s="63" t="s">
        <v>160</v>
      </c>
      <c r="G39" s="62"/>
      <c r="H39" s="62"/>
      <c r="I39" s="64"/>
      <c r="J39" s="65"/>
      <c r="K39" s="62"/>
      <c r="L39" s="66"/>
      <c r="M39" s="67"/>
      <c r="N39" t="str">
        <f t="shared" si="0"/>
        <v>871</v>
      </c>
    </row>
    <row r="40" spans="1:14" ht="16.5" customHeight="1">
      <c r="A40" s="58">
        <v>33</v>
      </c>
      <c r="B40" s="348" t="s">
        <v>236</v>
      </c>
      <c r="C40" s="349" t="s">
        <v>237</v>
      </c>
      <c r="D40" s="350" t="s">
        <v>41</v>
      </c>
      <c r="E40" s="62"/>
      <c r="F40" s="63" t="s">
        <v>160</v>
      </c>
      <c r="G40" s="62"/>
      <c r="H40" s="62"/>
      <c r="I40" s="64"/>
      <c r="J40" s="65"/>
      <c r="K40" s="62"/>
      <c r="L40" s="66"/>
      <c r="M40" s="67"/>
      <c r="N40" t="str">
        <f t="shared" si="0"/>
        <v>872</v>
      </c>
    </row>
    <row r="41" spans="1:14" ht="16.5" customHeight="1">
      <c r="A41" s="58">
        <v>34</v>
      </c>
      <c r="B41" s="333"/>
      <c r="C41" s="334"/>
      <c r="D41" s="335"/>
      <c r="E41" s="62"/>
      <c r="F41" s="63"/>
      <c r="G41" s="62"/>
      <c r="H41" s="62"/>
      <c r="I41" s="64"/>
      <c r="J41" s="65"/>
      <c r="K41" s="62"/>
      <c r="L41" s="66"/>
      <c r="M41" s="67"/>
      <c r="N41" t="str">
        <f t="shared" si="0"/>
        <v/>
      </c>
    </row>
    <row r="42" spans="1:14" ht="16.5" customHeight="1">
      <c r="A42" s="58">
        <v>35</v>
      </c>
      <c r="B42" s="333"/>
      <c r="C42" s="334"/>
      <c r="D42" s="335"/>
      <c r="E42" s="62"/>
      <c r="F42" s="63"/>
      <c r="G42" s="62"/>
      <c r="H42" s="62"/>
      <c r="I42" s="64"/>
      <c r="J42" s="65"/>
      <c r="K42" s="62"/>
      <c r="L42" s="66"/>
      <c r="M42" s="67"/>
      <c r="N42" t="str">
        <f t="shared" si="0"/>
        <v/>
      </c>
    </row>
    <row r="43" spans="1:14" ht="16.5" customHeight="1">
      <c r="A43" s="58">
        <v>36</v>
      </c>
      <c r="B43" s="333"/>
      <c r="C43" s="334"/>
      <c r="D43" s="335"/>
      <c r="E43" s="62"/>
      <c r="F43" s="63"/>
      <c r="G43" s="62"/>
      <c r="H43" s="62"/>
      <c r="I43" s="64"/>
      <c r="J43" s="65"/>
      <c r="K43" s="62"/>
      <c r="L43" s="66"/>
      <c r="M43" s="67"/>
      <c r="N43" t="str">
        <f t="shared" si="0"/>
        <v/>
      </c>
    </row>
    <row r="44" spans="1:14" ht="16.5" customHeight="1">
      <c r="A44" s="58">
        <v>37</v>
      </c>
      <c r="B44" s="333"/>
      <c r="C44" s="334"/>
      <c r="D44" s="335"/>
      <c r="E44" s="62"/>
      <c r="F44" s="63"/>
      <c r="G44" s="62"/>
      <c r="H44" s="62"/>
      <c r="I44" s="64"/>
      <c r="J44" s="65"/>
      <c r="K44" s="62"/>
      <c r="L44" s="66"/>
      <c r="M44" s="67"/>
      <c r="N44" t="str">
        <f t="shared" si="0"/>
        <v/>
      </c>
    </row>
    <row r="45" spans="1:14" ht="16.5" customHeight="1">
      <c r="A45" s="58">
        <v>38</v>
      </c>
      <c r="B45" s="333"/>
      <c r="C45" s="334"/>
      <c r="D45" s="335"/>
      <c r="E45" s="62"/>
      <c r="F45" s="63"/>
      <c r="G45" s="62"/>
      <c r="H45" s="62"/>
      <c r="I45" s="64"/>
      <c r="J45" s="65"/>
      <c r="K45" s="62"/>
      <c r="L45" s="66"/>
      <c r="M45" s="67"/>
      <c r="N45" t="str">
        <f t="shared" si="0"/>
        <v/>
      </c>
    </row>
    <row r="46" spans="1:14" ht="16.5" customHeight="1">
      <c r="A46" s="58">
        <v>39</v>
      </c>
      <c r="B46" s="333"/>
      <c r="C46" s="334"/>
      <c r="D46" s="335"/>
      <c r="E46" s="62"/>
      <c r="F46" s="63"/>
      <c r="G46" s="62"/>
      <c r="H46" s="62"/>
      <c r="I46" s="64"/>
      <c r="J46" s="65"/>
      <c r="K46" s="62"/>
      <c r="L46" s="66"/>
      <c r="M46" s="67"/>
      <c r="N46" t="str">
        <f t="shared" si="0"/>
        <v/>
      </c>
    </row>
    <row r="47" spans="1:14" ht="16.5" customHeight="1">
      <c r="A47" s="58">
        <v>40</v>
      </c>
      <c r="B47" s="333"/>
      <c r="C47" s="334"/>
      <c r="D47" s="335"/>
      <c r="E47" s="62"/>
      <c r="F47" s="63"/>
      <c r="G47" s="62"/>
      <c r="H47" s="62"/>
      <c r="I47" s="64"/>
      <c r="J47" s="65"/>
      <c r="K47" s="62"/>
      <c r="L47" s="66"/>
      <c r="M47" s="67"/>
      <c r="N47" t="str">
        <f t="shared" si="0"/>
        <v/>
      </c>
    </row>
    <row r="48" spans="1:14" ht="16.5" customHeight="1">
      <c r="A48" s="58"/>
      <c r="B48" s="59" t="s">
        <v>159</v>
      </c>
      <c r="C48" s="60"/>
      <c r="D48" s="61"/>
      <c r="E48" s="62"/>
      <c r="F48" s="63"/>
      <c r="G48" s="62"/>
      <c r="H48" s="62"/>
      <c r="I48" s="69"/>
      <c r="J48" s="65"/>
      <c r="K48" s="62"/>
      <c r="L48" s="66"/>
      <c r="M48" s="67"/>
      <c r="N48" t="str">
        <f>RIGHT(B48,3)</f>
        <v/>
      </c>
    </row>
    <row r="49" spans="1:14" ht="16.5" customHeight="1">
      <c r="A49" s="58"/>
      <c r="B49" s="59" t="s">
        <v>159</v>
      </c>
      <c r="C49" s="60"/>
      <c r="D49" s="61"/>
      <c r="E49" s="62"/>
      <c r="F49" s="63"/>
      <c r="G49" s="62"/>
      <c r="H49" s="62"/>
      <c r="I49" s="64"/>
      <c r="J49" s="65"/>
      <c r="K49" s="62"/>
      <c r="L49" s="66"/>
      <c r="M49" s="67"/>
      <c r="N49" t="str">
        <f t="shared" si="0"/>
        <v/>
      </c>
    </row>
    <row r="50" spans="1:14" ht="16.5" customHeight="1">
      <c r="A50" s="58"/>
      <c r="B50" s="59" t="s">
        <v>159</v>
      </c>
      <c r="C50" s="60"/>
      <c r="D50" s="61"/>
      <c r="E50" s="62"/>
      <c r="F50" s="63"/>
      <c r="G50" s="62"/>
      <c r="H50" s="62"/>
      <c r="I50" s="64"/>
      <c r="J50" s="65"/>
      <c r="K50" s="62"/>
      <c r="L50" s="66"/>
      <c r="M50" s="67"/>
      <c r="N50" t="str">
        <f t="shared" si="0"/>
        <v/>
      </c>
    </row>
    <row r="51" spans="1:14" ht="16.5" customHeight="1">
      <c r="A51" s="58"/>
      <c r="B51" s="59" t="s">
        <v>159</v>
      </c>
      <c r="C51" s="60"/>
      <c r="D51" s="61"/>
      <c r="E51" s="62"/>
      <c r="F51" s="63"/>
      <c r="G51" s="62"/>
      <c r="H51" s="62"/>
      <c r="I51" s="64"/>
      <c r="J51" s="65"/>
      <c r="K51" s="62"/>
      <c r="L51" s="66"/>
      <c r="M51" s="67"/>
      <c r="N51" t="str">
        <f t="shared" si="0"/>
        <v/>
      </c>
    </row>
    <row r="52" spans="1:14" ht="16.5" customHeight="1">
      <c r="A52" s="58"/>
      <c r="B52" s="59" t="s">
        <v>159</v>
      </c>
      <c r="C52" s="60"/>
      <c r="D52" s="61"/>
      <c r="E52" s="62"/>
      <c r="F52" s="63"/>
      <c r="G52" s="62"/>
      <c r="H52" s="62"/>
      <c r="I52" s="64"/>
      <c r="J52" s="65"/>
      <c r="K52" s="62"/>
      <c r="L52" s="66"/>
      <c r="M52" s="67"/>
      <c r="N52" t="str">
        <f t="shared" si="0"/>
        <v/>
      </c>
    </row>
    <row r="53" spans="1:14" ht="16.5" customHeight="1">
      <c r="A53" s="58"/>
      <c r="B53" s="59" t="s">
        <v>159</v>
      </c>
      <c r="C53" s="60"/>
      <c r="D53" s="61"/>
      <c r="E53" s="62"/>
      <c r="F53" s="63"/>
      <c r="G53" s="62"/>
      <c r="H53" s="62"/>
      <c r="I53" s="64"/>
      <c r="J53" s="65"/>
      <c r="K53" s="62"/>
      <c r="L53" s="66"/>
      <c r="M53" s="67"/>
      <c r="N53" t="str">
        <f t="shared" si="0"/>
        <v/>
      </c>
    </row>
    <row r="54" spans="1:14" ht="16.5" customHeight="1">
      <c r="A54" s="58"/>
      <c r="B54" s="59" t="s">
        <v>159</v>
      </c>
      <c r="C54" s="60"/>
      <c r="D54" s="61"/>
      <c r="E54" s="62"/>
      <c r="F54" s="63"/>
      <c r="G54" s="62"/>
      <c r="H54" s="62"/>
      <c r="I54" s="64"/>
      <c r="J54" s="65"/>
      <c r="K54" s="62"/>
      <c r="L54" s="66"/>
      <c r="M54" s="67"/>
      <c r="N54" t="str">
        <f t="shared" si="0"/>
        <v/>
      </c>
    </row>
    <row r="55" spans="1:14" ht="16.5" customHeight="1">
      <c r="A55" s="58"/>
      <c r="B55" s="59" t="s">
        <v>159</v>
      </c>
      <c r="C55" s="60"/>
      <c r="D55" s="61"/>
      <c r="E55" s="62"/>
      <c r="F55" s="63"/>
      <c r="G55" s="62"/>
      <c r="H55" s="62"/>
      <c r="I55" s="64"/>
      <c r="J55" s="65"/>
      <c r="K55" s="62"/>
      <c r="L55" s="66"/>
      <c r="M55" s="67"/>
      <c r="N55" t="str">
        <f t="shared" si="0"/>
        <v/>
      </c>
    </row>
    <row r="56" spans="1:14" ht="16.5" customHeight="1">
      <c r="A56" s="58"/>
      <c r="B56" s="59" t="s">
        <v>159</v>
      </c>
      <c r="C56" s="60"/>
      <c r="D56" s="61"/>
      <c r="E56" s="62"/>
      <c r="F56" s="63"/>
      <c r="G56" s="62"/>
      <c r="H56" s="62"/>
      <c r="I56" s="64"/>
      <c r="J56" s="65"/>
      <c r="K56" s="62"/>
      <c r="L56" s="66"/>
      <c r="M56" s="67"/>
      <c r="N56" t="str">
        <f t="shared" si="0"/>
        <v/>
      </c>
    </row>
    <row r="57" spans="1:14" ht="16.5" customHeight="1">
      <c r="A57" s="58"/>
      <c r="B57" s="59" t="s">
        <v>159</v>
      </c>
      <c r="C57" s="60"/>
      <c r="D57" s="61"/>
      <c r="E57" s="62"/>
      <c r="F57" s="63"/>
      <c r="G57" s="62"/>
      <c r="H57" s="62"/>
      <c r="I57" s="64"/>
      <c r="J57" s="65"/>
      <c r="K57" s="62"/>
      <c r="L57" s="66"/>
      <c r="M57" s="67"/>
      <c r="N57" t="str">
        <f t="shared" si="0"/>
        <v/>
      </c>
    </row>
    <row r="58" spans="1:14" ht="16.5" customHeight="1">
      <c r="A58" s="58"/>
      <c r="B58" s="59"/>
      <c r="C58" s="60"/>
      <c r="D58" s="61"/>
      <c r="E58" s="62"/>
      <c r="F58" s="63"/>
      <c r="G58" s="62"/>
      <c r="H58" s="62"/>
      <c r="I58" s="64"/>
      <c r="J58" s="65"/>
      <c r="K58" s="62"/>
      <c r="L58" s="66"/>
      <c r="M58" s="67"/>
    </row>
    <row r="59" spans="1:14" ht="16.5" customHeight="1">
      <c r="A59" s="58"/>
      <c r="B59" s="59"/>
      <c r="C59" s="60"/>
      <c r="D59" s="61"/>
      <c r="E59" s="62"/>
      <c r="F59" s="63"/>
      <c r="G59" s="62"/>
      <c r="H59" s="62"/>
      <c r="I59" s="64"/>
      <c r="J59" s="65"/>
      <c r="K59" s="62"/>
      <c r="L59" s="66"/>
      <c r="M59" s="67"/>
    </row>
    <row r="60" spans="1:14" ht="16.5" customHeight="1">
      <c r="A60" s="58"/>
      <c r="B60" s="59"/>
      <c r="C60" s="60"/>
      <c r="D60" s="61"/>
      <c r="E60" s="62"/>
      <c r="F60" s="63"/>
      <c r="G60" s="62"/>
      <c r="H60" s="62"/>
      <c r="I60" s="64"/>
      <c r="J60" s="65"/>
      <c r="K60" s="62"/>
      <c r="L60" s="66"/>
      <c r="M60" s="67"/>
    </row>
    <row r="61" spans="1:14" ht="16.5" customHeight="1">
      <c r="A61" s="58"/>
      <c r="B61" s="59"/>
      <c r="C61" s="60"/>
      <c r="D61" s="61"/>
      <c r="E61" s="62"/>
      <c r="F61" s="63"/>
      <c r="G61" s="62"/>
      <c r="H61" s="62"/>
      <c r="I61" s="64"/>
      <c r="J61" s="65"/>
      <c r="K61" s="62"/>
      <c r="L61" s="66"/>
      <c r="M61" s="67"/>
    </row>
    <row r="62" spans="1:14" ht="16.5" customHeight="1">
      <c r="A62" s="58"/>
      <c r="B62" s="59"/>
      <c r="C62" s="60"/>
      <c r="D62" s="61"/>
      <c r="E62" s="62"/>
      <c r="F62" s="63"/>
      <c r="G62" s="62"/>
      <c r="H62" s="62"/>
      <c r="I62" s="64"/>
      <c r="J62" s="65"/>
      <c r="K62" s="62"/>
      <c r="L62" s="66"/>
      <c r="M62" s="67"/>
    </row>
    <row r="63" spans="1:14" ht="16.5" customHeight="1">
      <c r="A63" s="58"/>
      <c r="B63" s="59"/>
      <c r="C63" s="60"/>
      <c r="D63" s="61"/>
      <c r="E63" s="62"/>
      <c r="F63" s="63"/>
      <c r="G63" s="62"/>
      <c r="H63" s="62"/>
      <c r="I63" s="64"/>
      <c r="J63" s="65"/>
      <c r="K63" s="62"/>
      <c r="L63" s="66"/>
      <c r="M63" s="67"/>
    </row>
    <row r="64" spans="1:14" ht="16.5" customHeight="1">
      <c r="A64" s="58"/>
      <c r="B64" s="59"/>
      <c r="C64" s="60"/>
      <c r="D64" s="61"/>
      <c r="E64" s="62"/>
      <c r="F64" s="63"/>
      <c r="G64" s="62"/>
      <c r="H64" s="62"/>
      <c r="I64" s="64"/>
      <c r="J64" s="65"/>
      <c r="K64" s="62"/>
      <c r="L64" s="66"/>
      <c r="M64" s="67"/>
    </row>
    <row r="65" spans="1:13" ht="16.5" customHeight="1">
      <c r="A65" s="58"/>
      <c r="B65" s="59"/>
      <c r="C65" s="60"/>
      <c r="D65" s="61"/>
      <c r="E65" s="62"/>
      <c r="F65" s="63"/>
      <c r="G65" s="62"/>
      <c r="H65" s="62"/>
      <c r="I65" s="64"/>
      <c r="J65" s="65"/>
      <c r="K65" s="62"/>
      <c r="L65" s="66"/>
      <c r="M65" s="67"/>
    </row>
    <row r="66" spans="1:13" ht="16.5" customHeight="1">
      <c r="A66" s="58"/>
      <c r="B66" s="59"/>
      <c r="C66" s="60"/>
      <c r="D66" s="61"/>
      <c r="E66" s="62"/>
      <c r="F66" s="63"/>
      <c r="G66" s="62"/>
      <c r="H66" s="62"/>
      <c r="I66" s="64"/>
      <c r="J66" s="65"/>
      <c r="K66" s="62"/>
      <c r="L66" s="66"/>
      <c r="M66" s="67"/>
    </row>
    <row r="67" spans="1:13" ht="16.5" customHeight="1">
      <c r="A67" s="58"/>
      <c r="B67" s="59"/>
      <c r="C67" s="60"/>
      <c r="D67" s="61"/>
      <c r="E67" s="62"/>
      <c r="F67" s="63"/>
      <c r="G67" s="62"/>
      <c r="H67" s="62"/>
      <c r="I67" s="64"/>
      <c r="J67" s="65"/>
      <c r="K67" s="62"/>
      <c r="L67" s="66"/>
      <c r="M67" s="67"/>
    </row>
    <row r="68" spans="1:13" ht="16.5" customHeight="1">
      <c r="A68" s="58"/>
      <c r="B68" s="59"/>
      <c r="C68" s="60"/>
      <c r="D68" s="61"/>
      <c r="E68" s="62"/>
      <c r="F68" s="63"/>
      <c r="G68" s="62"/>
      <c r="H68" s="62"/>
      <c r="I68" s="64"/>
      <c r="J68" s="65"/>
      <c r="K68" s="62"/>
      <c r="L68" s="66"/>
      <c r="M68" s="67"/>
    </row>
    <row r="69" spans="1:13" ht="16.5" customHeight="1">
      <c r="A69" s="58"/>
      <c r="B69" s="59"/>
      <c r="C69" s="60"/>
      <c r="D69" s="61"/>
      <c r="E69" s="62"/>
      <c r="F69" s="63"/>
      <c r="G69" s="62"/>
      <c r="H69" s="62"/>
      <c r="I69" s="64"/>
      <c r="J69" s="65"/>
      <c r="K69" s="62"/>
      <c r="L69" s="66"/>
      <c r="M69" s="67"/>
    </row>
    <row r="70" spans="1:13" ht="16.5" customHeight="1">
      <c r="A70" s="58"/>
      <c r="B70" s="59"/>
      <c r="C70" s="60"/>
      <c r="D70" s="61"/>
      <c r="E70" s="62"/>
      <c r="F70" s="63"/>
      <c r="G70" s="62"/>
      <c r="H70" s="62"/>
      <c r="I70" s="64"/>
      <c r="J70" s="65"/>
      <c r="K70" s="62"/>
      <c r="L70" s="66"/>
      <c r="M70" s="67"/>
    </row>
    <row r="71" spans="1:13" ht="16.5" customHeight="1">
      <c r="A71" s="58"/>
      <c r="B71" s="59"/>
      <c r="C71" s="60"/>
      <c r="D71" s="61"/>
      <c r="E71" s="62"/>
      <c r="F71" s="63"/>
      <c r="G71" s="62"/>
      <c r="H71" s="62"/>
      <c r="I71" s="64"/>
      <c r="J71" s="65"/>
      <c r="K71" s="62"/>
      <c r="L71" s="66"/>
      <c r="M71" s="67"/>
    </row>
    <row r="72" spans="1:13" ht="16.5" customHeight="1">
      <c r="A72" s="58"/>
      <c r="B72" s="59"/>
      <c r="C72" s="60"/>
      <c r="D72" s="61"/>
      <c r="E72" s="62"/>
      <c r="F72" s="63"/>
      <c r="G72" s="62"/>
      <c r="H72" s="62"/>
      <c r="I72" s="64"/>
      <c r="J72" s="65"/>
      <c r="K72" s="62"/>
      <c r="L72" s="66"/>
      <c r="M72" s="67"/>
    </row>
    <row r="73" spans="1:13" ht="16.5" customHeight="1">
      <c r="A73" s="58"/>
      <c r="B73" s="59"/>
      <c r="C73" s="60"/>
      <c r="D73" s="61"/>
      <c r="E73" s="62"/>
      <c r="F73" s="63"/>
      <c r="G73" s="62"/>
      <c r="H73" s="62"/>
      <c r="I73" s="64"/>
      <c r="J73" s="65"/>
      <c r="K73" s="62"/>
      <c r="L73" s="66"/>
      <c r="M73" s="67"/>
    </row>
    <row r="74" spans="1:13" ht="16.5" customHeight="1">
      <c r="A74" s="58"/>
      <c r="B74" s="59"/>
      <c r="C74" s="60"/>
      <c r="D74" s="61"/>
      <c r="E74" s="62"/>
      <c r="F74" s="63"/>
      <c r="G74" s="62"/>
      <c r="H74" s="62"/>
      <c r="I74" s="69"/>
      <c r="J74" s="65"/>
      <c r="K74" s="62"/>
      <c r="L74" s="66"/>
      <c r="M74" s="67"/>
    </row>
    <row r="75" spans="1:13" ht="16.5" customHeight="1">
      <c r="A75" s="58"/>
      <c r="B75" s="59"/>
      <c r="C75" s="60"/>
      <c r="D75" s="61"/>
      <c r="E75" s="62"/>
      <c r="F75" s="63"/>
      <c r="G75" s="62"/>
      <c r="H75" s="62"/>
      <c r="I75" s="64"/>
      <c r="J75" s="65"/>
      <c r="K75" s="62"/>
      <c r="L75" s="66"/>
      <c r="M75" s="67"/>
    </row>
    <row r="76" spans="1:13" ht="16.5" customHeight="1">
      <c r="A76" s="58"/>
      <c r="B76" s="59"/>
      <c r="C76" s="60"/>
      <c r="D76" s="61"/>
      <c r="E76" s="62"/>
      <c r="F76" s="63"/>
      <c r="G76" s="62"/>
      <c r="H76" s="62"/>
      <c r="I76" s="64"/>
      <c r="J76" s="65"/>
      <c r="K76" s="62"/>
      <c r="L76" s="66"/>
      <c r="M76" s="67"/>
    </row>
    <row r="77" spans="1:13" ht="16.5" customHeight="1">
      <c r="A77" s="58"/>
      <c r="B77" s="59"/>
      <c r="C77" s="60"/>
      <c r="D77" s="61"/>
      <c r="E77" s="62"/>
      <c r="F77" s="63"/>
      <c r="G77" s="62"/>
      <c r="H77" s="62"/>
      <c r="I77" s="64"/>
      <c r="J77" s="65"/>
      <c r="K77" s="62"/>
      <c r="L77" s="66"/>
      <c r="M77" s="67"/>
    </row>
    <row r="78" spans="1:13" ht="16.5" customHeight="1">
      <c r="A78" s="58"/>
      <c r="B78" s="59"/>
      <c r="C78" s="60"/>
      <c r="D78" s="61"/>
      <c r="E78" s="62"/>
      <c r="F78" s="63"/>
      <c r="G78" s="62"/>
      <c r="H78" s="62"/>
      <c r="I78" s="69"/>
      <c r="J78" s="65"/>
      <c r="K78" s="62"/>
      <c r="L78" s="66"/>
      <c r="M78" s="67"/>
    </row>
    <row r="79" spans="1:13" ht="16.5" customHeight="1">
      <c r="A79" s="58"/>
      <c r="B79" s="59"/>
      <c r="C79" s="60"/>
      <c r="D79" s="61"/>
      <c r="E79" s="62"/>
      <c r="F79" s="63"/>
      <c r="G79" s="62"/>
      <c r="H79" s="62"/>
      <c r="I79" s="64"/>
      <c r="J79" s="65"/>
      <c r="K79" s="62"/>
      <c r="L79" s="66"/>
      <c r="M79" s="67"/>
    </row>
    <row r="80" spans="1:13" ht="16.5" customHeight="1">
      <c r="A80" s="58"/>
      <c r="B80" s="59"/>
      <c r="C80" s="60"/>
      <c r="D80" s="61"/>
      <c r="E80" s="62"/>
      <c r="F80" s="63"/>
      <c r="G80" s="62"/>
      <c r="H80" s="62"/>
      <c r="I80" s="64"/>
      <c r="J80" s="65"/>
      <c r="K80" s="62"/>
      <c r="L80" s="66"/>
      <c r="M80" s="67"/>
    </row>
    <row r="81" spans="1:13" ht="16.5" customHeight="1">
      <c r="A81" s="58"/>
      <c r="B81" s="59"/>
      <c r="C81" s="60"/>
      <c r="D81" s="61"/>
      <c r="E81" s="62"/>
      <c r="F81" s="63"/>
      <c r="G81" s="62"/>
      <c r="H81" s="62"/>
      <c r="I81" s="64"/>
      <c r="J81" s="65"/>
      <c r="K81" s="62"/>
      <c r="L81" s="66"/>
      <c r="M81" s="67"/>
    </row>
    <row r="82" spans="1:13" ht="16.5" customHeight="1">
      <c r="A82" s="58"/>
      <c r="B82" s="59"/>
      <c r="C82" s="60"/>
      <c r="D82" s="61"/>
      <c r="E82" s="62"/>
      <c r="F82" s="63"/>
      <c r="G82" s="62"/>
      <c r="H82" s="62"/>
      <c r="I82" s="64"/>
      <c r="J82" s="65"/>
      <c r="K82" s="62"/>
      <c r="L82" s="66"/>
      <c r="M82" s="67"/>
    </row>
    <row r="83" spans="1:13" ht="16.5" customHeight="1">
      <c r="A83" s="58"/>
      <c r="B83" s="59"/>
      <c r="C83" s="60"/>
      <c r="D83" s="61"/>
      <c r="E83" s="62"/>
      <c r="F83" s="63"/>
      <c r="G83" s="62"/>
      <c r="H83" s="62"/>
      <c r="I83" s="64"/>
      <c r="J83" s="65"/>
      <c r="K83" s="62"/>
      <c r="L83" s="66"/>
      <c r="M83" s="67"/>
    </row>
    <row r="84" spans="1:13" ht="16.5" customHeight="1">
      <c r="A84" s="58"/>
      <c r="B84" s="59"/>
      <c r="C84" s="60"/>
      <c r="D84" s="61"/>
      <c r="E84" s="62"/>
      <c r="F84" s="63"/>
      <c r="G84" s="62"/>
      <c r="H84" s="62"/>
      <c r="I84" s="64"/>
      <c r="J84" s="65"/>
      <c r="K84" s="62"/>
      <c r="L84" s="66"/>
      <c r="M84" s="67"/>
    </row>
    <row r="85" spans="1:13" ht="16.5" customHeight="1">
      <c r="A85" s="58"/>
      <c r="B85" s="59"/>
      <c r="C85" s="60"/>
      <c r="D85" s="61"/>
      <c r="E85" s="62"/>
      <c r="F85" s="63"/>
      <c r="G85" s="62"/>
      <c r="H85" s="62"/>
      <c r="I85" s="64"/>
      <c r="J85" s="65"/>
      <c r="K85" s="62"/>
      <c r="L85" s="66"/>
      <c r="M85" s="67"/>
    </row>
    <row r="86" spans="1:13" ht="16.5" customHeight="1">
      <c r="A86" s="58"/>
      <c r="B86" s="59"/>
      <c r="C86" s="60"/>
      <c r="D86" s="61"/>
      <c r="E86" s="62"/>
      <c r="F86" s="63"/>
      <c r="G86" s="62"/>
      <c r="H86" s="62"/>
      <c r="I86" s="64"/>
      <c r="J86" s="65"/>
      <c r="K86" s="62"/>
      <c r="L86" s="66"/>
      <c r="M86" s="67"/>
    </row>
    <row r="87" spans="1:13" ht="16.5" customHeight="1">
      <c r="A87" s="58"/>
      <c r="B87" s="59"/>
      <c r="C87" s="60"/>
      <c r="D87" s="61"/>
      <c r="E87" s="62"/>
      <c r="F87" s="63"/>
      <c r="G87" s="62"/>
      <c r="H87" s="62"/>
      <c r="I87" s="64"/>
      <c r="J87" s="65"/>
      <c r="K87" s="62"/>
      <c r="L87" s="66"/>
      <c r="M87" s="67"/>
    </row>
    <row r="88" spans="1:13" ht="16.5" customHeight="1">
      <c r="A88" s="58"/>
      <c r="B88" s="59"/>
      <c r="C88" s="60"/>
      <c r="D88" s="61"/>
      <c r="E88" s="62"/>
      <c r="F88" s="63"/>
      <c r="G88" s="62"/>
      <c r="H88" s="62"/>
      <c r="I88" s="64"/>
      <c r="J88" s="65"/>
      <c r="K88" s="62"/>
      <c r="L88" s="66"/>
      <c r="M88" s="67"/>
    </row>
    <row r="89" spans="1:13" ht="16.5" customHeight="1">
      <c r="A89" s="58"/>
      <c r="B89" s="59"/>
      <c r="C89" s="60"/>
      <c r="D89" s="61"/>
      <c r="E89" s="62"/>
      <c r="F89" s="63"/>
      <c r="G89" s="62"/>
      <c r="H89" s="62"/>
      <c r="I89" s="69"/>
      <c r="J89" s="65"/>
      <c r="K89" s="62"/>
      <c r="L89" s="66"/>
      <c r="M89" s="67"/>
    </row>
    <row r="90" spans="1:13" ht="16.5" customHeight="1">
      <c r="A90" s="58"/>
      <c r="B90" s="59"/>
      <c r="C90" s="60"/>
      <c r="D90" s="61"/>
      <c r="E90" s="62"/>
      <c r="F90" s="63"/>
      <c r="G90" s="62"/>
      <c r="H90" s="62"/>
      <c r="I90" s="64"/>
      <c r="J90" s="65"/>
      <c r="K90" s="62"/>
      <c r="L90" s="66"/>
      <c r="M90" s="67"/>
    </row>
    <row r="91" spans="1:13" ht="16.5" customHeight="1">
      <c r="A91" s="58"/>
      <c r="B91" s="59"/>
      <c r="C91" s="60"/>
      <c r="D91" s="61"/>
      <c r="E91" s="62"/>
      <c r="F91" s="63"/>
      <c r="G91" s="62"/>
      <c r="H91" s="62"/>
      <c r="I91" s="64"/>
      <c r="J91" s="65"/>
      <c r="K91" s="62"/>
      <c r="L91" s="66"/>
      <c r="M91" s="67"/>
    </row>
    <row r="92" spans="1:13" ht="16.5" customHeight="1">
      <c r="A92" s="58"/>
      <c r="B92" s="59"/>
      <c r="C92" s="60"/>
      <c r="D92" s="61"/>
      <c r="E92" s="62"/>
      <c r="F92" s="63"/>
      <c r="G92" s="62"/>
      <c r="H92" s="62"/>
      <c r="I92" s="69"/>
      <c r="J92" s="65"/>
      <c r="K92" s="62"/>
      <c r="L92" s="66"/>
      <c r="M92" s="67"/>
    </row>
    <row r="93" spans="1:13" ht="16.5" customHeight="1">
      <c r="A93" s="58"/>
      <c r="B93" s="59"/>
      <c r="C93" s="60"/>
      <c r="D93" s="61"/>
      <c r="E93" s="62"/>
      <c r="F93" s="63"/>
      <c r="G93" s="62"/>
      <c r="H93" s="62"/>
      <c r="I93" s="64"/>
      <c r="J93" s="65"/>
      <c r="K93" s="62"/>
      <c r="L93" s="66"/>
      <c r="M93" s="67"/>
    </row>
    <row r="94" spans="1:13" ht="16.5" customHeight="1">
      <c r="A94" s="58"/>
      <c r="B94" s="59"/>
      <c r="C94" s="60"/>
      <c r="D94" s="61"/>
      <c r="E94" s="62"/>
      <c r="F94" s="63"/>
      <c r="G94" s="62"/>
      <c r="H94" s="62"/>
      <c r="I94" s="64"/>
      <c r="J94" s="65"/>
      <c r="K94" s="62"/>
      <c r="L94" s="66"/>
      <c r="M94" s="67"/>
    </row>
    <row r="95" spans="1:13" ht="16.5" customHeight="1">
      <c r="A95" s="58"/>
      <c r="B95" s="59"/>
      <c r="C95" s="60"/>
      <c r="D95" s="61"/>
      <c r="E95" s="62"/>
      <c r="F95" s="63"/>
      <c r="G95" s="62"/>
      <c r="H95" s="62"/>
      <c r="I95" s="64"/>
      <c r="J95" s="65"/>
      <c r="K95" s="62"/>
      <c r="L95" s="66"/>
      <c r="M95" s="67"/>
    </row>
    <row r="96" spans="1:13" ht="16.5" customHeight="1">
      <c r="A96" s="58"/>
      <c r="B96" s="59"/>
      <c r="C96" s="60"/>
      <c r="D96" s="61"/>
      <c r="E96" s="62"/>
      <c r="F96" s="63"/>
      <c r="G96" s="62"/>
      <c r="H96" s="62"/>
      <c r="I96" s="64"/>
      <c r="J96" s="65"/>
      <c r="K96" s="62"/>
      <c r="L96" s="66"/>
      <c r="M96" s="67"/>
    </row>
    <row r="97" spans="1:13" ht="16.5" customHeight="1">
      <c r="A97" s="58"/>
      <c r="B97" s="59"/>
      <c r="C97" s="60"/>
      <c r="D97" s="61"/>
      <c r="E97" s="62"/>
      <c r="F97" s="63"/>
      <c r="G97" s="62"/>
      <c r="H97" s="62"/>
      <c r="I97" s="64"/>
      <c r="J97" s="65"/>
      <c r="K97" s="62"/>
      <c r="L97" s="66"/>
      <c r="M97" s="67"/>
    </row>
    <row r="98" spans="1:13" ht="16.5" customHeight="1">
      <c r="A98" s="58"/>
      <c r="B98" s="59"/>
      <c r="C98" s="60"/>
      <c r="D98" s="61"/>
      <c r="E98" s="62"/>
      <c r="F98" s="63"/>
      <c r="G98" s="62"/>
      <c r="H98" s="62"/>
      <c r="I98" s="64"/>
      <c r="J98" s="65"/>
      <c r="K98" s="62"/>
      <c r="L98" s="66"/>
      <c r="M98" s="67"/>
    </row>
    <row r="99" spans="1:13" ht="16.5" customHeight="1">
      <c r="A99" s="58"/>
      <c r="B99" s="59"/>
      <c r="C99" s="60"/>
      <c r="D99" s="61"/>
      <c r="E99" s="62"/>
      <c r="F99" s="63"/>
      <c r="G99" s="62"/>
      <c r="H99" s="62"/>
      <c r="I99" s="64"/>
      <c r="J99" s="65"/>
      <c r="K99" s="62"/>
      <c r="L99" s="66"/>
      <c r="M99" s="67"/>
    </row>
    <row r="100" spans="1:13" ht="16.5" customHeight="1">
      <c r="A100" s="58"/>
      <c r="B100" s="59"/>
      <c r="C100" s="60"/>
      <c r="D100" s="61"/>
      <c r="E100" s="62"/>
      <c r="F100" s="63"/>
      <c r="G100" s="62"/>
      <c r="H100" s="62"/>
      <c r="I100" s="69"/>
      <c r="J100" s="65"/>
      <c r="K100" s="62"/>
      <c r="L100" s="66"/>
      <c r="M100" s="67"/>
    </row>
    <row r="101" spans="1:13" ht="16.5" customHeight="1">
      <c r="A101" s="58"/>
      <c r="B101" s="59"/>
      <c r="C101" s="60"/>
      <c r="D101" s="61"/>
      <c r="E101" s="62"/>
      <c r="F101" s="63"/>
      <c r="G101" s="62"/>
      <c r="H101" s="62"/>
      <c r="I101" s="64"/>
      <c r="J101" s="65"/>
      <c r="K101" s="62"/>
      <c r="L101" s="66"/>
      <c r="M101" s="67"/>
    </row>
    <row r="102" spans="1:13" ht="16.5" customHeight="1">
      <c r="A102" s="58"/>
      <c r="B102" s="59"/>
      <c r="C102" s="60"/>
      <c r="D102" s="61"/>
      <c r="E102" s="62"/>
      <c r="F102" s="63"/>
      <c r="G102" s="62"/>
      <c r="H102" s="62"/>
      <c r="I102" s="64"/>
      <c r="J102" s="65"/>
      <c r="K102" s="62"/>
      <c r="L102" s="66"/>
      <c r="M102" s="67"/>
    </row>
    <row r="103" spans="1:13" ht="16.5" customHeight="1">
      <c r="A103" s="58"/>
      <c r="B103" s="59"/>
      <c r="C103" s="60"/>
      <c r="D103" s="61"/>
      <c r="E103" s="62"/>
      <c r="F103" s="63"/>
      <c r="G103" s="62"/>
      <c r="H103" s="62"/>
      <c r="I103" s="64"/>
      <c r="J103" s="65"/>
      <c r="K103" s="62"/>
      <c r="L103" s="66"/>
      <c r="M103" s="67"/>
    </row>
    <row r="104" spans="1:13" ht="16.5" customHeight="1">
      <c r="A104" s="58"/>
      <c r="B104" s="59"/>
      <c r="C104" s="60"/>
      <c r="D104" s="61"/>
      <c r="E104" s="62"/>
      <c r="F104" s="63"/>
      <c r="G104" s="62"/>
      <c r="H104" s="62"/>
      <c r="I104" s="64"/>
      <c r="J104" s="65"/>
      <c r="K104" s="62"/>
      <c r="L104" s="66"/>
      <c r="M104" s="67"/>
    </row>
    <row r="105" spans="1:13" ht="16.5" customHeight="1">
      <c r="A105" s="58"/>
      <c r="B105" s="59"/>
      <c r="C105" s="60"/>
      <c r="D105" s="61"/>
      <c r="E105" s="62"/>
      <c r="F105" s="63"/>
      <c r="G105" s="62"/>
      <c r="H105" s="62"/>
      <c r="I105" s="64"/>
      <c r="J105" s="65"/>
      <c r="K105" s="62"/>
      <c r="L105" s="66"/>
      <c r="M105" s="67"/>
    </row>
    <row r="106" spans="1:13" ht="16.5" customHeight="1">
      <c r="A106" s="58"/>
      <c r="B106" s="59"/>
      <c r="C106" s="60"/>
      <c r="D106" s="61"/>
      <c r="E106" s="62"/>
      <c r="F106" s="63"/>
      <c r="G106" s="62"/>
      <c r="H106" s="62"/>
      <c r="I106" s="64"/>
      <c r="J106" s="65"/>
      <c r="K106" s="62"/>
      <c r="L106" s="66"/>
      <c r="M106" s="67"/>
    </row>
    <row r="107" spans="1:13" ht="16.5" customHeight="1">
      <c r="A107" s="58"/>
      <c r="B107" s="59"/>
      <c r="C107" s="60"/>
      <c r="D107" s="61"/>
      <c r="E107" s="62"/>
      <c r="F107" s="63"/>
      <c r="G107" s="62"/>
      <c r="H107" s="62"/>
      <c r="I107" s="64"/>
      <c r="J107" s="65"/>
      <c r="K107" s="62"/>
      <c r="L107" s="66"/>
      <c r="M107" s="67"/>
    </row>
    <row r="108" spans="1:13" ht="16.5" customHeight="1">
      <c r="A108" s="58"/>
      <c r="B108" s="59"/>
      <c r="C108" s="60"/>
      <c r="D108" s="61"/>
      <c r="E108" s="62"/>
      <c r="F108" s="63"/>
      <c r="G108" s="62"/>
      <c r="H108" s="62"/>
      <c r="I108" s="64"/>
      <c r="J108" s="65"/>
      <c r="K108" s="62"/>
      <c r="L108" s="66"/>
      <c r="M108" s="67"/>
    </row>
    <row r="109" spans="1:13" ht="16.5" customHeight="1">
      <c r="A109" s="58"/>
      <c r="B109" s="59"/>
      <c r="C109" s="60"/>
      <c r="D109" s="61"/>
      <c r="E109" s="62"/>
      <c r="F109" s="63"/>
      <c r="G109" s="62"/>
      <c r="H109" s="62"/>
      <c r="I109" s="69"/>
      <c r="J109" s="65"/>
      <c r="K109" s="62"/>
      <c r="L109" s="66"/>
      <c r="M109" s="67"/>
    </row>
    <row r="110" spans="1:13" ht="16.5" customHeight="1">
      <c r="A110" s="58"/>
      <c r="B110" s="59"/>
      <c r="C110" s="60"/>
      <c r="D110" s="61"/>
      <c r="E110" s="62"/>
      <c r="F110" s="63"/>
      <c r="G110" s="62"/>
      <c r="H110" s="62"/>
      <c r="I110" s="64"/>
      <c r="J110" s="65"/>
      <c r="K110" s="62"/>
      <c r="L110" s="66"/>
      <c r="M110" s="67"/>
    </row>
    <row r="111" spans="1:13" ht="16.5" customHeight="1">
      <c r="A111" s="58"/>
      <c r="B111" s="59"/>
      <c r="C111" s="60"/>
      <c r="D111" s="61"/>
      <c r="E111" s="62"/>
      <c r="F111" s="63"/>
      <c r="G111" s="62"/>
      <c r="H111" s="62"/>
      <c r="I111" s="64"/>
      <c r="J111" s="65"/>
      <c r="K111" s="62"/>
      <c r="L111" s="66"/>
      <c r="M111" s="67"/>
    </row>
    <row r="112" spans="1:13" ht="16.5" customHeight="1">
      <c r="A112" s="58"/>
      <c r="B112" s="59"/>
      <c r="C112" s="60"/>
      <c r="D112" s="61"/>
      <c r="E112" s="62"/>
      <c r="F112" s="63"/>
      <c r="G112" s="62"/>
      <c r="H112" s="62"/>
      <c r="I112" s="64"/>
      <c r="J112" s="65"/>
      <c r="K112" s="62"/>
      <c r="L112" s="71"/>
      <c r="M112" s="72"/>
    </row>
    <row r="113" spans="1:13" ht="16.5" customHeight="1">
      <c r="A113" s="58"/>
      <c r="B113" s="59"/>
      <c r="C113" s="60"/>
      <c r="D113" s="61"/>
      <c r="E113" s="62"/>
      <c r="F113" s="63"/>
      <c r="G113" s="62"/>
      <c r="H113" s="62"/>
      <c r="I113" s="64"/>
      <c r="J113" s="65"/>
      <c r="K113" s="62"/>
      <c r="L113" s="66"/>
      <c r="M113" s="67"/>
    </row>
    <row r="114" spans="1:13" ht="16.5" customHeight="1">
      <c r="A114" s="58"/>
      <c r="B114" s="59"/>
      <c r="C114" s="60"/>
      <c r="D114" s="61"/>
      <c r="E114" s="62"/>
      <c r="F114" s="63"/>
      <c r="G114" s="62"/>
      <c r="H114" s="62"/>
      <c r="I114" s="69"/>
      <c r="J114" s="65"/>
      <c r="K114" s="62"/>
      <c r="L114" s="66"/>
      <c r="M114" s="67"/>
    </row>
    <row r="115" spans="1:13" ht="16.5" customHeight="1">
      <c r="A115" s="58"/>
      <c r="B115" s="59"/>
      <c r="C115" s="60"/>
      <c r="D115" s="61"/>
      <c r="E115" s="62"/>
      <c r="F115" s="63"/>
      <c r="G115" s="62"/>
      <c r="H115" s="62"/>
      <c r="I115" s="69"/>
      <c r="J115" s="65"/>
      <c r="K115" s="62"/>
      <c r="L115" s="66"/>
      <c r="M115" s="67"/>
    </row>
    <row r="116" spans="1:13" ht="16.5" customHeight="1">
      <c r="A116" s="58"/>
      <c r="B116" s="59"/>
      <c r="C116" s="60"/>
      <c r="D116" s="61"/>
      <c r="E116" s="62"/>
      <c r="F116" s="63"/>
      <c r="G116" s="62"/>
      <c r="H116" s="62"/>
      <c r="I116" s="69"/>
      <c r="J116" s="73"/>
      <c r="K116" s="62"/>
      <c r="L116" s="66"/>
      <c r="M116" s="67"/>
    </row>
    <row r="117" spans="1:13" ht="16.5" customHeight="1">
      <c r="A117" s="58"/>
      <c r="B117" s="59"/>
      <c r="C117" s="60"/>
      <c r="D117" s="61"/>
      <c r="E117" s="62"/>
      <c r="F117" s="63"/>
      <c r="G117" s="62"/>
      <c r="H117" s="62"/>
      <c r="I117" s="69"/>
      <c r="J117" s="65"/>
      <c r="K117" s="62"/>
      <c r="L117" s="66"/>
      <c r="M117" s="67"/>
    </row>
    <row r="118" spans="1:13" ht="16.5" customHeight="1">
      <c r="A118" s="58"/>
      <c r="B118" s="59"/>
      <c r="C118" s="60"/>
      <c r="D118" s="61"/>
      <c r="E118" s="62"/>
      <c r="F118" s="63"/>
      <c r="G118" s="62"/>
      <c r="H118" s="62"/>
      <c r="I118" s="64"/>
      <c r="J118" s="65"/>
      <c r="K118" s="62"/>
      <c r="L118" s="66"/>
      <c r="M118" s="67"/>
    </row>
    <row r="119" spans="1:13" ht="16.5" customHeight="1">
      <c r="A119" s="58"/>
      <c r="B119" s="59"/>
      <c r="C119" s="60"/>
      <c r="D119" s="61"/>
      <c r="E119" s="62"/>
      <c r="F119" s="63"/>
      <c r="G119" s="62"/>
      <c r="H119" s="62"/>
      <c r="I119" s="64"/>
      <c r="J119" s="65"/>
      <c r="K119" s="62"/>
      <c r="L119" s="66"/>
      <c r="M119" s="67"/>
    </row>
    <row r="120" spans="1:13" ht="16.5" customHeight="1">
      <c r="A120" s="58"/>
      <c r="B120" s="59"/>
      <c r="C120" s="60"/>
      <c r="D120" s="61"/>
      <c r="E120" s="74"/>
      <c r="F120" s="63"/>
      <c r="G120" s="62"/>
      <c r="H120" s="62"/>
      <c r="I120" s="64"/>
      <c r="J120" s="65"/>
      <c r="K120" s="62"/>
      <c r="L120" s="66"/>
      <c r="M120" s="67"/>
    </row>
    <row r="121" spans="1:13" ht="16.5" customHeight="1">
      <c r="A121" s="58"/>
      <c r="B121" s="59"/>
      <c r="C121" s="60"/>
      <c r="D121" s="61"/>
      <c r="E121" s="62"/>
      <c r="F121" s="63"/>
      <c r="G121" s="62"/>
      <c r="H121" s="62"/>
      <c r="I121" s="64"/>
      <c r="J121" s="65"/>
      <c r="K121" s="62"/>
      <c r="L121" s="66"/>
      <c r="M121" s="67"/>
    </row>
    <row r="122" spans="1:13" ht="16.5" customHeight="1">
      <c r="A122" s="58"/>
      <c r="B122" s="59"/>
      <c r="C122" s="60"/>
      <c r="D122" s="61"/>
      <c r="E122" s="62"/>
      <c r="F122" s="63"/>
      <c r="G122" s="62"/>
      <c r="H122" s="62"/>
      <c r="I122" s="69"/>
      <c r="J122" s="65"/>
      <c r="K122" s="62"/>
      <c r="L122" s="66"/>
      <c r="M122" s="67"/>
    </row>
    <row r="123" spans="1:13" ht="16.5" customHeight="1">
      <c r="A123" s="58"/>
      <c r="B123" s="59"/>
      <c r="C123" s="60"/>
      <c r="D123" s="61"/>
      <c r="E123" s="62"/>
      <c r="F123" s="63"/>
      <c r="G123" s="62"/>
      <c r="H123" s="62"/>
      <c r="I123" s="64"/>
      <c r="J123" s="65"/>
      <c r="K123" s="62"/>
      <c r="L123" s="66"/>
      <c r="M123" s="67"/>
    </row>
    <row r="124" spans="1:13" ht="16.5" customHeight="1">
      <c r="A124" s="58"/>
      <c r="B124" s="59"/>
      <c r="C124" s="60"/>
      <c r="D124" s="61"/>
      <c r="E124" s="62"/>
      <c r="F124" s="63"/>
      <c r="G124" s="62"/>
      <c r="H124" s="62"/>
      <c r="I124" s="69"/>
      <c r="J124" s="65"/>
      <c r="K124" s="62"/>
      <c r="L124" s="66"/>
      <c r="M124" s="67"/>
    </row>
    <row r="125" spans="1:13" ht="16.5" customHeight="1">
      <c r="A125" s="58"/>
      <c r="B125" s="59"/>
      <c r="C125" s="60"/>
      <c r="D125" s="61"/>
      <c r="E125" s="62"/>
      <c r="F125" s="63"/>
      <c r="G125" s="62"/>
      <c r="H125" s="62"/>
      <c r="I125" s="64"/>
      <c r="J125" s="65"/>
      <c r="K125" s="62"/>
      <c r="L125" s="66"/>
      <c r="M125" s="67"/>
    </row>
    <row r="126" spans="1:13" ht="16.5" customHeight="1">
      <c r="A126" s="58"/>
      <c r="B126" s="59"/>
      <c r="C126" s="60"/>
      <c r="D126" s="61"/>
      <c r="E126" s="62"/>
      <c r="F126" s="63"/>
      <c r="G126" s="62"/>
      <c r="H126" s="62"/>
      <c r="I126" s="64"/>
      <c r="J126" s="65"/>
      <c r="K126" s="62"/>
      <c r="L126" s="66"/>
      <c r="M126" s="67"/>
    </row>
    <row r="127" spans="1:13" ht="16.5" customHeight="1">
      <c r="A127" s="58"/>
      <c r="B127" s="59"/>
      <c r="C127" s="60"/>
      <c r="D127" s="61"/>
      <c r="E127" s="62"/>
      <c r="F127" s="63"/>
      <c r="G127" s="62"/>
      <c r="H127" s="62"/>
      <c r="I127" s="64"/>
      <c r="J127" s="65"/>
      <c r="K127" s="62"/>
      <c r="L127" s="66"/>
      <c r="M127" s="67"/>
    </row>
    <row r="128" spans="1:13" ht="16.5" customHeight="1">
      <c r="A128" s="58"/>
      <c r="B128" s="59"/>
      <c r="C128" s="60"/>
      <c r="D128" s="61"/>
      <c r="E128" s="62"/>
      <c r="F128" s="63"/>
      <c r="G128" s="62"/>
      <c r="H128" s="62"/>
      <c r="I128" s="64"/>
      <c r="J128" s="65"/>
      <c r="K128" s="62"/>
      <c r="L128" s="66"/>
      <c r="M128" s="67"/>
    </row>
    <row r="129" spans="1:13" ht="16.5" customHeight="1">
      <c r="A129" s="58"/>
      <c r="B129" s="59"/>
      <c r="C129" s="60"/>
      <c r="D129" s="61"/>
      <c r="E129" s="62"/>
      <c r="F129" s="63"/>
      <c r="G129" s="62"/>
      <c r="H129" s="62"/>
      <c r="I129" s="64"/>
      <c r="J129" s="65"/>
      <c r="K129" s="62"/>
      <c r="L129" s="66"/>
      <c r="M129" s="67"/>
    </row>
    <row r="130" spans="1:13" ht="16.5" customHeight="1">
      <c r="A130" s="58"/>
      <c r="B130" s="59"/>
      <c r="C130" s="60"/>
      <c r="D130" s="61"/>
      <c r="E130" s="62"/>
      <c r="F130" s="63"/>
      <c r="G130" s="62"/>
      <c r="H130" s="62"/>
      <c r="I130" s="64"/>
      <c r="J130" s="65"/>
      <c r="K130" s="62"/>
      <c r="L130" s="66"/>
      <c r="M130" s="67"/>
    </row>
    <row r="131" spans="1:13" ht="16.5" customHeight="1">
      <c r="A131" s="58"/>
      <c r="B131" s="59"/>
      <c r="C131" s="60"/>
      <c r="D131" s="61"/>
      <c r="E131" s="62"/>
      <c r="F131" s="63"/>
      <c r="G131" s="62"/>
      <c r="H131" s="62"/>
      <c r="I131" s="64"/>
      <c r="J131" s="65"/>
      <c r="K131" s="62"/>
      <c r="L131" s="66"/>
      <c r="M131" s="67"/>
    </row>
    <row r="132" spans="1:13" ht="16.5" customHeight="1">
      <c r="A132" s="58"/>
      <c r="B132" s="59"/>
      <c r="C132" s="60"/>
      <c r="D132" s="61"/>
      <c r="E132" s="62"/>
      <c r="F132" s="63"/>
      <c r="G132" s="62"/>
      <c r="H132" s="62"/>
      <c r="I132" s="64"/>
      <c r="J132" s="65"/>
      <c r="K132" s="62"/>
      <c r="L132" s="66"/>
      <c r="M132" s="67"/>
    </row>
    <row r="133" spans="1:13" ht="16.5" customHeight="1">
      <c r="A133" s="58"/>
      <c r="B133" s="59"/>
      <c r="C133" s="60"/>
      <c r="D133" s="61"/>
      <c r="E133" s="62"/>
      <c r="F133" s="63"/>
      <c r="G133" s="62"/>
      <c r="H133" s="62"/>
      <c r="I133" s="64"/>
      <c r="J133" s="65"/>
      <c r="K133" s="62"/>
      <c r="L133" s="66"/>
      <c r="M133" s="67"/>
    </row>
    <row r="134" spans="1:13" ht="16.5" customHeight="1">
      <c r="A134" s="58"/>
      <c r="B134" s="59"/>
      <c r="C134" s="60"/>
      <c r="D134" s="61"/>
      <c r="E134" s="62"/>
      <c r="F134" s="63"/>
      <c r="G134" s="62"/>
      <c r="H134" s="62"/>
      <c r="I134" s="69"/>
      <c r="J134" s="65"/>
      <c r="K134" s="62"/>
      <c r="L134" s="66"/>
      <c r="M134" s="67"/>
    </row>
    <row r="135" spans="1:13" ht="16.5" customHeight="1">
      <c r="A135" s="58"/>
      <c r="B135" s="59"/>
      <c r="C135" s="60"/>
      <c r="D135" s="61"/>
      <c r="E135" s="62"/>
      <c r="F135" s="63"/>
      <c r="G135" s="62"/>
      <c r="H135" s="62"/>
      <c r="I135" s="64"/>
      <c r="J135" s="65"/>
      <c r="K135" s="62"/>
      <c r="L135" s="66"/>
      <c r="M135" s="67"/>
    </row>
    <row r="136" spans="1:13" ht="16.5" customHeight="1">
      <c r="A136" s="58"/>
      <c r="B136" s="59"/>
      <c r="C136" s="60"/>
      <c r="D136" s="61"/>
      <c r="E136" s="62"/>
      <c r="F136" s="63"/>
      <c r="G136" s="62"/>
      <c r="H136" s="62"/>
      <c r="I136" s="64"/>
      <c r="J136" s="65"/>
      <c r="K136" s="62"/>
      <c r="L136" s="66"/>
      <c r="M136" s="67"/>
    </row>
    <row r="137" spans="1:13" ht="16.5" customHeight="1">
      <c r="A137" s="58"/>
      <c r="B137" s="59"/>
      <c r="C137" s="60"/>
      <c r="D137" s="61"/>
      <c r="E137" s="62"/>
      <c r="F137" s="63"/>
      <c r="G137" s="62"/>
      <c r="H137" s="62"/>
      <c r="I137" s="64"/>
      <c r="J137" s="65"/>
      <c r="K137" s="62"/>
      <c r="L137" s="66"/>
      <c r="M137" s="67"/>
    </row>
    <row r="138" spans="1:13" ht="16.5" customHeight="1">
      <c r="A138" s="58"/>
      <c r="B138" s="59"/>
      <c r="C138" s="60"/>
      <c r="D138" s="61"/>
      <c r="E138" s="62"/>
      <c r="F138" s="63"/>
      <c r="G138" s="62"/>
      <c r="H138" s="62"/>
      <c r="I138" s="64"/>
      <c r="J138" s="65"/>
      <c r="K138" s="62"/>
      <c r="L138" s="66"/>
      <c r="M138" s="67"/>
    </row>
    <row r="139" spans="1:13" ht="16.5" customHeight="1">
      <c r="A139" s="58"/>
      <c r="B139" s="59"/>
      <c r="C139" s="60"/>
      <c r="D139" s="61"/>
      <c r="E139" s="62"/>
      <c r="F139" s="63"/>
      <c r="G139" s="62"/>
      <c r="H139" s="62"/>
      <c r="I139" s="75"/>
      <c r="J139" s="65"/>
      <c r="K139" s="62"/>
      <c r="L139" s="66"/>
      <c r="M139" s="67"/>
    </row>
    <row r="140" spans="1:13" ht="16.5" customHeight="1">
      <c r="A140" s="58"/>
      <c r="B140" s="59"/>
      <c r="C140" s="60"/>
      <c r="D140" s="61"/>
      <c r="E140" s="62"/>
      <c r="F140" s="63"/>
      <c r="G140" s="62"/>
      <c r="H140" s="62"/>
      <c r="I140" s="64"/>
      <c r="J140" s="65"/>
      <c r="K140" s="65"/>
      <c r="L140" s="76"/>
      <c r="M140" s="67"/>
    </row>
    <row r="141" spans="1:13" ht="16.5" customHeight="1">
      <c r="A141" s="58"/>
      <c r="B141" s="59"/>
      <c r="C141" s="60"/>
      <c r="D141" s="61"/>
      <c r="E141" s="62"/>
      <c r="F141" s="63"/>
      <c r="G141" s="62"/>
      <c r="H141" s="62"/>
      <c r="I141" s="64"/>
      <c r="J141" s="65"/>
      <c r="K141" s="65"/>
      <c r="L141" s="66"/>
      <c r="M141" s="67"/>
    </row>
    <row r="142" spans="1:13" ht="16.5" customHeight="1">
      <c r="A142" s="58"/>
      <c r="B142" s="59"/>
      <c r="C142" s="60"/>
      <c r="D142" s="61"/>
      <c r="E142" s="62"/>
      <c r="F142" s="63"/>
      <c r="G142" s="62"/>
      <c r="H142" s="62"/>
      <c r="I142" s="64"/>
      <c r="J142" s="65"/>
      <c r="K142" s="62"/>
      <c r="L142" s="66"/>
      <c r="M142" s="67"/>
    </row>
    <row r="143" spans="1:13" ht="16.5" customHeight="1">
      <c r="A143" s="58"/>
      <c r="B143" s="59"/>
      <c r="C143" s="60"/>
      <c r="D143" s="61"/>
      <c r="E143" s="62"/>
      <c r="F143" s="63"/>
      <c r="G143" s="62"/>
      <c r="H143" s="62"/>
      <c r="I143" s="64"/>
      <c r="J143" s="65"/>
      <c r="K143" s="62"/>
      <c r="L143" s="66"/>
      <c r="M143" s="67"/>
    </row>
    <row r="144" spans="1:13" ht="16.5" customHeight="1">
      <c r="A144" s="58"/>
      <c r="B144" s="59"/>
      <c r="C144" s="60"/>
      <c r="D144" s="61"/>
      <c r="E144" s="62"/>
      <c r="F144" s="63"/>
      <c r="G144" s="62"/>
      <c r="H144" s="62"/>
      <c r="I144" s="64"/>
      <c r="J144" s="65"/>
      <c r="K144" s="62"/>
      <c r="L144" s="66"/>
      <c r="M144" s="67"/>
    </row>
    <row r="145" spans="1:13" ht="16.5" customHeight="1">
      <c r="A145" s="58"/>
      <c r="B145" s="59"/>
      <c r="C145" s="60"/>
      <c r="D145" s="61"/>
      <c r="E145" s="62"/>
      <c r="F145" s="63"/>
      <c r="G145" s="62"/>
      <c r="H145" s="62"/>
      <c r="I145" s="64"/>
      <c r="J145" s="65"/>
      <c r="K145" s="62"/>
      <c r="L145" s="66"/>
      <c r="M145" s="67"/>
    </row>
    <row r="146" spans="1:13" ht="16.5" customHeight="1">
      <c r="A146" s="58"/>
      <c r="B146" s="59"/>
      <c r="C146" s="60"/>
      <c r="D146" s="61"/>
      <c r="E146" s="62"/>
      <c r="F146" s="63"/>
      <c r="G146" s="62"/>
      <c r="H146" s="62"/>
      <c r="I146" s="64"/>
      <c r="J146" s="65"/>
      <c r="K146" s="62"/>
      <c r="L146" s="66"/>
      <c r="M146" s="67"/>
    </row>
    <row r="147" spans="1:13" ht="16.5" customHeight="1">
      <c r="A147" s="58"/>
      <c r="B147" s="59"/>
      <c r="C147" s="60"/>
      <c r="D147" s="61"/>
      <c r="E147" s="62"/>
      <c r="F147" s="63"/>
      <c r="G147" s="62"/>
      <c r="H147" s="62"/>
      <c r="I147" s="64"/>
      <c r="J147" s="65"/>
      <c r="K147" s="62"/>
      <c r="L147" s="66"/>
      <c r="M147" s="67"/>
    </row>
    <row r="148" spans="1:13" ht="16.5" customHeight="1">
      <c r="A148" s="58"/>
      <c r="B148" s="59"/>
      <c r="C148" s="60"/>
      <c r="D148" s="61"/>
      <c r="E148" s="62"/>
      <c r="F148" s="63"/>
      <c r="G148" s="62"/>
      <c r="H148" s="62"/>
      <c r="I148" s="64"/>
      <c r="J148" s="65"/>
      <c r="K148" s="62"/>
      <c r="L148" s="66"/>
      <c r="M148" s="67"/>
    </row>
    <row r="149" spans="1:13" ht="16.5" customHeight="1">
      <c r="A149" s="58"/>
      <c r="B149" s="59"/>
      <c r="C149" s="60"/>
      <c r="D149" s="61"/>
      <c r="E149" s="62"/>
      <c r="F149" s="63"/>
      <c r="G149" s="62"/>
      <c r="H149" s="62"/>
      <c r="I149" s="64"/>
      <c r="J149" s="65"/>
      <c r="K149" s="62"/>
      <c r="L149" s="66"/>
      <c r="M149" s="67"/>
    </row>
    <row r="150" spans="1:13" ht="16.5" customHeight="1">
      <c r="A150" s="58"/>
      <c r="B150" s="59"/>
      <c r="C150" s="60"/>
      <c r="D150" s="61"/>
      <c r="E150" s="62"/>
      <c r="F150" s="63"/>
      <c r="G150" s="62"/>
      <c r="H150" s="62"/>
      <c r="I150" s="64"/>
      <c r="J150" s="65"/>
      <c r="K150" s="62"/>
      <c r="L150" s="66"/>
      <c r="M150" s="67"/>
    </row>
    <row r="151" spans="1:13" ht="16.5" customHeight="1">
      <c r="A151" s="58"/>
      <c r="B151" s="59"/>
      <c r="C151" s="60"/>
      <c r="D151" s="61"/>
      <c r="E151" s="62"/>
      <c r="F151" s="63"/>
      <c r="G151" s="62"/>
      <c r="H151" s="62"/>
      <c r="I151" s="64"/>
      <c r="J151" s="65"/>
      <c r="K151" s="62"/>
      <c r="L151" s="66"/>
      <c r="M151" s="67"/>
    </row>
    <row r="152" spans="1:13" ht="16.5" customHeight="1">
      <c r="A152" s="58"/>
      <c r="B152" s="59"/>
      <c r="C152" s="60"/>
      <c r="D152" s="61"/>
      <c r="E152" s="62"/>
      <c r="F152" s="63"/>
      <c r="G152" s="62"/>
      <c r="H152" s="62"/>
      <c r="I152" s="64"/>
      <c r="J152" s="65"/>
      <c r="K152" s="62"/>
      <c r="L152" s="66"/>
      <c r="M152" s="67"/>
    </row>
    <row r="153" spans="1:13" ht="16.5" customHeight="1">
      <c r="A153" s="58"/>
      <c r="B153" s="59"/>
      <c r="C153" s="60"/>
      <c r="D153" s="61"/>
      <c r="E153" s="62"/>
      <c r="F153" s="63"/>
      <c r="G153" s="62"/>
      <c r="H153" s="62"/>
      <c r="I153" s="64"/>
      <c r="J153" s="65"/>
      <c r="K153" s="62"/>
      <c r="L153" s="66"/>
      <c r="M153" s="67"/>
    </row>
    <row r="154" spans="1:13" ht="16.5" customHeight="1">
      <c r="A154" s="58"/>
      <c r="B154" s="59"/>
      <c r="C154" s="60"/>
      <c r="D154" s="61"/>
      <c r="E154" s="62"/>
      <c r="F154" s="63"/>
      <c r="G154" s="62"/>
      <c r="H154" s="62"/>
      <c r="I154" s="64"/>
      <c r="J154" s="65"/>
      <c r="K154" s="62"/>
      <c r="L154" s="66"/>
      <c r="M154" s="67"/>
    </row>
    <row r="155" spans="1:13" ht="16.5" customHeight="1">
      <c r="A155" s="58"/>
      <c r="B155" s="59"/>
      <c r="C155" s="60"/>
      <c r="D155" s="61"/>
      <c r="E155" s="62"/>
      <c r="F155" s="63"/>
      <c r="G155" s="62"/>
      <c r="H155" s="62"/>
      <c r="I155" s="69"/>
      <c r="J155" s="65"/>
      <c r="K155" s="62"/>
      <c r="L155" s="66"/>
      <c r="M155" s="67"/>
    </row>
    <row r="156" spans="1:13" ht="16.5" customHeight="1">
      <c r="A156" s="58"/>
      <c r="B156" s="59"/>
      <c r="C156" s="60"/>
      <c r="D156" s="61"/>
      <c r="E156" s="62"/>
      <c r="F156" s="63"/>
      <c r="G156" s="62"/>
      <c r="H156" s="62"/>
      <c r="I156" s="64"/>
      <c r="J156" s="65"/>
      <c r="K156" s="62"/>
      <c r="L156" s="66"/>
      <c r="M156" s="67"/>
    </row>
    <row r="157" spans="1:13" ht="16.5" customHeight="1">
      <c r="A157" s="58"/>
      <c r="B157" s="59"/>
      <c r="C157" s="60"/>
      <c r="D157" s="61"/>
      <c r="E157" s="62"/>
      <c r="F157" s="63"/>
      <c r="G157" s="62"/>
      <c r="H157" s="62"/>
      <c r="I157" s="64"/>
      <c r="J157" s="65"/>
      <c r="K157" s="62"/>
      <c r="L157" s="66"/>
      <c r="M157" s="67"/>
    </row>
    <row r="158" spans="1:13" ht="16.5" customHeight="1">
      <c r="A158" s="58"/>
      <c r="B158" s="59"/>
      <c r="C158" s="60"/>
      <c r="D158" s="61"/>
      <c r="E158" s="77"/>
      <c r="F158" s="63"/>
      <c r="G158" s="77"/>
      <c r="H158" s="77"/>
      <c r="I158" s="78"/>
      <c r="J158" s="77"/>
      <c r="K158" s="77"/>
      <c r="L158" s="66"/>
      <c r="M158" s="67"/>
    </row>
    <row r="159" spans="1:13" ht="16.5" customHeight="1">
      <c r="A159" s="58"/>
      <c r="B159" s="59"/>
      <c r="C159" s="60"/>
      <c r="D159" s="61"/>
      <c r="E159" s="62"/>
      <c r="F159" s="63"/>
      <c r="G159" s="62"/>
      <c r="H159" s="62"/>
      <c r="I159" s="64"/>
      <c r="J159" s="65"/>
      <c r="K159" s="62"/>
      <c r="L159" s="66"/>
      <c r="M159" s="67"/>
    </row>
    <row r="160" spans="1:13" ht="16.5" customHeight="1">
      <c r="A160" s="58"/>
      <c r="B160" s="59"/>
      <c r="C160" s="60"/>
      <c r="D160" s="61"/>
      <c r="E160" s="62"/>
      <c r="F160" s="63"/>
      <c r="G160" s="62"/>
      <c r="H160" s="62"/>
      <c r="I160" s="64"/>
      <c r="J160" s="65"/>
      <c r="K160" s="62"/>
      <c r="L160" s="66"/>
      <c r="M160" s="67"/>
    </row>
    <row r="161" spans="1:13" ht="16.5" customHeight="1">
      <c r="A161" s="58"/>
      <c r="B161" s="59"/>
      <c r="C161" s="60"/>
      <c r="D161" s="61"/>
      <c r="E161" s="62"/>
      <c r="F161" s="63"/>
      <c r="G161" s="62"/>
      <c r="H161" s="62"/>
      <c r="I161" s="64"/>
      <c r="J161" s="65"/>
      <c r="K161" s="62"/>
      <c r="L161" s="66"/>
      <c r="M161" s="67"/>
    </row>
    <row r="162" spans="1:13" ht="16.5" customHeight="1">
      <c r="A162" s="58"/>
      <c r="B162" s="59"/>
      <c r="C162" s="60"/>
      <c r="D162" s="61"/>
      <c r="E162" s="62"/>
      <c r="F162" s="63"/>
      <c r="G162" s="62"/>
      <c r="H162" s="62"/>
      <c r="I162" s="64"/>
      <c r="J162" s="65"/>
      <c r="K162" s="62"/>
      <c r="L162" s="66"/>
      <c r="M162" s="67"/>
    </row>
    <row r="163" spans="1:13" ht="16.5" customHeight="1">
      <c r="A163" s="58"/>
      <c r="B163" s="59"/>
      <c r="C163" s="60"/>
      <c r="D163" s="61"/>
      <c r="E163" s="62"/>
      <c r="F163" s="63"/>
      <c r="G163" s="62"/>
      <c r="H163" s="62"/>
      <c r="I163" s="64"/>
      <c r="J163" s="65"/>
      <c r="K163" s="62"/>
      <c r="L163" s="66"/>
      <c r="M163" s="67"/>
    </row>
    <row r="164" spans="1:13" ht="16.5" customHeight="1">
      <c r="A164" s="58"/>
      <c r="B164" s="59"/>
      <c r="C164" s="60"/>
      <c r="D164" s="61"/>
      <c r="E164" s="62"/>
      <c r="F164" s="63"/>
      <c r="G164" s="62"/>
      <c r="H164" s="62"/>
      <c r="I164" s="64"/>
      <c r="J164" s="65"/>
      <c r="K164" s="62"/>
      <c r="L164" s="66"/>
      <c r="M164" s="67"/>
    </row>
    <row r="165" spans="1:13" ht="16.5" customHeight="1">
      <c r="A165" s="58"/>
      <c r="B165" s="59"/>
      <c r="C165" s="60"/>
      <c r="D165" s="61"/>
      <c r="E165" s="62"/>
      <c r="F165" s="63"/>
      <c r="G165" s="62"/>
      <c r="H165" s="62"/>
      <c r="I165" s="69"/>
      <c r="J165" s="65"/>
      <c r="K165" s="62"/>
      <c r="L165" s="66"/>
      <c r="M165" s="67"/>
    </row>
    <row r="166" spans="1:13" ht="16.5" customHeight="1">
      <c r="A166" s="58"/>
      <c r="B166" s="59"/>
      <c r="C166" s="60"/>
      <c r="D166" s="61"/>
      <c r="E166" s="62"/>
      <c r="F166" s="63"/>
      <c r="G166" s="62"/>
      <c r="H166" s="62"/>
      <c r="I166" s="64"/>
      <c r="J166" s="65"/>
      <c r="K166" s="62"/>
      <c r="L166" s="66"/>
      <c r="M166" s="67"/>
    </row>
    <row r="167" spans="1:13" ht="16.5" customHeight="1">
      <c r="A167" s="58"/>
      <c r="B167" s="59"/>
      <c r="C167" s="60"/>
      <c r="D167" s="61"/>
      <c r="E167" s="62"/>
      <c r="F167" s="63"/>
      <c r="G167" s="62"/>
      <c r="H167" s="62"/>
      <c r="I167" s="64"/>
      <c r="J167" s="65"/>
      <c r="K167" s="62"/>
      <c r="L167" s="66"/>
      <c r="M167" s="67"/>
    </row>
    <row r="168" spans="1:13" ht="16.5" customHeight="1">
      <c r="A168" s="58"/>
      <c r="B168" s="59"/>
      <c r="C168" s="60"/>
      <c r="D168" s="61"/>
      <c r="E168" s="62"/>
      <c r="F168" s="63"/>
      <c r="G168" s="62"/>
      <c r="H168" s="62"/>
      <c r="I168" s="64"/>
      <c r="J168" s="65"/>
      <c r="K168" s="62"/>
      <c r="L168" s="66"/>
      <c r="M168" s="67"/>
    </row>
    <row r="169" spans="1:13" ht="16.5" customHeight="1">
      <c r="A169" s="58"/>
      <c r="B169" s="59"/>
      <c r="C169" s="60"/>
      <c r="D169" s="61"/>
      <c r="E169" s="62"/>
      <c r="F169" s="63"/>
      <c r="G169" s="62"/>
      <c r="H169" s="62"/>
      <c r="I169" s="64"/>
      <c r="J169" s="65"/>
      <c r="K169" s="62"/>
      <c r="L169" s="66"/>
      <c r="M169" s="67"/>
    </row>
    <row r="170" spans="1:13" ht="16.5" customHeight="1">
      <c r="A170" s="58"/>
      <c r="B170" s="59"/>
      <c r="C170" s="60"/>
      <c r="D170" s="61"/>
      <c r="E170" s="62"/>
      <c r="F170" s="63"/>
      <c r="G170" s="62"/>
      <c r="H170" s="62"/>
      <c r="I170" s="64"/>
      <c r="J170" s="65"/>
      <c r="K170" s="62"/>
      <c r="L170" s="66"/>
      <c r="M170" s="67"/>
    </row>
    <row r="171" spans="1:13" ht="16.5" customHeight="1">
      <c r="A171" s="58"/>
      <c r="B171" s="59"/>
      <c r="C171" s="60"/>
      <c r="D171" s="61"/>
      <c r="E171" s="62"/>
      <c r="F171" s="63"/>
      <c r="G171" s="62"/>
      <c r="H171" s="62"/>
      <c r="I171" s="64"/>
      <c r="J171" s="65"/>
      <c r="K171" s="62"/>
      <c r="L171" s="66"/>
      <c r="M171" s="67"/>
    </row>
    <row r="172" spans="1:13" ht="16.5" customHeight="1">
      <c r="A172" s="58"/>
      <c r="B172" s="59"/>
      <c r="C172" s="60"/>
      <c r="D172" s="61"/>
      <c r="E172" s="62"/>
      <c r="F172" s="63"/>
      <c r="G172" s="62"/>
      <c r="H172" s="62"/>
      <c r="I172" s="64"/>
      <c r="J172" s="65"/>
      <c r="K172" s="62"/>
      <c r="L172" s="66"/>
      <c r="M172" s="67"/>
    </row>
    <row r="173" spans="1:13" ht="16.5" customHeight="1">
      <c r="A173" s="58"/>
      <c r="B173" s="59"/>
      <c r="C173" s="60"/>
      <c r="D173" s="61"/>
      <c r="E173" s="62"/>
      <c r="F173" s="63"/>
      <c r="G173" s="62"/>
      <c r="H173" s="62"/>
      <c r="I173" s="64"/>
      <c r="J173" s="65"/>
      <c r="K173" s="62"/>
      <c r="L173" s="66"/>
      <c r="M173" s="67"/>
    </row>
    <row r="174" spans="1:13" ht="16.5" customHeight="1">
      <c r="A174" s="58"/>
      <c r="B174" s="59"/>
      <c r="C174" s="60"/>
      <c r="D174" s="61"/>
      <c r="E174" s="62"/>
      <c r="F174" s="63"/>
      <c r="G174" s="62"/>
      <c r="H174" s="62"/>
      <c r="I174" s="64"/>
      <c r="J174" s="65"/>
      <c r="K174" s="62"/>
      <c r="L174" s="66"/>
      <c r="M174" s="67"/>
    </row>
    <row r="175" spans="1:13" ht="16.5" customHeight="1">
      <c r="A175" s="58"/>
      <c r="B175" s="59"/>
      <c r="C175" s="60"/>
      <c r="D175" s="61"/>
      <c r="E175" s="62"/>
      <c r="F175" s="63"/>
      <c r="G175" s="62"/>
      <c r="H175" s="62"/>
      <c r="I175" s="64"/>
      <c r="J175" s="65"/>
      <c r="K175" s="62"/>
      <c r="L175" s="66"/>
      <c r="M175" s="67"/>
    </row>
    <row r="176" spans="1:13" ht="16.5" customHeight="1" thickBot="1">
      <c r="A176" s="79"/>
      <c r="B176" s="80"/>
      <c r="C176" s="81"/>
      <c r="D176" s="82"/>
      <c r="E176" s="83"/>
      <c r="F176" s="84"/>
      <c r="G176" s="83"/>
      <c r="H176" s="83"/>
      <c r="I176" s="85"/>
      <c r="J176" s="86"/>
      <c r="K176" s="83"/>
      <c r="L176" s="87"/>
      <c r="M176" s="88"/>
    </row>
    <row r="177" spans="1:12" ht="16.5" customHeight="1">
      <c r="A177" s="5"/>
      <c r="B177" s="89"/>
      <c r="C177" s="90"/>
      <c r="D177" s="91"/>
      <c r="E177" s="92"/>
      <c r="F177" s="92"/>
      <c r="G177" s="92"/>
      <c r="H177" s="92"/>
      <c r="I177" s="92"/>
      <c r="J177" s="92"/>
      <c r="K177" s="92"/>
      <c r="L177" s="92"/>
    </row>
    <row r="178" spans="1:12">
      <c r="C178" s="94"/>
    </row>
    <row r="179" spans="1:12">
      <c r="B179" s="95" t="s">
        <v>42</v>
      </c>
      <c r="C179" s="96">
        <f>COUNTIF(D50:D91,"L")</f>
        <v>0</v>
      </c>
    </row>
    <row r="180" spans="1:12">
      <c r="B180" s="95" t="s">
        <v>43</v>
      </c>
      <c r="C180" s="96">
        <f>COUNTIF(D50:D91,"P")</f>
        <v>0</v>
      </c>
    </row>
    <row r="181" spans="1:12">
      <c r="B181" s="93" t="s">
        <v>44</v>
      </c>
      <c r="C181" s="94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BJ57"/>
  <sheetViews>
    <sheetView zoomScale="85" zoomScaleNormal="85" workbookViewId="0">
      <selection activeCell="S9" sqref="S9"/>
    </sheetView>
  </sheetViews>
  <sheetFormatPr defaultRowHeight="12.75"/>
  <cols>
    <col min="1" max="1" width="3.5703125" style="22" customWidth="1"/>
    <col min="2" max="2" width="6.28515625" style="11" customWidth="1"/>
    <col min="3" max="3" width="32.5703125" style="11" customWidth="1"/>
    <col min="4" max="4" width="2.85546875" style="11" customWidth="1"/>
    <col min="5" max="29" width="3.7109375" style="11" customWidth="1"/>
    <col min="30" max="30" width="13.42578125" style="11" customWidth="1"/>
    <col min="31" max="32" width="4.42578125" style="11" customWidth="1"/>
    <col min="33" max="33" width="3" style="11" bestFit="1" customWidth="1"/>
    <col min="34" max="36" width="4.28515625" style="11" customWidth="1"/>
    <col min="37" max="16384" width="9.140625" style="11"/>
  </cols>
  <sheetData>
    <row r="1" spans="1:62" ht="18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3" spans="1:62">
      <c r="A3" s="12" t="s">
        <v>155</v>
      </c>
      <c r="B3" s="13"/>
      <c r="C3" s="13"/>
      <c r="D3" s="14" t="s">
        <v>158</v>
      </c>
      <c r="E3" s="14" t="str">
        <f>nama_mapel!J5</f>
        <v>Pemasaran</v>
      </c>
      <c r="M3" s="14"/>
      <c r="N3" s="14"/>
      <c r="O3" s="14"/>
      <c r="P3" s="14"/>
      <c r="Q3" s="14"/>
      <c r="S3" s="14" t="s">
        <v>157</v>
      </c>
      <c r="U3" s="14"/>
      <c r="V3" s="14"/>
      <c r="X3" s="12" t="s">
        <v>154</v>
      </c>
      <c r="Y3" s="14" t="str">
        <f>nama_mapel!J3</f>
        <v xml:space="preserve"> XI / 4</v>
      </c>
      <c r="Z3" s="14"/>
      <c r="AA3" s="14"/>
      <c r="AB3" s="14"/>
      <c r="AC3" s="14"/>
      <c r="AD3" s="14"/>
      <c r="AE3" s="14"/>
      <c r="AF3" s="14"/>
    </row>
    <row r="4" spans="1:62">
      <c r="A4" s="12" t="s">
        <v>156</v>
      </c>
      <c r="B4" s="13"/>
      <c r="C4" s="13"/>
      <c r="D4" s="14" t="s">
        <v>158</v>
      </c>
      <c r="E4" s="14" t="str">
        <f>nama_mapel!H4</f>
        <v>2014-2015</v>
      </c>
      <c r="M4" s="14"/>
      <c r="N4" s="14"/>
      <c r="O4" s="14"/>
      <c r="P4" s="14"/>
      <c r="Q4" s="14"/>
      <c r="S4" s="14" t="s">
        <v>109</v>
      </c>
      <c r="T4" s="14"/>
      <c r="U4" s="14"/>
      <c r="V4" s="14"/>
      <c r="X4" s="15" t="s">
        <v>35</v>
      </c>
      <c r="Y4" s="14" t="str">
        <f>nama_mapel!H7</f>
        <v>Rina Zahara, S.E</v>
      </c>
      <c r="Z4" s="14"/>
      <c r="AA4" s="14"/>
      <c r="AB4" s="14"/>
      <c r="AC4" s="14"/>
      <c r="AD4" s="14"/>
      <c r="AE4" s="14"/>
      <c r="AF4" s="14"/>
    </row>
    <row r="5" spans="1:62" ht="16.5" thickBot="1">
      <c r="A5" s="16"/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22</v>
      </c>
      <c r="AA5" s="11">
        <v>23</v>
      </c>
      <c r="AB5" s="11">
        <v>24</v>
      </c>
      <c r="AC5" s="11">
        <v>25</v>
      </c>
    </row>
    <row r="6" spans="1:62" ht="13.5" customHeight="1" thickBot="1">
      <c r="A6" s="365" t="s">
        <v>36</v>
      </c>
      <c r="B6" s="17" t="s">
        <v>36</v>
      </c>
      <c r="C6" s="367" t="s">
        <v>37</v>
      </c>
      <c r="D6" s="18" t="s">
        <v>38</v>
      </c>
      <c r="E6" s="369" t="s">
        <v>46</v>
      </c>
      <c r="F6" s="370"/>
      <c r="G6" s="370"/>
      <c r="H6" s="370"/>
      <c r="I6" s="370"/>
      <c r="J6" s="369" t="s">
        <v>47</v>
      </c>
      <c r="K6" s="370"/>
      <c r="L6" s="370"/>
      <c r="M6" s="370"/>
      <c r="N6" s="370"/>
      <c r="O6" s="371"/>
      <c r="P6" s="371"/>
      <c r="Q6" s="371"/>
      <c r="R6" s="370"/>
      <c r="S6" s="369" t="s">
        <v>48</v>
      </c>
      <c r="T6" s="370"/>
      <c r="U6" s="370"/>
      <c r="V6" s="370"/>
      <c r="W6" s="371"/>
      <c r="X6" s="371"/>
      <c r="Y6" s="371"/>
      <c r="Z6" s="371"/>
      <c r="AA6" s="371"/>
      <c r="AB6" s="370"/>
      <c r="AC6" s="178" t="s">
        <v>99</v>
      </c>
      <c r="AD6" s="31"/>
      <c r="AE6" s="20" t="s">
        <v>39</v>
      </c>
      <c r="AF6" s="19"/>
      <c r="AG6" s="213"/>
      <c r="AH6" s="363" t="s">
        <v>134</v>
      </c>
      <c r="AI6" s="364"/>
      <c r="AJ6" s="364"/>
      <c r="AK6" s="178" t="s">
        <v>99</v>
      </c>
    </row>
    <row r="7" spans="1:62" ht="86.25" customHeight="1" thickBot="1">
      <c r="A7" s="366"/>
      <c r="B7" s="21" t="s">
        <v>40</v>
      </c>
      <c r="C7" s="368"/>
      <c r="D7" s="155" t="s">
        <v>41</v>
      </c>
      <c r="E7" s="179" t="str">
        <f>nama_mapel!C4</f>
        <v>Pendidikan Agama</v>
      </c>
      <c r="F7" s="180" t="str">
        <f>nama_mapel!C5</f>
        <v>Pendidikan Kewarganegaraan dan sejarah</v>
      </c>
      <c r="G7" s="180" t="str">
        <f>nama_mapel!C6</f>
        <v>Bahasa  Indonesia</v>
      </c>
      <c r="H7" s="180" t="str">
        <f>nama_mapel!C7</f>
        <v>Pendidikan Jasmani dan Olahraga</v>
      </c>
      <c r="I7" s="180" t="str">
        <f>nama_mapel!C8</f>
        <v>Seni Budaya</v>
      </c>
      <c r="J7" s="179" t="str">
        <f>nama_mapel!C10</f>
        <v>Bahasa Inggris</v>
      </c>
      <c r="K7" s="180" t="str">
        <f>nama_mapel!C11</f>
        <v>Matematika</v>
      </c>
      <c r="L7" s="180" t="str">
        <f>nama_mapel!C12</f>
        <v>IPA</v>
      </c>
      <c r="M7" s="180" t="str">
        <f>nama_mapel!C13</f>
        <v>Ilmu Pengetahuan Sosial</v>
      </c>
      <c r="N7" s="180" t="str">
        <f>nama_mapel!C14</f>
        <v>Ketrampilan Komputer dan Pengelolaan Informasi</v>
      </c>
      <c r="O7" s="180" t="str">
        <f>nama_mapel!C15</f>
        <v>Kewirausahaan</v>
      </c>
      <c r="P7" s="180" t="str">
        <f>nama_mapel!C16</f>
        <v>fisika</v>
      </c>
      <c r="Q7" s="180" t="str">
        <f>nama_mapel!C17</f>
        <v>kimia</v>
      </c>
      <c r="R7" s="180" t="str">
        <f>nama_mapel!C18</f>
        <v>bio</v>
      </c>
      <c r="S7" s="181" t="str">
        <f>nama_mapel!C21</f>
        <v>Memahami Prinsip-prinsip Bisnis</v>
      </c>
      <c r="T7" s="180" t="str">
        <f>nama_mapel!C22</f>
        <v>Menagih Pembayaran</v>
      </c>
      <c r="U7" s="180" t="str">
        <f>nama_mapel!C23</f>
        <v>Dasar-dasar akuntansi</v>
      </c>
      <c r="V7" s="180" t="str">
        <f>nama_mapel!C24</f>
        <v>Melakukan penyerahan dan pengiriman barang</v>
      </c>
      <c r="W7" s="180" t="str">
        <f>nama_mapel!C25</f>
        <v>Melakukan Konfirmasi Keputusan Pelanggan</v>
      </c>
      <c r="X7" s="180">
        <f>nama_mapel!C26</f>
        <v>0</v>
      </c>
      <c r="Y7" s="180">
        <f>nama_mapel!C27</f>
        <v>0</v>
      </c>
      <c r="Z7" s="180">
        <f>nama_mapel!C28</f>
        <v>0</v>
      </c>
      <c r="AA7" s="180">
        <f>nama_mapel!C29</f>
        <v>0</v>
      </c>
      <c r="AB7" s="180">
        <f>nama_mapel!C30</f>
        <v>0</v>
      </c>
      <c r="AC7" s="181" t="str">
        <f>nama_mapel!C33</f>
        <v>Bahasa Jawa</v>
      </c>
      <c r="AD7" s="30" t="s">
        <v>51</v>
      </c>
      <c r="AE7" s="30" t="s">
        <v>50</v>
      </c>
      <c r="AF7" s="30" t="s">
        <v>52</v>
      </c>
      <c r="AG7" s="214" t="s">
        <v>11</v>
      </c>
      <c r="AH7" s="225" t="s">
        <v>135</v>
      </c>
      <c r="AI7" s="226" t="s">
        <v>136</v>
      </c>
      <c r="AJ7" s="226" t="s">
        <v>11</v>
      </c>
      <c r="AK7" s="181">
        <f>nama_mapel!L33</f>
        <v>0</v>
      </c>
    </row>
    <row r="8" spans="1:62" ht="15.75" customHeight="1" thickBot="1">
      <c r="A8" s="176">
        <v>1</v>
      </c>
      <c r="B8" s="177">
        <f>A8+1</f>
        <v>2</v>
      </c>
      <c r="C8" s="177">
        <f t="shared" ref="C8:N8" si="0">B8+1</f>
        <v>3</v>
      </c>
      <c r="D8" s="177">
        <f t="shared" si="0"/>
        <v>4</v>
      </c>
      <c r="E8" s="177">
        <f t="shared" si="0"/>
        <v>5</v>
      </c>
      <c r="F8" s="177">
        <f t="shared" si="0"/>
        <v>6</v>
      </c>
      <c r="G8" s="177">
        <f t="shared" si="0"/>
        <v>7</v>
      </c>
      <c r="H8" s="177">
        <f t="shared" si="0"/>
        <v>8</v>
      </c>
      <c r="I8" s="177">
        <f t="shared" si="0"/>
        <v>9</v>
      </c>
      <c r="J8" s="177">
        <f t="shared" si="0"/>
        <v>10</v>
      </c>
      <c r="K8" s="177">
        <f t="shared" si="0"/>
        <v>11</v>
      </c>
      <c r="L8" s="177">
        <f t="shared" si="0"/>
        <v>12</v>
      </c>
      <c r="M8" s="177">
        <f t="shared" si="0"/>
        <v>13</v>
      </c>
      <c r="N8" s="266">
        <f t="shared" si="0"/>
        <v>14</v>
      </c>
      <c r="O8" s="266">
        <f t="shared" ref="O8" si="1">N8+1</f>
        <v>15</v>
      </c>
      <c r="P8" s="266">
        <f t="shared" ref="P8" si="2">O8+1</f>
        <v>16</v>
      </c>
      <c r="Q8" s="266">
        <f t="shared" ref="Q8" si="3">P8+1</f>
        <v>17</v>
      </c>
      <c r="R8" s="266">
        <f t="shared" ref="R8" si="4">Q8+1</f>
        <v>18</v>
      </c>
      <c r="S8" s="266">
        <f t="shared" ref="S8" si="5">R8+1</f>
        <v>19</v>
      </c>
      <c r="T8" s="266">
        <f t="shared" ref="T8" si="6">S8+1</f>
        <v>20</v>
      </c>
      <c r="U8" s="266">
        <f t="shared" ref="U8" si="7">T8+1</f>
        <v>21</v>
      </c>
      <c r="V8" s="266">
        <f t="shared" ref="V8" si="8">U8+1</f>
        <v>22</v>
      </c>
      <c r="W8" s="266">
        <f t="shared" ref="W8" si="9">V8+1</f>
        <v>23</v>
      </c>
      <c r="X8" s="266">
        <f t="shared" ref="X8" si="10">W8+1</f>
        <v>24</v>
      </c>
      <c r="Y8" s="266">
        <f t="shared" ref="Y8" si="11">X8+1</f>
        <v>25</v>
      </c>
      <c r="Z8" s="266">
        <f t="shared" ref="Z8" si="12">Y8+1</f>
        <v>26</v>
      </c>
      <c r="AA8" s="266">
        <f t="shared" ref="AA8" si="13">Z8+1</f>
        <v>27</v>
      </c>
      <c r="AB8" s="266">
        <f t="shared" ref="AB8" si="14">AA8+1</f>
        <v>28</v>
      </c>
      <c r="AC8" s="266">
        <f t="shared" ref="AC8" si="15">AB8+1</f>
        <v>29</v>
      </c>
      <c r="AD8" s="266">
        <f t="shared" ref="AD8" si="16">AC8+1</f>
        <v>30</v>
      </c>
      <c r="AE8" s="266">
        <f t="shared" ref="AE8" si="17">AD8+1</f>
        <v>31</v>
      </c>
      <c r="AF8" s="266">
        <f t="shared" ref="AF8" si="18">AE8+1</f>
        <v>32</v>
      </c>
      <c r="AG8" s="266">
        <f t="shared" ref="AG8" si="19">AF8+1</f>
        <v>33</v>
      </c>
      <c r="AH8" s="266">
        <f t="shared" ref="AH8" si="20">AG8+1</f>
        <v>34</v>
      </c>
      <c r="AI8" s="266">
        <f t="shared" ref="AI8" si="21">AH8+1</f>
        <v>35</v>
      </c>
      <c r="AJ8" s="266">
        <f t="shared" ref="AJ8" si="22">AI8+1</f>
        <v>36</v>
      </c>
      <c r="AK8" s="266">
        <f t="shared" ref="AK8" si="23">AJ8+1</f>
        <v>37</v>
      </c>
    </row>
    <row r="9" spans="1:62" ht="15.75" customHeight="1" thickBot="1">
      <c r="A9" s="144">
        <v>1</v>
      </c>
      <c r="B9" s="182" t="str">
        <f>IF('DAFTAR SISWA'!B8="","",'DAFTAR SISWA'!B8)</f>
        <v>0839</v>
      </c>
      <c r="C9" s="182" t="str">
        <f>IF('DAFTAR SISWA'!C8="","",'DAFTAR SISWA'!C8)</f>
        <v>AHMAD RIDWAN</v>
      </c>
      <c r="D9" s="156" t="s">
        <v>38</v>
      </c>
      <c r="E9" s="160">
        <v>8</v>
      </c>
      <c r="F9" s="145">
        <v>8</v>
      </c>
      <c r="G9" s="167">
        <v>8</v>
      </c>
      <c r="H9" s="145">
        <v>8</v>
      </c>
      <c r="I9" s="167">
        <v>8</v>
      </c>
      <c r="J9" s="232">
        <v>8</v>
      </c>
      <c r="K9" s="167">
        <v>8</v>
      </c>
      <c r="L9" s="145">
        <v>8</v>
      </c>
      <c r="M9" s="167">
        <v>8</v>
      </c>
      <c r="N9" s="145">
        <v>8</v>
      </c>
      <c r="O9" s="268">
        <v>8</v>
      </c>
      <c r="P9" s="145">
        <v>8</v>
      </c>
      <c r="Q9" s="268">
        <v>8</v>
      </c>
      <c r="R9" s="145">
        <v>8</v>
      </c>
      <c r="S9" s="273"/>
      <c r="T9" s="145"/>
      <c r="U9" s="268"/>
      <c r="V9" s="145"/>
      <c r="W9" s="240"/>
      <c r="X9" s="145"/>
      <c r="Y9" s="240"/>
      <c r="Z9" s="145"/>
      <c r="AA9" s="240"/>
      <c r="AB9" s="145"/>
      <c r="AC9" s="245"/>
      <c r="AD9" s="32">
        <f t="shared" ref="AD9:AD51" si="24">SUM(E9:AC9)</f>
        <v>112</v>
      </c>
      <c r="AE9" s="33">
        <f t="shared" ref="AE9:AE51" si="25">IF(AD9=0,"",AVERAGE(E9:AC9))</f>
        <v>8</v>
      </c>
      <c r="AF9" s="34">
        <f>IF(AE9="","",RANK(AE9,$AE$9:$AE$51))</f>
        <v>1</v>
      </c>
      <c r="AG9" s="215"/>
      <c r="AH9" s="227"/>
      <c r="AI9" s="229"/>
      <c r="AJ9" s="228"/>
      <c r="AK9" s="245">
        <v>99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</row>
    <row r="10" spans="1:62" ht="15.75" customHeight="1" thickBot="1">
      <c r="A10" s="146">
        <v>2</v>
      </c>
      <c r="B10" s="182" t="str">
        <f>IF('DAFTAR SISWA'!B9="","",'DAFTAR SISWA'!B9)</f>
        <v>0840</v>
      </c>
      <c r="C10" s="182" t="str">
        <f>IF('DAFTAR SISWA'!C9="","",'DAFTAR SISWA'!C9)</f>
        <v>AHMAD SIDIQ AMIRUDIN</v>
      </c>
      <c r="D10" s="157" t="s">
        <v>38</v>
      </c>
      <c r="E10" s="161"/>
      <c r="F10" s="147"/>
      <c r="G10" s="168"/>
      <c r="H10" s="147"/>
      <c r="I10" s="168"/>
      <c r="J10" s="233"/>
      <c r="K10" s="168"/>
      <c r="L10" s="147"/>
      <c r="M10" s="168"/>
      <c r="N10" s="147"/>
      <c r="O10" s="267"/>
      <c r="P10" s="147"/>
      <c r="Q10" s="267"/>
      <c r="R10" s="147"/>
      <c r="S10" s="274"/>
      <c r="T10" s="147"/>
      <c r="U10" s="267"/>
      <c r="V10" s="147"/>
      <c r="W10" s="241"/>
      <c r="X10" s="147"/>
      <c r="Y10" s="241"/>
      <c r="Z10" s="147"/>
      <c r="AA10" s="241"/>
      <c r="AB10" s="147"/>
      <c r="AC10" s="246"/>
      <c r="AD10" s="35">
        <f t="shared" si="24"/>
        <v>0</v>
      </c>
      <c r="AE10" s="36" t="str">
        <f t="shared" si="25"/>
        <v/>
      </c>
      <c r="AF10" s="37" t="str">
        <f t="shared" ref="AF10:AF51" si="26">IF(AE10="","",RANK(AE10,$AE$9:$AE$51))</f>
        <v/>
      </c>
      <c r="AG10" s="216"/>
      <c r="AH10" s="222"/>
      <c r="AI10" s="230"/>
      <c r="AJ10" s="220"/>
      <c r="AK10" s="246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</row>
    <row r="11" spans="1:62" ht="15.75" customHeight="1" thickBot="1">
      <c r="A11" s="146">
        <v>3</v>
      </c>
      <c r="B11" s="182" t="str">
        <f>IF('DAFTAR SISWA'!B10="","",'DAFTAR SISWA'!B10)</f>
        <v>0841</v>
      </c>
      <c r="C11" s="182" t="str">
        <f>IF('DAFTAR SISWA'!C10="","",'DAFTAR SISWA'!C10)</f>
        <v>ANA KHOLIFATUN HASANAH</v>
      </c>
      <c r="D11" s="157" t="s">
        <v>38</v>
      </c>
      <c r="E11" s="161"/>
      <c r="F11" s="147"/>
      <c r="G11" s="168"/>
      <c r="H11" s="147"/>
      <c r="I11" s="168"/>
      <c r="J11" s="233"/>
      <c r="K11" s="168"/>
      <c r="L11" s="147"/>
      <c r="M11" s="168"/>
      <c r="N11" s="147"/>
      <c r="O11" s="267"/>
      <c r="P11" s="147"/>
      <c r="Q11" s="267"/>
      <c r="R11" s="147"/>
      <c r="S11" s="274"/>
      <c r="T11" s="147"/>
      <c r="U11" s="267"/>
      <c r="V11" s="147"/>
      <c r="W11" s="241"/>
      <c r="X11" s="147"/>
      <c r="Y11" s="241"/>
      <c r="Z11" s="147"/>
      <c r="AA11" s="241"/>
      <c r="AB11" s="147"/>
      <c r="AC11" s="246"/>
      <c r="AD11" s="35">
        <f t="shared" si="24"/>
        <v>0</v>
      </c>
      <c r="AE11" s="36" t="str">
        <f t="shared" si="25"/>
        <v/>
      </c>
      <c r="AF11" s="37" t="str">
        <f t="shared" si="26"/>
        <v/>
      </c>
      <c r="AG11" s="216"/>
      <c r="AH11" s="222"/>
      <c r="AI11" s="230"/>
      <c r="AJ11" s="220"/>
      <c r="AK11" s="246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</row>
    <row r="12" spans="1:62" ht="15.75" customHeight="1" thickBot="1">
      <c r="A12" s="146">
        <v>4</v>
      </c>
      <c r="B12" s="182" t="str">
        <f>IF('DAFTAR SISWA'!B11="","",'DAFTAR SISWA'!B11)</f>
        <v>0842</v>
      </c>
      <c r="C12" s="182" t="str">
        <f>IF('DAFTAR SISWA'!C11="","",'DAFTAR SISWA'!C11)</f>
        <v>AVIAN ARDIANTO</v>
      </c>
      <c r="D12" s="157" t="s">
        <v>38</v>
      </c>
      <c r="E12" s="161"/>
      <c r="F12" s="147"/>
      <c r="G12" s="168"/>
      <c r="H12" s="147"/>
      <c r="I12" s="168"/>
      <c r="J12" s="233"/>
      <c r="K12" s="168"/>
      <c r="L12" s="147"/>
      <c r="M12" s="168"/>
      <c r="N12" s="147"/>
      <c r="O12" s="267"/>
      <c r="P12" s="147"/>
      <c r="Q12" s="267"/>
      <c r="R12" s="147"/>
      <c r="S12" s="274"/>
      <c r="T12" s="147"/>
      <c r="U12" s="267"/>
      <c r="V12" s="147"/>
      <c r="W12" s="241"/>
      <c r="X12" s="147"/>
      <c r="Y12" s="241"/>
      <c r="Z12" s="147"/>
      <c r="AA12" s="241"/>
      <c r="AB12" s="147"/>
      <c r="AC12" s="246"/>
      <c r="AD12" s="35">
        <f t="shared" si="24"/>
        <v>0</v>
      </c>
      <c r="AE12" s="36" t="str">
        <f t="shared" si="25"/>
        <v/>
      </c>
      <c r="AF12" s="37" t="str">
        <f t="shared" si="26"/>
        <v/>
      </c>
      <c r="AG12" s="216"/>
      <c r="AH12" s="222"/>
      <c r="AI12" s="230"/>
      <c r="AJ12" s="220"/>
      <c r="AK12" s="246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</row>
    <row r="13" spans="1:62" ht="15.75" customHeight="1" thickBot="1">
      <c r="A13" s="146">
        <v>5</v>
      </c>
      <c r="B13" s="182" t="str">
        <f>IF('DAFTAR SISWA'!B12="","",'DAFTAR SISWA'!B12)</f>
        <v>0843</v>
      </c>
      <c r="C13" s="182" t="str">
        <f>IF('DAFTAR SISWA'!C12="","",'DAFTAR SISWA'!C12)</f>
        <v>AZIZUN RAHMAH</v>
      </c>
      <c r="D13" s="157" t="s">
        <v>38</v>
      </c>
      <c r="E13" s="161"/>
      <c r="F13" s="147"/>
      <c r="G13" s="168"/>
      <c r="H13" s="147"/>
      <c r="I13" s="168"/>
      <c r="J13" s="233"/>
      <c r="K13" s="168"/>
      <c r="L13" s="147"/>
      <c r="M13" s="168"/>
      <c r="N13" s="147"/>
      <c r="O13" s="267"/>
      <c r="P13" s="147"/>
      <c r="Q13" s="267"/>
      <c r="R13" s="147"/>
      <c r="S13" s="274"/>
      <c r="T13" s="147"/>
      <c r="U13" s="267"/>
      <c r="V13" s="147"/>
      <c r="W13" s="241"/>
      <c r="X13" s="147"/>
      <c r="Y13" s="241"/>
      <c r="Z13" s="147"/>
      <c r="AA13" s="241"/>
      <c r="AB13" s="147"/>
      <c r="AC13" s="246"/>
      <c r="AD13" s="35">
        <f t="shared" si="24"/>
        <v>0</v>
      </c>
      <c r="AE13" s="36" t="str">
        <f t="shared" si="25"/>
        <v/>
      </c>
      <c r="AF13" s="37" t="str">
        <f t="shared" si="26"/>
        <v/>
      </c>
      <c r="AG13" s="216"/>
      <c r="AH13" s="222"/>
      <c r="AI13" s="230"/>
      <c r="AJ13" s="220"/>
      <c r="AK13" s="246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</row>
    <row r="14" spans="1:62" ht="15.75" customHeight="1" thickBot="1">
      <c r="A14" s="146">
        <v>6</v>
      </c>
      <c r="B14" s="182" t="str">
        <f>IF('DAFTAR SISWA'!B13="","",'DAFTAR SISWA'!B13)</f>
        <v>0844</v>
      </c>
      <c r="C14" s="182" t="str">
        <f>IF('DAFTAR SISWA'!C13="","",'DAFTAR SISWA'!C13)</f>
        <v>CITA SUCI</v>
      </c>
      <c r="D14" s="157" t="s">
        <v>38</v>
      </c>
      <c r="E14" s="162"/>
      <c r="F14" s="148"/>
      <c r="G14" s="169"/>
      <c r="H14" s="148"/>
      <c r="I14" s="169"/>
      <c r="J14" s="234"/>
      <c r="K14" s="169"/>
      <c r="L14" s="148"/>
      <c r="M14" s="169"/>
      <c r="N14" s="148"/>
      <c r="O14" s="269"/>
      <c r="P14" s="148"/>
      <c r="Q14" s="269"/>
      <c r="R14" s="148"/>
      <c r="S14" s="275"/>
      <c r="T14" s="148"/>
      <c r="U14" s="269"/>
      <c r="V14" s="148"/>
      <c r="W14" s="242"/>
      <c r="X14" s="148"/>
      <c r="Y14" s="242"/>
      <c r="Z14" s="148"/>
      <c r="AA14" s="242"/>
      <c r="AB14" s="148"/>
      <c r="AC14" s="247"/>
      <c r="AD14" s="38">
        <f t="shared" si="24"/>
        <v>0</v>
      </c>
      <c r="AE14" s="36" t="str">
        <f t="shared" si="25"/>
        <v/>
      </c>
      <c r="AF14" s="37" t="str">
        <f t="shared" si="26"/>
        <v/>
      </c>
      <c r="AG14" s="216"/>
      <c r="AH14" s="222"/>
      <c r="AI14" s="230"/>
      <c r="AJ14" s="220"/>
      <c r="AK14" s="247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</row>
    <row r="15" spans="1:62" ht="15.75" customHeight="1" thickBot="1">
      <c r="A15" s="146">
        <v>7</v>
      </c>
      <c r="B15" s="182" t="str">
        <f>IF('DAFTAR SISWA'!B14="","",'DAFTAR SISWA'!B14)</f>
        <v>0845</v>
      </c>
      <c r="C15" s="182" t="str">
        <f>IF('DAFTAR SISWA'!C14="","",'DAFTAR SISWA'!C14)</f>
        <v>COCKY M. KHAFID</v>
      </c>
      <c r="D15" s="157" t="s">
        <v>38</v>
      </c>
      <c r="E15" s="162"/>
      <c r="F15" s="148"/>
      <c r="G15" s="169"/>
      <c r="H15" s="148"/>
      <c r="I15" s="169"/>
      <c r="J15" s="234"/>
      <c r="K15" s="169"/>
      <c r="L15" s="148"/>
      <c r="M15" s="169"/>
      <c r="N15" s="148"/>
      <c r="O15" s="269"/>
      <c r="P15" s="148"/>
      <c r="Q15" s="269"/>
      <c r="R15" s="148"/>
      <c r="S15" s="275"/>
      <c r="T15" s="148"/>
      <c r="U15" s="269"/>
      <c r="V15" s="148"/>
      <c r="W15" s="242"/>
      <c r="X15" s="148"/>
      <c r="Y15" s="242"/>
      <c r="Z15" s="148"/>
      <c r="AA15" s="242"/>
      <c r="AB15" s="148"/>
      <c r="AC15" s="247"/>
      <c r="AD15" s="38">
        <f t="shared" si="24"/>
        <v>0</v>
      </c>
      <c r="AE15" s="36" t="str">
        <f t="shared" si="25"/>
        <v/>
      </c>
      <c r="AF15" s="37" t="str">
        <f t="shared" si="26"/>
        <v/>
      </c>
      <c r="AG15" s="216"/>
      <c r="AH15" s="222"/>
      <c r="AI15" s="230"/>
      <c r="AJ15" s="220"/>
      <c r="AK15" s="247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</row>
    <row r="16" spans="1:62" ht="15.75" customHeight="1" thickBot="1">
      <c r="A16" s="146">
        <v>8</v>
      </c>
      <c r="B16" s="182" t="str">
        <f>IF('DAFTAR SISWA'!B15="","",'DAFTAR SISWA'!B15)</f>
        <v>0846</v>
      </c>
      <c r="C16" s="182" t="str">
        <f>IF('DAFTAR SISWA'!C15="","",'DAFTAR SISWA'!C15)</f>
        <v>DENI PRATAMA</v>
      </c>
      <c r="D16" s="157" t="s">
        <v>38</v>
      </c>
      <c r="E16" s="161"/>
      <c r="F16" s="147"/>
      <c r="G16" s="168"/>
      <c r="H16" s="147"/>
      <c r="I16" s="168"/>
      <c r="J16" s="233"/>
      <c r="K16" s="168"/>
      <c r="L16" s="147"/>
      <c r="M16" s="168"/>
      <c r="N16" s="147"/>
      <c r="O16" s="267"/>
      <c r="P16" s="147"/>
      <c r="Q16" s="267"/>
      <c r="R16" s="147"/>
      <c r="S16" s="274"/>
      <c r="T16" s="147"/>
      <c r="U16" s="267"/>
      <c r="V16" s="147"/>
      <c r="W16" s="241"/>
      <c r="X16" s="147"/>
      <c r="Y16" s="241"/>
      <c r="Z16" s="147"/>
      <c r="AA16" s="241"/>
      <c r="AB16" s="147"/>
      <c r="AC16" s="246"/>
      <c r="AD16" s="35">
        <f t="shared" si="24"/>
        <v>0</v>
      </c>
      <c r="AE16" s="36" t="str">
        <f t="shared" si="25"/>
        <v/>
      </c>
      <c r="AF16" s="37" t="str">
        <f t="shared" si="26"/>
        <v/>
      </c>
      <c r="AG16" s="216"/>
      <c r="AH16" s="223"/>
      <c r="AI16" s="230"/>
      <c r="AJ16" s="220"/>
      <c r="AK16" s="246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</row>
    <row r="17" spans="1:62" ht="15.75" customHeight="1" thickBot="1">
      <c r="A17" s="146">
        <v>9</v>
      </c>
      <c r="B17" s="182" t="str">
        <f>IF('DAFTAR SISWA'!B16="","",'DAFTAR SISWA'!B16)</f>
        <v>0847</v>
      </c>
      <c r="C17" s="182" t="str">
        <f>IF('DAFTAR SISWA'!C16="","",'DAFTAR SISWA'!C16)</f>
        <v>DHALES AFRIDA MAZIAH</v>
      </c>
      <c r="D17" s="157" t="s">
        <v>38</v>
      </c>
      <c r="E17" s="161"/>
      <c r="F17" s="147"/>
      <c r="G17" s="168"/>
      <c r="H17" s="147"/>
      <c r="I17" s="168"/>
      <c r="J17" s="233"/>
      <c r="K17" s="168"/>
      <c r="L17" s="147"/>
      <c r="M17" s="168"/>
      <c r="N17" s="147"/>
      <c r="O17" s="267"/>
      <c r="P17" s="147"/>
      <c r="Q17" s="267"/>
      <c r="R17" s="147"/>
      <c r="S17" s="274"/>
      <c r="T17" s="147"/>
      <c r="U17" s="267"/>
      <c r="V17" s="147"/>
      <c r="W17" s="241"/>
      <c r="X17" s="147"/>
      <c r="Y17" s="241"/>
      <c r="Z17" s="147"/>
      <c r="AA17" s="241"/>
      <c r="AB17" s="147"/>
      <c r="AC17" s="246"/>
      <c r="AD17" s="35">
        <f t="shared" si="24"/>
        <v>0</v>
      </c>
      <c r="AE17" s="36" t="str">
        <f t="shared" si="25"/>
        <v/>
      </c>
      <c r="AF17" s="37" t="str">
        <f t="shared" si="26"/>
        <v/>
      </c>
      <c r="AG17" s="216"/>
      <c r="AH17" s="222"/>
      <c r="AI17" s="230"/>
      <c r="AJ17" s="220"/>
      <c r="AK17" s="246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</row>
    <row r="18" spans="1:62" ht="15.75" customHeight="1" thickBot="1">
      <c r="A18" s="146">
        <v>10</v>
      </c>
      <c r="B18" s="182" t="str">
        <f>IF('DAFTAR SISWA'!B17="","",'DAFTAR SISWA'!B17)</f>
        <v>0848</v>
      </c>
      <c r="C18" s="182" t="str">
        <f>IF('DAFTAR SISWA'!C17="","",'DAFTAR SISWA'!C17)</f>
        <v>DIAH WULAN SUCI KRISTYAWATI</v>
      </c>
      <c r="D18" s="157" t="s">
        <v>38</v>
      </c>
      <c r="E18" s="161"/>
      <c r="F18" s="147"/>
      <c r="G18" s="168"/>
      <c r="H18" s="147"/>
      <c r="I18" s="168"/>
      <c r="J18" s="233"/>
      <c r="K18" s="168"/>
      <c r="L18" s="147"/>
      <c r="M18" s="168"/>
      <c r="N18" s="147"/>
      <c r="O18" s="267"/>
      <c r="P18" s="147"/>
      <c r="Q18" s="267"/>
      <c r="R18" s="147"/>
      <c r="S18" s="274"/>
      <c r="T18" s="147"/>
      <c r="U18" s="267"/>
      <c r="V18" s="147"/>
      <c r="W18" s="241"/>
      <c r="X18" s="147"/>
      <c r="Y18" s="241"/>
      <c r="Z18" s="147"/>
      <c r="AA18" s="241"/>
      <c r="AB18" s="147"/>
      <c r="AC18" s="246"/>
      <c r="AD18" s="35">
        <f t="shared" si="24"/>
        <v>0</v>
      </c>
      <c r="AE18" s="36" t="str">
        <f t="shared" si="25"/>
        <v/>
      </c>
      <c r="AF18" s="37" t="str">
        <f t="shared" si="26"/>
        <v/>
      </c>
      <c r="AG18" s="216"/>
      <c r="AH18" s="222"/>
      <c r="AI18" s="230"/>
      <c r="AJ18" s="220"/>
      <c r="AK18" s="246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</row>
    <row r="19" spans="1:62" ht="15.75" customHeight="1" thickBot="1">
      <c r="A19" s="146">
        <v>11</v>
      </c>
      <c r="B19" s="182" t="str">
        <f>IF('DAFTAR SISWA'!B18="","",'DAFTAR SISWA'!B18)</f>
        <v>0849</v>
      </c>
      <c r="C19" s="182" t="str">
        <f>IF('DAFTAR SISWA'!C18="","",'DAFTAR SISWA'!C18)</f>
        <v>DIANA PARAMITA</v>
      </c>
      <c r="D19" s="157" t="s">
        <v>38</v>
      </c>
      <c r="E19" s="161"/>
      <c r="F19" s="147"/>
      <c r="G19" s="168"/>
      <c r="H19" s="147"/>
      <c r="I19" s="168"/>
      <c r="J19" s="233"/>
      <c r="K19" s="168"/>
      <c r="L19" s="147"/>
      <c r="M19" s="168"/>
      <c r="N19" s="147"/>
      <c r="O19" s="267"/>
      <c r="P19" s="147"/>
      <c r="Q19" s="267"/>
      <c r="R19" s="147"/>
      <c r="S19" s="274"/>
      <c r="T19" s="147"/>
      <c r="U19" s="267"/>
      <c r="V19" s="147"/>
      <c r="W19" s="241"/>
      <c r="X19" s="147"/>
      <c r="Y19" s="241"/>
      <c r="Z19" s="147"/>
      <c r="AA19" s="241"/>
      <c r="AB19" s="147"/>
      <c r="AC19" s="246"/>
      <c r="AD19" s="35">
        <f t="shared" si="24"/>
        <v>0</v>
      </c>
      <c r="AE19" s="36" t="str">
        <f t="shared" si="25"/>
        <v/>
      </c>
      <c r="AF19" s="37" t="str">
        <f t="shared" si="26"/>
        <v/>
      </c>
      <c r="AG19" s="216"/>
      <c r="AH19" s="222"/>
      <c r="AI19" s="230"/>
      <c r="AJ19" s="220"/>
      <c r="AK19" s="246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</row>
    <row r="20" spans="1:62" ht="15.75" customHeight="1" thickBot="1">
      <c r="A20" s="146">
        <v>12</v>
      </c>
      <c r="B20" s="182" t="str">
        <f>IF('DAFTAR SISWA'!B19="","",'DAFTAR SISWA'!B19)</f>
        <v>0850</v>
      </c>
      <c r="C20" s="182" t="str">
        <f>IF('DAFTAR SISWA'!C19="","",'DAFTAR SISWA'!C19)</f>
        <v>DINDA GITA CAHYANI</v>
      </c>
      <c r="D20" s="157" t="s">
        <v>41</v>
      </c>
      <c r="E20" s="161"/>
      <c r="F20" s="147"/>
      <c r="G20" s="168"/>
      <c r="H20" s="147"/>
      <c r="I20" s="168"/>
      <c r="J20" s="233"/>
      <c r="K20" s="168"/>
      <c r="L20" s="147"/>
      <c r="M20" s="168"/>
      <c r="N20" s="147"/>
      <c r="O20" s="267"/>
      <c r="P20" s="147"/>
      <c r="Q20" s="267"/>
      <c r="R20" s="147"/>
      <c r="S20" s="274"/>
      <c r="T20" s="147"/>
      <c r="U20" s="267"/>
      <c r="V20" s="147"/>
      <c r="W20" s="241"/>
      <c r="X20" s="147"/>
      <c r="Y20" s="241"/>
      <c r="Z20" s="147"/>
      <c r="AA20" s="241"/>
      <c r="AB20" s="147"/>
      <c r="AC20" s="246"/>
      <c r="AD20" s="35">
        <f t="shared" si="24"/>
        <v>0</v>
      </c>
      <c r="AE20" s="36" t="str">
        <f t="shared" si="25"/>
        <v/>
      </c>
      <c r="AF20" s="37" t="str">
        <f t="shared" si="26"/>
        <v/>
      </c>
      <c r="AG20" s="216"/>
      <c r="AH20" s="222"/>
      <c r="AI20" s="230"/>
      <c r="AJ20" s="220"/>
      <c r="AK20" s="246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</row>
    <row r="21" spans="1:62" ht="15.75" customHeight="1" thickBot="1">
      <c r="A21" s="146">
        <v>13</v>
      </c>
      <c r="B21" s="182" t="str">
        <f>IF('DAFTAR SISWA'!B20="","",'DAFTAR SISWA'!B20)</f>
        <v>0851</v>
      </c>
      <c r="C21" s="182" t="str">
        <f>IF('DAFTAR SISWA'!C20="","",'DAFTAR SISWA'!C20)</f>
        <v>ESTHER WIJAYANTI</v>
      </c>
      <c r="D21" s="157" t="s">
        <v>38</v>
      </c>
      <c r="E21" s="161"/>
      <c r="F21" s="147"/>
      <c r="G21" s="168"/>
      <c r="H21" s="147"/>
      <c r="I21" s="168"/>
      <c r="J21" s="233"/>
      <c r="K21" s="168"/>
      <c r="L21" s="147"/>
      <c r="M21" s="168"/>
      <c r="N21" s="147"/>
      <c r="O21" s="267"/>
      <c r="P21" s="147"/>
      <c r="Q21" s="267"/>
      <c r="R21" s="147"/>
      <c r="S21" s="274"/>
      <c r="T21" s="147"/>
      <c r="U21" s="267"/>
      <c r="V21" s="147"/>
      <c r="W21" s="241"/>
      <c r="X21" s="147"/>
      <c r="Y21" s="241"/>
      <c r="Z21" s="147"/>
      <c r="AA21" s="241"/>
      <c r="AB21" s="147"/>
      <c r="AC21" s="246"/>
      <c r="AD21" s="35">
        <f t="shared" si="24"/>
        <v>0</v>
      </c>
      <c r="AE21" s="36" t="str">
        <f t="shared" si="25"/>
        <v/>
      </c>
      <c r="AF21" s="37" t="str">
        <f t="shared" si="26"/>
        <v/>
      </c>
      <c r="AG21" s="216"/>
      <c r="AH21" s="222"/>
      <c r="AI21" s="230"/>
      <c r="AJ21" s="220"/>
      <c r="AK21" s="246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</row>
    <row r="22" spans="1:62" ht="15.75" customHeight="1" thickBot="1">
      <c r="A22" s="146">
        <v>14</v>
      </c>
      <c r="B22" s="182" t="str">
        <f>IF('DAFTAR SISWA'!B21="","",'DAFTAR SISWA'!B21)</f>
        <v>0853</v>
      </c>
      <c r="C22" s="182" t="str">
        <f>IF('DAFTAR SISWA'!C21="","",'DAFTAR SISWA'!C21)</f>
        <v>INTAN RADA NOVIYANI</v>
      </c>
      <c r="D22" s="157" t="s">
        <v>41</v>
      </c>
      <c r="E22" s="161"/>
      <c r="F22" s="147"/>
      <c r="G22" s="168"/>
      <c r="H22" s="147"/>
      <c r="I22" s="168"/>
      <c r="J22" s="233"/>
      <c r="K22" s="168"/>
      <c r="L22" s="147"/>
      <c r="M22" s="168"/>
      <c r="N22" s="147"/>
      <c r="O22" s="267"/>
      <c r="P22" s="147"/>
      <c r="Q22" s="267"/>
      <c r="R22" s="147"/>
      <c r="S22" s="274"/>
      <c r="T22" s="147"/>
      <c r="U22" s="267"/>
      <c r="V22" s="147"/>
      <c r="W22" s="241"/>
      <c r="X22" s="147"/>
      <c r="Y22" s="241"/>
      <c r="Z22" s="147"/>
      <c r="AA22" s="241"/>
      <c r="AB22" s="147"/>
      <c r="AC22" s="246"/>
      <c r="AD22" s="35">
        <f t="shared" si="24"/>
        <v>0</v>
      </c>
      <c r="AE22" s="36" t="str">
        <f t="shared" si="25"/>
        <v/>
      </c>
      <c r="AF22" s="37" t="str">
        <f t="shared" si="26"/>
        <v/>
      </c>
      <c r="AG22" s="216"/>
      <c r="AH22" s="222"/>
      <c r="AI22" s="230"/>
      <c r="AJ22" s="220"/>
      <c r="AK22" s="246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</row>
    <row r="23" spans="1:62" ht="15.75" customHeight="1" thickBot="1">
      <c r="A23" s="146">
        <v>15</v>
      </c>
      <c r="B23" s="182" t="str">
        <f>IF('DAFTAR SISWA'!B22="","",'DAFTAR SISWA'!B22)</f>
        <v>0854</v>
      </c>
      <c r="C23" s="182" t="str">
        <f>IF('DAFTAR SISWA'!C22="","",'DAFTAR SISWA'!C22)</f>
        <v>JULIAN KURNIA RAHMASARI</v>
      </c>
      <c r="D23" s="157" t="s">
        <v>38</v>
      </c>
      <c r="E23" s="161"/>
      <c r="F23" s="147"/>
      <c r="G23" s="168"/>
      <c r="H23" s="147"/>
      <c r="I23" s="168"/>
      <c r="J23" s="233"/>
      <c r="K23" s="168"/>
      <c r="L23" s="147"/>
      <c r="M23" s="168"/>
      <c r="N23" s="147"/>
      <c r="O23" s="267"/>
      <c r="P23" s="147"/>
      <c r="Q23" s="267"/>
      <c r="R23" s="147"/>
      <c r="S23" s="274"/>
      <c r="T23" s="147"/>
      <c r="U23" s="267"/>
      <c r="V23" s="147"/>
      <c r="W23" s="241"/>
      <c r="X23" s="147"/>
      <c r="Y23" s="241"/>
      <c r="Z23" s="147"/>
      <c r="AA23" s="241"/>
      <c r="AB23" s="147"/>
      <c r="AC23" s="246"/>
      <c r="AD23" s="35">
        <f t="shared" si="24"/>
        <v>0</v>
      </c>
      <c r="AE23" s="36" t="str">
        <f t="shared" si="25"/>
        <v/>
      </c>
      <c r="AF23" s="37" t="str">
        <f t="shared" si="26"/>
        <v/>
      </c>
      <c r="AG23" s="216"/>
      <c r="AH23" s="222"/>
      <c r="AI23" s="230"/>
      <c r="AJ23" s="220"/>
      <c r="AK23" s="246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</row>
    <row r="24" spans="1:62" ht="15.75" customHeight="1" thickBot="1">
      <c r="A24" s="146">
        <v>16</v>
      </c>
      <c r="B24" s="182" t="str">
        <f>IF('DAFTAR SISWA'!B23="","",'DAFTAR SISWA'!B23)</f>
        <v>0855</v>
      </c>
      <c r="C24" s="182" t="str">
        <f>IF('DAFTAR SISWA'!C23="","",'DAFTAR SISWA'!C23)</f>
        <v>M DLIYA UDIN DARMAWAN</v>
      </c>
      <c r="D24" s="157" t="s">
        <v>41</v>
      </c>
      <c r="E24" s="161"/>
      <c r="F24" s="147"/>
      <c r="G24" s="168"/>
      <c r="H24" s="147"/>
      <c r="I24" s="168"/>
      <c r="J24" s="233"/>
      <c r="K24" s="168"/>
      <c r="L24" s="147"/>
      <c r="M24" s="168"/>
      <c r="N24" s="147"/>
      <c r="O24" s="267"/>
      <c r="P24" s="147"/>
      <c r="Q24" s="267"/>
      <c r="R24" s="147"/>
      <c r="S24" s="274"/>
      <c r="T24" s="147"/>
      <c r="U24" s="267"/>
      <c r="V24" s="147"/>
      <c r="W24" s="241"/>
      <c r="X24" s="147"/>
      <c r="Y24" s="241"/>
      <c r="Z24" s="147"/>
      <c r="AA24" s="241"/>
      <c r="AB24" s="147"/>
      <c r="AC24" s="246"/>
      <c r="AD24" s="35">
        <f t="shared" si="24"/>
        <v>0</v>
      </c>
      <c r="AE24" s="36" t="str">
        <f t="shared" si="25"/>
        <v/>
      </c>
      <c r="AF24" s="37" t="str">
        <f t="shared" si="26"/>
        <v/>
      </c>
      <c r="AG24" s="216"/>
      <c r="AH24" s="222"/>
      <c r="AI24" s="230"/>
      <c r="AJ24" s="220"/>
      <c r="AK24" s="246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</row>
    <row r="25" spans="1:62" ht="15.75" customHeight="1" thickBot="1">
      <c r="A25" s="146">
        <v>17</v>
      </c>
      <c r="B25" s="182" t="str">
        <f>IF('DAFTAR SISWA'!B24="","",'DAFTAR SISWA'!B24)</f>
        <v>0856</v>
      </c>
      <c r="C25" s="182" t="str">
        <f>IF('DAFTAR SISWA'!C24="","",'DAFTAR SISWA'!C24)</f>
        <v>MIFTAHUL JI'HAN</v>
      </c>
      <c r="D25" s="157" t="s">
        <v>38</v>
      </c>
      <c r="E25" s="161"/>
      <c r="F25" s="147"/>
      <c r="G25" s="168"/>
      <c r="H25" s="147"/>
      <c r="I25" s="168"/>
      <c r="J25" s="233"/>
      <c r="K25" s="168"/>
      <c r="L25" s="147"/>
      <c r="M25" s="168"/>
      <c r="N25" s="147"/>
      <c r="O25" s="267"/>
      <c r="P25" s="147"/>
      <c r="Q25" s="267"/>
      <c r="R25" s="147"/>
      <c r="S25" s="274"/>
      <c r="T25" s="147"/>
      <c r="U25" s="267"/>
      <c r="V25" s="147"/>
      <c r="W25" s="241"/>
      <c r="X25" s="147"/>
      <c r="Y25" s="241"/>
      <c r="Z25" s="147"/>
      <c r="AA25" s="241"/>
      <c r="AB25" s="147"/>
      <c r="AC25" s="246"/>
      <c r="AD25" s="35">
        <f t="shared" si="24"/>
        <v>0</v>
      </c>
      <c r="AE25" s="36" t="str">
        <f t="shared" si="25"/>
        <v/>
      </c>
      <c r="AF25" s="37" t="str">
        <f t="shared" si="26"/>
        <v/>
      </c>
      <c r="AG25" s="216"/>
      <c r="AH25" s="222"/>
      <c r="AI25" s="230"/>
      <c r="AJ25" s="220"/>
      <c r="AK25" s="246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</row>
    <row r="26" spans="1:62" ht="15.75" customHeight="1" thickBot="1">
      <c r="A26" s="146">
        <v>18</v>
      </c>
      <c r="B26" s="182" t="str">
        <f>IF('DAFTAR SISWA'!B25="","",'DAFTAR SISWA'!B25)</f>
        <v>0857</v>
      </c>
      <c r="C26" s="182" t="str">
        <f>IF('DAFTAR SISWA'!C25="","",'DAFTAR SISWA'!C25)</f>
        <v>MUHIBATUL HIDAYAH</v>
      </c>
      <c r="D26" s="157" t="s">
        <v>38</v>
      </c>
      <c r="E26" s="161"/>
      <c r="F26" s="147"/>
      <c r="G26" s="168"/>
      <c r="H26" s="147"/>
      <c r="I26" s="168"/>
      <c r="J26" s="233"/>
      <c r="K26" s="168"/>
      <c r="L26" s="147"/>
      <c r="M26" s="168"/>
      <c r="N26" s="147"/>
      <c r="O26" s="267"/>
      <c r="P26" s="147"/>
      <c r="Q26" s="267"/>
      <c r="R26" s="147"/>
      <c r="S26" s="274"/>
      <c r="T26" s="147"/>
      <c r="U26" s="267"/>
      <c r="V26" s="147"/>
      <c r="W26" s="241"/>
      <c r="X26" s="147"/>
      <c r="Y26" s="241"/>
      <c r="Z26" s="147"/>
      <c r="AA26" s="241"/>
      <c r="AB26" s="147"/>
      <c r="AC26" s="246"/>
      <c r="AD26" s="35">
        <f t="shared" si="24"/>
        <v>0</v>
      </c>
      <c r="AE26" s="36" t="str">
        <f t="shared" si="25"/>
        <v/>
      </c>
      <c r="AF26" s="37" t="str">
        <f t="shared" si="26"/>
        <v/>
      </c>
      <c r="AG26" s="216"/>
      <c r="AH26" s="222"/>
      <c r="AI26" s="230"/>
      <c r="AJ26" s="220"/>
      <c r="AK26" s="246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</row>
    <row r="27" spans="1:62" ht="15.75" customHeight="1" thickBot="1">
      <c r="A27" s="146">
        <v>19</v>
      </c>
      <c r="B27" s="182" t="str">
        <f>IF('DAFTAR SISWA'!B26="","",'DAFTAR SISWA'!B26)</f>
        <v>0858</v>
      </c>
      <c r="C27" s="182" t="str">
        <f>IF('DAFTAR SISWA'!C26="","",'DAFTAR SISWA'!C26)</f>
        <v>NUR KHOLIS</v>
      </c>
      <c r="D27" s="157" t="s">
        <v>38</v>
      </c>
      <c r="E27" s="161"/>
      <c r="F27" s="147"/>
      <c r="G27" s="168"/>
      <c r="H27" s="147"/>
      <c r="I27" s="168"/>
      <c r="J27" s="233"/>
      <c r="K27" s="168"/>
      <c r="L27" s="147"/>
      <c r="M27" s="168"/>
      <c r="N27" s="147"/>
      <c r="O27" s="267"/>
      <c r="P27" s="147"/>
      <c r="Q27" s="267"/>
      <c r="R27" s="147"/>
      <c r="S27" s="274"/>
      <c r="T27" s="147"/>
      <c r="U27" s="267"/>
      <c r="V27" s="147"/>
      <c r="W27" s="241"/>
      <c r="X27" s="147"/>
      <c r="Y27" s="241"/>
      <c r="Z27" s="147"/>
      <c r="AA27" s="241"/>
      <c r="AB27" s="147"/>
      <c r="AC27" s="246"/>
      <c r="AD27" s="35">
        <f t="shared" si="24"/>
        <v>0</v>
      </c>
      <c r="AE27" s="36" t="str">
        <f t="shared" si="25"/>
        <v/>
      </c>
      <c r="AF27" s="37" t="str">
        <f t="shared" si="26"/>
        <v/>
      </c>
      <c r="AG27" s="216"/>
      <c r="AH27" s="222"/>
      <c r="AI27" s="230"/>
      <c r="AJ27" s="220"/>
      <c r="AK27" s="246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</row>
    <row r="28" spans="1:62" ht="15.75" customHeight="1" thickBot="1">
      <c r="A28" s="146">
        <v>20</v>
      </c>
      <c r="B28" s="182" t="str">
        <f>IF('DAFTAR SISWA'!B27="","",'DAFTAR SISWA'!B27)</f>
        <v>0859</v>
      </c>
      <c r="C28" s="182" t="str">
        <f>IF('DAFTAR SISWA'!C27="","",'DAFTAR SISWA'!C27)</f>
        <v>NUR ZIANA VIANI NATASA</v>
      </c>
      <c r="D28" s="157" t="s">
        <v>38</v>
      </c>
      <c r="E28" s="161"/>
      <c r="F28" s="147"/>
      <c r="G28" s="168"/>
      <c r="H28" s="147"/>
      <c r="I28" s="168"/>
      <c r="J28" s="233"/>
      <c r="K28" s="168"/>
      <c r="L28" s="147"/>
      <c r="M28" s="168"/>
      <c r="N28" s="147"/>
      <c r="O28" s="267"/>
      <c r="P28" s="147"/>
      <c r="Q28" s="267"/>
      <c r="R28" s="147"/>
      <c r="S28" s="274"/>
      <c r="T28" s="147"/>
      <c r="U28" s="267"/>
      <c r="V28" s="147"/>
      <c r="W28" s="241"/>
      <c r="X28" s="147"/>
      <c r="Y28" s="241"/>
      <c r="Z28" s="147"/>
      <c r="AA28" s="241"/>
      <c r="AB28" s="147"/>
      <c r="AC28" s="246"/>
      <c r="AD28" s="35">
        <f t="shared" si="24"/>
        <v>0</v>
      </c>
      <c r="AE28" s="36" t="str">
        <f t="shared" si="25"/>
        <v/>
      </c>
      <c r="AF28" s="37" t="str">
        <f t="shared" si="26"/>
        <v/>
      </c>
      <c r="AG28" s="216"/>
      <c r="AH28" s="222"/>
      <c r="AI28" s="230"/>
      <c r="AJ28" s="220"/>
      <c r="AK28" s="246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</row>
    <row r="29" spans="1:62" ht="15.75" customHeight="1" thickBot="1">
      <c r="A29" s="146">
        <v>21</v>
      </c>
      <c r="B29" s="182" t="str">
        <f>IF('DAFTAR SISWA'!B28="","",'DAFTAR SISWA'!B28)</f>
        <v>0860</v>
      </c>
      <c r="C29" s="182" t="str">
        <f>IF('DAFTAR SISWA'!C28="","",'DAFTAR SISWA'!C28)</f>
        <v>REKA CAHYANING PERMATA SARI</v>
      </c>
      <c r="D29" s="157" t="s">
        <v>38</v>
      </c>
      <c r="E29" s="161"/>
      <c r="F29" s="147"/>
      <c r="G29" s="168"/>
      <c r="H29" s="147"/>
      <c r="I29" s="168"/>
      <c r="J29" s="233"/>
      <c r="K29" s="168"/>
      <c r="L29" s="147"/>
      <c r="M29" s="168"/>
      <c r="N29" s="147"/>
      <c r="O29" s="267"/>
      <c r="P29" s="147"/>
      <c r="Q29" s="267"/>
      <c r="R29" s="147"/>
      <c r="S29" s="274"/>
      <c r="T29" s="147"/>
      <c r="U29" s="267"/>
      <c r="V29" s="147"/>
      <c r="W29" s="241"/>
      <c r="X29" s="147"/>
      <c r="Y29" s="241"/>
      <c r="Z29" s="147"/>
      <c r="AA29" s="241"/>
      <c r="AB29" s="147"/>
      <c r="AC29" s="246"/>
      <c r="AD29" s="35">
        <f t="shared" si="24"/>
        <v>0</v>
      </c>
      <c r="AE29" s="36" t="str">
        <f t="shared" si="25"/>
        <v/>
      </c>
      <c r="AF29" s="37" t="str">
        <f t="shared" si="26"/>
        <v/>
      </c>
      <c r="AG29" s="216"/>
      <c r="AH29" s="223"/>
      <c r="AI29" s="230"/>
      <c r="AJ29" s="220"/>
      <c r="AK29" s="246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</row>
    <row r="30" spans="1:62" s="101" customFormat="1" ht="15.75" customHeight="1" thickBot="1">
      <c r="A30" s="149">
        <v>22</v>
      </c>
      <c r="B30" s="182" t="str">
        <f>IF('DAFTAR SISWA'!B29="","",'DAFTAR SISWA'!B29)</f>
        <v>0861</v>
      </c>
      <c r="C30" s="182" t="str">
        <f>IF('DAFTAR SISWA'!C29="","",'DAFTAR SISWA'!C29)</f>
        <v>RISKA NURMALASARI</v>
      </c>
      <c r="D30" s="158" t="s">
        <v>38</v>
      </c>
      <c r="E30" s="163"/>
      <c r="F30" s="150"/>
      <c r="G30" s="170"/>
      <c r="H30" s="150"/>
      <c r="I30" s="170"/>
      <c r="J30" s="235"/>
      <c r="K30" s="170"/>
      <c r="L30" s="150"/>
      <c r="M30" s="170"/>
      <c r="N30" s="150"/>
      <c r="O30" s="270"/>
      <c r="P30" s="150"/>
      <c r="Q30" s="270"/>
      <c r="R30" s="150"/>
      <c r="S30" s="276"/>
      <c r="T30" s="150"/>
      <c r="U30" s="270"/>
      <c r="V30" s="150"/>
      <c r="W30" s="243"/>
      <c r="X30" s="150"/>
      <c r="Y30" s="243"/>
      <c r="Z30" s="150"/>
      <c r="AA30" s="243"/>
      <c r="AB30" s="150"/>
      <c r="AC30" s="248"/>
      <c r="AD30" s="98">
        <f t="shared" si="24"/>
        <v>0</v>
      </c>
      <c r="AE30" s="99" t="str">
        <f t="shared" si="25"/>
        <v/>
      </c>
      <c r="AF30" s="100" t="str">
        <f t="shared" si="26"/>
        <v/>
      </c>
      <c r="AG30" s="217"/>
      <c r="AH30" s="224"/>
      <c r="AI30" s="231"/>
      <c r="AJ30" s="221"/>
      <c r="AK30" s="248"/>
    </row>
    <row r="31" spans="1:62" ht="15.75" customHeight="1" thickBot="1">
      <c r="A31" s="146">
        <v>23</v>
      </c>
      <c r="B31" s="182" t="str">
        <f>IF('DAFTAR SISWA'!B30="","",'DAFTAR SISWA'!B30)</f>
        <v>0862</v>
      </c>
      <c r="C31" s="182" t="str">
        <f>IF('DAFTAR SISWA'!C30="","",'DAFTAR SISWA'!C30)</f>
        <v>RUDIANDOYO</v>
      </c>
      <c r="D31" s="157" t="s">
        <v>38</v>
      </c>
      <c r="E31" s="161"/>
      <c r="F31" s="147"/>
      <c r="G31" s="168"/>
      <c r="H31" s="147"/>
      <c r="I31" s="168"/>
      <c r="J31" s="233"/>
      <c r="K31" s="168"/>
      <c r="L31" s="147"/>
      <c r="M31" s="168"/>
      <c r="N31" s="147"/>
      <c r="O31" s="267"/>
      <c r="P31" s="147"/>
      <c r="Q31" s="267"/>
      <c r="R31" s="147"/>
      <c r="S31" s="274"/>
      <c r="T31" s="147"/>
      <c r="U31" s="267"/>
      <c r="V31" s="147"/>
      <c r="W31" s="241"/>
      <c r="X31" s="147"/>
      <c r="Y31" s="241"/>
      <c r="Z31" s="147"/>
      <c r="AA31" s="241"/>
      <c r="AB31" s="147"/>
      <c r="AC31" s="246"/>
      <c r="AD31" s="35">
        <f t="shared" si="24"/>
        <v>0</v>
      </c>
      <c r="AE31" s="36" t="str">
        <f t="shared" si="25"/>
        <v/>
      </c>
      <c r="AF31" s="37" t="str">
        <f t="shared" si="26"/>
        <v/>
      </c>
      <c r="AG31" s="216"/>
      <c r="AH31" s="223"/>
      <c r="AI31" s="230"/>
      <c r="AJ31" s="220"/>
      <c r="AK31" s="246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</row>
    <row r="32" spans="1:62" ht="15.75" customHeight="1" thickBot="1">
      <c r="A32" s="146">
        <v>24</v>
      </c>
      <c r="B32" s="182" t="str">
        <f>IF('DAFTAR SISWA'!B31="","",'DAFTAR SISWA'!B31)</f>
        <v>0863</v>
      </c>
      <c r="C32" s="182" t="str">
        <f>IF('DAFTAR SISWA'!C31="","",'DAFTAR SISWA'!C31)</f>
        <v>SOLIKIN KURNIAWAN</v>
      </c>
      <c r="D32" s="157" t="s">
        <v>41</v>
      </c>
      <c r="E32" s="161"/>
      <c r="F32" s="147"/>
      <c r="G32" s="168"/>
      <c r="H32" s="147"/>
      <c r="I32" s="168"/>
      <c r="J32" s="233"/>
      <c r="K32" s="168"/>
      <c r="L32" s="147"/>
      <c r="M32" s="168"/>
      <c r="N32" s="147"/>
      <c r="O32" s="267"/>
      <c r="P32" s="147"/>
      <c r="Q32" s="267"/>
      <c r="R32" s="147"/>
      <c r="S32" s="274"/>
      <c r="T32" s="147"/>
      <c r="U32" s="267"/>
      <c r="V32" s="147"/>
      <c r="W32" s="241"/>
      <c r="X32" s="147"/>
      <c r="Y32" s="241"/>
      <c r="Z32" s="147"/>
      <c r="AA32" s="241"/>
      <c r="AB32" s="147"/>
      <c r="AC32" s="246"/>
      <c r="AD32" s="35">
        <f t="shared" si="24"/>
        <v>0</v>
      </c>
      <c r="AE32" s="36" t="str">
        <f t="shared" si="25"/>
        <v/>
      </c>
      <c r="AF32" s="37" t="str">
        <f t="shared" si="26"/>
        <v/>
      </c>
      <c r="AG32" s="216"/>
      <c r="AH32" s="222"/>
      <c r="AI32" s="230"/>
      <c r="AJ32" s="220"/>
      <c r="AK32" s="246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</row>
    <row r="33" spans="1:62" ht="15.75" customHeight="1" thickBot="1">
      <c r="A33" s="146">
        <v>25</v>
      </c>
      <c r="B33" s="182" t="str">
        <f>IF('DAFTAR SISWA'!B32="","",'DAFTAR SISWA'!B32)</f>
        <v>0864</v>
      </c>
      <c r="C33" s="182" t="str">
        <f>IF('DAFTAR SISWA'!C32="","",'DAFTAR SISWA'!C32)</f>
        <v>TAUFIQ KHOIRUL ANAM</v>
      </c>
      <c r="D33" s="157" t="s">
        <v>38</v>
      </c>
      <c r="E33" s="161"/>
      <c r="F33" s="147"/>
      <c r="G33" s="168"/>
      <c r="H33" s="147"/>
      <c r="I33" s="168"/>
      <c r="J33" s="233"/>
      <c r="K33" s="168"/>
      <c r="L33" s="147"/>
      <c r="M33" s="168"/>
      <c r="N33" s="147"/>
      <c r="O33" s="267"/>
      <c r="P33" s="147"/>
      <c r="Q33" s="267"/>
      <c r="R33" s="147"/>
      <c r="S33" s="274"/>
      <c r="T33" s="147"/>
      <c r="U33" s="267"/>
      <c r="V33" s="147"/>
      <c r="W33" s="241"/>
      <c r="X33" s="147"/>
      <c r="Y33" s="241"/>
      <c r="Z33" s="147"/>
      <c r="AA33" s="241"/>
      <c r="AB33" s="147"/>
      <c r="AC33" s="246"/>
      <c r="AD33" s="35">
        <f t="shared" si="24"/>
        <v>0</v>
      </c>
      <c r="AE33" s="36" t="str">
        <f t="shared" si="25"/>
        <v/>
      </c>
      <c r="AF33" s="37" t="str">
        <f t="shared" si="26"/>
        <v/>
      </c>
      <c r="AG33" s="216"/>
      <c r="AH33" s="222"/>
      <c r="AI33" s="230"/>
      <c r="AJ33" s="220"/>
      <c r="AK33" s="246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</row>
    <row r="34" spans="1:62" ht="15.75" customHeight="1" thickBot="1">
      <c r="A34" s="146">
        <v>26</v>
      </c>
      <c r="B34" s="182" t="str">
        <f>IF('DAFTAR SISWA'!B33="","",'DAFTAR SISWA'!B33)</f>
        <v>0865</v>
      </c>
      <c r="C34" s="182" t="str">
        <f>IF('DAFTAR SISWA'!C33="","",'DAFTAR SISWA'!C33)</f>
        <v>TRI SEPTI AULIA</v>
      </c>
      <c r="D34" s="157" t="s">
        <v>38</v>
      </c>
      <c r="E34" s="161"/>
      <c r="F34" s="147"/>
      <c r="G34" s="168"/>
      <c r="H34" s="147"/>
      <c r="I34" s="168"/>
      <c r="J34" s="233"/>
      <c r="K34" s="168"/>
      <c r="L34" s="147"/>
      <c r="M34" s="168"/>
      <c r="N34" s="147"/>
      <c r="O34" s="267"/>
      <c r="P34" s="147"/>
      <c r="Q34" s="267"/>
      <c r="R34" s="147"/>
      <c r="S34" s="274"/>
      <c r="T34" s="147"/>
      <c r="U34" s="267"/>
      <c r="V34" s="147"/>
      <c r="W34" s="241"/>
      <c r="X34" s="147"/>
      <c r="Y34" s="241"/>
      <c r="Z34" s="147"/>
      <c r="AA34" s="241"/>
      <c r="AB34" s="147"/>
      <c r="AC34" s="246"/>
      <c r="AD34" s="35">
        <f t="shared" si="24"/>
        <v>0</v>
      </c>
      <c r="AE34" s="36" t="str">
        <f t="shared" si="25"/>
        <v/>
      </c>
      <c r="AF34" s="37" t="str">
        <f t="shared" si="26"/>
        <v/>
      </c>
      <c r="AG34" s="216"/>
      <c r="AH34" s="222"/>
      <c r="AI34" s="230"/>
      <c r="AJ34" s="220"/>
      <c r="AK34" s="246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</row>
    <row r="35" spans="1:62" ht="15.75" customHeight="1" thickBot="1">
      <c r="A35" s="146">
        <v>27</v>
      </c>
      <c r="B35" s="182" t="str">
        <f>IF('DAFTAR SISWA'!B34="","",'DAFTAR SISWA'!B34)</f>
        <v>0866</v>
      </c>
      <c r="C35" s="182" t="str">
        <f>IF('DAFTAR SISWA'!C34="","",'DAFTAR SISWA'!C34)</f>
        <v>ULFATUN SOLIKHAH</v>
      </c>
      <c r="D35" s="157" t="s">
        <v>38</v>
      </c>
      <c r="E35" s="161"/>
      <c r="F35" s="147"/>
      <c r="G35" s="168"/>
      <c r="H35" s="147"/>
      <c r="I35" s="168"/>
      <c r="J35" s="233"/>
      <c r="K35" s="168"/>
      <c r="L35" s="147"/>
      <c r="M35" s="168"/>
      <c r="N35" s="147"/>
      <c r="O35" s="267"/>
      <c r="P35" s="147"/>
      <c r="Q35" s="267"/>
      <c r="R35" s="147"/>
      <c r="S35" s="274"/>
      <c r="T35" s="147"/>
      <c r="U35" s="267"/>
      <c r="V35" s="147"/>
      <c r="W35" s="241"/>
      <c r="X35" s="147"/>
      <c r="Y35" s="241"/>
      <c r="Z35" s="147"/>
      <c r="AA35" s="241"/>
      <c r="AB35" s="147"/>
      <c r="AC35" s="246"/>
      <c r="AD35" s="35">
        <f t="shared" si="24"/>
        <v>0</v>
      </c>
      <c r="AE35" s="36" t="str">
        <f t="shared" si="25"/>
        <v/>
      </c>
      <c r="AF35" s="37" t="str">
        <f t="shared" si="26"/>
        <v/>
      </c>
      <c r="AG35" s="216"/>
      <c r="AH35" s="222"/>
      <c r="AI35" s="230"/>
      <c r="AJ35" s="220"/>
      <c r="AK35" s="246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</row>
    <row r="36" spans="1:62" ht="15.75" customHeight="1" thickBot="1">
      <c r="A36" s="146">
        <v>28</v>
      </c>
      <c r="B36" s="182" t="str">
        <f>IF('DAFTAR SISWA'!B35="","",'DAFTAR SISWA'!B35)</f>
        <v>0867</v>
      </c>
      <c r="C36" s="182" t="str">
        <f>IF('DAFTAR SISWA'!C35="","",'DAFTAR SISWA'!C35)</f>
        <v>VERY AGUS BUDIARTO</v>
      </c>
      <c r="D36" s="157" t="s">
        <v>38</v>
      </c>
      <c r="E36" s="161"/>
      <c r="F36" s="147"/>
      <c r="G36" s="168"/>
      <c r="H36" s="147"/>
      <c r="I36" s="168"/>
      <c r="J36" s="233"/>
      <c r="K36" s="168"/>
      <c r="L36" s="147"/>
      <c r="M36" s="168"/>
      <c r="N36" s="147"/>
      <c r="O36" s="267"/>
      <c r="P36" s="147"/>
      <c r="Q36" s="267"/>
      <c r="R36" s="147"/>
      <c r="S36" s="274"/>
      <c r="T36" s="147"/>
      <c r="U36" s="267"/>
      <c r="V36" s="147"/>
      <c r="W36" s="241"/>
      <c r="X36" s="147"/>
      <c r="Y36" s="241"/>
      <c r="Z36" s="147"/>
      <c r="AA36" s="241"/>
      <c r="AB36" s="147"/>
      <c r="AC36" s="246"/>
      <c r="AD36" s="35">
        <f t="shared" si="24"/>
        <v>0</v>
      </c>
      <c r="AE36" s="36" t="str">
        <f t="shared" si="25"/>
        <v/>
      </c>
      <c r="AF36" s="37" t="str">
        <f t="shared" si="26"/>
        <v/>
      </c>
      <c r="AG36" s="216"/>
      <c r="AH36" s="222"/>
      <c r="AI36" s="230"/>
      <c r="AJ36" s="220"/>
      <c r="AK36" s="246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</row>
    <row r="37" spans="1:62" ht="15.75" customHeight="1" thickBot="1">
      <c r="A37" s="146">
        <v>29</v>
      </c>
      <c r="B37" s="182" t="str">
        <f>IF('DAFTAR SISWA'!B36="","",'DAFTAR SISWA'!B36)</f>
        <v>0868</v>
      </c>
      <c r="C37" s="182" t="str">
        <f>IF('DAFTAR SISWA'!C36="","",'DAFTAR SISWA'!C36)</f>
        <v>VIKA OKTARIANI DEWI</v>
      </c>
      <c r="D37" s="157" t="s">
        <v>38</v>
      </c>
      <c r="E37" s="161"/>
      <c r="F37" s="147"/>
      <c r="G37" s="168"/>
      <c r="H37" s="147"/>
      <c r="I37" s="168"/>
      <c r="J37" s="233"/>
      <c r="K37" s="168"/>
      <c r="L37" s="147"/>
      <c r="M37" s="168"/>
      <c r="N37" s="147"/>
      <c r="O37" s="267"/>
      <c r="P37" s="147"/>
      <c r="Q37" s="267"/>
      <c r="R37" s="147"/>
      <c r="S37" s="274"/>
      <c r="T37" s="147"/>
      <c r="U37" s="267"/>
      <c r="V37" s="147"/>
      <c r="W37" s="241"/>
      <c r="X37" s="147"/>
      <c r="Y37" s="241"/>
      <c r="Z37" s="147"/>
      <c r="AA37" s="241"/>
      <c r="AB37" s="147"/>
      <c r="AC37" s="246"/>
      <c r="AD37" s="35">
        <f t="shared" si="24"/>
        <v>0</v>
      </c>
      <c r="AE37" s="36" t="str">
        <f t="shared" si="25"/>
        <v/>
      </c>
      <c r="AF37" s="37" t="str">
        <f t="shared" si="26"/>
        <v/>
      </c>
      <c r="AG37" s="216"/>
      <c r="AH37" s="223"/>
      <c r="AI37" s="230"/>
      <c r="AJ37" s="220"/>
      <c r="AK37" s="246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</row>
    <row r="38" spans="1:62" ht="15.75" customHeight="1" thickBot="1">
      <c r="A38" s="146">
        <v>30</v>
      </c>
      <c r="B38" s="182" t="str">
        <f>IF('DAFTAR SISWA'!B37="","",'DAFTAR SISWA'!B37)</f>
        <v>0869</v>
      </c>
      <c r="C38" s="182" t="str">
        <f>IF('DAFTAR SISWA'!C37="","",'DAFTAR SISWA'!C37)</f>
        <v>VITRI ANI</v>
      </c>
      <c r="D38" s="157" t="s">
        <v>38</v>
      </c>
      <c r="E38" s="161"/>
      <c r="F38" s="147"/>
      <c r="G38" s="168"/>
      <c r="H38" s="147"/>
      <c r="I38" s="168"/>
      <c r="J38" s="233"/>
      <c r="K38" s="168"/>
      <c r="L38" s="147"/>
      <c r="M38" s="168"/>
      <c r="N38" s="147"/>
      <c r="O38" s="267"/>
      <c r="P38" s="147"/>
      <c r="Q38" s="267"/>
      <c r="R38" s="147"/>
      <c r="S38" s="274"/>
      <c r="T38" s="147"/>
      <c r="U38" s="267"/>
      <c r="V38" s="147"/>
      <c r="W38" s="241"/>
      <c r="X38" s="147"/>
      <c r="Y38" s="241"/>
      <c r="Z38" s="147"/>
      <c r="AA38" s="241"/>
      <c r="AB38" s="147"/>
      <c r="AC38" s="246"/>
      <c r="AD38" s="35">
        <f t="shared" si="24"/>
        <v>0</v>
      </c>
      <c r="AE38" s="36" t="str">
        <f t="shared" si="25"/>
        <v/>
      </c>
      <c r="AF38" s="37" t="str">
        <f t="shared" si="26"/>
        <v/>
      </c>
      <c r="AG38" s="216"/>
      <c r="AH38" s="222"/>
      <c r="AI38" s="230"/>
      <c r="AJ38" s="220"/>
      <c r="AK38" s="246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</row>
    <row r="39" spans="1:62" ht="15.75" customHeight="1" thickBot="1">
      <c r="A39" s="146">
        <v>31</v>
      </c>
      <c r="B39" s="182" t="str">
        <f>IF('DAFTAR SISWA'!B38="","",'DAFTAR SISWA'!B38)</f>
        <v>0870</v>
      </c>
      <c r="C39" s="182" t="str">
        <f>IF('DAFTAR SISWA'!C38="","",'DAFTAR SISWA'!C38)</f>
        <v>WINA NUR AZIZAH</v>
      </c>
      <c r="D39" s="157" t="s">
        <v>38</v>
      </c>
      <c r="E39" s="161"/>
      <c r="F39" s="147"/>
      <c r="G39" s="168"/>
      <c r="H39" s="147"/>
      <c r="I39" s="168"/>
      <c r="J39" s="233"/>
      <c r="K39" s="168"/>
      <c r="L39" s="147"/>
      <c r="M39" s="168"/>
      <c r="N39" s="147"/>
      <c r="O39" s="267"/>
      <c r="P39" s="147"/>
      <c r="Q39" s="267"/>
      <c r="R39" s="147"/>
      <c r="S39" s="274"/>
      <c r="T39" s="147"/>
      <c r="U39" s="267"/>
      <c r="V39" s="147"/>
      <c r="W39" s="241"/>
      <c r="X39" s="147"/>
      <c r="Y39" s="241"/>
      <c r="Z39" s="147"/>
      <c r="AA39" s="241"/>
      <c r="AB39" s="147"/>
      <c r="AC39" s="246"/>
      <c r="AD39" s="35">
        <f t="shared" si="24"/>
        <v>0</v>
      </c>
      <c r="AE39" s="36" t="str">
        <f t="shared" si="25"/>
        <v/>
      </c>
      <c r="AF39" s="37" t="str">
        <f t="shared" si="26"/>
        <v/>
      </c>
      <c r="AG39" s="216"/>
      <c r="AH39" s="222"/>
      <c r="AI39" s="230"/>
      <c r="AJ39" s="220"/>
      <c r="AK39" s="246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</row>
    <row r="40" spans="1:62" ht="15.75" customHeight="1" thickBot="1">
      <c r="A40" s="146">
        <v>32</v>
      </c>
      <c r="B40" s="182" t="str">
        <f>IF('DAFTAR SISWA'!B39="","",'DAFTAR SISWA'!B39)</f>
        <v>0871</v>
      </c>
      <c r="C40" s="182" t="str">
        <f>IF('DAFTAR SISWA'!C39="","",'DAFTAR SISWA'!C39)</f>
        <v>WINDARTO</v>
      </c>
      <c r="D40" s="157" t="s">
        <v>38</v>
      </c>
      <c r="E40" s="161"/>
      <c r="F40" s="147"/>
      <c r="G40" s="168"/>
      <c r="H40" s="147"/>
      <c r="I40" s="168"/>
      <c r="J40" s="233"/>
      <c r="K40" s="168"/>
      <c r="L40" s="147"/>
      <c r="M40" s="168"/>
      <c r="N40" s="147"/>
      <c r="O40" s="267"/>
      <c r="P40" s="147"/>
      <c r="Q40" s="267"/>
      <c r="R40" s="147"/>
      <c r="S40" s="274"/>
      <c r="T40" s="147"/>
      <c r="U40" s="267"/>
      <c r="V40" s="147"/>
      <c r="W40" s="241"/>
      <c r="X40" s="147"/>
      <c r="Y40" s="241"/>
      <c r="Z40" s="147"/>
      <c r="AA40" s="241"/>
      <c r="AB40" s="147"/>
      <c r="AC40" s="246"/>
      <c r="AD40" s="35">
        <f t="shared" si="24"/>
        <v>0</v>
      </c>
      <c r="AE40" s="36" t="str">
        <f t="shared" si="25"/>
        <v/>
      </c>
      <c r="AF40" s="37" t="str">
        <f t="shared" si="26"/>
        <v/>
      </c>
      <c r="AG40" s="216"/>
      <c r="AH40" s="222"/>
      <c r="AI40" s="230"/>
      <c r="AJ40" s="220"/>
      <c r="AK40" s="246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</row>
    <row r="41" spans="1:62" ht="15.75" customHeight="1" thickBot="1">
      <c r="A41" s="146">
        <v>33</v>
      </c>
      <c r="B41" s="182" t="str">
        <f>IF('DAFTAR SISWA'!B40="","",'DAFTAR SISWA'!B40)</f>
        <v>0872</v>
      </c>
      <c r="C41" s="182" t="str">
        <f>IF('DAFTAR SISWA'!C40="","",'DAFTAR SISWA'!C40)</f>
        <v>YURIKE ANDARISTA MAULANA</v>
      </c>
      <c r="D41" s="157" t="s">
        <v>38</v>
      </c>
      <c r="E41" s="161"/>
      <c r="F41" s="147"/>
      <c r="G41" s="168"/>
      <c r="H41" s="147"/>
      <c r="I41" s="168"/>
      <c r="J41" s="233"/>
      <c r="K41" s="168"/>
      <c r="L41" s="147"/>
      <c r="M41" s="168"/>
      <c r="N41" s="147"/>
      <c r="O41" s="267"/>
      <c r="P41" s="147"/>
      <c r="Q41" s="267"/>
      <c r="R41" s="147"/>
      <c r="S41" s="274"/>
      <c r="T41" s="147"/>
      <c r="U41" s="267"/>
      <c r="V41" s="147"/>
      <c r="W41" s="241"/>
      <c r="X41" s="147"/>
      <c r="Y41" s="241"/>
      <c r="Z41" s="147"/>
      <c r="AA41" s="241"/>
      <c r="AB41" s="147"/>
      <c r="AC41" s="246"/>
      <c r="AD41" s="35">
        <f t="shared" si="24"/>
        <v>0</v>
      </c>
      <c r="AE41" s="36" t="str">
        <f t="shared" si="25"/>
        <v/>
      </c>
      <c r="AF41" s="37" t="str">
        <f t="shared" si="26"/>
        <v/>
      </c>
      <c r="AG41" s="216"/>
      <c r="AH41" s="222"/>
      <c r="AI41" s="230"/>
      <c r="AJ41" s="220"/>
      <c r="AK41" s="246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</row>
    <row r="42" spans="1:62" ht="15.75" customHeight="1" thickBot="1">
      <c r="A42" s="146">
        <v>34</v>
      </c>
      <c r="B42" s="182" t="str">
        <f>IF('DAFTAR SISWA'!B41="","",'DAFTAR SISWA'!B41)</f>
        <v/>
      </c>
      <c r="C42" s="182" t="str">
        <f>IF('DAFTAR SISWA'!C41="","",'DAFTAR SISWA'!C41)</f>
        <v/>
      </c>
      <c r="D42" s="157" t="s">
        <v>38</v>
      </c>
      <c r="E42" s="161"/>
      <c r="F42" s="147"/>
      <c r="G42" s="168"/>
      <c r="H42" s="147"/>
      <c r="I42" s="168"/>
      <c r="J42" s="233"/>
      <c r="K42" s="168"/>
      <c r="L42" s="147"/>
      <c r="M42" s="168"/>
      <c r="N42" s="147"/>
      <c r="O42" s="267"/>
      <c r="P42" s="147"/>
      <c r="Q42" s="267"/>
      <c r="R42" s="147"/>
      <c r="S42" s="274"/>
      <c r="T42" s="147"/>
      <c r="U42" s="267"/>
      <c r="V42" s="147"/>
      <c r="W42" s="241"/>
      <c r="X42" s="147"/>
      <c r="Y42" s="241"/>
      <c r="Z42" s="147"/>
      <c r="AA42" s="241"/>
      <c r="AB42" s="147"/>
      <c r="AC42" s="246"/>
      <c r="AD42" s="35">
        <f t="shared" si="24"/>
        <v>0</v>
      </c>
      <c r="AE42" s="36" t="str">
        <f t="shared" si="25"/>
        <v/>
      </c>
      <c r="AF42" s="37" t="str">
        <f t="shared" si="26"/>
        <v/>
      </c>
      <c r="AG42" s="216"/>
      <c r="AH42" s="222"/>
      <c r="AI42" s="230"/>
      <c r="AJ42" s="220"/>
      <c r="AK42" s="246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</row>
    <row r="43" spans="1:62" ht="15.75" customHeight="1" thickBot="1">
      <c r="A43" s="146">
        <v>35</v>
      </c>
      <c r="B43" s="182" t="str">
        <f>IF('DAFTAR SISWA'!B42="","",'DAFTAR SISWA'!B42)</f>
        <v/>
      </c>
      <c r="C43" s="182" t="str">
        <f>IF('DAFTAR SISWA'!C42="","",'DAFTAR SISWA'!C42)</f>
        <v/>
      </c>
      <c r="D43" s="157" t="s">
        <v>38</v>
      </c>
      <c r="E43" s="161"/>
      <c r="F43" s="147"/>
      <c r="G43" s="168"/>
      <c r="H43" s="147"/>
      <c r="I43" s="168"/>
      <c r="J43" s="233"/>
      <c r="K43" s="168"/>
      <c r="L43" s="147"/>
      <c r="M43" s="168"/>
      <c r="N43" s="147"/>
      <c r="O43" s="267"/>
      <c r="P43" s="147"/>
      <c r="Q43" s="267"/>
      <c r="R43" s="147"/>
      <c r="S43" s="274"/>
      <c r="T43" s="147"/>
      <c r="U43" s="267"/>
      <c r="V43" s="147"/>
      <c r="W43" s="241"/>
      <c r="X43" s="147"/>
      <c r="Y43" s="241"/>
      <c r="Z43" s="147"/>
      <c r="AA43" s="241"/>
      <c r="AB43" s="147"/>
      <c r="AC43" s="246"/>
      <c r="AD43" s="35">
        <f t="shared" si="24"/>
        <v>0</v>
      </c>
      <c r="AE43" s="36" t="str">
        <f t="shared" si="25"/>
        <v/>
      </c>
      <c r="AF43" s="37" t="str">
        <f t="shared" si="26"/>
        <v/>
      </c>
      <c r="AG43" s="216"/>
      <c r="AH43" s="223"/>
      <c r="AI43" s="230"/>
      <c r="AJ43" s="220"/>
      <c r="AK43" s="246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</row>
    <row r="44" spans="1:62" ht="15.75" customHeight="1" thickBot="1">
      <c r="A44" s="146">
        <v>36</v>
      </c>
      <c r="B44" s="182" t="str">
        <f>IF('DAFTAR SISWA'!B43="","",'DAFTAR SISWA'!B43)</f>
        <v/>
      </c>
      <c r="C44" s="182" t="str">
        <f>IF('DAFTAR SISWA'!C43="","",'DAFTAR SISWA'!C43)</f>
        <v/>
      </c>
      <c r="D44" s="157" t="s">
        <v>38</v>
      </c>
      <c r="E44" s="161"/>
      <c r="F44" s="147"/>
      <c r="G44" s="168"/>
      <c r="H44" s="147"/>
      <c r="I44" s="168"/>
      <c r="J44" s="233"/>
      <c r="K44" s="168"/>
      <c r="L44" s="147"/>
      <c r="M44" s="168"/>
      <c r="N44" s="147"/>
      <c r="O44" s="267"/>
      <c r="P44" s="147"/>
      <c r="Q44" s="267"/>
      <c r="R44" s="147"/>
      <c r="S44" s="274"/>
      <c r="T44" s="147"/>
      <c r="U44" s="267"/>
      <c r="V44" s="147"/>
      <c r="W44" s="241"/>
      <c r="X44" s="147"/>
      <c r="Y44" s="241"/>
      <c r="Z44" s="147"/>
      <c r="AA44" s="241"/>
      <c r="AB44" s="147"/>
      <c r="AC44" s="246"/>
      <c r="AD44" s="35">
        <f t="shared" si="24"/>
        <v>0</v>
      </c>
      <c r="AE44" s="36" t="str">
        <f t="shared" si="25"/>
        <v/>
      </c>
      <c r="AF44" s="37" t="str">
        <f t="shared" si="26"/>
        <v/>
      </c>
      <c r="AG44" s="216"/>
      <c r="AH44" s="222"/>
      <c r="AI44" s="230"/>
      <c r="AJ44" s="220"/>
      <c r="AK44" s="246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</row>
    <row r="45" spans="1:62" ht="15.75" customHeight="1" thickBot="1">
      <c r="A45" s="146">
        <v>37</v>
      </c>
      <c r="B45" s="182" t="str">
        <f>IF('DAFTAR SISWA'!B44="","",'DAFTAR SISWA'!B44)</f>
        <v/>
      </c>
      <c r="C45" s="182" t="str">
        <f>IF('DAFTAR SISWA'!C44="","",'DAFTAR SISWA'!C44)</f>
        <v/>
      </c>
      <c r="D45" s="157" t="s">
        <v>38</v>
      </c>
      <c r="E45" s="161"/>
      <c r="F45" s="147"/>
      <c r="G45" s="168"/>
      <c r="H45" s="147"/>
      <c r="I45" s="168"/>
      <c r="J45" s="233"/>
      <c r="K45" s="168"/>
      <c r="L45" s="147"/>
      <c r="M45" s="168"/>
      <c r="N45" s="147"/>
      <c r="O45" s="267"/>
      <c r="P45" s="147"/>
      <c r="Q45" s="267"/>
      <c r="R45" s="147"/>
      <c r="S45" s="274"/>
      <c r="T45" s="147"/>
      <c r="U45" s="267"/>
      <c r="V45" s="147"/>
      <c r="W45" s="241"/>
      <c r="X45" s="147"/>
      <c r="Y45" s="241"/>
      <c r="Z45" s="147"/>
      <c r="AA45" s="241"/>
      <c r="AB45" s="147"/>
      <c r="AC45" s="246"/>
      <c r="AD45" s="35">
        <f t="shared" si="24"/>
        <v>0</v>
      </c>
      <c r="AE45" s="36" t="str">
        <f t="shared" si="25"/>
        <v/>
      </c>
      <c r="AF45" s="37" t="str">
        <f t="shared" si="26"/>
        <v/>
      </c>
      <c r="AG45" s="216"/>
      <c r="AH45" s="222"/>
      <c r="AI45" s="230"/>
      <c r="AJ45" s="220"/>
      <c r="AK45" s="246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</row>
    <row r="46" spans="1:62" ht="15.75" customHeight="1" thickBot="1">
      <c r="A46" s="146">
        <v>38</v>
      </c>
      <c r="B46" s="182" t="str">
        <f>IF('DAFTAR SISWA'!B45="","",'DAFTAR SISWA'!B45)</f>
        <v/>
      </c>
      <c r="C46" s="182" t="str">
        <f>IF('DAFTAR SISWA'!C45="","",'DAFTAR SISWA'!C45)</f>
        <v/>
      </c>
      <c r="D46" s="157" t="s">
        <v>38</v>
      </c>
      <c r="E46" s="164"/>
      <c r="F46" s="147"/>
      <c r="G46" s="171"/>
      <c r="H46" s="147"/>
      <c r="I46" s="171"/>
      <c r="J46" s="236"/>
      <c r="K46" s="171"/>
      <c r="L46" s="147"/>
      <c r="M46" s="171"/>
      <c r="N46" s="239"/>
      <c r="O46" s="271"/>
      <c r="P46" s="239"/>
      <c r="Q46" s="271"/>
      <c r="R46" s="239"/>
      <c r="S46" s="277"/>
      <c r="T46" s="147"/>
      <c r="U46" s="280"/>
      <c r="V46" s="147"/>
      <c r="W46" s="241"/>
      <c r="X46" s="147"/>
      <c r="Y46" s="241"/>
      <c r="Z46" s="147"/>
      <c r="AA46" s="241"/>
      <c r="AB46" s="147"/>
      <c r="AC46" s="249"/>
      <c r="AD46" s="35">
        <f t="shared" si="24"/>
        <v>0</v>
      </c>
      <c r="AE46" s="36" t="str">
        <f t="shared" si="25"/>
        <v/>
      </c>
      <c r="AF46" s="37" t="str">
        <f t="shared" si="26"/>
        <v/>
      </c>
      <c r="AG46" s="216"/>
      <c r="AH46" s="222"/>
      <c r="AI46" s="230"/>
      <c r="AJ46" s="220"/>
      <c r="AK46" s="249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</row>
    <row r="47" spans="1:62" ht="15.75" customHeight="1" thickBot="1">
      <c r="A47" s="146">
        <v>39</v>
      </c>
      <c r="B47" s="182" t="str">
        <f>IF('DAFTAR SISWA'!B46="","",'DAFTAR SISWA'!B46)</f>
        <v/>
      </c>
      <c r="C47" s="182" t="str">
        <f>IF('DAFTAR SISWA'!C46="","",'DAFTAR SISWA'!C46)</f>
        <v/>
      </c>
      <c r="D47" s="157" t="s">
        <v>38</v>
      </c>
      <c r="E47" s="161"/>
      <c r="F47" s="147"/>
      <c r="G47" s="168"/>
      <c r="H47" s="147"/>
      <c r="I47" s="168"/>
      <c r="J47" s="233"/>
      <c r="K47" s="168"/>
      <c r="L47" s="147"/>
      <c r="M47" s="168"/>
      <c r="N47" s="147"/>
      <c r="O47" s="267"/>
      <c r="P47" s="147"/>
      <c r="Q47" s="267"/>
      <c r="R47" s="147"/>
      <c r="S47" s="274"/>
      <c r="T47" s="147"/>
      <c r="U47" s="267"/>
      <c r="V47" s="147"/>
      <c r="W47" s="241"/>
      <c r="X47" s="147"/>
      <c r="Y47" s="241"/>
      <c r="Z47" s="147"/>
      <c r="AA47" s="241"/>
      <c r="AB47" s="147"/>
      <c r="AC47" s="246"/>
      <c r="AD47" s="35">
        <f t="shared" si="24"/>
        <v>0</v>
      </c>
      <c r="AE47" s="36" t="str">
        <f t="shared" si="25"/>
        <v/>
      </c>
      <c r="AF47" s="37" t="str">
        <f t="shared" si="26"/>
        <v/>
      </c>
      <c r="AG47" s="216"/>
      <c r="AH47" s="223"/>
      <c r="AI47" s="230"/>
      <c r="AJ47" s="220"/>
      <c r="AK47" s="246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</row>
    <row r="48" spans="1:62" ht="15.75" customHeight="1" thickBot="1">
      <c r="A48" s="146">
        <v>40</v>
      </c>
      <c r="B48" s="182" t="str">
        <f>IF('DAFTAR SISWA'!B47="","",'DAFTAR SISWA'!B47)</f>
        <v/>
      </c>
      <c r="C48" s="182" t="str">
        <f>IF('DAFTAR SISWA'!C47="","",'DAFTAR SISWA'!C47)</f>
        <v/>
      </c>
      <c r="D48" s="157" t="s">
        <v>38</v>
      </c>
      <c r="E48" s="161"/>
      <c r="F48" s="147"/>
      <c r="G48" s="168"/>
      <c r="H48" s="147"/>
      <c r="I48" s="168"/>
      <c r="J48" s="233"/>
      <c r="K48" s="168"/>
      <c r="L48" s="147"/>
      <c r="M48" s="168"/>
      <c r="N48" s="147"/>
      <c r="O48" s="267"/>
      <c r="P48" s="147"/>
      <c r="Q48" s="267"/>
      <c r="R48" s="147"/>
      <c r="S48" s="274"/>
      <c r="T48" s="147"/>
      <c r="U48" s="267"/>
      <c r="V48" s="147"/>
      <c r="W48" s="241"/>
      <c r="X48" s="147"/>
      <c r="Y48" s="241"/>
      <c r="Z48" s="147"/>
      <c r="AA48" s="241"/>
      <c r="AB48" s="147"/>
      <c r="AC48" s="246"/>
      <c r="AD48" s="35">
        <f t="shared" si="24"/>
        <v>0</v>
      </c>
      <c r="AE48" s="36" t="str">
        <f t="shared" si="25"/>
        <v/>
      </c>
      <c r="AF48" s="37" t="str">
        <f t="shared" si="26"/>
        <v/>
      </c>
      <c r="AG48" s="216"/>
      <c r="AH48" s="223"/>
      <c r="AI48" s="230"/>
      <c r="AJ48" s="220"/>
      <c r="AK48" s="246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</row>
    <row r="49" spans="1:62" ht="15.75" customHeight="1" thickBot="1">
      <c r="A49" s="146">
        <v>41</v>
      </c>
      <c r="B49" s="182" t="str">
        <f>IF('DAFTAR SISWA'!B48="","",'DAFTAR SISWA'!B48)</f>
        <v/>
      </c>
      <c r="C49" s="182" t="str">
        <f>IF('DAFTAR SISWA'!C48="","",'DAFTAR SISWA'!C48)</f>
        <v/>
      </c>
      <c r="D49" s="157" t="s">
        <v>38</v>
      </c>
      <c r="E49" s="165"/>
      <c r="F49" s="151"/>
      <c r="G49" s="172"/>
      <c r="H49" s="151"/>
      <c r="I49" s="172"/>
      <c r="J49" s="237"/>
      <c r="K49" s="173"/>
      <c r="L49" s="151"/>
      <c r="M49" s="173"/>
      <c r="N49" s="148"/>
      <c r="O49" s="269"/>
      <c r="P49" s="148"/>
      <c r="Q49" s="269"/>
      <c r="R49" s="151"/>
      <c r="S49" s="278"/>
      <c r="T49" s="148"/>
      <c r="U49" s="281"/>
      <c r="V49" s="148"/>
      <c r="W49" s="242"/>
      <c r="X49" s="148"/>
      <c r="Y49" s="242"/>
      <c r="Z49" s="148"/>
      <c r="AA49" s="242"/>
      <c r="AB49" s="148"/>
      <c r="AC49" s="250"/>
      <c r="AD49" s="35">
        <f t="shared" si="24"/>
        <v>0</v>
      </c>
      <c r="AE49" s="39" t="str">
        <f t="shared" si="25"/>
        <v/>
      </c>
      <c r="AF49" s="40" t="str">
        <f t="shared" si="26"/>
        <v/>
      </c>
      <c r="AG49" s="218"/>
      <c r="AH49" s="222"/>
      <c r="AI49" s="230"/>
      <c r="AJ49" s="220"/>
      <c r="AK49" s="250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</row>
    <row r="50" spans="1:62" ht="15.75" customHeight="1" thickBot="1">
      <c r="A50" s="146">
        <v>42</v>
      </c>
      <c r="B50" s="182" t="str">
        <f>IF('DAFTAR SISWA'!B49="","",'DAFTAR SISWA'!B49)</f>
        <v/>
      </c>
      <c r="C50" s="182" t="str">
        <f>IF('DAFTAR SISWA'!C49="","",'DAFTAR SISWA'!C49)</f>
        <v/>
      </c>
      <c r="D50" s="157" t="s">
        <v>38</v>
      </c>
      <c r="E50" s="165"/>
      <c r="F50" s="151"/>
      <c r="G50" s="172"/>
      <c r="H50" s="151"/>
      <c r="I50" s="172"/>
      <c r="J50" s="237"/>
      <c r="K50" s="173"/>
      <c r="L50" s="151"/>
      <c r="M50" s="173"/>
      <c r="N50" s="148"/>
      <c r="O50" s="269"/>
      <c r="P50" s="148"/>
      <c r="Q50" s="269"/>
      <c r="R50" s="151"/>
      <c r="S50" s="278"/>
      <c r="T50" s="148"/>
      <c r="U50" s="281"/>
      <c r="V50" s="148"/>
      <c r="W50" s="242"/>
      <c r="X50" s="148"/>
      <c r="Y50" s="242"/>
      <c r="Z50" s="148"/>
      <c r="AA50" s="242"/>
      <c r="AB50" s="148"/>
      <c r="AC50" s="250"/>
      <c r="AD50" s="35">
        <f t="shared" si="24"/>
        <v>0</v>
      </c>
      <c r="AE50" s="39" t="str">
        <f t="shared" si="25"/>
        <v/>
      </c>
      <c r="AF50" s="40" t="str">
        <f t="shared" si="26"/>
        <v/>
      </c>
      <c r="AG50" s="218"/>
      <c r="AH50" s="222"/>
      <c r="AI50" s="230"/>
      <c r="AJ50" s="220"/>
      <c r="AK50" s="250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</row>
    <row r="51" spans="1:62" ht="15.75" customHeight="1" thickBot="1">
      <c r="A51" s="152">
        <v>43</v>
      </c>
      <c r="B51" s="182" t="str">
        <f>IF('DAFTAR SISWA'!B50="","",'DAFTAR SISWA'!B50)</f>
        <v/>
      </c>
      <c r="C51" s="182" t="str">
        <f>IF('DAFTAR SISWA'!C50="","",'DAFTAR SISWA'!C50)</f>
        <v/>
      </c>
      <c r="D51" s="159" t="s">
        <v>38</v>
      </c>
      <c r="E51" s="166"/>
      <c r="F51" s="153"/>
      <c r="G51" s="174"/>
      <c r="H51" s="153"/>
      <c r="I51" s="174"/>
      <c r="J51" s="238"/>
      <c r="K51" s="175"/>
      <c r="L51" s="153"/>
      <c r="M51" s="175"/>
      <c r="N51" s="154"/>
      <c r="O51" s="272"/>
      <c r="P51" s="154"/>
      <c r="Q51" s="272"/>
      <c r="R51" s="153"/>
      <c r="S51" s="279"/>
      <c r="T51" s="154"/>
      <c r="U51" s="282"/>
      <c r="V51" s="154"/>
      <c r="W51" s="244"/>
      <c r="X51" s="154"/>
      <c r="Y51" s="244"/>
      <c r="Z51" s="154"/>
      <c r="AA51" s="244"/>
      <c r="AB51" s="154"/>
      <c r="AC51" s="251"/>
      <c r="AD51" s="35">
        <f t="shared" si="24"/>
        <v>0</v>
      </c>
      <c r="AE51" s="41" t="str">
        <f t="shared" si="25"/>
        <v/>
      </c>
      <c r="AF51" s="42" t="str">
        <f t="shared" si="26"/>
        <v/>
      </c>
      <c r="AG51" s="219"/>
      <c r="AH51" s="222"/>
      <c r="AI51" s="230"/>
      <c r="AJ51" s="220"/>
      <c r="AK51" s="251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</row>
    <row r="52" spans="1:62">
      <c r="C52" s="15"/>
    </row>
    <row r="53" spans="1:62">
      <c r="B53" s="23" t="s">
        <v>42</v>
      </c>
      <c r="C53" s="24">
        <f>COUNTIF(D9:D51,"L")</f>
        <v>39</v>
      </c>
    </row>
    <row r="54" spans="1:62">
      <c r="B54" s="23" t="s">
        <v>43</v>
      </c>
      <c r="C54" s="24">
        <f>COUNTIF(D9:D51,"P")</f>
        <v>4</v>
      </c>
    </row>
    <row r="55" spans="1:62">
      <c r="B55" s="22" t="s">
        <v>44</v>
      </c>
      <c r="C55" s="15">
        <f>SUM(C53:C54)</f>
        <v>43</v>
      </c>
    </row>
    <row r="57" spans="1:62">
      <c r="S57" s="43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</sheetData>
  <mergeCells count="6">
    <mergeCell ref="AH6:AJ6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G51 AK9:AK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99"/>
  <sheetViews>
    <sheetView showGridLines="0" tabSelected="1" zoomScaleSheetLayoutView="115" workbookViewId="0">
      <selection activeCell="H11" sqref="H11:J11"/>
    </sheetView>
  </sheetViews>
  <sheetFormatPr defaultRowHeight="12"/>
  <cols>
    <col min="1" max="1" width="3.140625" style="316" customWidth="1"/>
    <col min="2" max="2" width="10.42578125" style="316" customWidth="1"/>
    <col min="3" max="3" width="17.140625" style="316" customWidth="1"/>
    <col min="4" max="4" width="4.42578125" style="316" bestFit="1" customWidth="1"/>
    <col min="5" max="5" width="4.5703125" style="317" customWidth="1"/>
    <col min="6" max="6" width="16.140625" style="316" customWidth="1"/>
    <col min="7" max="7" width="12.85546875" style="316" customWidth="1"/>
    <col min="8" max="8" width="10.7109375" style="316" customWidth="1"/>
    <col min="9" max="9" width="4.7109375" style="316" hidden="1" customWidth="1"/>
    <col min="10" max="10" width="38.85546875" style="316" customWidth="1"/>
    <col min="11" max="11" width="1" style="319" customWidth="1"/>
    <col min="12" max="20" width="9.140625" style="316" customWidth="1"/>
    <col min="21" max="16384" width="9.140625" style="316"/>
  </cols>
  <sheetData>
    <row r="1" spans="1:225" s="1" customFormat="1" ht="20.25">
      <c r="A1" s="316"/>
      <c r="B1" s="316"/>
      <c r="C1" s="316"/>
      <c r="D1" s="316"/>
      <c r="E1" s="317"/>
      <c r="F1" s="316"/>
      <c r="G1" s="316"/>
      <c r="H1" s="408" t="s">
        <v>0</v>
      </c>
      <c r="I1" s="408"/>
      <c r="J1" s="318">
        <v>1</v>
      </c>
      <c r="K1" s="319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8"/>
      <c r="BA1" s="308"/>
      <c r="BB1" s="308"/>
      <c r="BC1" s="308"/>
      <c r="BD1" s="308"/>
      <c r="BE1" s="308"/>
      <c r="BF1" s="308"/>
      <c r="BG1" s="308"/>
      <c r="BH1" s="308"/>
      <c r="BI1" s="308"/>
      <c r="BJ1" s="308"/>
      <c r="BK1" s="308"/>
      <c r="BL1" s="308"/>
      <c r="BM1" s="308"/>
      <c r="BN1" s="308"/>
      <c r="BO1" s="308"/>
      <c r="BP1" s="308"/>
      <c r="BQ1" s="308"/>
      <c r="BR1" s="308"/>
      <c r="BS1" s="308"/>
      <c r="BT1" s="308"/>
      <c r="BU1" s="308"/>
      <c r="BV1" s="308"/>
      <c r="BW1" s="308"/>
      <c r="BX1" s="308"/>
      <c r="BY1" s="308"/>
      <c r="BZ1" s="308"/>
      <c r="CA1" s="308"/>
      <c r="CB1" s="308"/>
      <c r="CC1" s="308"/>
      <c r="CD1" s="308"/>
      <c r="CE1" s="308"/>
      <c r="CF1" s="308"/>
      <c r="CG1" s="308"/>
      <c r="CH1" s="308"/>
      <c r="CI1" s="308"/>
      <c r="CJ1" s="308"/>
      <c r="CK1" s="308"/>
      <c r="CL1" s="308"/>
      <c r="CM1" s="308"/>
      <c r="CN1" s="308"/>
      <c r="CO1" s="308"/>
      <c r="CP1" s="308"/>
      <c r="CQ1" s="308"/>
      <c r="CR1" s="308"/>
      <c r="CS1" s="308"/>
      <c r="CT1" s="308"/>
      <c r="CU1" s="308"/>
      <c r="CV1" s="308"/>
      <c r="CW1" s="308"/>
      <c r="CX1" s="308"/>
      <c r="CY1" s="308"/>
      <c r="CZ1" s="308"/>
      <c r="DA1" s="308"/>
      <c r="DB1" s="308"/>
      <c r="DC1" s="308"/>
      <c r="DD1" s="308"/>
      <c r="DE1" s="308"/>
      <c r="DF1" s="308"/>
      <c r="DG1" s="308"/>
      <c r="DH1" s="308"/>
      <c r="DI1" s="308"/>
      <c r="DJ1" s="308"/>
      <c r="DK1" s="308"/>
      <c r="DL1" s="308"/>
      <c r="DM1" s="308"/>
      <c r="DN1" s="308"/>
      <c r="DO1" s="308"/>
      <c r="DP1" s="308"/>
      <c r="DQ1" s="308"/>
      <c r="DR1" s="308"/>
      <c r="DS1" s="308"/>
      <c r="DT1" s="308"/>
      <c r="DU1" s="308"/>
      <c r="DV1" s="308"/>
      <c r="DW1" s="308"/>
      <c r="DX1" s="308"/>
      <c r="DY1" s="308"/>
      <c r="DZ1" s="308"/>
      <c r="EA1" s="308"/>
      <c r="EB1" s="308"/>
      <c r="EC1" s="308"/>
      <c r="ED1" s="308"/>
      <c r="EE1" s="308"/>
      <c r="EF1" s="308"/>
      <c r="EG1" s="308"/>
      <c r="EH1" s="308"/>
      <c r="EI1" s="308"/>
      <c r="EJ1" s="308"/>
      <c r="EK1" s="308"/>
      <c r="EL1" s="308"/>
      <c r="EM1" s="308"/>
      <c r="EN1" s="308"/>
      <c r="EO1" s="308"/>
      <c r="EP1" s="308"/>
      <c r="EQ1" s="308"/>
      <c r="ER1" s="308"/>
      <c r="ES1" s="308"/>
      <c r="ET1" s="308"/>
      <c r="EU1" s="308"/>
      <c r="EV1" s="308"/>
      <c r="EW1" s="308"/>
      <c r="EX1" s="308"/>
      <c r="EY1" s="308"/>
      <c r="EZ1" s="308"/>
      <c r="FA1" s="308"/>
      <c r="FB1" s="308"/>
      <c r="FC1" s="308"/>
      <c r="FD1" s="308"/>
      <c r="FE1" s="308"/>
      <c r="FF1" s="308"/>
      <c r="FG1" s="308"/>
      <c r="FH1" s="308"/>
      <c r="FI1" s="308"/>
      <c r="FJ1" s="308"/>
      <c r="FK1" s="308"/>
      <c r="FL1" s="308"/>
      <c r="FM1" s="308"/>
      <c r="FN1" s="308"/>
      <c r="FO1" s="308"/>
      <c r="FP1" s="308"/>
      <c r="FQ1" s="308"/>
      <c r="FR1" s="308"/>
      <c r="FS1" s="308"/>
      <c r="FT1" s="308"/>
      <c r="FU1" s="308"/>
      <c r="FV1" s="308"/>
      <c r="FW1" s="308"/>
      <c r="FX1" s="308"/>
      <c r="FY1" s="308"/>
      <c r="FZ1" s="308"/>
      <c r="GA1" s="308"/>
      <c r="GB1" s="308"/>
      <c r="GC1" s="308"/>
      <c r="GD1" s="308"/>
      <c r="GE1" s="308"/>
      <c r="GF1" s="308"/>
      <c r="GG1" s="308"/>
      <c r="GH1" s="308"/>
      <c r="GI1" s="308"/>
      <c r="GJ1" s="308"/>
      <c r="GK1" s="308"/>
      <c r="GL1" s="308"/>
      <c r="GM1" s="308"/>
      <c r="GN1" s="308"/>
      <c r="GO1" s="308"/>
      <c r="GP1" s="308"/>
      <c r="GQ1" s="308"/>
      <c r="GR1" s="308"/>
      <c r="GS1" s="308"/>
      <c r="GT1" s="308"/>
      <c r="GU1" s="308"/>
      <c r="GV1" s="308"/>
      <c r="GW1" s="308"/>
      <c r="GX1" s="308"/>
      <c r="GY1" s="308"/>
      <c r="GZ1" s="308"/>
      <c r="HA1" s="308"/>
      <c r="HB1" s="308"/>
      <c r="HC1" s="308"/>
      <c r="HD1" s="308"/>
      <c r="HE1" s="308"/>
      <c r="HF1" s="308"/>
      <c r="HG1" s="308"/>
      <c r="HH1" s="308"/>
      <c r="HI1" s="308"/>
      <c r="HJ1" s="308"/>
      <c r="HK1" s="308"/>
      <c r="HL1" s="308"/>
      <c r="HM1" s="308"/>
      <c r="HN1" s="308"/>
      <c r="HO1" s="308"/>
      <c r="HP1" s="308"/>
      <c r="HQ1" s="308"/>
    </row>
    <row r="2" spans="1:225" s="1" customFormat="1" ht="20.25">
      <c r="A2" s="97" t="s">
        <v>70</v>
      </c>
      <c r="B2" s="6"/>
      <c r="C2" s="6"/>
      <c r="D2" s="6"/>
      <c r="E2" s="28"/>
      <c r="F2" s="6"/>
      <c r="G2" s="6"/>
      <c r="H2" s="6"/>
      <c r="I2" s="6"/>
      <c r="J2" s="29"/>
      <c r="K2" s="320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  <c r="AG2" s="308"/>
      <c r="AH2" s="308"/>
      <c r="AI2" s="308"/>
      <c r="AJ2" s="308"/>
      <c r="AK2" s="308"/>
      <c r="AL2" s="308"/>
      <c r="AM2" s="308"/>
      <c r="AN2" s="308"/>
      <c r="AO2" s="308"/>
      <c r="AP2" s="308"/>
      <c r="AQ2" s="308"/>
      <c r="AR2" s="308"/>
      <c r="AS2" s="308"/>
      <c r="AT2" s="308"/>
      <c r="AU2" s="308"/>
      <c r="AV2" s="308"/>
      <c r="AW2" s="308"/>
      <c r="AX2" s="308"/>
      <c r="AY2" s="308"/>
      <c r="AZ2" s="308"/>
      <c r="BA2" s="308"/>
      <c r="BB2" s="308"/>
      <c r="BC2" s="308"/>
      <c r="BD2" s="308"/>
      <c r="BE2" s="308"/>
      <c r="BF2" s="308"/>
      <c r="BG2" s="308"/>
      <c r="BH2" s="308"/>
      <c r="BI2" s="308"/>
      <c r="BJ2" s="308"/>
      <c r="BK2" s="308"/>
      <c r="BL2" s="308"/>
      <c r="BM2" s="308"/>
      <c r="BN2" s="308"/>
      <c r="BO2" s="308"/>
      <c r="BP2" s="308"/>
      <c r="BQ2" s="308"/>
      <c r="BR2" s="308"/>
      <c r="BS2" s="308"/>
      <c r="BT2" s="308"/>
      <c r="BU2" s="308"/>
      <c r="BV2" s="308"/>
      <c r="BW2" s="308"/>
      <c r="BX2" s="308"/>
      <c r="BY2" s="308"/>
      <c r="BZ2" s="308"/>
      <c r="CA2" s="308"/>
      <c r="CB2" s="308"/>
      <c r="CC2" s="308"/>
      <c r="CD2" s="308"/>
      <c r="CE2" s="308"/>
      <c r="CF2" s="308"/>
      <c r="CG2" s="308"/>
      <c r="CH2" s="308"/>
      <c r="CI2" s="308"/>
      <c r="CJ2" s="308"/>
      <c r="CK2" s="308"/>
      <c r="CL2" s="308"/>
      <c r="CM2" s="308"/>
      <c r="CN2" s="308"/>
      <c r="CO2" s="308"/>
      <c r="CP2" s="308"/>
      <c r="CQ2" s="308"/>
      <c r="CR2" s="308"/>
      <c r="CS2" s="308"/>
      <c r="CT2" s="308"/>
      <c r="CU2" s="308"/>
      <c r="CV2" s="308"/>
      <c r="CW2" s="308"/>
      <c r="CX2" s="308"/>
      <c r="CY2" s="308"/>
      <c r="CZ2" s="308"/>
      <c r="DA2" s="308"/>
      <c r="DB2" s="308"/>
      <c r="DC2" s="308"/>
      <c r="DD2" s="308"/>
      <c r="DE2" s="308"/>
      <c r="DF2" s="308"/>
      <c r="DG2" s="308"/>
      <c r="DH2" s="308"/>
      <c r="DI2" s="308"/>
      <c r="DJ2" s="308"/>
      <c r="DK2" s="308"/>
      <c r="DL2" s="308"/>
      <c r="DM2" s="308"/>
      <c r="DN2" s="308"/>
      <c r="DO2" s="308"/>
      <c r="DP2" s="308"/>
      <c r="DQ2" s="308"/>
      <c r="DR2" s="308"/>
      <c r="DS2" s="308"/>
      <c r="DT2" s="308"/>
      <c r="DU2" s="308"/>
      <c r="DV2" s="308"/>
      <c r="DW2" s="308"/>
      <c r="DX2" s="308"/>
      <c r="DY2" s="308"/>
      <c r="DZ2" s="308"/>
      <c r="EA2" s="308"/>
      <c r="EB2" s="308"/>
      <c r="EC2" s="308"/>
      <c r="ED2" s="308"/>
      <c r="EE2" s="308"/>
      <c r="EF2" s="308"/>
      <c r="EG2" s="308"/>
      <c r="EH2" s="308"/>
      <c r="EI2" s="308"/>
      <c r="EJ2" s="308"/>
      <c r="EK2" s="308"/>
      <c r="EL2" s="308"/>
      <c r="EM2" s="308"/>
      <c r="EN2" s="308"/>
      <c r="EO2" s="308"/>
      <c r="EP2" s="308"/>
      <c r="EQ2" s="308"/>
      <c r="ER2" s="308"/>
      <c r="ES2" s="308"/>
      <c r="ET2" s="308"/>
      <c r="EU2" s="308"/>
      <c r="EV2" s="308"/>
      <c r="EW2" s="308"/>
      <c r="EX2" s="308"/>
      <c r="EY2" s="308"/>
      <c r="EZ2" s="308"/>
      <c r="FA2" s="308"/>
      <c r="FB2" s="308"/>
      <c r="FC2" s="308"/>
      <c r="FD2" s="308"/>
      <c r="FE2" s="308"/>
      <c r="FF2" s="308"/>
      <c r="FG2" s="308"/>
      <c r="FH2" s="308"/>
      <c r="FI2" s="308"/>
      <c r="FJ2" s="308"/>
      <c r="FK2" s="308"/>
      <c r="FL2" s="308"/>
      <c r="FM2" s="308"/>
      <c r="FN2" s="308"/>
      <c r="FO2" s="308"/>
      <c r="FP2" s="308"/>
      <c r="FQ2" s="308"/>
      <c r="FR2" s="308"/>
      <c r="FS2" s="308"/>
      <c r="FT2" s="308"/>
      <c r="FU2" s="308"/>
      <c r="FV2" s="308"/>
      <c r="FW2" s="308"/>
      <c r="FX2" s="308"/>
      <c r="FY2" s="308"/>
      <c r="FZ2" s="308"/>
      <c r="GA2" s="308"/>
      <c r="GB2" s="308"/>
      <c r="GC2" s="308"/>
      <c r="GD2" s="308"/>
      <c r="GE2" s="308"/>
      <c r="GF2" s="308"/>
      <c r="GG2" s="308"/>
      <c r="GH2" s="308"/>
      <c r="GI2" s="308"/>
      <c r="GJ2" s="308"/>
      <c r="GK2" s="308"/>
      <c r="GL2" s="308"/>
      <c r="GM2" s="308"/>
      <c r="GN2" s="308"/>
      <c r="GO2" s="308"/>
      <c r="GP2" s="308"/>
      <c r="GQ2" s="308"/>
      <c r="GR2" s="308"/>
      <c r="GS2" s="308"/>
      <c r="GT2" s="308"/>
      <c r="GU2" s="308"/>
      <c r="GV2" s="308"/>
      <c r="GW2" s="308"/>
      <c r="GX2" s="308"/>
      <c r="GY2" s="308"/>
      <c r="GZ2" s="308"/>
      <c r="HA2" s="308"/>
      <c r="HB2" s="308"/>
      <c r="HC2" s="308"/>
      <c r="HD2" s="308"/>
      <c r="HE2" s="308"/>
      <c r="HF2" s="308"/>
      <c r="HG2" s="308"/>
      <c r="HH2" s="308"/>
      <c r="HI2" s="308"/>
      <c r="HJ2" s="308"/>
      <c r="HK2" s="308"/>
      <c r="HL2" s="308"/>
      <c r="HM2" s="308"/>
      <c r="HN2" s="308"/>
      <c r="HO2" s="308"/>
      <c r="HP2" s="308"/>
      <c r="HQ2" s="308"/>
    </row>
    <row r="3" spans="1:225" s="103" customFormat="1" ht="12" customHeight="1">
      <c r="A3" s="102" t="s">
        <v>49</v>
      </c>
      <c r="C3" s="183" t="str">
        <f>VLOOKUP($J$1,'ENTRY NILAI'!$A$9:$AC$51,3)</f>
        <v>AHMAD RIDWAN</v>
      </c>
      <c r="D3" s="104"/>
      <c r="E3" s="105"/>
      <c r="G3" s="102" t="s">
        <v>1</v>
      </c>
      <c r="I3" s="107"/>
      <c r="J3" s="198" t="str">
        <f>nama_mapel!$J$3</f>
        <v xml:space="preserve"> XI / 4</v>
      </c>
      <c r="K3" s="321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309"/>
      <c r="AT3" s="309"/>
      <c r="AU3" s="309"/>
      <c r="AV3" s="309"/>
      <c r="AW3" s="309"/>
      <c r="AX3" s="309"/>
      <c r="AY3" s="309"/>
      <c r="AZ3" s="309"/>
      <c r="BA3" s="309"/>
      <c r="BB3" s="309"/>
      <c r="BC3" s="309"/>
      <c r="BD3" s="309"/>
      <c r="BE3" s="309"/>
      <c r="BF3" s="309"/>
      <c r="BG3" s="309"/>
      <c r="BH3" s="309"/>
      <c r="BI3" s="309"/>
      <c r="BJ3" s="309"/>
      <c r="BK3" s="309"/>
      <c r="BL3" s="309"/>
      <c r="BM3" s="309"/>
      <c r="BN3" s="309"/>
      <c r="BO3" s="309"/>
      <c r="BP3" s="309"/>
      <c r="BQ3" s="309"/>
      <c r="BR3" s="309"/>
      <c r="BS3" s="309"/>
      <c r="BT3" s="309"/>
      <c r="BU3" s="309"/>
      <c r="BV3" s="309"/>
      <c r="BW3" s="309"/>
      <c r="BX3" s="309"/>
      <c r="BY3" s="309"/>
      <c r="BZ3" s="309"/>
      <c r="CA3" s="309"/>
      <c r="CB3" s="309"/>
      <c r="CC3" s="309"/>
      <c r="CD3" s="309"/>
      <c r="CE3" s="309"/>
      <c r="CF3" s="309"/>
      <c r="CG3" s="309"/>
      <c r="CH3" s="309"/>
      <c r="CI3" s="309"/>
      <c r="CJ3" s="309"/>
      <c r="CK3" s="309"/>
      <c r="CL3" s="309"/>
      <c r="CM3" s="309"/>
      <c r="CN3" s="309"/>
      <c r="CO3" s="309"/>
      <c r="CP3" s="309"/>
      <c r="CQ3" s="309"/>
      <c r="CR3" s="309"/>
      <c r="CS3" s="309"/>
      <c r="CT3" s="309"/>
      <c r="CU3" s="309"/>
      <c r="CV3" s="309"/>
      <c r="CW3" s="309"/>
      <c r="CX3" s="309"/>
      <c r="CY3" s="309"/>
      <c r="CZ3" s="309"/>
      <c r="DA3" s="309"/>
      <c r="DB3" s="309"/>
      <c r="DC3" s="309"/>
      <c r="DD3" s="309"/>
      <c r="DE3" s="309"/>
      <c r="DF3" s="309"/>
      <c r="DG3" s="309"/>
      <c r="DH3" s="309"/>
      <c r="DI3" s="309"/>
      <c r="DJ3" s="309"/>
      <c r="DK3" s="309"/>
      <c r="DL3" s="309"/>
      <c r="DM3" s="309"/>
      <c r="DN3" s="309"/>
      <c r="DO3" s="309"/>
      <c r="DP3" s="309"/>
      <c r="DQ3" s="309"/>
      <c r="DR3" s="309"/>
      <c r="DS3" s="309"/>
      <c r="DT3" s="309"/>
      <c r="DU3" s="309"/>
      <c r="DV3" s="309"/>
      <c r="DW3" s="309"/>
      <c r="DX3" s="309"/>
      <c r="DY3" s="309"/>
      <c r="DZ3" s="309"/>
      <c r="EA3" s="309"/>
      <c r="EB3" s="309"/>
      <c r="EC3" s="309"/>
      <c r="ED3" s="309"/>
      <c r="EE3" s="309"/>
      <c r="EF3" s="309"/>
      <c r="EG3" s="309"/>
      <c r="EH3" s="309"/>
      <c r="EI3" s="309"/>
      <c r="EJ3" s="309"/>
      <c r="EK3" s="309"/>
      <c r="EL3" s="309"/>
      <c r="EM3" s="309"/>
      <c r="EN3" s="309"/>
      <c r="EO3" s="309"/>
      <c r="EP3" s="309"/>
      <c r="EQ3" s="309"/>
      <c r="ER3" s="309"/>
      <c r="ES3" s="309"/>
      <c r="ET3" s="309"/>
      <c r="EU3" s="309"/>
      <c r="EV3" s="309"/>
      <c r="EW3" s="309"/>
      <c r="EX3" s="309"/>
      <c r="EY3" s="309"/>
      <c r="EZ3" s="309"/>
      <c r="FA3" s="309"/>
      <c r="FB3" s="309"/>
      <c r="FC3" s="309"/>
      <c r="FD3" s="309"/>
      <c r="FE3" s="309"/>
      <c r="FF3" s="309"/>
      <c r="FG3" s="309"/>
      <c r="FH3" s="309"/>
      <c r="FI3" s="309"/>
      <c r="FJ3" s="309"/>
      <c r="FK3" s="309"/>
      <c r="FL3" s="309"/>
      <c r="FM3" s="309"/>
      <c r="FN3" s="309"/>
      <c r="FO3" s="309"/>
      <c r="FP3" s="309"/>
      <c r="FQ3" s="309"/>
      <c r="FR3" s="309"/>
      <c r="FS3" s="309"/>
      <c r="FT3" s="309"/>
      <c r="FU3" s="309"/>
      <c r="FV3" s="309"/>
      <c r="FW3" s="309"/>
      <c r="FX3" s="309"/>
      <c r="FY3" s="309"/>
      <c r="FZ3" s="309"/>
      <c r="GA3" s="309"/>
      <c r="GB3" s="309"/>
      <c r="GC3" s="309"/>
      <c r="GD3" s="309"/>
      <c r="GE3" s="309"/>
      <c r="GF3" s="309"/>
      <c r="GG3" s="309"/>
      <c r="GH3" s="309"/>
      <c r="GI3" s="309"/>
      <c r="GJ3" s="309"/>
      <c r="GK3" s="309"/>
      <c r="GL3" s="309"/>
      <c r="GM3" s="309"/>
      <c r="GN3" s="309"/>
      <c r="GO3" s="309"/>
      <c r="GP3" s="309"/>
      <c r="GQ3" s="309"/>
      <c r="GR3" s="309"/>
      <c r="GS3" s="309"/>
      <c r="GT3" s="309"/>
      <c r="GU3" s="309"/>
      <c r="GV3" s="309"/>
      <c r="GW3" s="309"/>
      <c r="GX3" s="309"/>
      <c r="GY3" s="309"/>
      <c r="GZ3" s="309"/>
      <c r="HA3" s="309"/>
      <c r="HB3" s="309"/>
      <c r="HC3" s="309"/>
      <c r="HD3" s="309"/>
      <c r="HE3" s="309"/>
      <c r="HF3" s="309"/>
      <c r="HG3" s="309"/>
      <c r="HH3" s="309"/>
      <c r="HI3" s="309"/>
      <c r="HJ3" s="309"/>
      <c r="HK3" s="309"/>
      <c r="HL3" s="309"/>
      <c r="HM3" s="309"/>
      <c r="HN3" s="309"/>
      <c r="HO3" s="309"/>
      <c r="HP3" s="309"/>
      <c r="HQ3" s="309"/>
    </row>
    <row r="4" spans="1:225" s="103" customFormat="1" ht="11.25" customHeight="1">
      <c r="A4" s="102" t="s">
        <v>2</v>
      </c>
      <c r="C4" s="183" t="str">
        <f>IF(VLOOKUP($J$1,'ENTRY NILAI'!$A$9:$AC$51,2)&lt;100,"00","0")&amp;VLOOKUP($J$1,'ENTRY NILAI'!$A$9:$AC$51,2)</f>
        <v>00839</v>
      </c>
      <c r="D4" s="106"/>
      <c r="E4" s="107"/>
      <c r="G4" s="102" t="s">
        <v>3</v>
      </c>
      <c r="I4" s="107"/>
      <c r="J4" s="198" t="str">
        <f>nama_mapel!$H$4</f>
        <v>2014-2015</v>
      </c>
      <c r="K4" s="321"/>
      <c r="L4" s="309"/>
      <c r="M4" s="309" t="str">
        <f>nama_mapel!$H$4</f>
        <v>2014-2015</v>
      </c>
      <c r="N4" s="309"/>
      <c r="O4" s="309"/>
      <c r="P4" s="309" t="s">
        <v>55</v>
      </c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309"/>
      <c r="BM4" s="309"/>
      <c r="BN4" s="309"/>
      <c r="BO4" s="309"/>
      <c r="BP4" s="309"/>
      <c r="BQ4" s="309"/>
      <c r="BR4" s="309"/>
      <c r="BS4" s="309"/>
      <c r="BT4" s="309"/>
      <c r="BU4" s="309"/>
      <c r="BV4" s="309"/>
      <c r="BW4" s="309"/>
      <c r="BX4" s="309"/>
      <c r="BY4" s="309"/>
      <c r="BZ4" s="309"/>
      <c r="CA4" s="309"/>
      <c r="CB4" s="309"/>
      <c r="CC4" s="309"/>
      <c r="CD4" s="309"/>
      <c r="CE4" s="309"/>
      <c r="CF4" s="309"/>
      <c r="CG4" s="309"/>
      <c r="CH4" s="309"/>
      <c r="CI4" s="309"/>
      <c r="CJ4" s="309"/>
      <c r="CK4" s="309"/>
      <c r="CL4" s="309"/>
      <c r="CM4" s="309"/>
      <c r="CN4" s="309"/>
      <c r="CO4" s="309"/>
      <c r="CP4" s="309"/>
      <c r="CQ4" s="309"/>
      <c r="CR4" s="309"/>
      <c r="CS4" s="309"/>
      <c r="CT4" s="309"/>
      <c r="CU4" s="309"/>
      <c r="CV4" s="309"/>
      <c r="CW4" s="309"/>
      <c r="CX4" s="309"/>
      <c r="CY4" s="309"/>
      <c r="CZ4" s="309"/>
      <c r="DA4" s="309"/>
      <c r="DB4" s="309"/>
      <c r="DC4" s="309"/>
      <c r="DD4" s="309"/>
      <c r="DE4" s="309"/>
      <c r="DF4" s="309"/>
      <c r="DG4" s="309"/>
      <c r="DH4" s="309"/>
      <c r="DI4" s="309"/>
      <c r="DJ4" s="309"/>
      <c r="DK4" s="309"/>
      <c r="DL4" s="309"/>
      <c r="DM4" s="309"/>
      <c r="DN4" s="309"/>
      <c r="DO4" s="309"/>
      <c r="DP4" s="309"/>
      <c r="DQ4" s="309"/>
      <c r="DR4" s="309"/>
      <c r="DS4" s="309"/>
      <c r="DT4" s="309"/>
      <c r="DU4" s="309"/>
      <c r="DV4" s="309"/>
      <c r="DW4" s="309"/>
      <c r="DX4" s="309"/>
      <c r="DY4" s="309"/>
      <c r="DZ4" s="309"/>
      <c r="EA4" s="309"/>
      <c r="EB4" s="309"/>
      <c r="EC4" s="309"/>
      <c r="ED4" s="309"/>
      <c r="EE4" s="309"/>
      <c r="EF4" s="309"/>
      <c r="EG4" s="309"/>
      <c r="EH4" s="309"/>
      <c r="EI4" s="309"/>
      <c r="EJ4" s="309"/>
      <c r="EK4" s="309"/>
      <c r="EL4" s="309"/>
      <c r="EM4" s="309"/>
      <c r="EN4" s="309"/>
      <c r="EO4" s="309"/>
      <c r="EP4" s="309"/>
      <c r="EQ4" s="309"/>
      <c r="ER4" s="309"/>
      <c r="ES4" s="309"/>
      <c r="ET4" s="309"/>
      <c r="EU4" s="309"/>
      <c r="EV4" s="309"/>
      <c r="EW4" s="309"/>
      <c r="EX4" s="309"/>
      <c r="EY4" s="309"/>
      <c r="EZ4" s="309"/>
      <c r="FA4" s="309"/>
      <c r="FB4" s="309"/>
      <c r="FC4" s="309"/>
      <c r="FD4" s="309"/>
      <c r="FE4" s="309"/>
      <c r="FF4" s="309"/>
      <c r="FG4" s="309"/>
      <c r="FH4" s="309"/>
      <c r="FI4" s="309"/>
      <c r="FJ4" s="309"/>
      <c r="FK4" s="309"/>
      <c r="FL4" s="309"/>
      <c r="FM4" s="309"/>
      <c r="FN4" s="309"/>
      <c r="FO4" s="309"/>
      <c r="FP4" s="309"/>
      <c r="FQ4" s="309"/>
      <c r="FR4" s="309"/>
      <c r="FS4" s="309"/>
      <c r="FT4" s="309"/>
      <c r="FU4" s="309"/>
      <c r="FV4" s="309"/>
      <c r="FW4" s="309"/>
      <c r="FX4" s="309"/>
      <c r="FY4" s="309"/>
      <c r="FZ4" s="309"/>
      <c r="GA4" s="309"/>
      <c r="GB4" s="309"/>
      <c r="GC4" s="309"/>
      <c r="GD4" s="309"/>
      <c r="GE4" s="309"/>
      <c r="GF4" s="309"/>
      <c r="GG4" s="309"/>
      <c r="GH4" s="309"/>
      <c r="GI4" s="309"/>
      <c r="GJ4" s="309"/>
      <c r="GK4" s="309"/>
      <c r="GL4" s="309"/>
      <c r="GM4" s="309"/>
      <c r="GN4" s="309"/>
      <c r="GO4" s="309"/>
      <c r="GP4" s="309"/>
      <c r="GQ4" s="309"/>
      <c r="GR4" s="309"/>
      <c r="GS4" s="309"/>
      <c r="GT4" s="309"/>
      <c r="GU4" s="309"/>
      <c r="GV4" s="309"/>
      <c r="GW4" s="309"/>
      <c r="GX4" s="309"/>
      <c r="GY4" s="309"/>
      <c r="GZ4" s="309"/>
      <c r="HA4" s="309"/>
      <c r="HB4" s="309"/>
      <c r="HC4" s="309"/>
      <c r="HD4" s="309"/>
      <c r="HE4" s="309"/>
      <c r="HF4" s="309"/>
      <c r="HG4" s="309"/>
      <c r="HH4" s="309"/>
      <c r="HI4" s="309"/>
      <c r="HJ4" s="309"/>
      <c r="HK4" s="309"/>
      <c r="HL4" s="309"/>
      <c r="HM4" s="309"/>
      <c r="HN4" s="309"/>
      <c r="HO4" s="309"/>
      <c r="HP4" s="309"/>
      <c r="HQ4" s="309"/>
    </row>
    <row r="5" spans="1:225" s="103" customFormat="1" ht="11.25" customHeight="1">
      <c r="A5" s="102" t="s">
        <v>30</v>
      </c>
      <c r="C5" s="183" t="s">
        <v>90</v>
      </c>
      <c r="D5" s="106"/>
      <c r="E5" s="107"/>
      <c r="G5" s="102" t="s">
        <v>4</v>
      </c>
      <c r="I5" s="107"/>
      <c r="J5" s="198" t="str">
        <f>nama_mapel!$J$5</f>
        <v>Pemasaran</v>
      </c>
      <c r="K5" s="321"/>
      <c r="L5" s="309"/>
      <c r="M5" s="309" t="str">
        <f>nama_mapel!$J$5</f>
        <v>Pemasaran</v>
      </c>
      <c r="N5" s="309"/>
      <c r="O5" s="309"/>
      <c r="P5" s="309" t="s">
        <v>53</v>
      </c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09"/>
      <c r="AT5" s="309"/>
      <c r="AU5" s="309"/>
      <c r="AV5" s="309"/>
      <c r="AW5" s="309"/>
      <c r="AX5" s="309"/>
      <c r="AY5" s="309"/>
      <c r="AZ5" s="309"/>
      <c r="BA5" s="309"/>
      <c r="BB5" s="309"/>
      <c r="BC5" s="309"/>
      <c r="BD5" s="309"/>
      <c r="BE5" s="309"/>
      <c r="BF5" s="309"/>
      <c r="BG5" s="309"/>
      <c r="BH5" s="309"/>
      <c r="BI5" s="309"/>
      <c r="BJ5" s="309"/>
      <c r="BK5" s="309"/>
      <c r="BL5" s="309"/>
      <c r="BM5" s="309"/>
      <c r="BN5" s="309"/>
      <c r="BO5" s="309"/>
      <c r="BP5" s="309"/>
      <c r="BQ5" s="309"/>
      <c r="BR5" s="309"/>
      <c r="BS5" s="309"/>
      <c r="BT5" s="309"/>
      <c r="BU5" s="309"/>
      <c r="BV5" s="309"/>
      <c r="BW5" s="309"/>
      <c r="BX5" s="309"/>
      <c r="BY5" s="309"/>
      <c r="BZ5" s="309"/>
      <c r="CA5" s="309"/>
      <c r="CB5" s="309"/>
      <c r="CC5" s="309"/>
      <c r="CD5" s="309"/>
      <c r="CE5" s="309"/>
      <c r="CF5" s="309"/>
      <c r="CG5" s="309"/>
      <c r="CH5" s="309"/>
      <c r="CI5" s="309"/>
      <c r="CJ5" s="309"/>
      <c r="CK5" s="309"/>
      <c r="CL5" s="309"/>
      <c r="CM5" s="309"/>
      <c r="CN5" s="309"/>
      <c r="CO5" s="309"/>
      <c r="CP5" s="309"/>
      <c r="CQ5" s="309"/>
      <c r="CR5" s="309"/>
      <c r="CS5" s="309"/>
      <c r="CT5" s="309"/>
      <c r="CU5" s="309"/>
      <c r="CV5" s="309"/>
      <c r="CW5" s="309"/>
      <c r="CX5" s="309"/>
      <c r="CY5" s="309"/>
      <c r="CZ5" s="309"/>
      <c r="DA5" s="309"/>
      <c r="DB5" s="309"/>
      <c r="DC5" s="309"/>
      <c r="DD5" s="309"/>
      <c r="DE5" s="309"/>
      <c r="DF5" s="309"/>
      <c r="DG5" s="309"/>
      <c r="DH5" s="309"/>
      <c r="DI5" s="309"/>
      <c r="DJ5" s="309"/>
      <c r="DK5" s="309"/>
      <c r="DL5" s="309"/>
      <c r="DM5" s="309"/>
      <c r="DN5" s="309"/>
      <c r="DO5" s="309"/>
      <c r="DP5" s="309"/>
      <c r="DQ5" s="309"/>
      <c r="DR5" s="309"/>
      <c r="DS5" s="309"/>
      <c r="DT5" s="309"/>
      <c r="DU5" s="309"/>
      <c r="DV5" s="309"/>
      <c r="DW5" s="309"/>
      <c r="DX5" s="309"/>
      <c r="DY5" s="309"/>
      <c r="DZ5" s="309"/>
      <c r="EA5" s="309"/>
      <c r="EB5" s="309"/>
      <c r="EC5" s="309"/>
      <c r="ED5" s="309"/>
      <c r="EE5" s="309"/>
      <c r="EF5" s="309"/>
      <c r="EG5" s="309"/>
      <c r="EH5" s="309"/>
      <c r="EI5" s="309"/>
      <c r="EJ5" s="309"/>
      <c r="EK5" s="309"/>
      <c r="EL5" s="309"/>
      <c r="EM5" s="309"/>
      <c r="EN5" s="309"/>
      <c r="EO5" s="309"/>
      <c r="EP5" s="309"/>
      <c r="EQ5" s="309"/>
      <c r="ER5" s="309"/>
      <c r="ES5" s="309"/>
      <c r="ET5" s="309"/>
      <c r="EU5" s="309"/>
      <c r="EV5" s="309"/>
      <c r="EW5" s="309"/>
      <c r="EX5" s="309"/>
      <c r="EY5" s="309"/>
      <c r="EZ5" s="309"/>
      <c r="FA5" s="309"/>
      <c r="FB5" s="309"/>
      <c r="FC5" s="309"/>
      <c r="FD5" s="309"/>
      <c r="FE5" s="309"/>
      <c r="FF5" s="309"/>
      <c r="FG5" s="309"/>
      <c r="FH5" s="309"/>
      <c r="FI5" s="309"/>
      <c r="FJ5" s="309"/>
      <c r="FK5" s="309"/>
      <c r="FL5" s="309"/>
      <c r="FM5" s="309"/>
      <c r="FN5" s="309"/>
      <c r="FO5" s="309"/>
      <c r="FP5" s="309"/>
      <c r="FQ5" s="309"/>
      <c r="FR5" s="309"/>
      <c r="FS5" s="309"/>
      <c r="FT5" s="309"/>
      <c r="FU5" s="309"/>
      <c r="FV5" s="309"/>
      <c r="FW5" s="309"/>
      <c r="FX5" s="309"/>
      <c r="FY5" s="309"/>
      <c r="FZ5" s="309"/>
      <c r="GA5" s="309"/>
      <c r="GB5" s="309"/>
      <c r="GC5" s="309"/>
      <c r="GD5" s="309"/>
      <c r="GE5" s="309"/>
      <c r="GF5" s="309"/>
      <c r="GG5" s="309"/>
      <c r="GH5" s="309"/>
      <c r="GI5" s="309"/>
      <c r="GJ5" s="309"/>
      <c r="GK5" s="309"/>
      <c r="GL5" s="309"/>
      <c r="GM5" s="309"/>
      <c r="GN5" s="309"/>
      <c r="GO5" s="309"/>
      <c r="GP5" s="309"/>
      <c r="GQ5" s="309"/>
      <c r="GR5" s="309"/>
      <c r="GS5" s="309"/>
      <c r="GT5" s="309"/>
      <c r="GU5" s="309"/>
      <c r="GV5" s="309"/>
      <c r="GW5" s="309"/>
      <c r="GX5" s="309"/>
      <c r="GY5" s="309"/>
      <c r="GZ5" s="309"/>
      <c r="HA5" s="309"/>
      <c r="HB5" s="309"/>
      <c r="HC5" s="309"/>
      <c r="HD5" s="309"/>
      <c r="HE5" s="309"/>
      <c r="HF5" s="309"/>
      <c r="HG5" s="309"/>
      <c r="HH5" s="309"/>
      <c r="HI5" s="309"/>
      <c r="HJ5" s="309"/>
      <c r="HK5" s="309"/>
      <c r="HL5" s="309"/>
      <c r="HM5" s="309"/>
      <c r="HN5" s="309"/>
      <c r="HO5" s="309"/>
      <c r="HP5" s="309"/>
      <c r="HQ5" s="309"/>
    </row>
    <row r="6" spans="1:225" s="4" customFormat="1" ht="11.25" customHeight="1" thickBot="1">
      <c r="A6" s="107"/>
      <c r="B6" s="102"/>
      <c r="C6" s="102"/>
      <c r="D6" s="102"/>
      <c r="E6" s="108"/>
      <c r="F6" s="107"/>
      <c r="G6" s="107"/>
      <c r="H6" s="102"/>
      <c r="I6" s="107"/>
      <c r="J6" s="107"/>
      <c r="K6" s="322"/>
      <c r="L6" s="310"/>
      <c r="M6" s="310"/>
      <c r="N6" s="310"/>
      <c r="O6" s="310"/>
      <c r="P6" s="310" t="s">
        <v>54</v>
      </c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  <c r="AI6" s="310"/>
      <c r="AJ6" s="310"/>
      <c r="AK6" s="310"/>
      <c r="AL6" s="310"/>
      <c r="AM6" s="310"/>
      <c r="AN6" s="310"/>
      <c r="AO6" s="310"/>
      <c r="AP6" s="310"/>
      <c r="AQ6" s="310"/>
      <c r="AR6" s="310"/>
      <c r="AS6" s="310"/>
      <c r="AT6" s="310"/>
      <c r="AU6" s="310"/>
      <c r="AV6" s="310"/>
      <c r="AW6" s="310"/>
      <c r="AX6" s="310"/>
      <c r="AY6" s="310"/>
      <c r="AZ6" s="310"/>
      <c r="BA6" s="310"/>
      <c r="BB6" s="310"/>
      <c r="BC6" s="310"/>
      <c r="BD6" s="310"/>
      <c r="BE6" s="310"/>
      <c r="BF6" s="310"/>
      <c r="BG6" s="310"/>
      <c r="BH6" s="310"/>
      <c r="BI6" s="310"/>
      <c r="BJ6" s="310"/>
      <c r="BK6" s="310"/>
      <c r="BL6" s="310"/>
      <c r="BM6" s="310"/>
      <c r="BN6" s="310"/>
      <c r="BO6" s="310"/>
      <c r="BP6" s="310"/>
      <c r="BQ6" s="310"/>
      <c r="BR6" s="310"/>
      <c r="BS6" s="310"/>
      <c r="BT6" s="310"/>
      <c r="BU6" s="310"/>
      <c r="BV6" s="310"/>
      <c r="BW6" s="310"/>
      <c r="BX6" s="310"/>
      <c r="BY6" s="310"/>
      <c r="BZ6" s="310"/>
      <c r="CA6" s="310"/>
      <c r="CB6" s="310"/>
      <c r="CC6" s="310"/>
      <c r="CD6" s="310"/>
      <c r="CE6" s="310"/>
      <c r="CF6" s="310"/>
      <c r="CG6" s="310"/>
      <c r="CH6" s="310"/>
      <c r="CI6" s="310"/>
      <c r="CJ6" s="310"/>
      <c r="CK6" s="310"/>
      <c r="CL6" s="310"/>
      <c r="CM6" s="310"/>
      <c r="CN6" s="310"/>
      <c r="CO6" s="310"/>
      <c r="CP6" s="310"/>
      <c r="CQ6" s="310"/>
      <c r="CR6" s="310"/>
      <c r="CS6" s="310"/>
      <c r="CT6" s="310"/>
      <c r="CU6" s="310"/>
      <c r="CV6" s="310"/>
      <c r="CW6" s="310"/>
      <c r="CX6" s="310"/>
      <c r="CY6" s="310"/>
      <c r="CZ6" s="310"/>
      <c r="DA6" s="310"/>
      <c r="DB6" s="310"/>
      <c r="DC6" s="310"/>
      <c r="DD6" s="310"/>
      <c r="DE6" s="310"/>
      <c r="DF6" s="310"/>
      <c r="DG6" s="310"/>
      <c r="DH6" s="310"/>
      <c r="DI6" s="310"/>
      <c r="DJ6" s="310"/>
      <c r="DK6" s="310"/>
      <c r="DL6" s="310"/>
      <c r="DM6" s="310"/>
      <c r="DN6" s="310"/>
      <c r="DO6" s="310"/>
      <c r="DP6" s="310"/>
      <c r="DQ6" s="310"/>
      <c r="DR6" s="310"/>
      <c r="DS6" s="310"/>
      <c r="DT6" s="310"/>
      <c r="DU6" s="310"/>
      <c r="DV6" s="310"/>
      <c r="DW6" s="310"/>
      <c r="DX6" s="310"/>
      <c r="DY6" s="310"/>
      <c r="DZ6" s="310"/>
      <c r="EA6" s="310"/>
      <c r="EB6" s="310"/>
      <c r="EC6" s="310"/>
      <c r="ED6" s="310"/>
      <c r="EE6" s="310"/>
      <c r="EF6" s="310"/>
      <c r="EG6" s="310"/>
      <c r="EH6" s="310"/>
      <c r="EI6" s="310"/>
      <c r="EJ6" s="310"/>
      <c r="EK6" s="310"/>
      <c r="EL6" s="310"/>
      <c r="EM6" s="310"/>
      <c r="EN6" s="310"/>
      <c r="EO6" s="310"/>
      <c r="EP6" s="310"/>
      <c r="EQ6" s="310"/>
      <c r="ER6" s="310"/>
      <c r="ES6" s="310"/>
      <c r="ET6" s="310"/>
      <c r="EU6" s="310"/>
      <c r="EV6" s="310"/>
      <c r="EW6" s="310"/>
      <c r="EX6" s="310"/>
      <c r="EY6" s="310"/>
      <c r="EZ6" s="310"/>
      <c r="FA6" s="310"/>
      <c r="FB6" s="310"/>
      <c r="FC6" s="310"/>
      <c r="FD6" s="310"/>
      <c r="FE6" s="310"/>
      <c r="FF6" s="310"/>
      <c r="FG6" s="310"/>
      <c r="FH6" s="310"/>
      <c r="FI6" s="310"/>
      <c r="FJ6" s="310"/>
      <c r="FK6" s="310"/>
      <c r="FL6" s="310"/>
      <c r="FM6" s="310"/>
      <c r="FN6" s="310"/>
      <c r="FO6" s="310"/>
      <c r="FP6" s="310"/>
      <c r="FQ6" s="310"/>
      <c r="FR6" s="310"/>
      <c r="FS6" s="310"/>
      <c r="FT6" s="310"/>
      <c r="FU6" s="310"/>
      <c r="FV6" s="310"/>
      <c r="FW6" s="310"/>
      <c r="FX6" s="310"/>
      <c r="FY6" s="310"/>
      <c r="FZ6" s="310"/>
      <c r="GA6" s="310"/>
      <c r="GB6" s="310"/>
      <c r="GC6" s="310"/>
      <c r="GD6" s="310"/>
      <c r="GE6" s="310"/>
      <c r="GF6" s="310"/>
      <c r="GG6" s="310"/>
      <c r="GH6" s="310"/>
      <c r="GI6" s="310"/>
      <c r="GJ6" s="310"/>
      <c r="GK6" s="310"/>
      <c r="GL6" s="310"/>
      <c r="GM6" s="310"/>
      <c r="GN6" s="310"/>
      <c r="GO6" s="310"/>
      <c r="GP6" s="310"/>
      <c r="GQ6" s="310"/>
      <c r="GR6" s="310"/>
      <c r="GS6" s="310"/>
      <c r="GT6" s="310"/>
      <c r="GU6" s="310"/>
      <c r="GV6" s="310"/>
      <c r="GW6" s="310"/>
      <c r="GX6" s="310"/>
      <c r="GY6" s="310"/>
      <c r="GZ6" s="310"/>
      <c r="HA6" s="310"/>
      <c r="HB6" s="310"/>
      <c r="HC6" s="310"/>
      <c r="HD6" s="310"/>
      <c r="HE6" s="310"/>
      <c r="HF6" s="310"/>
      <c r="HG6" s="310"/>
      <c r="HH6" s="310"/>
      <c r="HI6" s="310"/>
      <c r="HJ6" s="310"/>
      <c r="HK6" s="310"/>
      <c r="HL6" s="310"/>
      <c r="HM6" s="310"/>
      <c r="HN6" s="310"/>
      <c r="HO6" s="310"/>
      <c r="HP6" s="310"/>
      <c r="HQ6" s="310"/>
    </row>
    <row r="7" spans="1:225" s="7" customFormat="1" ht="16.5" customHeight="1">
      <c r="A7" s="415" t="s">
        <v>5</v>
      </c>
      <c r="B7" s="417" t="s">
        <v>6</v>
      </c>
      <c r="C7" s="418"/>
      <c r="D7" s="421" t="s">
        <v>33</v>
      </c>
      <c r="E7" s="423" t="s">
        <v>7</v>
      </c>
      <c r="F7" s="424"/>
      <c r="G7" s="424"/>
      <c r="H7" s="424"/>
      <c r="I7" s="424"/>
      <c r="J7" s="425"/>
      <c r="K7" s="323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1"/>
      <c r="Z7" s="311"/>
      <c r="AA7" s="311"/>
      <c r="AB7" s="311"/>
      <c r="AC7" s="311"/>
      <c r="AD7" s="311"/>
      <c r="AE7" s="311"/>
      <c r="AF7" s="311"/>
      <c r="AG7" s="311"/>
      <c r="AH7" s="311"/>
      <c r="AI7" s="311"/>
      <c r="AJ7" s="311"/>
      <c r="AK7" s="311"/>
      <c r="AL7" s="311"/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1"/>
      <c r="BC7" s="311"/>
      <c r="BD7" s="311"/>
      <c r="BE7" s="311"/>
      <c r="BF7" s="311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1"/>
      <c r="CG7" s="311"/>
      <c r="CH7" s="311"/>
      <c r="CI7" s="311"/>
      <c r="CJ7" s="311"/>
      <c r="CK7" s="311"/>
      <c r="CL7" s="311"/>
      <c r="CM7" s="311"/>
      <c r="CN7" s="311"/>
      <c r="CO7" s="311"/>
      <c r="CP7" s="311"/>
      <c r="CQ7" s="311"/>
      <c r="CR7" s="311"/>
      <c r="CS7" s="311"/>
      <c r="CT7" s="311"/>
      <c r="CU7" s="311"/>
      <c r="CV7" s="311"/>
      <c r="CW7" s="311"/>
      <c r="CX7" s="311"/>
      <c r="CY7" s="311"/>
      <c r="CZ7" s="311"/>
      <c r="DA7" s="311"/>
      <c r="DB7" s="311"/>
      <c r="DC7" s="311"/>
      <c r="DD7" s="311"/>
      <c r="DE7" s="311"/>
      <c r="DF7" s="311"/>
      <c r="DG7" s="311"/>
      <c r="DH7" s="311"/>
      <c r="DI7" s="311"/>
      <c r="DJ7" s="311"/>
      <c r="DK7" s="311"/>
      <c r="DL7" s="311"/>
      <c r="DM7" s="311"/>
      <c r="DN7" s="311"/>
      <c r="DO7" s="311"/>
      <c r="DP7" s="311"/>
      <c r="DQ7" s="311"/>
      <c r="DR7" s="311"/>
      <c r="DS7" s="311"/>
      <c r="DT7" s="311"/>
      <c r="DU7" s="311"/>
      <c r="DV7" s="311"/>
      <c r="DW7" s="311"/>
      <c r="DX7" s="311"/>
      <c r="DY7" s="311"/>
      <c r="DZ7" s="311"/>
      <c r="EA7" s="311"/>
      <c r="EB7" s="311"/>
      <c r="EC7" s="311"/>
      <c r="ED7" s="311"/>
      <c r="EE7" s="311"/>
      <c r="EF7" s="311"/>
      <c r="EG7" s="311"/>
      <c r="EH7" s="311"/>
      <c r="EI7" s="311"/>
      <c r="EJ7" s="311"/>
      <c r="EK7" s="311"/>
      <c r="EL7" s="311"/>
      <c r="EM7" s="311"/>
      <c r="EN7" s="311"/>
      <c r="EO7" s="311"/>
      <c r="EP7" s="311"/>
      <c r="EQ7" s="311"/>
      <c r="ER7" s="311"/>
      <c r="ES7" s="311"/>
      <c r="ET7" s="311"/>
      <c r="EU7" s="311"/>
      <c r="EV7" s="311"/>
      <c r="EW7" s="311"/>
      <c r="EX7" s="311"/>
      <c r="EY7" s="311"/>
      <c r="EZ7" s="311"/>
      <c r="FA7" s="311"/>
      <c r="FB7" s="311"/>
      <c r="FC7" s="311"/>
      <c r="FD7" s="311"/>
      <c r="FE7" s="311"/>
      <c r="FF7" s="311"/>
      <c r="FG7" s="311"/>
      <c r="FH7" s="311"/>
      <c r="FI7" s="311"/>
      <c r="FJ7" s="311"/>
      <c r="FK7" s="311"/>
      <c r="FL7" s="311"/>
      <c r="FM7" s="311"/>
      <c r="FN7" s="311"/>
      <c r="FO7" s="311"/>
      <c r="FP7" s="311"/>
      <c r="FQ7" s="311"/>
      <c r="FR7" s="311"/>
      <c r="FS7" s="311"/>
      <c r="FT7" s="311"/>
      <c r="FU7" s="311"/>
      <c r="FV7" s="311"/>
      <c r="FW7" s="311"/>
      <c r="FX7" s="311"/>
      <c r="FY7" s="311"/>
      <c r="FZ7" s="311"/>
      <c r="GA7" s="311"/>
      <c r="GB7" s="311"/>
      <c r="GC7" s="311"/>
      <c r="GD7" s="311"/>
      <c r="GE7" s="311"/>
      <c r="GF7" s="311"/>
      <c r="GG7" s="311"/>
      <c r="GH7" s="311"/>
      <c r="GI7" s="311"/>
      <c r="GJ7" s="311"/>
      <c r="GK7" s="311"/>
      <c r="GL7" s="311"/>
      <c r="GM7" s="311"/>
      <c r="GN7" s="311"/>
      <c r="GO7" s="311"/>
      <c r="GP7" s="311"/>
      <c r="GQ7" s="311"/>
      <c r="GR7" s="311"/>
      <c r="GS7" s="311"/>
      <c r="GT7" s="311"/>
      <c r="GU7" s="311"/>
      <c r="GV7" s="311"/>
      <c r="GW7" s="311"/>
      <c r="GX7" s="311"/>
      <c r="GY7" s="311"/>
      <c r="GZ7" s="311"/>
      <c r="HA7" s="311"/>
      <c r="HB7" s="311"/>
      <c r="HC7" s="311"/>
      <c r="HD7" s="311"/>
      <c r="HE7" s="311"/>
      <c r="HF7" s="311"/>
      <c r="HG7" s="311"/>
      <c r="HH7" s="311"/>
      <c r="HI7" s="311"/>
      <c r="HJ7" s="311"/>
      <c r="HK7" s="311"/>
      <c r="HL7" s="311"/>
      <c r="HM7" s="311"/>
      <c r="HN7" s="311"/>
      <c r="HO7" s="311"/>
      <c r="HP7" s="311"/>
      <c r="HQ7" s="311"/>
    </row>
    <row r="8" spans="1:225" s="7" customFormat="1" ht="16.5" customHeight="1">
      <c r="A8" s="416"/>
      <c r="B8" s="419"/>
      <c r="C8" s="420"/>
      <c r="D8" s="422"/>
      <c r="E8" s="109" t="s">
        <v>8</v>
      </c>
      <c r="F8" s="110" t="s">
        <v>9</v>
      </c>
      <c r="G8" s="110" t="s">
        <v>10</v>
      </c>
      <c r="H8" s="426" t="s">
        <v>34</v>
      </c>
      <c r="I8" s="427"/>
      <c r="J8" s="428"/>
      <c r="K8" s="324"/>
      <c r="L8" s="311"/>
      <c r="M8" s="311"/>
      <c r="N8" s="311"/>
      <c r="O8" s="311"/>
      <c r="P8" s="311" t="s">
        <v>56</v>
      </c>
      <c r="Q8" s="311"/>
      <c r="R8" s="311"/>
      <c r="S8" s="311"/>
      <c r="T8" s="311"/>
      <c r="U8" s="311"/>
      <c r="V8" s="311"/>
      <c r="W8" s="311"/>
      <c r="X8" s="311"/>
      <c r="Y8" s="311"/>
      <c r="Z8" s="311"/>
      <c r="AA8" s="311"/>
      <c r="AB8" s="311"/>
      <c r="AC8" s="311"/>
      <c r="AD8" s="311"/>
      <c r="AE8" s="311"/>
      <c r="AF8" s="311"/>
      <c r="AG8" s="311"/>
      <c r="AH8" s="311"/>
      <c r="AI8" s="311"/>
      <c r="AJ8" s="311"/>
      <c r="AK8" s="311"/>
      <c r="AL8" s="311"/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1"/>
      <c r="BA8" s="311"/>
      <c r="BB8" s="311"/>
      <c r="BC8" s="311"/>
      <c r="BD8" s="311"/>
      <c r="BE8" s="311"/>
      <c r="BF8" s="311"/>
      <c r="BG8" s="311"/>
      <c r="BH8" s="311"/>
      <c r="BI8" s="311"/>
      <c r="BJ8" s="311"/>
      <c r="BK8" s="311"/>
      <c r="BL8" s="311"/>
      <c r="BM8" s="311"/>
      <c r="BN8" s="311"/>
      <c r="BO8" s="311"/>
      <c r="BP8" s="311"/>
      <c r="BQ8" s="311"/>
      <c r="BR8" s="311"/>
      <c r="BS8" s="311"/>
      <c r="BT8" s="311"/>
      <c r="BU8" s="311"/>
      <c r="BV8" s="311"/>
      <c r="BW8" s="311"/>
      <c r="BX8" s="311"/>
      <c r="BY8" s="311"/>
      <c r="BZ8" s="311"/>
      <c r="CA8" s="311"/>
      <c r="CB8" s="311"/>
      <c r="CC8" s="311"/>
      <c r="CD8" s="311"/>
      <c r="CE8" s="311"/>
      <c r="CF8" s="311"/>
      <c r="CG8" s="311"/>
      <c r="CH8" s="311"/>
      <c r="CI8" s="311"/>
      <c r="CJ8" s="311"/>
      <c r="CK8" s="311"/>
      <c r="CL8" s="311"/>
      <c r="CM8" s="311"/>
      <c r="CN8" s="311"/>
      <c r="CO8" s="311"/>
      <c r="CP8" s="311"/>
      <c r="CQ8" s="311"/>
      <c r="CR8" s="311"/>
      <c r="CS8" s="311"/>
      <c r="CT8" s="311"/>
      <c r="CU8" s="311"/>
      <c r="CV8" s="311"/>
      <c r="CW8" s="311"/>
      <c r="CX8" s="311"/>
      <c r="CY8" s="311"/>
      <c r="CZ8" s="311"/>
      <c r="DA8" s="311"/>
      <c r="DB8" s="311"/>
      <c r="DC8" s="311"/>
      <c r="DD8" s="311"/>
      <c r="DE8" s="311"/>
      <c r="DF8" s="311"/>
      <c r="DG8" s="311"/>
      <c r="DH8" s="311"/>
      <c r="DI8" s="311"/>
      <c r="DJ8" s="311"/>
      <c r="DK8" s="311"/>
      <c r="DL8" s="311"/>
      <c r="DM8" s="311"/>
      <c r="DN8" s="311"/>
      <c r="DO8" s="311"/>
      <c r="DP8" s="311"/>
      <c r="DQ8" s="311"/>
      <c r="DR8" s="311"/>
      <c r="DS8" s="311"/>
      <c r="DT8" s="311"/>
      <c r="DU8" s="311"/>
      <c r="DV8" s="311"/>
      <c r="DW8" s="311"/>
      <c r="DX8" s="311"/>
      <c r="DY8" s="311"/>
      <c r="DZ8" s="311"/>
      <c r="EA8" s="311"/>
      <c r="EB8" s="311"/>
      <c r="EC8" s="311"/>
      <c r="ED8" s="311"/>
      <c r="EE8" s="311"/>
      <c r="EF8" s="311"/>
      <c r="EG8" s="311"/>
      <c r="EH8" s="311"/>
      <c r="EI8" s="311"/>
      <c r="EJ8" s="311"/>
      <c r="EK8" s="311"/>
      <c r="EL8" s="311"/>
      <c r="EM8" s="311"/>
      <c r="EN8" s="311"/>
      <c r="EO8" s="311"/>
      <c r="EP8" s="311"/>
      <c r="EQ8" s="311"/>
      <c r="ER8" s="311"/>
      <c r="ES8" s="311"/>
      <c r="ET8" s="311"/>
      <c r="EU8" s="311"/>
      <c r="EV8" s="311"/>
      <c r="EW8" s="311"/>
      <c r="EX8" s="311"/>
      <c r="EY8" s="311"/>
      <c r="EZ8" s="311"/>
      <c r="FA8" s="311"/>
      <c r="FB8" s="311"/>
      <c r="FC8" s="311"/>
      <c r="FD8" s="311"/>
      <c r="FE8" s="311"/>
      <c r="FF8" s="311"/>
      <c r="FG8" s="311"/>
      <c r="FH8" s="311"/>
      <c r="FI8" s="311"/>
      <c r="FJ8" s="311"/>
      <c r="FK8" s="311"/>
      <c r="FL8" s="311"/>
      <c r="FM8" s="311"/>
      <c r="FN8" s="311"/>
      <c r="FO8" s="311"/>
      <c r="FP8" s="311"/>
      <c r="FQ8" s="311"/>
      <c r="FR8" s="311"/>
      <c r="FS8" s="311"/>
      <c r="FT8" s="311"/>
      <c r="FU8" s="311"/>
      <c r="FV8" s="311"/>
      <c r="FW8" s="311"/>
      <c r="FX8" s="311"/>
      <c r="FY8" s="311"/>
      <c r="FZ8" s="311"/>
      <c r="GA8" s="311"/>
      <c r="GB8" s="311"/>
      <c r="GC8" s="311"/>
      <c r="GD8" s="311"/>
      <c r="GE8" s="311"/>
      <c r="GF8" s="311"/>
      <c r="GG8" s="311"/>
      <c r="GH8" s="311"/>
      <c r="GI8" s="311"/>
      <c r="GJ8" s="311"/>
      <c r="GK8" s="311"/>
      <c r="GL8" s="311"/>
      <c r="GM8" s="311"/>
      <c r="GN8" s="311"/>
      <c r="GO8" s="311"/>
      <c r="GP8" s="311"/>
      <c r="GQ8" s="311"/>
      <c r="GR8" s="311"/>
      <c r="GS8" s="311"/>
      <c r="GT8" s="311"/>
      <c r="GU8" s="311"/>
      <c r="GV8" s="311"/>
      <c r="GW8" s="311"/>
      <c r="GX8" s="311"/>
      <c r="GY8" s="311"/>
      <c r="GZ8" s="311"/>
      <c r="HA8" s="311"/>
      <c r="HB8" s="311"/>
      <c r="HC8" s="311"/>
      <c r="HD8" s="311"/>
      <c r="HE8" s="311"/>
      <c r="HF8" s="311"/>
      <c r="HG8" s="311"/>
      <c r="HH8" s="311"/>
      <c r="HI8" s="311"/>
      <c r="HJ8" s="311"/>
      <c r="HK8" s="311"/>
      <c r="HL8" s="311"/>
      <c r="HM8" s="311"/>
      <c r="HN8" s="311"/>
      <c r="HO8" s="311"/>
      <c r="HP8" s="311"/>
      <c r="HQ8" s="311"/>
    </row>
    <row r="9" spans="1:225" s="7" customFormat="1" ht="15" customHeight="1">
      <c r="A9" s="131" t="s">
        <v>11</v>
      </c>
      <c r="B9" s="124" t="s">
        <v>20</v>
      </c>
      <c r="C9" s="111"/>
      <c r="D9" s="112"/>
      <c r="E9" s="113"/>
      <c r="F9" s="112"/>
      <c r="G9" s="112"/>
      <c r="H9" s="411"/>
      <c r="I9" s="412"/>
      <c r="J9" s="413"/>
      <c r="K9" s="325"/>
      <c r="L9" s="311"/>
      <c r="M9" s="311"/>
      <c r="N9" s="311"/>
      <c r="O9" s="311"/>
      <c r="P9" s="311" t="s">
        <v>57</v>
      </c>
      <c r="Q9" s="311"/>
      <c r="R9" s="311"/>
      <c r="S9" s="311"/>
      <c r="T9" s="311"/>
      <c r="U9" s="311"/>
      <c r="V9" s="311"/>
      <c r="W9" s="311"/>
      <c r="X9" s="311"/>
      <c r="Y9" s="311"/>
      <c r="Z9" s="311"/>
      <c r="AA9" s="311"/>
      <c r="AB9" s="311"/>
      <c r="AC9" s="311"/>
      <c r="AD9" s="311"/>
      <c r="AE9" s="311"/>
      <c r="AF9" s="311"/>
      <c r="AG9" s="311"/>
      <c r="AH9" s="311"/>
      <c r="AI9" s="311"/>
      <c r="AJ9" s="311"/>
      <c r="AK9" s="311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1"/>
      <c r="BA9" s="311"/>
      <c r="BB9" s="311"/>
      <c r="BC9" s="311"/>
      <c r="BD9" s="311"/>
      <c r="BE9" s="311"/>
      <c r="BF9" s="311"/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/>
      <c r="BU9" s="311"/>
      <c r="BV9" s="311"/>
      <c r="BW9" s="311"/>
      <c r="BX9" s="311"/>
      <c r="BY9" s="311"/>
      <c r="BZ9" s="311"/>
      <c r="CA9" s="311"/>
      <c r="CB9" s="311"/>
      <c r="CC9" s="311"/>
      <c r="CD9" s="311"/>
      <c r="CE9" s="311"/>
      <c r="CF9" s="311"/>
      <c r="CG9" s="311"/>
      <c r="CH9" s="311"/>
      <c r="CI9" s="311"/>
      <c r="CJ9" s="311"/>
      <c r="CK9" s="311"/>
      <c r="CL9" s="311"/>
      <c r="CM9" s="311"/>
      <c r="CN9" s="311"/>
      <c r="CO9" s="311"/>
      <c r="CP9" s="311"/>
      <c r="CQ9" s="311"/>
      <c r="CR9" s="311"/>
      <c r="CS9" s="311"/>
      <c r="CT9" s="311"/>
      <c r="CU9" s="311"/>
      <c r="CV9" s="311"/>
      <c r="CW9" s="311"/>
      <c r="CX9" s="311"/>
      <c r="CY9" s="311"/>
      <c r="CZ9" s="311"/>
      <c r="DA9" s="311"/>
      <c r="DB9" s="311"/>
      <c r="DC9" s="311"/>
      <c r="DD9" s="311"/>
      <c r="DE9" s="311"/>
      <c r="DF9" s="311"/>
      <c r="DG9" s="311"/>
      <c r="DH9" s="311"/>
      <c r="DI9" s="311"/>
      <c r="DJ9" s="311"/>
      <c r="DK9" s="311"/>
      <c r="DL9" s="311"/>
      <c r="DM9" s="311"/>
      <c r="DN9" s="311"/>
      <c r="DO9" s="311"/>
      <c r="DP9" s="311"/>
      <c r="DQ9" s="311"/>
      <c r="DR9" s="311"/>
      <c r="DS9" s="311"/>
      <c r="DT9" s="311"/>
      <c r="DU9" s="311"/>
      <c r="DV9" s="311"/>
      <c r="DW9" s="311"/>
      <c r="DX9" s="311"/>
      <c r="DY9" s="311"/>
      <c r="DZ9" s="311"/>
      <c r="EA9" s="311"/>
      <c r="EB9" s="311"/>
      <c r="EC9" s="311"/>
      <c r="ED9" s="311"/>
      <c r="EE9" s="311"/>
      <c r="EF9" s="311"/>
      <c r="EG9" s="311"/>
      <c r="EH9" s="311"/>
      <c r="EI9" s="311"/>
      <c r="EJ9" s="311"/>
      <c r="EK9" s="311"/>
      <c r="EL9" s="311"/>
      <c r="EM9" s="311"/>
      <c r="EN9" s="311"/>
      <c r="EO9" s="311"/>
      <c r="EP9" s="311"/>
      <c r="EQ9" s="311"/>
      <c r="ER9" s="311"/>
      <c r="ES9" s="311"/>
      <c r="ET9" s="311"/>
      <c r="EU9" s="311"/>
      <c r="EV9" s="311"/>
      <c r="EW9" s="311"/>
      <c r="EX9" s="311"/>
      <c r="EY9" s="311"/>
      <c r="EZ9" s="311"/>
      <c r="FA9" s="311"/>
      <c r="FB9" s="311"/>
      <c r="FC9" s="311"/>
      <c r="FD9" s="311"/>
      <c r="FE9" s="311"/>
      <c r="FF9" s="311"/>
      <c r="FG9" s="311"/>
      <c r="FH9" s="311"/>
      <c r="FI9" s="311"/>
      <c r="FJ9" s="311"/>
      <c r="FK9" s="311"/>
      <c r="FL9" s="311"/>
      <c r="FM9" s="311"/>
      <c r="FN9" s="311"/>
      <c r="FO9" s="311"/>
      <c r="FP9" s="311"/>
      <c r="FQ9" s="311"/>
      <c r="FR9" s="311"/>
      <c r="FS9" s="311"/>
      <c r="FT9" s="311"/>
      <c r="FU9" s="311"/>
      <c r="FV9" s="311"/>
      <c r="FW9" s="311"/>
      <c r="FX9" s="311"/>
      <c r="FY9" s="311"/>
      <c r="FZ9" s="311"/>
      <c r="GA9" s="311"/>
      <c r="GB9" s="311"/>
      <c r="GC9" s="311"/>
      <c r="GD9" s="311"/>
      <c r="GE9" s="311"/>
      <c r="GF9" s="311"/>
      <c r="GG9" s="311"/>
      <c r="GH9" s="311"/>
      <c r="GI9" s="311"/>
      <c r="GJ9" s="311"/>
      <c r="GK9" s="311"/>
      <c r="GL9" s="311"/>
      <c r="GM9" s="311"/>
      <c r="GN9" s="311"/>
      <c r="GO9" s="311"/>
      <c r="GP9" s="311"/>
      <c r="GQ9" s="311"/>
      <c r="GR9" s="311"/>
      <c r="GS9" s="311"/>
      <c r="GT9" s="311"/>
      <c r="GU9" s="311"/>
      <c r="GV9" s="311"/>
      <c r="GW9" s="311"/>
      <c r="GX9" s="311"/>
      <c r="GY9" s="311"/>
      <c r="GZ9" s="311"/>
      <c r="HA9" s="311"/>
      <c r="HB9" s="311"/>
      <c r="HC9" s="311"/>
      <c r="HD9" s="311"/>
      <c r="HE9" s="311"/>
      <c r="HF9" s="311"/>
      <c r="HG9" s="311"/>
      <c r="HH9" s="311"/>
      <c r="HI9" s="311"/>
      <c r="HJ9" s="311"/>
      <c r="HK9" s="311"/>
      <c r="HL9" s="311"/>
      <c r="HM9" s="311"/>
      <c r="HN9" s="311"/>
      <c r="HO9" s="311"/>
      <c r="HP9" s="311"/>
      <c r="HQ9" s="311"/>
    </row>
    <row r="10" spans="1:225" s="7" customFormat="1" ht="36" customHeight="1">
      <c r="A10" s="132">
        <v>1</v>
      </c>
      <c r="B10" s="414" t="str">
        <f>CONCATENATE(nama_mapel!C4," ",VLOOKUP(J1,'DAFTAR SISWA'!$A$8:$F$176,6))</f>
        <v>Pendidikan Agama Islam</v>
      </c>
      <c r="C10" s="410"/>
      <c r="D10" s="114">
        <f>nama_mapel!D4</f>
        <v>75</v>
      </c>
      <c r="E10" s="184">
        <f>IF(VLOOKUP($J$1,'ENTRY NILAI'!$A$9:$AC$51,M10)=0,"",ROUND(VLOOKUP($J$1,'ENTRY NILAI'!$A$9:$AC$51,M10),0))</f>
        <v>8</v>
      </c>
      <c r="F10" s="185" t="str">
        <f>IF((E10=0),"",CONCATENATE(VLOOKUP(ABS(LEFT(E10,1)),$O$11:$Q$21,3)," ",IF((ABS(RIGHT(E10,1))=0),"",VLOOKUP(ABS(RIGHT(E10,1)),$O$11:$Q$21,2))))</f>
        <v>Delapan puluh delapan</v>
      </c>
      <c r="G10" s="186" t="e">
        <f>IF(E10="","",VLOOKUP(E10,$S$16:$T$19,2))</f>
        <v>#N/A</v>
      </c>
      <c r="H10" s="399" t="str">
        <f>IF(E10="","",IF(E10&gt;=D10,"Mampu ","Belum Mampu ")&amp;"Memahami ayat-ayat al qur’an,"&amp;" meningkatkan keimanan kepada Allah,"&amp;" memahami sumber hukum Islam, taklifi dan hikmah ibadah")</f>
        <v>Belum Mampu Memahami ayat-ayat al qur’an, meningkatkan keimanan kepada Allah, memahami sumber hukum Islam, taklifi dan hikmah ibadah</v>
      </c>
      <c r="I10" s="400"/>
      <c r="J10" s="401"/>
      <c r="K10" s="326"/>
      <c r="L10" s="311"/>
      <c r="M10" s="311">
        <v>5</v>
      </c>
      <c r="N10" s="311"/>
      <c r="O10" s="311"/>
      <c r="P10" s="311" t="s">
        <v>58</v>
      </c>
      <c r="Q10" s="311"/>
      <c r="R10" s="311"/>
      <c r="S10" s="311"/>
      <c r="T10" s="311"/>
      <c r="U10" s="311"/>
      <c r="V10" s="311"/>
      <c r="W10" s="311"/>
      <c r="X10" s="311"/>
      <c r="Y10" s="311"/>
      <c r="Z10" s="311"/>
      <c r="AA10" s="311"/>
      <c r="AB10" s="311"/>
      <c r="AC10" s="311"/>
      <c r="AD10" s="311"/>
      <c r="AE10" s="311"/>
      <c r="AF10" s="311"/>
      <c r="AG10" s="311"/>
      <c r="AH10" s="311"/>
      <c r="AI10" s="311"/>
      <c r="AJ10" s="311"/>
      <c r="AK10" s="311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/>
      <c r="AY10" s="311"/>
      <c r="AZ10" s="311"/>
      <c r="BA10" s="311"/>
      <c r="BB10" s="311"/>
      <c r="BC10" s="311"/>
      <c r="BD10" s="311"/>
      <c r="BE10" s="311"/>
      <c r="BF10" s="311"/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/>
      <c r="BU10" s="311"/>
      <c r="BV10" s="311"/>
      <c r="BW10" s="311"/>
      <c r="BX10" s="311"/>
      <c r="BY10" s="311"/>
      <c r="BZ10" s="311"/>
      <c r="CA10" s="311"/>
      <c r="CB10" s="311"/>
      <c r="CC10" s="311"/>
      <c r="CD10" s="311"/>
      <c r="CE10" s="311"/>
      <c r="CF10" s="311"/>
      <c r="CG10" s="311"/>
      <c r="CH10" s="311"/>
      <c r="CI10" s="311"/>
      <c r="CJ10" s="311"/>
      <c r="CK10" s="311"/>
      <c r="CL10" s="311"/>
      <c r="CM10" s="311"/>
      <c r="CN10" s="311"/>
      <c r="CO10" s="311"/>
      <c r="CP10" s="311"/>
      <c r="CQ10" s="311"/>
      <c r="CR10" s="311"/>
      <c r="CS10" s="311"/>
      <c r="CT10" s="311"/>
      <c r="CU10" s="311"/>
      <c r="CV10" s="311"/>
      <c r="CW10" s="311"/>
      <c r="CX10" s="311"/>
      <c r="CY10" s="311"/>
      <c r="CZ10" s="311"/>
      <c r="DA10" s="311"/>
      <c r="DB10" s="311"/>
      <c r="DC10" s="311"/>
      <c r="DD10" s="311"/>
      <c r="DE10" s="311"/>
      <c r="DF10" s="311"/>
      <c r="DG10" s="311"/>
      <c r="DH10" s="311"/>
      <c r="DI10" s="311"/>
      <c r="DJ10" s="311"/>
      <c r="DK10" s="311"/>
      <c r="DL10" s="311"/>
      <c r="DM10" s="311"/>
      <c r="DN10" s="311"/>
      <c r="DO10" s="311"/>
      <c r="DP10" s="311"/>
      <c r="DQ10" s="311"/>
      <c r="DR10" s="311"/>
      <c r="DS10" s="311"/>
      <c r="DT10" s="311"/>
      <c r="DU10" s="311"/>
      <c r="DV10" s="311"/>
      <c r="DW10" s="311"/>
      <c r="DX10" s="311"/>
      <c r="DY10" s="311"/>
      <c r="DZ10" s="311"/>
      <c r="EA10" s="311"/>
      <c r="EB10" s="311"/>
      <c r="EC10" s="311"/>
      <c r="ED10" s="311"/>
      <c r="EE10" s="311"/>
      <c r="EF10" s="311"/>
      <c r="EG10" s="311"/>
      <c r="EH10" s="311"/>
      <c r="EI10" s="311"/>
      <c r="EJ10" s="311"/>
      <c r="EK10" s="311"/>
      <c r="EL10" s="311"/>
      <c r="EM10" s="311"/>
      <c r="EN10" s="311"/>
      <c r="EO10" s="311"/>
      <c r="EP10" s="311"/>
      <c r="EQ10" s="311"/>
      <c r="ER10" s="311"/>
      <c r="ES10" s="311"/>
      <c r="ET10" s="311"/>
      <c r="EU10" s="311"/>
      <c r="EV10" s="311"/>
      <c r="EW10" s="311"/>
      <c r="EX10" s="311"/>
      <c r="EY10" s="311"/>
      <c r="EZ10" s="311"/>
      <c r="FA10" s="311"/>
      <c r="FB10" s="311"/>
      <c r="FC10" s="311"/>
      <c r="FD10" s="311"/>
      <c r="FE10" s="311"/>
      <c r="FF10" s="311"/>
      <c r="FG10" s="311"/>
      <c r="FH10" s="311"/>
      <c r="FI10" s="311"/>
      <c r="FJ10" s="311"/>
      <c r="FK10" s="311"/>
      <c r="FL10" s="311"/>
      <c r="FM10" s="311"/>
      <c r="FN10" s="311"/>
      <c r="FO10" s="311"/>
      <c r="FP10" s="311"/>
      <c r="FQ10" s="311"/>
      <c r="FR10" s="311"/>
      <c r="FS10" s="311"/>
      <c r="FT10" s="311"/>
      <c r="FU10" s="311"/>
      <c r="FV10" s="311"/>
      <c r="FW10" s="311"/>
      <c r="FX10" s="311"/>
      <c r="FY10" s="311"/>
      <c r="FZ10" s="311"/>
      <c r="GA10" s="311"/>
      <c r="GB10" s="311"/>
      <c r="GC10" s="311"/>
      <c r="GD10" s="311"/>
      <c r="GE10" s="311"/>
      <c r="GF10" s="311"/>
      <c r="GG10" s="311"/>
      <c r="GH10" s="311"/>
      <c r="GI10" s="311"/>
      <c r="GJ10" s="311"/>
      <c r="GK10" s="311"/>
      <c r="GL10" s="311"/>
      <c r="GM10" s="311"/>
      <c r="GN10" s="311"/>
      <c r="GO10" s="311"/>
      <c r="GP10" s="311"/>
      <c r="GQ10" s="311"/>
      <c r="GR10" s="311"/>
      <c r="GS10" s="311"/>
      <c r="GT10" s="311"/>
      <c r="GU10" s="311"/>
      <c r="GV10" s="311"/>
      <c r="GW10" s="311"/>
      <c r="GX10" s="311"/>
      <c r="GY10" s="311"/>
      <c r="GZ10" s="311"/>
      <c r="HA10" s="311"/>
      <c r="HB10" s="311"/>
      <c r="HC10" s="311"/>
      <c r="HD10" s="311"/>
      <c r="HE10" s="311"/>
      <c r="HF10" s="311"/>
      <c r="HG10" s="311"/>
      <c r="HH10" s="311"/>
      <c r="HI10" s="311"/>
      <c r="HJ10" s="311"/>
      <c r="HK10" s="311"/>
      <c r="HL10" s="311"/>
      <c r="HM10" s="311"/>
      <c r="HN10" s="311"/>
      <c r="HO10" s="311"/>
      <c r="HP10" s="311"/>
      <c r="HQ10" s="311"/>
    </row>
    <row r="11" spans="1:225" s="7" customFormat="1" ht="49.5" customHeight="1">
      <c r="A11" s="133">
        <v>2</v>
      </c>
      <c r="B11" s="409" t="str">
        <f>nama_mapel!C5</f>
        <v>Pendidikan Kewarganegaraan dan sejarah</v>
      </c>
      <c r="C11" s="410"/>
      <c r="D11" s="114">
        <f>nama_mapel!D5</f>
        <v>75</v>
      </c>
      <c r="E11" s="184">
        <f>IF(VLOOKUP($J$1,'ENTRY NILAI'!$A$9:$AC$51,M11)=0,"",ROUND(VLOOKUP($J$1,'ENTRY NILAI'!$A$9:$AC$51,M11),0))</f>
        <v>8</v>
      </c>
      <c r="F11" s="185" t="str">
        <f t="shared" ref="F11:F39" si="0">IF((E11=0),"",CONCATENATE(VLOOKUP(ABS(LEFT(E11,1)),$O$11:$Q$21,3)," ",IF((ABS(RIGHT(E11,1))=0),"",VLOOKUP(ABS(RIGHT(E11,1)),$O$11:$Q$21,2))))</f>
        <v>Delapan puluh delapan</v>
      </c>
      <c r="G11" s="186" t="e">
        <f>IF(E11="","",VLOOKUP(E11,$S$16:$T$19,2))</f>
        <v>#N/A</v>
      </c>
      <c r="H11" s="399" t="str">
        <f>IF(E11="","",IF(E11&gt;=D11,"Mampu ","Belum Mampu ")&amp;"Memahami ayat-ayat al qur’an,"&amp;" meningkatkan keimanan kepada Allah,"&amp;" memahami sumber hukum Islam, taklifi dan hikmah ibadah")</f>
        <v>Belum Mampu Memahami ayat-ayat al qur’an, meningkatkan keimanan kepada Allah, memahami sumber hukum Islam, taklifi dan hikmah ibadah</v>
      </c>
      <c r="I11" s="400"/>
      <c r="J11" s="401"/>
      <c r="K11" s="326"/>
      <c r="L11" s="311">
        <f>IF(E11="","",MOD(E11,1))</f>
        <v>0</v>
      </c>
      <c r="M11" s="311">
        <v>6</v>
      </c>
      <c r="N11" s="311"/>
      <c r="O11" s="312">
        <v>1</v>
      </c>
      <c r="P11" s="312" t="s">
        <v>91</v>
      </c>
      <c r="Q11" s="312" t="s">
        <v>92</v>
      </c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C11" s="311"/>
      <c r="AD11" s="311"/>
      <c r="AE11" s="311"/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/>
      <c r="AY11" s="311"/>
      <c r="AZ11" s="311"/>
      <c r="BA11" s="311"/>
      <c r="BB11" s="311"/>
      <c r="BC11" s="311"/>
      <c r="BD11" s="311"/>
      <c r="BE11" s="311"/>
      <c r="BF11" s="311"/>
      <c r="BG11" s="311"/>
      <c r="BH11" s="311"/>
      <c r="BI11" s="311"/>
      <c r="BJ11" s="311"/>
      <c r="BK11" s="311"/>
      <c r="BL11" s="311"/>
      <c r="BM11" s="311"/>
      <c r="BN11" s="311"/>
      <c r="BO11" s="311"/>
      <c r="BP11" s="311"/>
      <c r="BQ11" s="311"/>
      <c r="BR11" s="311"/>
      <c r="BS11" s="311"/>
      <c r="BT11" s="311"/>
      <c r="BU11" s="311"/>
      <c r="BV11" s="311"/>
      <c r="BW11" s="311"/>
      <c r="BX11" s="311"/>
      <c r="BY11" s="311"/>
      <c r="BZ11" s="311"/>
      <c r="CA11" s="311"/>
      <c r="CB11" s="311"/>
      <c r="CC11" s="311"/>
      <c r="CD11" s="311"/>
      <c r="CE11" s="311"/>
      <c r="CF11" s="311"/>
      <c r="CG11" s="311"/>
      <c r="CH11" s="311"/>
      <c r="CI11" s="311"/>
      <c r="CJ11" s="311"/>
      <c r="CK11" s="311"/>
      <c r="CL11" s="311"/>
      <c r="CM11" s="311"/>
      <c r="CN11" s="311"/>
      <c r="CO11" s="311"/>
      <c r="CP11" s="311"/>
      <c r="CQ11" s="311"/>
      <c r="CR11" s="311"/>
      <c r="CS11" s="311"/>
      <c r="CT11" s="311"/>
      <c r="CU11" s="311"/>
      <c r="CV11" s="311"/>
      <c r="CW11" s="311"/>
      <c r="CX11" s="311"/>
      <c r="CY11" s="311"/>
      <c r="CZ11" s="311"/>
      <c r="DA11" s="311"/>
      <c r="DB11" s="311"/>
      <c r="DC11" s="311"/>
      <c r="DD11" s="311"/>
      <c r="DE11" s="311"/>
      <c r="DF11" s="311"/>
      <c r="DG11" s="311"/>
      <c r="DH11" s="311"/>
      <c r="DI11" s="311"/>
      <c r="DJ11" s="311"/>
      <c r="DK11" s="311"/>
      <c r="DL11" s="311"/>
      <c r="DM11" s="311"/>
      <c r="DN11" s="311"/>
      <c r="DO11" s="311"/>
      <c r="DP11" s="311"/>
      <c r="DQ11" s="311"/>
      <c r="DR11" s="311"/>
      <c r="DS11" s="311"/>
      <c r="DT11" s="311"/>
      <c r="DU11" s="311"/>
      <c r="DV11" s="311"/>
      <c r="DW11" s="311"/>
      <c r="DX11" s="311"/>
      <c r="DY11" s="311"/>
      <c r="DZ11" s="311"/>
      <c r="EA11" s="311"/>
      <c r="EB11" s="311"/>
      <c r="EC11" s="311"/>
      <c r="ED11" s="311"/>
      <c r="EE11" s="311"/>
      <c r="EF11" s="311"/>
      <c r="EG11" s="311"/>
      <c r="EH11" s="311"/>
      <c r="EI11" s="311"/>
      <c r="EJ11" s="311"/>
      <c r="EK11" s="311"/>
      <c r="EL11" s="311"/>
      <c r="EM11" s="311"/>
      <c r="EN11" s="311"/>
      <c r="EO11" s="311"/>
      <c r="EP11" s="311"/>
      <c r="EQ11" s="311"/>
      <c r="ER11" s="311"/>
      <c r="ES11" s="311"/>
      <c r="ET11" s="311"/>
      <c r="EU11" s="311"/>
      <c r="EV11" s="311"/>
      <c r="EW11" s="311"/>
      <c r="EX11" s="311"/>
      <c r="EY11" s="311"/>
      <c r="EZ11" s="311"/>
      <c r="FA11" s="311"/>
      <c r="FB11" s="311"/>
      <c r="FC11" s="311"/>
      <c r="FD11" s="311"/>
      <c r="FE11" s="311"/>
      <c r="FF11" s="311"/>
      <c r="FG11" s="311"/>
      <c r="FH11" s="311"/>
      <c r="FI11" s="311"/>
      <c r="FJ11" s="311"/>
      <c r="FK11" s="311"/>
      <c r="FL11" s="311"/>
      <c r="FM11" s="311"/>
      <c r="FN11" s="311"/>
      <c r="FO11" s="311"/>
      <c r="FP11" s="311"/>
      <c r="FQ11" s="311"/>
      <c r="FR11" s="311"/>
      <c r="FS11" s="311"/>
      <c r="FT11" s="311"/>
      <c r="FU11" s="311"/>
      <c r="FV11" s="311"/>
      <c r="FW11" s="311"/>
      <c r="FX11" s="311"/>
      <c r="FY11" s="311"/>
      <c r="FZ11" s="311"/>
      <c r="GA11" s="311"/>
      <c r="GB11" s="311"/>
      <c r="GC11" s="311"/>
      <c r="GD11" s="311"/>
      <c r="GE11" s="311"/>
      <c r="GF11" s="311"/>
      <c r="GG11" s="311"/>
      <c r="GH11" s="311"/>
      <c r="GI11" s="311"/>
      <c r="GJ11" s="311"/>
      <c r="GK11" s="311"/>
      <c r="GL11" s="311"/>
      <c r="GM11" s="311"/>
      <c r="GN11" s="311"/>
      <c r="GO11" s="311"/>
      <c r="GP11" s="311"/>
      <c r="GQ11" s="311"/>
      <c r="GR11" s="311"/>
      <c r="GS11" s="311"/>
      <c r="GT11" s="311"/>
      <c r="GU11" s="311"/>
      <c r="GV11" s="311"/>
      <c r="GW11" s="311"/>
      <c r="GX11" s="311"/>
      <c r="GY11" s="311"/>
      <c r="GZ11" s="311"/>
      <c r="HA11" s="311"/>
      <c r="HB11" s="311"/>
      <c r="HC11" s="311"/>
      <c r="HD11" s="311"/>
      <c r="HE11" s="311"/>
      <c r="HF11" s="311"/>
      <c r="HG11" s="311"/>
      <c r="HH11" s="311"/>
      <c r="HI11" s="311"/>
      <c r="HJ11" s="311"/>
      <c r="HK11" s="311"/>
      <c r="HL11" s="311"/>
      <c r="HM11" s="311"/>
      <c r="HN11" s="311"/>
      <c r="HO11" s="311"/>
      <c r="HP11" s="311"/>
      <c r="HQ11" s="311"/>
    </row>
    <row r="12" spans="1:225" s="7" customFormat="1" ht="30.75" customHeight="1">
      <c r="A12" s="133">
        <v>3</v>
      </c>
      <c r="B12" s="409" t="str">
        <f>nama_mapel!C6</f>
        <v>Bahasa  Indonesia</v>
      </c>
      <c r="C12" s="410"/>
      <c r="D12" s="114">
        <f>nama_mapel!D6</f>
        <v>75</v>
      </c>
      <c r="E12" s="184">
        <f>IF(VLOOKUP($J$1,'ENTRY NILAI'!$A$9:$AC$51,M12)=0,"",ROUND(VLOOKUP($J$1,'ENTRY NILAI'!$A$9:$AC$51,M12),0))</f>
        <v>8</v>
      </c>
      <c r="F12" s="185" t="str">
        <f t="shared" si="0"/>
        <v>Delapan puluh delapan</v>
      </c>
      <c r="G12" s="186" t="e">
        <f>IF(E12="","",VLOOKUP(E12,$S$16:$T$19,2))</f>
        <v>#N/A</v>
      </c>
      <c r="H12" s="399" t="str">
        <f>IF(E12="","",IF(E12&gt;=D12,"Memenuhi ","Belum memenuhi ")&amp;"kompetensi dasar "&amp;B12)</f>
        <v>Belum memenuhi kompetensi dasar Bahasa  Indonesia</v>
      </c>
      <c r="I12" s="400"/>
      <c r="J12" s="401"/>
      <c r="K12" s="326"/>
      <c r="L12" s="311">
        <f t="shared" ref="L12:L40" si="1">IF(E12="","",MOD(E12,1))</f>
        <v>0</v>
      </c>
      <c r="M12" s="311">
        <v>7</v>
      </c>
      <c r="N12" s="311"/>
      <c r="O12" s="312">
        <v>2</v>
      </c>
      <c r="P12" s="312" t="s">
        <v>101</v>
      </c>
      <c r="Q12" s="312" t="s">
        <v>94</v>
      </c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  <c r="BC12" s="311"/>
      <c r="BD12" s="311"/>
      <c r="BE12" s="311"/>
      <c r="BF12" s="311"/>
      <c r="BG12" s="311"/>
      <c r="BH12" s="311"/>
      <c r="BI12" s="311"/>
      <c r="BJ12" s="311"/>
      <c r="BK12" s="311"/>
      <c r="BL12" s="311"/>
      <c r="BM12" s="311"/>
      <c r="BN12" s="311"/>
      <c r="BO12" s="311"/>
      <c r="BP12" s="311"/>
      <c r="BQ12" s="311"/>
      <c r="BR12" s="311"/>
      <c r="BS12" s="311"/>
      <c r="BT12" s="311"/>
      <c r="BU12" s="311"/>
      <c r="BV12" s="311"/>
      <c r="BW12" s="311"/>
      <c r="BX12" s="311"/>
      <c r="BY12" s="311"/>
      <c r="BZ12" s="311"/>
      <c r="CA12" s="311"/>
      <c r="CB12" s="311"/>
      <c r="CC12" s="311"/>
      <c r="CD12" s="311"/>
      <c r="CE12" s="311"/>
      <c r="CF12" s="311"/>
      <c r="CG12" s="311"/>
      <c r="CH12" s="311"/>
      <c r="CI12" s="311"/>
      <c r="CJ12" s="311"/>
      <c r="CK12" s="311"/>
      <c r="CL12" s="311"/>
      <c r="CM12" s="311"/>
      <c r="CN12" s="311"/>
      <c r="CO12" s="311"/>
      <c r="CP12" s="311"/>
      <c r="CQ12" s="311"/>
      <c r="CR12" s="311"/>
      <c r="CS12" s="311"/>
      <c r="CT12" s="311"/>
      <c r="CU12" s="311"/>
      <c r="CV12" s="311"/>
      <c r="CW12" s="311"/>
      <c r="CX12" s="311"/>
      <c r="CY12" s="311"/>
      <c r="CZ12" s="311"/>
      <c r="DA12" s="311"/>
      <c r="DB12" s="311"/>
      <c r="DC12" s="311"/>
      <c r="DD12" s="311"/>
      <c r="DE12" s="311"/>
      <c r="DF12" s="311"/>
      <c r="DG12" s="311"/>
      <c r="DH12" s="311"/>
      <c r="DI12" s="311"/>
      <c r="DJ12" s="311"/>
      <c r="DK12" s="311"/>
      <c r="DL12" s="311"/>
      <c r="DM12" s="311"/>
      <c r="DN12" s="311"/>
      <c r="DO12" s="311"/>
      <c r="DP12" s="311"/>
      <c r="DQ12" s="311"/>
      <c r="DR12" s="311"/>
      <c r="DS12" s="311"/>
      <c r="DT12" s="311"/>
      <c r="DU12" s="311"/>
      <c r="DV12" s="311"/>
      <c r="DW12" s="311"/>
      <c r="DX12" s="311"/>
      <c r="DY12" s="311"/>
      <c r="DZ12" s="311"/>
      <c r="EA12" s="311"/>
      <c r="EB12" s="311"/>
      <c r="EC12" s="311"/>
      <c r="ED12" s="311"/>
      <c r="EE12" s="311"/>
      <c r="EF12" s="311"/>
      <c r="EG12" s="311"/>
      <c r="EH12" s="311"/>
      <c r="EI12" s="311"/>
      <c r="EJ12" s="311"/>
      <c r="EK12" s="311"/>
      <c r="EL12" s="311"/>
      <c r="EM12" s="311"/>
      <c r="EN12" s="311"/>
      <c r="EO12" s="311"/>
      <c r="EP12" s="311"/>
      <c r="EQ12" s="311"/>
      <c r="ER12" s="311"/>
      <c r="ES12" s="311"/>
      <c r="ET12" s="311"/>
      <c r="EU12" s="311"/>
      <c r="EV12" s="311"/>
      <c r="EW12" s="311"/>
      <c r="EX12" s="311"/>
      <c r="EY12" s="311"/>
      <c r="EZ12" s="311"/>
      <c r="FA12" s="311"/>
      <c r="FB12" s="311"/>
      <c r="FC12" s="311"/>
      <c r="FD12" s="311"/>
      <c r="FE12" s="311"/>
      <c r="FF12" s="311"/>
      <c r="FG12" s="311"/>
      <c r="FH12" s="311"/>
      <c r="FI12" s="311"/>
      <c r="FJ12" s="311"/>
      <c r="FK12" s="311"/>
      <c r="FL12" s="311"/>
      <c r="FM12" s="311"/>
      <c r="FN12" s="311"/>
      <c r="FO12" s="311"/>
      <c r="FP12" s="311"/>
      <c r="FQ12" s="311"/>
      <c r="FR12" s="311"/>
      <c r="FS12" s="311"/>
      <c r="FT12" s="311"/>
      <c r="FU12" s="311"/>
      <c r="FV12" s="311"/>
      <c r="FW12" s="311"/>
      <c r="FX12" s="311"/>
      <c r="FY12" s="311"/>
      <c r="FZ12" s="311"/>
      <c r="GA12" s="311"/>
      <c r="GB12" s="311"/>
      <c r="GC12" s="311"/>
      <c r="GD12" s="311"/>
      <c r="GE12" s="311"/>
      <c r="GF12" s="311"/>
      <c r="GG12" s="311"/>
      <c r="GH12" s="311"/>
      <c r="GI12" s="311"/>
      <c r="GJ12" s="311"/>
      <c r="GK12" s="311"/>
      <c r="GL12" s="311"/>
      <c r="GM12" s="311"/>
      <c r="GN12" s="311"/>
      <c r="GO12" s="311"/>
      <c r="GP12" s="311"/>
      <c r="GQ12" s="311"/>
      <c r="GR12" s="311"/>
      <c r="GS12" s="311"/>
      <c r="GT12" s="311"/>
      <c r="GU12" s="311"/>
      <c r="GV12" s="311"/>
      <c r="GW12" s="311"/>
      <c r="GX12" s="311"/>
      <c r="GY12" s="311"/>
      <c r="GZ12" s="311"/>
      <c r="HA12" s="311"/>
      <c r="HB12" s="311"/>
      <c r="HC12" s="311"/>
      <c r="HD12" s="311"/>
      <c r="HE12" s="311"/>
      <c r="HF12" s="311"/>
      <c r="HG12" s="311"/>
      <c r="HH12" s="311"/>
      <c r="HI12" s="311"/>
      <c r="HJ12" s="311"/>
      <c r="HK12" s="311"/>
      <c r="HL12" s="311"/>
      <c r="HM12" s="311"/>
      <c r="HN12" s="311"/>
      <c r="HO12" s="311"/>
      <c r="HP12" s="311"/>
      <c r="HQ12" s="311"/>
    </row>
    <row r="13" spans="1:225" s="7" customFormat="1" ht="56.25" customHeight="1">
      <c r="A13" s="133">
        <v>4</v>
      </c>
      <c r="B13" s="409" t="str">
        <f>nama_mapel!C7</f>
        <v>Pendidikan Jasmani dan Olahraga</v>
      </c>
      <c r="C13" s="410"/>
      <c r="D13" s="114">
        <f>nama_mapel!D7</f>
        <v>75</v>
      </c>
      <c r="E13" s="184">
        <f>IF(VLOOKUP($J$1,'ENTRY NILAI'!$A$9:$AC$51,M13)=0,"",ROUND(VLOOKUP($J$1,'ENTRY NILAI'!$A$9:$AC$51,M13),0))</f>
        <v>8</v>
      </c>
      <c r="F13" s="185" t="str">
        <f t="shared" si="0"/>
        <v>Delapan puluh delapan</v>
      </c>
      <c r="G13" s="186" t="e">
        <f>IF(E13="","",VLOOKUP(E13,$S$16:$T$19,2))</f>
        <v>#N/A</v>
      </c>
      <c r="H13" s="399" t="str">
        <f>IF(E13="","",IF(E13&gt;=D13,"Mampu ","Belum Mampu ")&amp;"Memahami lafal tekanan, intonasi, jeda, informasi lisan,  tertulis, melafalkan kata dengan artikulasi yang tepat,dan memilih kata,bentuk kata,,serta ungkapan yang tepat.")</f>
        <v>Belum Mampu Memahami lafal tekanan, intonasi, jeda, informasi lisan,  tertulis, melafalkan kata dengan artikulasi yang tepat,dan memilih kata,bentuk kata,,serta ungkapan yang tepat.</v>
      </c>
      <c r="I13" s="400"/>
      <c r="J13" s="401"/>
      <c r="K13" s="326"/>
      <c r="L13" s="311">
        <f t="shared" si="1"/>
        <v>0</v>
      </c>
      <c r="M13" s="311">
        <v>8</v>
      </c>
      <c r="N13" s="311"/>
      <c r="O13" s="312">
        <v>3</v>
      </c>
      <c r="P13" s="312" t="s">
        <v>102</v>
      </c>
      <c r="Q13" s="312" t="s">
        <v>96</v>
      </c>
      <c r="R13" s="311"/>
      <c r="S13" s="313"/>
      <c r="T13" s="311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/>
      <c r="AY13" s="311"/>
      <c r="AZ13" s="311"/>
      <c r="BA13" s="311"/>
      <c r="BB13" s="311"/>
      <c r="BC13" s="311"/>
      <c r="BD13" s="311"/>
      <c r="BE13" s="311"/>
      <c r="BF13" s="311"/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/>
      <c r="BU13" s="311"/>
      <c r="BV13" s="311"/>
      <c r="BW13" s="311"/>
      <c r="BX13" s="311"/>
      <c r="BY13" s="311"/>
      <c r="BZ13" s="311"/>
      <c r="CA13" s="311"/>
      <c r="CB13" s="311"/>
      <c r="CC13" s="311"/>
      <c r="CD13" s="311"/>
      <c r="CE13" s="311"/>
      <c r="CF13" s="311"/>
      <c r="CG13" s="311"/>
      <c r="CH13" s="311"/>
      <c r="CI13" s="311"/>
      <c r="CJ13" s="311"/>
      <c r="CK13" s="311"/>
      <c r="CL13" s="311"/>
      <c r="CM13" s="311"/>
      <c r="CN13" s="311"/>
      <c r="CO13" s="311"/>
      <c r="CP13" s="311"/>
      <c r="CQ13" s="311"/>
      <c r="CR13" s="311"/>
      <c r="CS13" s="311"/>
      <c r="CT13" s="311"/>
      <c r="CU13" s="311"/>
      <c r="CV13" s="311"/>
      <c r="CW13" s="311"/>
      <c r="CX13" s="311"/>
      <c r="CY13" s="311"/>
      <c r="CZ13" s="311"/>
      <c r="DA13" s="311"/>
      <c r="DB13" s="311"/>
      <c r="DC13" s="311"/>
      <c r="DD13" s="311"/>
      <c r="DE13" s="311"/>
      <c r="DF13" s="311"/>
      <c r="DG13" s="311"/>
      <c r="DH13" s="311"/>
      <c r="DI13" s="311"/>
      <c r="DJ13" s="311"/>
      <c r="DK13" s="311"/>
      <c r="DL13" s="311"/>
      <c r="DM13" s="311"/>
      <c r="DN13" s="311"/>
      <c r="DO13" s="311"/>
      <c r="DP13" s="311"/>
      <c r="DQ13" s="311"/>
      <c r="DR13" s="311"/>
      <c r="DS13" s="311"/>
      <c r="DT13" s="311"/>
      <c r="DU13" s="311"/>
      <c r="DV13" s="311"/>
      <c r="DW13" s="311"/>
      <c r="DX13" s="311"/>
      <c r="DY13" s="311"/>
      <c r="DZ13" s="311"/>
      <c r="EA13" s="311"/>
      <c r="EB13" s="311"/>
      <c r="EC13" s="311"/>
      <c r="ED13" s="311"/>
      <c r="EE13" s="311"/>
      <c r="EF13" s="311"/>
      <c r="EG13" s="311"/>
      <c r="EH13" s="311"/>
      <c r="EI13" s="311"/>
      <c r="EJ13" s="311"/>
      <c r="EK13" s="311"/>
      <c r="EL13" s="311"/>
      <c r="EM13" s="311"/>
      <c r="EN13" s="311"/>
      <c r="EO13" s="311"/>
      <c r="EP13" s="311"/>
      <c r="EQ13" s="311"/>
      <c r="ER13" s="311"/>
      <c r="ES13" s="311"/>
      <c r="ET13" s="311"/>
      <c r="EU13" s="311"/>
      <c r="EV13" s="311"/>
      <c r="EW13" s="311"/>
      <c r="EX13" s="311"/>
      <c r="EY13" s="311"/>
      <c r="EZ13" s="311"/>
      <c r="FA13" s="311"/>
      <c r="FB13" s="311"/>
      <c r="FC13" s="311"/>
      <c r="FD13" s="311"/>
      <c r="FE13" s="311"/>
      <c r="FF13" s="311"/>
      <c r="FG13" s="311"/>
      <c r="FH13" s="311"/>
      <c r="FI13" s="311"/>
      <c r="FJ13" s="311"/>
      <c r="FK13" s="311"/>
      <c r="FL13" s="311"/>
      <c r="FM13" s="311"/>
      <c r="FN13" s="311"/>
      <c r="FO13" s="311"/>
      <c r="FP13" s="311"/>
      <c r="FQ13" s="311"/>
      <c r="FR13" s="311"/>
      <c r="FS13" s="311"/>
      <c r="FT13" s="311"/>
      <c r="FU13" s="311"/>
      <c r="FV13" s="311"/>
      <c r="FW13" s="311"/>
      <c r="FX13" s="311"/>
      <c r="FY13" s="311"/>
      <c r="FZ13" s="311"/>
      <c r="GA13" s="311"/>
      <c r="GB13" s="311"/>
      <c r="GC13" s="311"/>
      <c r="GD13" s="311"/>
      <c r="GE13" s="311"/>
      <c r="GF13" s="311"/>
      <c r="GG13" s="311"/>
      <c r="GH13" s="311"/>
      <c r="GI13" s="311"/>
      <c r="GJ13" s="311"/>
      <c r="GK13" s="311"/>
      <c r="GL13" s="311"/>
      <c r="GM13" s="311"/>
      <c r="GN13" s="311"/>
      <c r="GO13" s="311"/>
      <c r="GP13" s="311"/>
      <c r="GQ13" s="311"/>
      <c r="GR13" s="311"/>
      <c r="GS13" s="311"/>
      <c r="GT13" s="311"/>
      <c r="GU13" s="311"/>
      <c r="GV13" s="311"/>
      <c r="GW13" s="311"/>
      <c r="GX13" s="311"/>
      <c r="GY13" s="311"/>
      <c r="GZ13" s="311"/>
      <c r="HA13" s="311"/>
      <c r="HB13" s="311"/>
      <c r="HC13" s="311"/>
      <c r="HD13" s="311"/>
      <c r="HE13" s="311"/>
      <c r="HF13" s="311"/>
      <c r="HG13" s="311"/>
      <c r="HH13" s="311"/>
      <c r="HI13" s="311"/>
      <c r="HJ13" s="311"/>
      <c r="HK13" s="311"/>
      <c r="HL13" s="311"/>
      <c r="HM13" s="311"/>
      <c r="HN13" s="311"/>
      <c r="HO13" s="311"/>
      <c r="HP13" s="311"/>
      <c r="HQ13" s="311"/>
    </row>
    <row r="14" spans="1:225" s="7" customFormat="1" ht="28.5" customHeight="1">
      <c r="A14" s="133">
        <v>5</v>
      </c>
      <c r="B14" s="409" t="str">
        <f>nama_mapel!C8</f>
        <v>Seni Budaya</v>
      </c>
      <c r="C14" s="410"/>
      <c r="D14" s="114">
        <f>nama_mapel!D8</f>
        <v>75</v>
      </c>
      <c r="E14" s="184">
        <f>IF(VLOOKUP($J$1,'ENTRY NILAI'!$A$9:$AC$51,M14)=0,"",ROUND(VLOOKUP($J$1,'ENTRY NILAI'!$A$9:$AC$51,M14),0))</f>
        <v>8</v>
      </c>
      <c r="F14" s="185" t="str">
        <f t="shared" si="0"/>
        <v>Delapan puluh delapan</v>
      </c>
      <c r="G14" s="186" t="e">
        <f>IF(E14="","",VLOOKUP(E14,$S$16:$T$19,2))</f>
        <v>#N/A</v>
      </c>
      <c r="H14" s="399" t="str">
        <f>IF(E14="","",IF(E14&gt;=D14,"Memenuhi ","Belum memenuhi ")&amp;"kompetensi dasar "&amp;B14)</f>
        <v>Belum memenuhi kompetensi dasar Seni Budaya</v>
      </c>
      <c r="I14" s="400"/>
      <c r="J14" s="401"/>
      <c r="K14" s="326"/>
      <c r="L14" s="311">
        <f t="shared" si="1"/>
        <v>0</v>
      </c>
      <c r="M14" s="311">
        <v>9</v>
      </c>
      <c r="N14" s="311"/>
      <c r="O14" s="312">
        <v>4</v>
      </c>
      <c r="P14" s="312" t="s">
        <v>103</v>
      </c>
      <c r="Q14" s="312" t="s">
        <v>98</v>
      </c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/>
      <c r="AY14" s="311"/>
      <c r="AZ14" s="311"/>
      <c r="BA14" s="311"/>
      <c r="BB14" s="311"/>
      <c r="BC14" s="311"/>
      <c r="BD14" s="311"/>
      <c r="BE14" s="311"/>
      <c r="BF14" s="311"/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/>
      <c r="BU14" s="311"/>
      <c r="BV14" s="311"/>
      <c r="BW14" s="311"/>
      <c r="BX14" s="311"/>
      <c r="BY14" s="311"/>
      <c r="BZ14" s="311"/>
      <c r="CA14" s="311"/>
      <c r="CB14" s="311"/>
      <c r="CC14" s="311"/>
      <c r="CD14" s="311"/>
      <c r="CE14" s="311"/>
      <c r="CF14" s="311"/>
      <c r="CG14" s="311"/>
      <c r="CH14" s="311"/>
      <c r="CI14" s="311"/>
      <c r="CJ14" s="311"/>
      <c r="CK14" s="311"/>
      <c r="CL14" s="311"/>
      <c r="CM14" s="311"/>
      <c r="CN14" s="311"/>
      <c r="CO14" s="311"/>
      <c r="CP14" s="311"/>
      <c r="CQ14" s="311"/>
      <c r="CR14" s="311"/>
      <c r="CS14" s="311"/>
      <c r="CT14" s="311"/>
      <c r="CU14" s="311"/>
      <c r="CV14" s="311"/>
      <c r="CW14" s="311"/>
      <c r="CX14" s="311"/>
      <c r="CY14" s="311"/>
      <c r="CZ14" s="311"/>
      <c r="DA14" s="311"/>
      <c r="DB14" s="311"/>
      <c r="DC14" s="311"/>
      <c r="DD14" s="311"/>
      <c r="DE14" s="311"/>
      <c r="DF14" s="311"/>
      <c r="DG14" s="311"/>
      <c r="DH14" s="311"/>
      <c r="DI14" s="311"/>
      <c r="DJ14" s="311"/>
      <c r="DK14" s="311"/>
      <c r="DL14" s="311"/>
      <c r="DM14" s="311"/>
      <c r="DN14" s="311"/>
      <c r="DO14" s="311"/>
      <c r="DP14" s="311"/>
      <c r="DQ14" s="311"/>
      <c r="DR14" s="311"/>
      <c r="DS14" s="311"/>
      <c r="DT14" s="311"/>
      <c r="DU14" s="311"/>
      <c r="DV14" s="311"/>
      <c r="DW14" s="311"/>
      <c r="DX14" s="311"/>
      <c r="DY14" s="311"/>
      <c r="DZ14" s="311"/>
      <c r="EA14" s="311"/>
      <c r="EB14" s="311"/>
      <c r="EC14" s="311"/>
      <c r="ED14" s="311"/>
      <c r="EE14" s="311"/>
      <c r="EF14" s="311"/>
      <c r="EG14" s="311"/>
      <c r="EH14" s="311"/>
      <c r="EI14" s="311"/>
      <c r="EJ14" s="311"/>
      <c r="EK14" s="311"/>
      <c r="EL14" s="311"/>
      <c r="EM14" s="311"/>
      <c r="EN14" s="311"/>
      <c r="EO14" s="311"/>
      <c r="EP14" s="311"/>
      <c r="EQ14" s="311"/>
      <c r="ER14" s="311"/>
      <c r="ES14" s="311"/>
      <c r="ET14" s="311"/>
      <c r="EU14" s="311"/>
      <c r="EV14" s="311"/>
      <c r="EW14" s="311"/>
      <c r="EX14" s="311"/>
      <c r="EY14" s="311"/>
      <c r="EZ14" s="311"/>
      <c r="FA14" s="311"/>
      <c r="FB14" s="311"/>
      <c r="FC14" s="311"/>
      <c r="FD14" s="311"/>
      <c r="FE14" s="311"/>
      <c r="FF14" s="311"/>
      <c r="FG14" s="311"/>
      <c r="FH14" s="311"/>
      <c r="FI14" s="311"/>
      <c r="FJ14" s="311"/>
      <c r="FK14" s="311"/>
      <c r="FL14" s="311"/>
      <c r="FM14" s="311"/>
      <c r="FN14" s="311"/>
      <c r="FO14" s="311"/>
      <c r="FP14" s="311"/>
      <c r="FQ14" s="311"/>
      <c r="FR14" s="311"/>
      <c r="FS14" s="311"/>
      <c r="FT14" s="311"/>
      <c r="FU14" s="311"/>
      <c r="FV14" s="311"/>
      <c r="FW14" s="311"/>
      <c r="FX14" s="311"/>
      <c r="FY14" s="311"/>
      <c r="FZ14" s="311"/>
      <c r="GA14" s="311"/>
      <c r="GB14" s="311"/>
      <c r="GC14" s="311"/>
      <c r="GD14" s="311"/>
      <c r="GE14" s="311"/>
      <c r="GF14" s="311"/>
      <c r="GG14" s="311"/>
      <c r="GH14" s="311"/>
      <c r="GI14" s="311"/>
      <c r="GJ14" s="311"/>
      <c r="GK14" s="311"/>
      <c r="GL14" s="311"/>
      <c r="GM14" s="311"/>
      <c r="GN14" s="311"/>
      <c r="GO14" s="311"/>
      <c r="GP14" s="311"/>
      <c r="GQ14" s="311"/>
      <c r="GR14" s="311"/>
      <c r="GS14" s="311"/>
      <c r="GT14" s="311"/>
      <c r="GU14" s="311"/>
      <c r="GV14" s="311"/>
      <c r="GW14" s="311"/>
      <c r="GX14" s="311"/>
      <c r="GY14" s="311"/>
      <c r="GZ14" s="311"/>
      <c r="HA14" s="311"/>
      <c r="HB14" s="311"/>
      <c r="HC14" s="311"/>
      <c r="HD14" s="311"/>
      <c r="HE14" s="311"/>
      <c r="HF14" s="311"/>
      <c r="HG14" s="311"/>
      <c r="HH14" s="311"/>
      <c r="HI14" s="311"/>
      <c r="HJ14" s="311"/>
      <c r="HK14" s="311"/>
      <c r="HL14" s="311"/>
      <c r="HM14" s="311"/>
      <c r="HN14" s="311"/>
      <c r="HO14" s="311"/>
      <c r="HP14" s="311"/>
      <c r="HQ14" s="311"/>
    </row>
    <row r="15" spans="1:225" s="7" customFormat="1" ht="15" customHeight="1">
      <c r="A15" s="131" t="s">
        <v>13</v>
      </c>
      <c r="B15" s="124" t="s">
        <v>24</v>
      </c>
      <c r="C15" s="136"/>
      <c r="D15" s="115"/>
      <c r="E15" s="187"/>
      <c r="F15" s="188" t="str">
        <f t="shared" si="0"/>
        <v/>
      </c>
      <c r="G15" s="189"/>
      <c r="H15" s="396"/>
      <c r="I15" s="397"/>
      <c r="J15" s="398"/>
      <c r="K15" s="326"/>
      <c r="L15" s="311"/>
      <c r="M15" s="311"/>
      <c r="N15" s="311"/>
      <c r="O15" s="311">
        <v>5</v>
      </c>
      <c r="P15" s="311" t="s">
        <v>104</v>
      </c>
      <c r="Q15" s="311" t="s">
        <v>106</v>
      </c>
      <c r="R15" s="311"/>
      <c r="S15" s="311">
        <v>0</v>
      </c>
      <c r="T15" s="311" t="s">
        <v>85</v>
      </c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/>
      <c r="AY15" s="311"/>
      <c r="AZ15" s="311"/>
      <c r="BA15" s="311"/>
      <c r="BB15" s="311"/>
      <c r="BC15" s="311"/>
      <c r="BD15" s="311"/>
      <c r="BE15" s="311"/>
      <c r="BF15" s="311"/>
      <c r="BG15" s="311"/>
      <c r="BH15" s="311"/>
      <c r="BI15" s="311"/>
      <c r="BJ15" s="311"/>
      <c r="BK15" s="311"/>
      <c r="BL15" s="311"/>
      <c r="BM15" s="311"/>
      <c r="BN15" s="311"/>
      <c r="BO15" s="311"/>
      <c r="BP15" s="311"/>
      <c r="BQ15" s="311"/>
      <c r="BR15" s="311"/>
      <c r="BS15" s="311"/>
      <c r="BT15" s="311"/>
      <c r="BU15" s="311"/>
      <c r="BV15" s="311"/>
      <c r="BW15" s="311"/>
      <c r="BX15" s="311"/>
      <c r="BY15" s="311"/>
      <c r="BZ15" s="311"/>
      <c r="CA15" s="311"/>
      <c r="CB15" s="311"/>
      <c r="CC15" s="311"/>
      <c r="CD15" s="311"/>
      <c r="CE15" s="311"/>
      <c r="CF15" s="311"/>
      <c r="CG15" s="311"/>
      <c r="CH15" s="311"/>
      <c r="CI15" s="311"/>
      <c r="CJ15" s="311"/>
      <c r="CK15" s="311"/>
      <c r="CL15" s="311"/>
      <c r="CM15" s="311"/>
      <c r="CN15" s="311"/>
      <c r="CO15" s="311"/>
      <c r="CP15" s="311"/>
      <c r="CQ15" s="311"/>
      <c r="CR15" s="311"/>
      <c r="CS15" s="311"/>
      <c r="CT15" s="311"/>
      <c r="CU15" s="311"/>
      <c r="CV15" s="311"/>
      <c r="CW15" s="311"/>
      <c r="CX15" s="311"/>
      <c r="CY15" s="311"/>
      <c r="CZ15" s="311"/>
      <c r="DA15" s="311"/>
      <c r="DB15" s="311"/>
      <c r="DC15" s="311"/>
      <c r="DD15" s="311"/>
      <c r="DE15" s="311"/>
      <c r="DF15" s="311"/>
      <c r="DG15" s="311"/>
      <c r="DH15" s="311"/>
      <c r="DI15" s="311"/>
      <c r="DJ15" s="311"/>
      <c r="DK15" s="311"/>
      <c r="DL15" s="311"/>
      <c r="DM15" s="311"/>
      <c r="DN15" s="311"/>
      <c r="DO15" s="311"/>
      <c r="DP15" s="311"/>
      <c r="DQ15" s="311"/>
      <c r="DR15" s="311"/>
      <c r="DS15" s="311"/>
      <c r="DT15" s="311"/>
      <c r="DU15" s="311"/>
      <c r="DV15" s="311"/>
      <c r="DW15" s="311"/>
      <c r="DX15" s="311"/>
      <c r="DY15" s="311"/>
      <c r="DZ15" s="311"/>
      <c r="EA15" s="311"/>
      <c r="EB15" s="311"/>
      <c r="EC15" s="311"/>
      <c r="ED15" s="311"/>
      <c r="EE15" s="311"/>
      <c r="EF15" s="311"/>
      <c r="EG15" s="311"/>
      <c r="EH15" s="311"/>
      <c r="EI15" s="311"/>
      <c r="EJ15" s="311"/>
      <c r="EK15" s="311"/>
      <c r="EL15" s="311"/>
      <c r="EM15" s="311"/>
      <c r="EN15" s="311"/>
      <c r="EO15" s="311"/>
      <c r="EP15" s="311"/>
      <c r="EQ15" s="311"/>
      <c r="ER15" s="311"/>
      <c r="ES15" s="311"/>
      <c r="ET15" s="311"/>
      <c r="EU15" s="311"/>
      <c r="EV15" s="311"/>
      <c r="EW15" s="311"/>
      <c r="EX15" s="311"/>
      <c r="EY15" s="311"/>
      <c r="EZ15" s="311"/>
      <c r="FA15" s="311"/>
      <c r="FB15" s="311"/>
      <c r="FC15" s="311"/>
      <c r="FD15" s="311"/>
      <c r="FE15" s="311"/>
      <c r="FF15" s="311"/>
      <c r="FG15" s="311"/>
      <c r="FH15" s="311"/>
      <c r="FI15" s="311"/>
      <c r="FJ15" s="311"/>
      <c r="FK15" s="311"/>
      <c r="FL15" s="311"/>
      <c r="FM15" s="311"/>
      <c r="FN15" s="311"/>
      <c r="FO15" s="311"/>
      <c r="FP15" s="311"/>
      <c r="FQ15" s="311"/>
      <c r="FR15" s="311"/>
      <c r="FS15" s="311"/>
      <c r="FT15" s="311"/>
      <c r="FU15" s="311"/>
      <c r="FV15" s="311"/>
      <c r="FW15" s="311"/>
      <c r="FX15" s="311"/>
      <c r="FY15" s="311"/>
      <c r="FZ15" s="311"/>
      <c r="GA15" s="311"/>
      <c r="GB15" s="311"/>
      <c r="GC15" s="311"/>
      <c r="GD15" s="311"/>
      <c r="GE15" s="311"/>
      <c r="GF15" s="311"/>
      <c r="GG15" s="311"/>
      <c r="GH15" s="311"/>
      <c r="GI15" s="311"/>
      <c r="GJ15" s="311"/>
      <c r="GK15" s="311"/>
      <c r="GL15" s="311"/>
      <c r="GM15" s="311"/>
      <c r="GN15" s="311"/>
      <c r="GO15" s="311"/>
      <c r="GP15" s="311"/>
      <c r="GQ15" s="311"/>
      <c r="GR15" s="311"/>
      <c r="GS15" s="311"/>
      <c r="GT15" s="311"/>
      <c r="GU15" s="311"/>
      <c r="GV15" s="311"/>
      <c r="GW15" s="311"/>
      <c r="GX15" s="311"/>
      <c r="GY15" s="311"/>
      <c r="GZ15" s="311"/>
      <c r="HA15" s="311"/>
      <c r="HB15" s="311"/>
      <c r="HC15" s="311"/>
      <c r="HD15" s="311"/>
      <c r="HE15" s="311"/>
      <c r="HF15" s="311"/>
      <c r="HG15" s="311"/>
      <c r="HH15" s="311"/>
      <c r="HI15" s="311"/>
      <c r="HJ15" s="311"/>
      <c r="HK15" s="311"/>
      <c r="HL15" s="311"/>
      <c r="HM15" s="311"/>
      <c r="HN15" s="311"/>
      <c r="HO15" s="311"/>
      <c r="HP15" s="311"/>
      <c r="HQ15" s="311"/>
    </row>
    <row r="16" spans="1:225" s="7" customFormat="1" ht="49.5" customHeight="1">
      <c r="A16" s="133">
        <v>1</v>
      </c>
      <c r="B16" s="409" t="str">
        <f>nama_mapel!C10</f>
        <v>Bahasa Inggris</v>
      </c>
      <c r="C16" s="410"/>
      <c r="D16" s="134">
        <f>nama_mapel!D10</f>
        <v>72</v>
      </c>
      <c r="E16" s="184">
        <f>IF(VLOOKUP($J$1,'ENTRY NILAI'!$A$9:$AC$51,M16)=0,"",ROUND(VLOOKUP($J$1,'ENTRY NILAI'!$A$9:$AC$51,M16),0))</f>
        <v>8</v>
      </c>
      <c r="F16" s="185" t="str">
        <f t="shared" si="0"/>
        <v>Delapan puluh delapan</v>
      </c>
      <c r="G16" s="186" t="e">
        <f>IF(E16="","",VLOOKUP(E16,$S$16:$T$19,2))</f>
        <v>#N/A</v>
      </c>
      <c r="H16" s="399" t="str">
        <f>IF(E16="","",IF(E16&gt;=D16,"Dapat ","Belum Dapat ")&amp;"Memahami ungkapan dasar pada interaksi sosial. Menyebutkan dan mendeskripsikan benda, orang, ciri,waktu, hari, bulan dan Tahun.")</f>
        <v>Belum Dapat Memahami ungkapan dasar pada interaksi sosial. Menyebutkan dan mendeskripsikan benda, orang, ciri,waktu, hari, bulan dan Tahun.</v>
      </c>
      <c r="I16" s="400"/>
      <c r="J16" s="401"/>
      <c r="K16" s="326"/>
      <c r="L16" s="311">
        <f t="shared" si="1"/>
        <v>0</v>
      </c>
      <c r="M16" s="311">
        <v>10</v>
      </c>
      <c r="N16" s="311"/>
      <c r="O16" s="311">
        <v>6</v>
      </c>
      <c r="P16" s="311" t="s">
        <v>93</v>
      </c>
      <c r="Q16" s="311" t="s">
        <v>94</v>
      </c>
      <c r="R16" s="311"/>
      <c r="S16" s="311">
        <v>60</v>
      </c>
      <c r="T16" s="311" t="s">
        <v>86</v>
      </c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/>
      <c r="AY16" s="311"/>
      <c r="AZ16" s="311"/>
      <c r="BA16" s="311"/>
      <c r="BB16" s="311"/>
      <c r="BC16" s="311"/>
      <c r="BD16" s="311"/>
      <c r="BE16" s="311"/>
      <c r="BF16" s="311"/>
      <c r="BG16" s="311"/>
      <c r="BH16" s="311"/>
      <c r="BI16" s="311"/>
      <c r="BJ16" s="311"/>
      <c r="BK16" s="311"/>
      <c r="BL16" s="311"/>
      <c r="BM16" s="311"/>
      <c r="BN16" s="311"/>
      <c r="BO16" s="311"/>
      <c r="BP16" s="311"/>
      <c r="BQ16" s="311"/>
      <c r="BR16" s="311"/>
      <c r="BS16" s="311"/>
      <c r="BT16" s="311"/>
      <c r="BU16" s="311"/>
      <c r="BV16" s="311"/>
      <c r="BW16" s="311"/>
      <c r="BX16" s="311"/>
      <c r="BY16" s="311"/>
      <c r="BZ16" s="311"/>
      <c r="CA16" s="311"/>
      <c r="CB16" s="311"/>
      <c r="CC16" s="311"/>
      <c r="CD16" s="311"/>
      <c r="CE16" s="311"/>
      <c r="CF16" s="311"/>
      <c r="CG16" s="311"/>
      <c r="CH16" s="311"/>
      <c r="CI16" s="311"/>
      <c r="CJ16" s="311"/>
      <c r="CK16" s="311"/>
      <c r="CL16" s="311"/>
      <c r="CM16" s="311"/>
      <c r="CN16" s="311"/>
      <c r="CO16" s="311"/>
      <c r="CP16" s="311"/>
      <c r="CQ16" s="311"/>
      <c r="CR16" s="311"/>
      <c r="CS16" s="311"/>
      <c r="CT16" s="311"/>
      <c r="CU16" s="311"/>
      <c r="CV16" s="311"/>
      <c r="CW16" s="311"/>
      <c r="CX16" s="311"/>
      <c r="CY16" s="311"/>
      <c r="CZ16" s="311"/>
      <c r="DA16" s="311"/>
      <c r="DB16" s="311"/>
      <c r="DC16" s="311"/>
      <c r="DD16" s="311"/>
      <c r="DE16" s="311"/>
      <c r="DF16" s="311"/>
      <c r="DG16" s="311"/>
      <c r="DH16" s="311"/>
      <c r="DI16" s="311"/>
      <c r="DJ16" s="311"/>
      <c r="DK16" s="311"/>
      <c r="DL16" s="311"/>
      <c r="DM16" s="311"/>
      <c r="DN16" s="311"/>
      <c r="DO16" s="311"/>
      <c r="DP16" s="311"/>
      <c r="DQ16" s="311"/>
      <c r="DR16" s="311"/>
      <c r="DS16" s="311"/>
      <c r="DT16" s="311"/>
      <c r="DU16" s="311"/>
      <c r="DV16" s="311"/>
      <c r="DW16" s="311"/>
      <c r="DX16" s="311"/>
      <c r="DY16" s="311"/>
      <c r="DZ16" s="311"/>
      <c r="EA16" s="311"/>
      <c r="EB16" s="311"/>
      <c r="EC16" s="311"/>
      <c r="ED16" s="311"/>
      <c r="EE16" s="311"/>
      <c r="EF16" s="311"/>
      <c r="EG16" s="311"/>
      <c r="EH16" s="311"/>
      <c r="EI16" s="311"/>
      <c r="EJ16" s="311"/>
      <c r="EK16" s="311"/>
      <c r="EL16" s="311"/>
      <c r="EM16" s="311"/>
      <c r="EN16" s="311"/>
      <c r="EO16" s="311"/>
      <c r="EP16" s="311"/>
      <c r="EQ16" s="311"/>
      <c r="ER16" s="311"/>
      <c r="ES16" s="311"/>
      <c r="ET16" s="311"/>
      <c r="EU16" s="311"/>
      <c r="EV16" s="311"/>
      <c r="EW16" s="311"/>
      <c r="EX16" s="311"/>
      <c r="EY16" s="311"/>
      <c r="EZ16" s="311"/>
      <c r="FA16" s="311"/>
      <c r="FB16" s="311"/>
      <c r="FC16" s="311"/>
      <c r="FD16" s="311"/>
      <c r="FE16" s="311"/>
      <c r="FF16" s="311"/>
      <c r="FG16" s="311"/>
      <c r="FH16" s="311"/>
      <c r="FI16" s="311"/>
      <c r="FJ16" s="311"/>
      <c r="FK16" s="311"/>
      <c r="FL16" s="311"/>
      <c r="FM16" s="311"/>
      <c r="FN16" s="311"/>
      <c r="FO16" s="311"/>
      <c r="FP16" s="311"/>
      <c r="FQ16" s="311"/>
      <c r="FR16" s="311"/>
      <c r="FS16" s="311"/>
      <c r="FT16" s="311"/>
      <c r="FU16" s="311"/>
      <c r="FV16" s="311"/>
      <c r="FW16" s="311"/>
      <c r="FX16" s="311"/>
      <c r="FY16" s="311"/>
      <c r="FZ16" s="311"/>
      <c r="GA16" s="311"/>
      <c r="GB16" s="311"/>
      <c r="GC16" s="311"/>
      <c r="GD16" s="311"/>
      <c r="GE16" s="311"/>
      <c r="GF16" s="311"/>
      <c r="GG16" s="311"/>
      <c r="GH16" s="311"/>
      <c r="GI16" s="311"/>
      <c r="GJ16" s="311"/>
      <c r="GK16" s="311"/>
      <c r="GL16" s="311"/>
      <c r="GM16" s="311"/>
      <c r="GN16" s="311"/>
      <c r="GO16" s="311"/>
      <c r="GP16" s="311"/>
      <c r="GQ16" s="311"/>
      <c r="GR16" s="311"/>
      <c r="GS16" s="311"/>
      <c r="GT16" s="311"/>
      <c r="GU16" s="311"/>
      <c r="GV16" s="311"/>
      <c r="GW16" s="311"/>
      <c r="GX16" s="311"/>
      <c r="GY16" s="311"/>
      <c r="GZ16" s="311"/>
      <c r="HA16" s="311"/>
      <c r="HB16" s="311"/>
      <c r="HC16" s="311"/>
      <c r="HD16" s="311"/>
      <c r="HE16" s="311"/>
      <c r="HF16" s="311"/>
      <c r="HG16" s="311"/>
      <c r="HH16" s="311"/>
      <c r="HI16" s="311"/>
      <c r="HJ16" s="311"/>
      <c r="HK16" s="311"/>
      <c r="HL16" s="311"/>
      <c r="HM16" s="311"/>
      <c r="HN16" s="311"/>
      <c r="HO16" s="311"/>
      <c r="HP16" s="311"/>
      <c r="HQ16" s="311"/>
    </row>
    <row r="17" spans="1:225" s="7" customFormat="1" ht="44.25" customHeight="1">
      <c r="A17" s="133">
        <v>2</v>
      </c>
      <c r="B17" s="409" t="str">
        <f>nama_mapel!C11</f>
        <v>Matematika</v>
      </c>
      <c r="C17" s="410"/>
      <c r="D17" s="134">
        <f>nama_mapel!D11</f>
        <v>72</v>
      </c>
      <c r="E17" s="184">
        <f>IF(VLOOKUP($J$1,'ENTRY NILAI'!$A$9:$AC$51,M17)=0,"",ROUND(VLOOKUP($J$1,'ENTRY NILAI'!$A$9:$AC$51,M17),0))</f>
        <v>8</v>
      </c>
      <c r="F17" s="185" t="str">
        <f t="shared" si="0"/>
        <v>Delapan puluh delapan</v>
      </c>
      <c r="G17" s="186" t="e">
        <f t="shared" ref="G17:G22" si="2">IF(E17="","",VLOOKUP(E17,$S$16:$T$19,2))</f>
        <v>#N/A</v>
      </c>
      <c r="H17" s="399" t="str">
        <f>IF(E17="","",IF(E17&gt;=D17,"Dapat ","Belum Dapat ")&amp;"menerapkan konsep: bilangan real,  aproksimasi, persamaan dan pertidaksamaan, matriks")</f>
        <v>Belum Dapat menerapkan konsep: bilangan real,  aproksimasi, persamaan dan pertidaksamaan, matriks</v>
      </c>
      <c r="I17" s="400"/>
      <c r="J17" s="401"/>
      <c r="K17" s="326"/>
      <c r="L17" s="311">
        <f t="shared" si="1"/>
        <v>0</v>
      </c>
      <c r="M17" s="311">
        <v>11</v>
      </c>
      <c r="N17" s="311"/>
      <c r="O17" s="311">
        <v>7</v>
      </c>
      <c r="P17" s="311" t="s">
        <v>95</v>
      </c>
      <c r="Q17" s="311" t="s">
        <v>96</v>
      </c>
      <c r="R17" s="311"/>
      <c r="S17" s="311">
        <v>75</v>
      </c>
      <c r="T17" s="311" t="s">
        <v>87</v>
      </c>
      <c r="U17" s="311"/>
      <c r="V17" s="311"/>
      <c r="W17" s="311"/>
      <c r="X17" s="311"/>
      <c r="Y17" s="311"/>
      <c r="Z17" s="311"/>
      <c r="AA17" s="311"/>
      <c r="AB17" s="311"/>
      <c r="AC17" s="311"/>
      <c r="AD17" s="311"/>
      <c r="AE17" s="311"/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/>
      <c r="AY17" s="311"/>
      <c r="AZ17" s="311"/>
      <c r="BA17" s="311"/>
      <c r="BB17" s="311"/>
      <c r="BC17" s="311"/>
      <c r="BD17" s="311"/>
      <c r="BE17" s="311"/>
      <c r="BF17" s="311"/>
      <c r="BG17" s="311"/>
      <c r="BH17" s="311"/>
      <c r="BI17" s="311"/>
      <c r="BJ17" s="311"/>
      <c r="BK17" s="311"/>
      <c r="BL17" s="311"/>
      <c r="BM17" s="311"/>
      <c r="BN17" s="311"/>
      <c r="BO17" s="311"/>
      <c r="BP17" s="311"/>
      <c r="BQ17" s="311"/>
      <c r="BR17" s="311"/>
      <c r="BS17" s="311"/>
      <c r="BT17" s="311"/>
      <c r="BU17" s="311"/>
      <c r="BV17" s="311"/>
      <c r="BW17" s="311"/>
      <c r="BX17" s="311"/>
      <c r="BY17" s="311"/>
      <c r="BZ17" s="311"/>
      <c r="CA17" s="311"/>
      <c r="CB17" s="311"/>
      <c r="CC17" s="311"/>
      <c r="CD17" s="311"/>
      <c r="CE17" s="311"/>
      <c r="CF17" s="311"/>
      <c r="CG17" s="311"/>
      <c r="CH17" s="311"/>
      <c r="CI17" s="311"/>
      <c r="CJ17" s="311"/>
      <c r="CK17" s="311"/>
      <c r="CL17" s="311"/>
      <c r="CM17" s="311"/>
      <c r="CN17" s="311"/>
      <c r="CO17" s="311"/>
      <c r="CP17" s="311"/>
      <c r="CQ17" s="311"/>
      <c r="CR17" s="311"/>
      <c r="CS17" s="311"/>
      <c r="CT17" s="311"/>
      <c r="CU17" s="311"/>
      <c r="CV17" s="311"/>
      <c r="CW17" s="311"/>
      <c r="CX17" s="311"/>
      <c r="CY17" s="311"/>
      <c r="CZ17" s="311"/>
      <c r="DA17" s="311"/>
      <c r="DB17" s="311"/>
      <c r="DC17" s="311"/>
      <c r="DD17" s="311"/>
      <c r="DE17" s="311"/>
      <c r="DF17" s="311"/>
      <c r="DG17" s="311"/>
      <c r="DH17" s="311"/>
      <c r="DI17" s="311"/>
      <c r="DJ17" s="311"/>
      <c r="DK17" s="311"/>
      <c r="DL17" s="311"/>
      <c r="DM17" s="311"/>
      <c r="DN17" s="311"/>
      <c r="DO17" s="311"/>
      <c r="DP17" s="311"/>
      <c r="DQ17" s="311"/>
      <c r="DR17" s="311"/>
      <c r="DS17" s="311"/>
      <c r="DT17" s="311"/>
      <c r="DU17" s="311"/>
      <c r="DV17" s="311"/>
      <c r="DW17" s="311"/>
      <c r="DX17" s="311"/>
      <c r="DY17" s="311"/>
      <c r="DZ17" s="311"/>
      <c r="EA17" s="311"/>
      <c r="EB17" s="311"/>
      <c r="EC17" s="311"/>
      <c r="ED17" s="311"/>
      <c r="EE17" s="311"/>
      <c r="EF17" s="311"/>
      <c r="EG17" s="311"/>
      <c r="EH17" s="311"/>
      <c r="EI17" s="311"/>
      <c r="EJ17" s="311"/>
      <c r="EK17" s="311"/>
      <c r="EL17" s="311"/>
      <c r="EM17" s="311"/>
      <c r="EN17" s="311"/>
      <c r="EO17" s="311"/>
      <c r="EP17" s="311"/>
      <c r="EQ17" s="311"/>
      <c r="ER17" s="311"/>
      <c r="ES17" s="311"/>
      <c r="ET17" s="311"/>
      <c r="EU17" s="311"/>
      <c r="EV17" s="311"/>
      <c r="EW17" s="311"/>
      <c r="EX17" s="311"/>
      <c r="EY17" s="311"/>
      <c r="EZ17" s="311"/>
      <c r="FA17" s="311"/>
      <c r="FB17" s="311"/>
      <c r="FC17" s="311"/>
      <c r="FD17" s="311"/>
      <c r="FE17" s="311"/>
      <c r="FF17" s="311"/>
      <c r="FG17" s="311"/>
      <c r="FH17" s="311"/>
      <c r="FI17" s="311"/>
      <c r="FJ17" s="311"/>
      <c r="FK17" s="311"/>
      <c r="FL17" s="311"/>
      <c r="FM17" s="311"/>
      <c r="FN17" s="311"/>
      <c r="FO17" s="311"/>
      <c r="FP17" s="311"/>
      <c r="FQ17" s="311"/>
      <c r="FR17" s="311"/>
      <c r="FS17" s="311"/>
      <c r="FT17" s="311"/>
      <c r="FU17" s="311"/>
      <c r="FV17" s="311"/>
      <c r="FW17" s="311"/>
      <c r="FX17" s="311"/>
      <c r="FY17" s="311"/>
      <c r="FZ17" s="311"/>
      <c r="GA17" s="311"/>
      <c r="GB17" s="311"/>
      <c r="GC17" s="311"/>
      <c r="GD17" s="311"/>
      <c r="GE17" s="311"/>
      <c r="GF17" s="311"/>
      <c r="GG17" s="311"/>
      <c r="GH17" s="311"/>
      <c r="GI17" s="311"/>
      <c r="GJ17" s="311"/>
      <c r="GK17" s="311"/>
      <c r="GL17" s="311"/>
      <c r="GM17" s="311"/>
      <c r="GN17" s="311"/>
      <c r="GO17" s="311"/>
      <c r="GP17" s="311"/>
      <c r="GQ17" s="311"/>
      <c r="GR17" s="311"/>
      <c r="GS17" s="311"/>
      <c r="GT17" s="311"/>
      <c r="GU17" s="311"/>
      <c r="GV17" s="311"/>
      <c r="GW17" s="311"/>
      <c r="GX17" s="311"/>
      <c r="GY17" s="311"/>
      <c r="GZ17" s="311"/>
      <c r="HA17" s="311"/>
      <c r="HB17" s="311"/>
      <c r="HC17" s="311"/>
      <c r="HD17" s="311"/>
      <c r="HE17" s="311"/>
      <c r="HF17" s="311"/>
      <c r="HG17" s="311"/>
      <c r="HH17" s="311"/>
      <c r="HI17" s="311"/>
      <c r="HJ17" s="311"/>
      <c r="HK17" s="311"/>
      <c r="HL17" s="311"/>
      <c r="HM17" s="311"/>
      <c r="HN17" s="311"/>
      <c r="HO17" s="311"/>
      <c r="HP17" s="311"/>
      <c r="HQ17" s="311"/>
    </row>
    <row r="18" spans="1:225" s="7" customFormat="1" ht="24" customHeight="1">
      <c r="A18" s="133">
        <v>3</v>
      </c>
      <c r="B18" s="409" t="str">
        <f>nama_mapel!C12</f>
        <v>IPA</v>
      </c>
      <c r="C18" s="410"/>
      <c r="D18" s="134">
        <f>nama_mapel!D12</f>
        <v>75</v>
      </c>
      <c r="E18" s="184">
        <f>IF(VLOOKUP($J$1,'ENTRY NILAI'!$A$9:$AC$51,M18)=0,"",ROUND(VLOOKUP($J$1,'ENTRY NILAI'!$A$9:$AC$51,M18),0))</f>
        <v>8</v>
      </c>
      <c r="F18" s="185" t="str">
        <f t="shared" si="0"/>
        <v>Delapan puluh delapan</v>
      </c>
      <c r="G18" s="186" t="e">
        <f t="shared" si="2"/>
        <v>#N/A</v>
      </c>
      <c r="H18" s="399" t="str">
        <f>IF(E18="","",IF(E18&gt;=D18,"Memenuhi ","Belum memenuhi ")&amp;"menulis contoh laporan ilmiah, memahami cirri-ciri mahkluk  hidup,  menjelaskan   keanekaragaman hayati,  mengklasifikasikan mahkluk hidup")</f>
        <v>Belum memenuhi menulis contoh laporan ilmiah, memahami cirri-ciri mahkluk  hidup,  menjelaskan   keanekaragaman hayati,  mengklasifikasikan mahkluk hidup</v>
      </c>
      <c r="I18" s="400"/>
      <c r="J18" s="401"/>
      <c r="K18" s="326"/>
      <c r="L18" s="311">
        <f t="shared" si="1"/>
        <v>0</v>
      </c>
      <c r="M18" s="311">
        <v>12</v>
      </c>
      <c r="N18" s="311"/>
      <c r="O18" s="311"/>
      <c r="P18" s="311"/>
      <c r="Q18" s="311"/>
      <c r="R18" s="311"/>
      <c r="S18" s="311">
        <v>90</v>
      </c>
      <c r="T18" s="311" t="s">
        <v>88</v>
      </c>
      <c r="U18" s="311"/>
      <c r="V18" s="311"/>
      <c r="W18" s="311"/>
      <c r="X18" s="311"/>
      <c r="Y18" s="311"/>
      <c r="Z18" s="311"/>
      <c r="AA18" s="311"/>
      <c r="AB18" s="311"/>
      <c r="AC18" s="311"/>
      <c r="AD18" s="311"/>
      <c r="AE18" s="311"/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G18" s="311"/>
      <c r="BH18" s="311"/>
      <c r="BI18" s="311"/>
      <c r="BJ18" s="311"/>
      <c r="BK18" s="311"/>
      <c r="BL18" s="311"/>
      <c r="BM18" s="311"/>
      <c r="BN18" s="311"/>
      <c r="BO18" s="311"/>
      <c r="BP18" s="311"/>
      <c r="BQ18" s="311"/>
      <c r="BR18" s="311"/>
      <c r="BS18" s="311"/>
      <c r="BT18" s="311"/>
      <c r="BU18" s="311"/>
      <c r="BV18" s="311"/>
      <c r="BW18" s="311"/>
      <c r="BX18" s="311"/>
      <c r="BY18" s="311"/>
      <c r="BZ18" s="311"/>
      <c r="CA18" s="311"/>
      <c r="CB18" s="311"/>
      <c r="CC18" s="311"/>
      <c r="CD18" s="311"/>
      <c r="CE18" s="311"/>
      <c r="CF18" s="311"/>
      <c r="CG18" s="311"/>
      <c r="CH18" s="311"/>
      <c r="CI18" s="311"/>
      <c r="CJ18" s="311"/>
      <c r="CK18" s="311"/>
      <c r="CL18" s="311"/>
      <c r="CM18" s="311"/>
      <c r="CN18" s="311"/>
      <c r="CO18" s="311"/>
      <c r="CP18" s="311"/>
      <c r="CQ18" s="311"/>
      <c r="CR18" s="311"/>
      <c r="CS18" s="311"/>
      <c r="CT18" s="311"/>
      <c r="CU18" s="311"/>
      <c r="CV18" s="311"/>
      <c r="CW18" s="311"/>
      <c r="CX18" s="311"/>
      <c r="CY18" s="311"/>
      <c r="CZ18" s="311"/>
      <c r="DA18" s="311"/>
      <c r="DB18" s="311"/>
      <c r="DC18" s="311"/>
      <c r="DD18" s="311"/>
      <c r="DE18" s="311"/>
      <c r="DF18" s="311"/>
      <c r="DG18" s="311"/>
      <c r="DH18" s="311"/>
      <c r="DI18" s="311"/>
      <c r="DJ18" s="311"/>
      <c r="DK18" s="311"/>
      <c r="DL18" s="311"/>
      <c r="DM18" s="311"/>
      <c r="DN18" s="311"/>
      <c r="DO18" s="311"/>
      <c r="DP18" s="311"/>
      <c r="DQ18" s="311"/>
      <c r="DR18" s="311"/>
      <c r="DS18" s="311"/>
      <c r="DT18" s="311"/>
      <c r="DU18" s="311"/>
      <c r="DV18" s="311"/>
      <c r="DW18" s="311"/>
      <c r="DX18" s="311"/>
      <c r="DY18" s="311"/>
      <c r="DZ18" s="311"/>
      <c r="EA18" s="311"/>
      <c r="EB18" s="311"/>
      <c r="EC18" s="311"/>
      <c r="ED18" s="311"/>
      <c r="EE18" s="311"/>
      <c r="EF18" s="311"/>
      <c r="EG18" s="311"/>
      <c r="EH18" s="311"/>
      <c r="EI18" s="311"/>
      <c r="EJ18" s="311"/>
      <c r="EK18" s="311"/>
      <c r="EL18" s="311"/>
      <c r="EM18" s="311"/>
      <c r="EN18" s="311"/>
      <c r="EO18" s="311"/>
      <c r="EP18" s="311"/>
      <c r="EQ18" s="311"/>
      <c r="ER18" s="311"/>
      <c r="ES18" s="311"/>
      <c r="ET18" s="311"/>
      <c r="EU18" s="311"/>
      <c r="EV18" s="311"/>
      <c r="EW18" s="311"/>
      <c r="EX18" s="311"/>
      <c r="EY18" s="311"/>
      <c r="EZ18" s="311"/>
      <c r="FA18" s="311"/>
      <c r="FB18" s="311"/>
      <c r="FC18" s="311"/>
      <c r="FD18" s="311"/>
      <c r="FE18" s="311"/>
      <c r="FF18" s="311"/>
      <c r="FG18" s="311"/>
      <c r="FH18" s="311"/>
      <c r="FI18" s="311"/>
      <c r="FJ18" s="311"/>
      <c r="FK18" s="311"/>
      <c r="FL18" s="311"/>
      <c r="FM18" s="311"/>
      <c r="FN18" s="311"/>
      <c r="FO18" s="311"/>
      <c r="FP18" s="311"/>
      <c r="FQ18" s="311"/>
      <c r="FR18" s="311"/>
      <c r="FS18" s="311"/>
      <c r="FT18" s="311"/>
      <c r="FU18" s="311"/>
      <c r="FV18" s="311"/>
      <c r="FW18" s="311"/>
      <c r="FX18" s="311"/>
      <c r="FY18" s="311"/>
      <c r="FZ18" s="311"/>
      <c r="GA18" s="311"/>
      <c r="GB18" s="311"/>
      <c r="GC18" s="311"/>
      <c r="GD18" s="311"/>
      <c r="GE18" s="311"/>
      <c r="GF18" s="311"/>
      <c r="GG18" s="311"/>
      <c r="GH18" s="311"/>
      <c r="GI18" s="311"/>
      <c r="GJ18" s="311"/>
      <c r="GK18" s="311"/>
      <c r="GL18" s="311"/>
      <c r="GM18" s="311"/>
      <c r="GN18" s="311"/>
      <c r="GO18" s="311"/>
      <c r="GP18" s="311"/>
      <c r="GQ18" s="311"/>
      <c r="GR18" s="311"/>
      <c r="GS18" s="311"/>
      <c r="GT18" s="311"/>
      <c r="GU18" s="311"/>
      <c r="GV18" s="311"/>
      <c r="GW18" s="311"/>
      <c r="GX18" s="311"/>
      <c r="GY18" s="311"/>
      <c r="GZ18" s="311"/>
      <c r="HA18" s="311"/>
      <c r="HB18" s="311"/>
      <c r="HC18" s="311"/>
      <c r="HD18" s="311"/>
      <c r="HE18" s="311"/>
      <c r="HF18" s="311"/>
      <c r="HG18" s="311"/>
      <c r="HH18" s="311"/>
      <c r="HI18" s="311"/>
      <c r="HJ18" s="311"/>
      <c r="HK18" s="311"/>
      <c r="HL18" s="311"/>
      <c r="HM18" s="311"/>
      <c r="HN18" s="311"/>
      <c r="HO18" s="311"/>
      <c r="HP18" s="311"/>
      <c r="HQ18" s="311"/>
    </row>
    <row r="19" spans="1:225" s="7" customFormat="1" ht="39" customHeight="1">
      <c r="A19" s="133">
        <v>4</v>
      </c>
      <c r="B19" s="409" t="str">
        <f>nama_mapel!C13</f>
        <v>Ilmu Pengetahuan Sosial</v>
      </c>
      <c r="C19" s="410"/>
      <c r="D19" s="134">
        <f>nama_mapel!D13</f>
        <v>72</v>
      </c>
      <c r="E19" s="184">
        <f>IF(VLOOKUP($J$1,'ENTRY NILAI'!$A$9:$AC$51,M19)=0,"",ROUND(VLOOKUP($J$1,'ENTRY NILAI'!$A$9:$AC$51,M19),0))</f>
        <v>8</v>
      </c>
      <c r="F19" s="185" t="str">
        <f t="shared" si="0"/>
        <v>Delapan puluh delapan</v>
      </c>
      <c r="G19" s="186" t="e">
        <f t="shared" si="2"/>
        <v>#N/A</v>
      </c>
      <c r="H19" s="399" t="str">
        <f>IF(E19="","",IF(E19&gt;=D19,"Dapat ","Belum Dapat ")&amp;"Memahami konsep materi,  penulisan lambang unsur, senyawa, bentuk molekul, persamaan reaksi dan hukum dasar kimia,  mol dan Stoikiometri.")</f>
        <v>Belum Dapat Memahami konsep materi,  penulisan lambang unsur, senyawa, bentuk molekul, persamaan reaksi dan hukum dasar kimia,  mol dan Stoikiometri.</v>
      </c>
      <c r="I19" s="400"/>
      <c r="J19" s="401"/>
      <c r="K19" s="326"/>
      <c r="L19" s="311">
        <f t="shared" si="1"/>
        <v>0</v>
      </c>
      <c r="M19" s="311">
        <v>13</v>
      </c>
      <c r="N19" s="311"/>
      <c r="O19" s="311"/>
      <c r="P19" s="311"/>
      <c r="Q19" s="311"/>
      <c r="R19" s="311"/>
      <c r="S19" s="311"/>
      <c r="T19" s="311"/>
      <c r="U19" s="311"/>
      <c r="V19" s="311"/>
      <c r="W19" s="311"/>
      <c r="X19" s="311"/>
      <c r="Y19" s="311"/>
      <c r="Z19" s="311"/>
      <c r="AA19" s="311"/>
      <c r="AB19" s="311"/>
      <c r="AC19" s="311"/>
      <c r="AD19" s="311"/>
      <c r="AE19" s="311"/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/>
      <c r="AY19" s="311"/>
      <c r="AZ19" s="311"/>
      <c r="BA19" s="311"/>
      <c r="BB19" s="311"/>
      <c r="BC19" s="311"/>
      <c r="BD19" s="311"/>
      <c r="BE19" s="311"/>
      <c r="BF19" s="311"/>
      <c r="BG19" s="311"/>
      <c r="BH19" s="311"/>
      <c r="BI19" s="311"/>
      <c r="BJ19" s="311"/>
      <c r="BK19" s="311"/>
      <c r="BL19" s="311"/>
      <c r="BM19" s="311"/>
      <c r="BN19" s="311"/>
      <c r="BO19" s="311"/>
      <c r="BP19" s="311"/>
      <c r="BQ19" s="311"/>
      <c r="BR19" s="311"/>
      <c r="BS19" s="311"/>
      <c r="BT19" s="311"/>
      <c r="BU19" s="311"/>
      <c r="BV19" s="311"/>
      <c r="BW19" s="311"/>
      <c r="BX19" s="311"/>
      <c r="BY19" s="311"/>
      <c r="BZ19" s="311"/>
      <c r="CA19" s="311"/>
      <c r="CB19" s="311"/>
      <c r="CC19" s="311"/>
      <c r="CD19" s="311"/>
      <c r="CE19" s="311"/>
      <c r="CF19" s="311"/>
      <c r="CG19" s="311"/>
      <c r="CH19" s="311"/>
      <c r="CI19" s="311"/>
      <c r="CJ19" s="311"/>
      <c r="CK19" s="311"/>
      <c r="CL19" s="311"/>
      <c r="CM19" s="311"/>
      <c r="CN19" s="311"/>
      <c r="CO19" s="311"/>
      <c r="CP19" s="311"/>
      <c r="CQ19" s="311"/>
      <c r="CR19" s="311"/>
      <c r="CS19" s="311"/>
      <c r="CT19" s="311"/>
      <c r="CU19" s="311"/>
      <c r="CV19" s="311"/>
      <c r="CW19" s="311"/>
      <c r="CX19" s="311"/>
      <c r="CY19" s="311"/>
      <c r="CZ19" s="311"/>
      <c r="DA19" s="311"/>
      <c r="DB19" s="311"/>
      <c r="DC19" s="311"/>
      <c r="DD19" s="311"/>
      <c r="DE19" s="311"/>
      <c r="DF19" s="311"/>
      <c r="DG19" s="311"/>
      <c r="DH19" s="311"/>
      <c r="DI19" s="311"/>
      <c r="DJ19" s="311"/>
      <c r="DK19" s="311"/>
      <c r="DL19" s="311"/>
      <c r="DM19" s="311"/>
      <c r="DN19" s="311"/>
      <c r="DO19" s="311"/>
      <c r="DP19" s="311"/>
      <c r="DQ19" s="311"/>
      <c r="DR19" s="311"/>
      <c r="DS19" s="311"/>
      <c r="DT19" s="311"/>
      <c r="DU19" s="311"/>
      <c r="DV19" s="311"/>
      <c r="DW19" s="311"/>
      <c r="DX19" s="311"/>
      <c r="DY19" s="311"/>
      <c r="DZ19" s="311"/>
      <c r="EA19" s="311"/>
      <c r="EB19" s="311"/>
      <c r="EC19" s="311"/>
      <c r="ED19" s="311"/>
      <c r="EE19" s="311"/>
      <c r="EF19" s="311"/>
      <c r="EG19" s="311"/>
      <c r="EH19" s="311"/>
      <c r="EI19" s="311"/>
      <c r="EJ19" s="311"/>
      <c r="EK19" s="311"/>
      <c r="EL19" s="311"/>
      <c r="EM19" s="311"/>
      <c r="EN19" s="311"/>
      <c r="EO19" s="311"/>
      <c r="EP19" s="311"/>
      <c r="EQ19" s="311"/>
      <c r="ER19" s="311"/>
      <c r="ES19" s="311"/>
      <c r="ET19" s="311"/>
      <c r="EU19" s="311"/>
      <c r="EV19" s="311"/>
      <c r="EW19" s="311"/>
      <c r="EX19" s="311"/>
      <c r="EY19" s="311"/>
      <c r="EZ19" s="311"/>
      <c r="FA19" s="311"/>
      <c r="FB19" s="311"/>
      <c r="FC19" s="311"/>
      <c r="FD19" s="311"/>
      <c r="FE19" s="311"/>
      <c r="FF19" s="311"/>
      <c r="FG19" s="311"/>
      <c r="FH19" s="311"/>
      <c r="FI19" s="311"/>
      <c r="FJ19" s="311"/>
      <c r="FK19" s="311"/>
      <c r="FL19" s="311"/>
      <c r="FM19" s="311"/>
      <c r="FN19" s="311"/>
      <c r="FO19" s="311"/>
      <c r="FP19" s="311"/>
      <c r="FQ19" s="311"/>
      <c r="FR19" s="311"/>
      <c r="FS19" s="311"/>
      <c r="FT19" s="311"/>
      <c r="FU19" s="311"/>
      <c r="FV19" s="311"/>
      <c r="FW19" s="311"/>
      <c r="FX19" s="311"/>
      <c r="FY19" s="311"/>
      <c r="FZ19" s="311"/>
      <c r="GA19" s="311"/>
      <c r="GB19" s="311"/>
      <c r="GC19" s="311"/>
      <c r="GD19" s="311"/>
      <c r="GE19" s="311"/>
      <c r="GF19" s="311"/>
      <c r="GG19" s="311"/>
      <c r="GH19" s="311"/>
      <c r="GI19" s="311"/>
      <c r="GJ19" s="311"/>
      <c r="GK19" s="311"/>
      <c r="GL19" s="311"/>
      <c r="GM19" s="311"/>
      <c r="GN19" s="311"/>
      <c r="GO19" s="311"/>
      <c r="GP19" s="311"/>
      <c r="GQ19" s="311"/>
      <c r="GR19" s="311"/>
      <c r="GS19" s="311"/>
      <c r="GT19" s="311"/>
      <c r="GU19" s="311"/>
      <c r="GV19" s="311"/>
      <c r="GW19" s="311"/>
      <c r="GX19" s="311"/>
      <c r="GY19" s="311"/>
      <c r="GZ19" s="311"/>
      <c r="HA19" s="311"/>
      <c r="HB19" s="311"/>
      <c r="HC19" s="311"/>
      <c r="HD19" s="311"/>
      <c r="HE19" s="311"/>
      <c r="HF19" s="311"/>
      <c r="HG19" s="311"/>
      <c r="HH19" s="311"/>
      <c r="HI19" s="311"/>
      <c r="HJ19" s="311"/>
      <c r="HK19" s="311"/>
      <c r="HL19" s="311"/>
      <c r="HM19" s="311"/>
      <c r="HN19" s="311"/>
      <c r="HO19" s="311"/>
      <c r="HP19" s="311"/>
      <c r="HQ19" s="311"/>
    </row>
    <row r="20" spans="1:225" s="7" customFormat="1" ht="50.25" customHeight="1">
      <c r="A20" s="133">
        <v>5</v>
      </c>
      <c r="B20" s="409" t="str">
        <f>nama_mapel!C14</f>
        <v>Ketrampilan Komputer dan Pengelolaan Informasi</v>
      </c>
      <c r="C20" s="410"/>
      <c r="D20" s="134">
        <f>nama_mapel!D14</f>
        <v>75</v>
      </c>
      <c r="E20" s="184">
        <f>IF(VLOOKUP($J$1,'ENTRY NILAI'!$A$9:$AC$51,M20)=0,"",ROUND(VLOOKUP($J$1,'ENTRY NILAI'!$A$9:$AC$51,M20),0))</f>
        <v>8</v>
      </c>
      <c r="F20" s="185" t="str">
        <f t="shared" si="0"/>
        <v>Delapan puluh delapan</v>
      </c>
      <c r="G20" s="186" t="e">
        <f t="shared" si="2"/>
        <v>#N/A</v>
      </c>
      <c r="H20" s="399" t="str">
        <f>IF(E20="","",IF(E20&gt;=D20,"Dapat ","Belum Dapat ")&amp;"mengukur besaran, Menerapkan hukum gerak, gaya,gerak translasi, rotasi dan keseimbangan benda tegar dalam kehidupan sehari- hari.")</f>
        <v>Belum Dapat mengukur besaran, Menerapkan hukum gerak, gaya,gerak translasi, rotasi dan keseimbangan benda tegar dalam kehidupan sehari- hari.</v>
      </c>
      <c r="I20" s="400"/>
      <c r="J20" s="401"/>
      <c r="K20" s="326"/>
      <c r="L20" s="311">
        <f t="shared" si="1"/>
        <v>0</v>
      </c>
      <c r="M20" s="311">
        <v>14</v>
      </c>
      <c r="N20" s="311"/>
      <c r="O20" s="311">
        <v>8</v>
      </c>
      <c r="P20" s="311" t="s">
        <v>97</v>
      </c>
      <c r="Q20" s="311" t="s">
        <v>98</v>
      </c>
      <c r="R20" s="311"/>
      <c r="S20" s="311"/>
      <c r="T20" s="311"/>
      <c r="U20" s="311"/>
      <c r="V20" s="311"/>
      <c r="W20" s="311"/>
      <c r="X20" s="311"/>
      <c r="Y20" s="311"/>
      <c r="Z20" s="311"/>
      <c r="AA20" s="311"/>
      <c r="AB20" s="311"/>
      <c r="AC20" s="311"/>
      <c r="AD20" s="311"/>
      <c r="AE20" s="311"/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/>
      <c r="AY20" s="311"/>
      <c r="AZ20" s="311"/>
      <c r="BA20" s="311"/>
      <c r="BB20" s="311"/>
      <c r="BC20" s="311"/>
      <c r="BD20" s="311"/>
      <c r="BE20" s="311"/>
      <c r="BF20" s="311"/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/>
      <c r="BU20" s="311"/>
      <c r="BV20" s="311"/>
      <c r="BW20" s="311"/>
      <c r="BX20" s="311"/>
      <c r="BY20" s="311"/>
      <c r="BZ20" s="311"/>
      <c r="CA20" s="311"/>
      <c r="CB20" s="311"/>
      <c r="CC20" s="311"/>
      <c r="CD20" s="311"/>
      <c r="CE20" s="311"/>
      <c r="CF20" s="311"/>
      <c r="CG20" s="311"/>
      <c r="CH20" s="311"/>
      <c r="CI20" s="311"/>
      <c r="CJ20" s="311"/>
      <c r="CK20" s="311"/>
      <c r="CL20" s="311"/>
      <c r="CM20" s="311"/>
      <c r="CN20" s="311"/>
      <c r="CO20" s="311"/>
      <c r="CP20" s="311"/>
      <c r="CQ20" s="311"/>
      <c r="CR20" s="311"/>
      <c r="CS20" s="311"/>
      <c r="CT20" s="311"/>
      <c r="CU20" s="311"/>
      <c r="CV20" s="311"/>
      <c r="CW20" s="311"/>
      <c r="CX20" s="311"/>
      <c r="CY20" s="311"/>
      <c r="CZ20" s="311"/>
      <c r="DA20" s="311"/>
      <c r="DB20" s="311"/>
      <c r="DC20" s="311"/>
      <c r="DD20" s="311"/>
      <c r="DE20" s="311"/>
      <c r="DF20" s="311"/>
      <c r="DG20" s="311"/>
      <c r="DH20" s="311"/>
      <c r="DI20" s="311"/>
      <c r="DJ20" s="311"/>
      <c r="DK20" s="311"/>
      <c r="DL20" s="311"/>
      <c r="DM20" s="311"/>
      <c r="DN20" s="311"/>
      <c r="DO20" s="311"/>
      <c r="DP20" s="311"/>
      <c r="DQ20" s="311"/>
      <c r="DR20" s="311"/>
      <c r="DS20" s="311"/>
      <c r="DT20" s="311"/>
      <c r="DU20" s="311"/>
      <c r="DV20" s="311"/>
      <c r="DW20" s="311"/>
      <c r="DX20" s="311"/>
      <c r="DY20" s="311"/>
      <c r="DZ20" s="311"/>
      <c r="EA20" s="311"/>
      <c r="EB20" s="311"/>
      <c r="EC20" s="311"/>
      <c r="ED20" s="311"/>
      <c r="EE20" s="311"/>
      <c r="EF20" s="311"/>
      <c r="EG20" s="311"/>
      <c r="EH20" s="311"/>
      <c r="EI20" s="311"/>
      <c r="EJ20" s="311"/>
      <c r="EK20" s="311"/>
      <c r="EL20" s="311"/>
      <c r="EM20" s="311"/>
      <c r="EN20" s="311"/>
      <c r="EO20" s="311"/>
      <c r="EP20" s="311"/>
      <c r="EQ20" s="311"/>
      <c r="ER20" s="311"/>
      <c r="ES20" s="311"/>
      <c r="ET20" s="311"/>
      <c r="EU20" s="311"/>
      <c r="EV20" s="311"/>
      <c r="EW20" s="311"/>
      <c r="EX20" s="311"/>
      <c r="EY20" s="311"/>
      <c r="EZ20" s="311"/>
      <c r="FA20" s="311"/>
      <c r="FB20" s="311"/>
      <c r="FC20" s="311"/>
      <c r="FD20" s="311"/>
      <c r="FE20" s="311"/>
      <c r="FF20" s="311"/>
      <c r="FG20" s="311"/>
      <c r="FH20" s="311"/>
      <c r="FI20" s="311"/>
      <c r="FJ20" s="311"/>
      <c r="FK20" s="311"/>
      <c r="FL20" s="311"/>
      <c r="FM20" s="311"/>
      <c r="FN20" s="311"/>
      <c r="FO20" s="311"/>
      <c r="FP20" s="311"/>
      <c r="FQ20" s="311"/>
      <c r="FR20" s="311"/>
      <c r="FS20" s="311"/>
      <c r="FT20" s="311"/>
      <c r="FU20" s="311"/>
      <c r="FV20" s="311"/>
      <c r="FW20" s="311"/>
      <c r="FX20" s="311"/>
      <c r="FY20" s="311"/>
      <c r="FZ20" s="311"/>
      <c r="GA20" s="311"/>
      <c r="GB20" s="311"/>
      <c r="GC20" s="311"/>
      <c r="GD20" s="311"/>
      <c r="GE20" s="311"/>
      <c r="GF20" s="311"/>
      <c r="GG20" s="311"/>
      <c r="GH20" s="311"/>
      <c r="GI20" s="311"/>
      <c r="GJ20" s="311"/>
      <c r="GK20" s="311"/>
      <c r="GL20" s="311"/>
      <c r="GM20" s="311"/>
      <c r="GN20" s="311"/>
      <c r="GO20" s="311"/>
      <c r="GP20" s="311"/>
      <c r="GQ20" s="311"/>
      <c r="GR20" s="311"/>
      <c r="GS20" s="311"/>
      <c r="GT20" s="311"/>
      <c r="GU20" s="311"/>
      <c r="GV20" s="311"/>
      <c r="GW20" s="311"/>
      <c r="GX20" s="311"/>
      <c r="GY20" s="311"/>
      <c r="GZ20" s="311"/>
      <c r="HA20" s="311"/>
      <c r="HB20" s="311"/>
      <c r="HC20" s="311"/>
      <c r="HD20" s="311"/>
      <c r="HE20" s="311"/>
      <c r="HF20" s="311"/>
      <c r="HG20" s="311"/>
      <c r="HH20" s="311"/>
      <c r="HI20" s="311"/>
      <c r="HJ20" s="311"/>
      <c r="HK20" s="311"/>
      <c r="HL20" s="311"/>
      <c r="HM20" s="311"/>
      <c r="HN20" s="311"/>
      <c r="HO20" s="311"/>
      <c r="HP20" s="311"/>
      <c r="HQ20" s="311"/>
    </row>
    <row r="21" spans="1:225" s="7" customFormat="1" ht="49.5" customHeight="1">
      <c r="A21" s="133">
        <v>6</v>
      </c>
      <c r="B21" s="409" t="str">
        <f>nama_mapel!C15</f>
        <v>Kewirausahaan</v>
      </c>
      <c r="C21" s="410"/>
      <c r="D21" s="134">
        <f>nama_mapel!D15</f>
        <v>75</v>
      </c>
      <c r="E21" s="184">
        <f>IF(VLOOKUP($J$1,'ENTRY NILAI'!$A$9:$AC$51,M21)=0,"",ROUND(VLOOKUP($J$1,'ENTRY NILAI'!$A$9:$AC$51,M21),0))</f>
        <v>8</v>
      </c>
      <c r="F21" s="185" t="str">
        <f t="shared" si="0"/>
        <v>Delapan puluh delapan</v>
      </c>
      <c r="G21" s="186" t="e">
        <f t="shared" si="2"/>
        <v>#N/A</v>
      </c>
      <c r="H21" s="399" t="str">
        <f>IF(E21="","",IF(E21&gt;=D21,"Dapat ","Belum Dapat ")&amp;"Memahami kehidupan sosial manusia dengan proses interaksi sosial, sosialisasi, struktur sosial serta penyebab konflik dan mobilitas sosial")</f>
        <v>Belum Dapat Memahami kehidupan sosial manusia dengan proses interaksi sosial, sosialisasi, struktur sosial serta penyebab konflik dan mobilitas sosial</v>
      </c>
      <c r="I21" s="400"/>
      <c r="J21" s="401"/>
      <c r="K21" s="326"/>
      <c r="L21" s="311">
        <f t="shared" si="1"/>
        <v>0</v>
      </c>
      <c r="M21" s="311">
        <v>15</v>
      </c>
      <c r="N21" s="311"/>
      <c r="O21" s="311">
        <v>9</v>
      </c>
      <c r="P21" s="311" t="s">
        <v>105</v>
      </c>
      <c r="Q21" s="311" t="s">
        <v>107</v>
      </c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311"/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/>
      <c r="BU21" s="311"/>
      <c r="BV21" s="311"/>
      <c r="BW21" s="311"/>
      <c r="BX21" s="311"/>
      <c r="BY21" s="311"/>
      <c r="BZ21" s="311"/>
      <c r="CA21" s="311"/>
      <c r="CB21" s="311"/>
      <c r="CC21" s="311"/>
      <c r="CD21" s="311"/>
      <c r="CE21" s="311"/>
      <c r="CF21" s="311"/>
      <c r="CG21" s="311"/>
      <c r="CH21" s="311"/>
      <c r="CI21" s="311"/>
      <c r="CJ21" s="311"/>
      <c r="CK21" s="311"/>
      <c r="CL21" s="311"/>
      <c r="CM21" s="311"/>
      <c r="CN21" s="311"/>
      <c r="CO21" s="311"/>
      <c r="CP21" s="311"/>
      <c r="CQ21" s="311"/>
      <c r="CR21" s="311"/>
      <c r="CS21" s="311"/>
      <c r="CT21" s="311"/>
      <c r="CU21" s="311"/>
      <c r="CV21" s="311"/>
      <c r="CW21" s="311"/>
      <c r="CX21" s="311"/>
      <c r="CY21" s="311"/>
      <c r="CZ21" s="311"/>
      <c r="DA21" s="311"/>
      <c r="DB21" s="311"/>
      <c r="DC21" s="311"/>
      <c r="DD21" s="311"/>
      <c r="DE21" s="311"/>
      <c r="DF21" s="311"/>
      <c r="DG21" s="311"/>
      <c r="DH21" s="311"/>
      <c r="DI21" s="311"/>
      <c r="DJ21" s="311"/>
      <c r="DK21" s="311"/>
      <c r="DL21" s="311"/>
      <c r="DM21" s="311"/>
      <c r="DN21" s="311"/>
      <c r="DO21" s="311"/>
      <c r="DP21" s="311"/>
      <c r="DQ21" s="311"/>
      <c r="DR21" s="311"/>
      <c r="DS21" s="311"/>
      <c r="DT21" s="311"/>
      <c r="DU21" s="311"/>
      <c r="DV21" s="311"/>
      <c r="DW21" s="311"/>
      <c r="DX21" s="311"/>
      <c r="DY21" s="311"/>
      <c r="DZ21" s="311"/>
      <c r="EA21" s="311"/>
      <c r="EB21" s="311"/>
      <c r="EC21" s="311"/>
      <c r="ED21" s="311"/>
      <c r="EE21" s="311"/>
      <c r="EF21" s="311"/>
      <c r="EG21" s="311"/>
      <c r="EH21" s="311"/>
      <c r="EI21" s="311"/>
      <c r="EJ21" s="311"/>
      <c r="EK21" s="311"/>
      <c r="EL21" s="311"/>
      <c r="EM21" s="311"/>
      <c r="EN21" s="311"/>
      <c r="EO21" s="311"/>
      <c r="EP21" s="311"/>
      <c r="EQ21" s="311"/>
      <c r="ER21" s="311"/>
      <c r="ES21" s="311"/>
      <c r="ET21" s="311"/>
      <c r="EU21" s="311"/>
      <c r="EV21" s="311"/>
      <c r="EW21" s="311"/>
      <c r="EX21" s="311"/>
      <c r="EY21" s="311"/>
      <c r="EZ21" s="311"/>
      <c r="FA21" s="311"/>
      <c r="FB21" s="311"/>
      <c r="FC21" s="311"/>
      <c r="FD21" s="311"/>
      <c r="FE21" s="311"/>
      <c r="FF21" s="311"/>
      <c r="FG21" s="311"/>
      <c r="FH21" s="311"/>
      <c r="FI21" s="311"/>
      <c r="FJ21" s="311"/>
      <c r="FK21" s="311"/>
      <c r="FL21" s="311"/>
      <c r="FM21" s="311"/>
      <c r="FN21" s="311"/>
      <c r="FO21" s="311"/>
      <c r="FP21" s="311"/>
      <c r="FQ21" s="311"/>
      <c r="FR21" s="311"/>
      <c r="FS21" s="311"/>
      <c r="FT21" s="311"/>
      <c r="FU21" s="311"/>
      <c r="FV21" s="311"/>
      <c r="FW21" s="311"/>
      <c r="FX21" s="311"/>
      <c r="FY21" s="311"/>
      <c r="FZ21" s="311"/>
      <c r="GA21" s="311"/>
      <c r="GB21" s="311"/>
      <c r="GC21" s="311"/>
      <c r="GD21" s="311"/>
      <c r="GE21" s="311"/>
      <c r="GF21" s="311"/>
      <c r="GG21" s="311"/>
      <c r="GH21" s="311"/>
      <c r="GI21" s="311"/>
      <c r="GJ21" s="311"/>
      <c r="GK21" s="311"/>
      <c r="GL21" s="311"/>
      <c r="GM21" s="311"/>
      <c r="GN21" s="311"/>
      <c r="GO21" s="311"/>
      <c r="GP21" s="311"/>
      <c r="GQ21" s="311"/>
      <c r="GR21" s="311"/>
      <c r="GS21" s="311"/>
      <c r="GT21" s="311"/>
      <c r="GU21" s="311"/>
      <c r="GV21" s="311"/>
      <c r="GW21" s="311"/>
      <c r="GX21" s="311"/>
      <c r="GY21" s="311"/>
      <c r="GZ21" s="311"/>
      <c r="HA21" s="311"/>
      <c r="HB21" s="311"/>
      <c r="HC21" s="311"/>
      <c r="HD21" s="311"/>
      <c r="HE21" s="311"/>
      <c r="HF21" s="311"/>
      <c r="HG21" s="311"/>
      <c r="HH21" s="311"/>
      <c r="HI21" s="311"/>
      <c r="HJ21" s="311"/>
      <c r="HK21" s="311"/>
      <c r="HL21" s="311"/>
      <c r="HM21" s="311"/>
      <c r="HN21" s="311"/>
      <c r="HO21" s="311"/>
      <c r="HP21" s="311"/>
      <c r="HQ21" s="311"/>
    </row>
    <row r="22" spans="1:225" s="7" customFormat="1" ht="16.5" customHeight="1">
      <c r="A22" s="133">
        <v>7</v>
      </c>
      <c r="B22" s="409" t="str">
        <f>nama_mapel!C16</f>
        <v>fisika</v>
      </c>
      <c r="C22" s="410"/>
      <c r="D22" s="134">
        <f>nama_mapel!D16</f>
        <v>75</v>
      </c>
      <c r="E22" s="184">
        <f>IF(VLOOKUP($J$1,'ENTRY NILAI'!$A$9:$AC$51,M22)=0,"",ROUND(VLOOKUP($J$1,'ENTRY NILAI'!$A$9:$AC$51,M22),0))</f>
        <v>8</v>
      </c>
      <c r="F22" s="185" t="str">
        <f t="shared" si="0"/>
        <v>Delapan puluh delapan</v>
      </c>
      <c r="G22" s="186" t="e">
        <f t="shared" si="2"/>
        <v>#N/A</v>
      </c>
      <c r="H22" s="399" t="str">
        <f>IF(E22="","",IF(E22&gt;=D22,"Memenuhi ","Belum memenuhi ")&amp;"mengetik sepuluh jari ,mengidentifikasi dan   mengoperasikan  komputer  personal,     mengoperasikan  periferal, mengoperasikan perangkat  lunak pengolah kata , mengoperasikan Software spreadsheat")</f>
        <v>Belum memenuhi mengetik sepuluh jari ,mengidentifikasi dan   mengoperasikan  komputer  personal,     mengoperasikan  periferal, mengoperasikan perangkat  lunak pengolah kata , mengoperasikan Software spreadsheat</v>
      </c>
      <c r="I22" s="400"/>
      <c r="J22" s="401"/>
      <c r="K22" s="326"/>
      <c r="L22" s="311">
        <f t="shared" si="1"/>
        <v>0</v>
      </c>
      <c r="M22" s="311">
        <v>16</v>
      </c>
      <c r="N22" s="311"/>
      <c r="O22" s="311"/>
      <c r="P22" s="311"/>
      <c r="Q22" s="311"/>
      <c r="R22" s="311"/>
      <c r="S22" s="311">
        <v>0</v>
      </c>
      <c r="T22" s="311" t="s">
        <v>89</v>
      </c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311"/>
      <c r="AJ22" s="311"/>
      <c r="AK22" s="311"/>
      <c r="AL22" s="311"/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/>
      <c r="AY22" s="311"/>
      <c r="AZ22" s="311"/>
      <c r="BA22" s="311"/>
      <c r="BB22" s="311"/>
      <c r="BC22" s="311"/>
      <c r="BD22" s="311"/>
      <c r="BE22" s="311"/>
      <c r="BF22" s="311"/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/>
      <c r="BU22" s="311"/>
      <c r="BV22" s="311"/>
      <c r="BW22" s="311"/>
      <c r="BX22" s="311"/>
      <c r="BY22" s="311"/>
      <c r="BZ22" s="311"/>
      <c r="CA22" s="311"/>
      <c r="CB22" s="311"/>
      <c r="CC22" s="311"/>
      <c r="CD22" s="311"/>
      <c r="CE22" s="311"/>
      <c r="CF22" s="311"/>
      <c r="CG22" s="311"/>
      <c r="CH22" s="311"/>
      <c r="CI22" s="311"/>
      <c r="CJ22" s="311"/>
      <c r="CK22" s="311"/>
      <c r="CL22" s="311"/>
      <c r="CM22" s="311"/>
      <c r="CN22" s="311"/>
      <c r="CO22" s="311"/>
      <c r="CP22" s="311"/>
      <c r="CQ22" s="311"/>
      <c r="CR22" s="311"/>
      <c r="CS22" s="311"/>
      <c r="CT22" s="311"/>
      <c r="CU22" s="311"/>
      <c r="CV22" s="311"/>
      <c r="CW22" s="311"/>
      <c r="CX22" s="311"/>
      <c r="CY22" s="311"/>
      <c r="CZ22" s="311"/>
      <c r="DA22" s="311"/>
      <c r="DB22" s="311"/>
      <c r="DC22" s="311"/>
      <c r="DD22" s="311"/>
      <c r="DE22" s="311"/>
      <c r="DF22" s="311"/>
      <c r="DG22" s="311"/>
      <c r="DH22" s="311"/>
      <c r="DI22" s="311"/>
      <c r="DJ22" s="311"/>
      <c r="DK22" s="311"/>
      <c r="DL22" s="311"/>
      <c r="DM22" s="311"/>
      <c r="DN22" s="311"/>
      <c r="DO22" s="311"/>
      <c r="DP22" s="311"/>
      <c r="DQ22" s="311"/>
      <c r="DR22" s="311"/>
      <c r="DS22" s="311"/>
      <c r="DT22" s="311"/>
      <c r="DU22" s="311"/>
      <c r="DV22" s="311"/>
      <c r="DW22" s="311"/>
      <c r="DX22" s="311"/>
      <c r="DY22" s="311"/>
      <c r="DZ22" s="311"/>
      <c r="EA22" s="311"/>
      <c r="EB22" s="311"/>
      <c r="EC22" s="311"/>
      <c r="ED22" s="311"/>
      <c r="EE22" s="311"/>
      <c r="EF22" s="311"/>
      <c r="EG22" s="311"/>
      <c r="EH22" s="311"/>
      <c r="EI22" s="311"/>
      <c r="EJ22" s="311"/>
      <c r="EK22" s="311"/>
      <c r="EL22" s="311"/>
      <c r="EM22" s="311"/>
      <c r="EN22" s="311"/>
      <c r="EO22" s="311"/>
      <c r="EP22" s="311"/>
      <c r="EQ22" s="311"/>
      <c r="ER22" s="311"/>
      <c r="ES22" s="311"/>
      <c r="ET22" s="311"/>
      <c r="EU22" s="311"/>
      <c r="EV22" s="311"/>
      <c r="EW22" s="311"/>
      <c r="EX22" s="311"/>
      <c r="EY22" s="311"/>
      <c r="EZ22" s="311"/>
      <c r="FA22" s="311"/>
      <c r="FB22" s="311"/>
      <c r="FC22" s="311"/>
      <c r="FD22" s="311"/>
      <c r="FE22" s="311"/>
      <c r="FF22" s="311"/>
      <c r="FG22" s="311"/>
      <c r="FH22" s="311"/>
      <c r="FI22" s="311"/>
      <c r="FJ22" s="311"/>
      <c r="FK22" s="311"/>
      <c r="FL22" s="311"/>
      <c r="FM22" s="311"/>
      <c r="FN22" s="311"/>
      <c r="FO22" s="311"/>
      <c r="FP22" s="311"/>
      <c r="FQ22" s="311"/>
      <c r="FR22" s="311"/>
      <c r="FS22" s="311"/>
      <c r="FT22" s="311"/>
      <c r="FU22" s="311"/>
      <c r="FV22" s="311"/>
      <c r="FW22" s="311"/>
      <c r="FX22" s="311"/>
      <c r="FY22" s="311"/>
      <c r="FZ22" s="311"/>
      <c r="GA22" s="311"/>
      <c r="GB22" s="311"/>
      <c r="GC22" s="311"/>
      <c r="GD22" s="311"/>
      <c r="GE22" s="311"/>
      <c r="GF22" s="311"/>
      <c r="GG22" s="311"/>
      <c r="GH22" s="311"/>
      <c r="GI22" s="311"/>
      <c r="GJ22" s="311"/>
      <c r="GK22" s="311"/>
      <c r="GL22" s="311"/>
      <c r="GM22" s="311"/>
      <c r="GN22" s="311"/>
      <c r="GO22" s="311"/>
      <c r="GP22" s="311"/>
      <c r="GQ22" s="311"/>
      <c r="GR22" s="311"/>
      <c r="GS22" s="311"/>
      <c r="GT22" s="311"/>
      <c r="GU22" s="311"/>
      <c r="GV22" s="311"/>
      <c r="GW22" s="311"/>
      <c r="GX22" s="311"/>
      <c r="GY22" s="311"/>
      <c r="GZ22" s="311"/>
      <c r="HA22" s="311"/>
      <c r="HB22" s="311"/>
      <c r="HC22" s="311"/>
      <c r="HD22" s="311"/>
      <c r="HE22" s="311"/>
      <c r="HF22" s="311"/>
      <c r="HG22" s="311"/>
      <c r="HH22" s="311"/>
      <c r="HI22" s="311"/>
      <c r="HJ22" s="311"/>
      <c r="HK22" s="311"/>
      <c r="HL22" s="311"/>
      <c r="HM22" s="311"/>
      <c r="HN22" s="311"/>
      <c r="HO22" s="311"/>
      <c r="HP22" s="311"/>
      <c r="HQ22" s="311"/>
    </row>
    <row r="23" spans="1:225" s="7" customFormat="1" ht="16.5" customHeight="1">
      <c r="A23" s="133">
        <v>8</v>
      </c>
      <c r="B23" s="409" t="str">
        <f>nama_mapel!C17</f>
        <v>kimia</v>
      </c>
      <c r="C23" s="410"/>
      <c r="D23" s="134">
        <f>nama_mapel!D17</f>
        <v>75</v>
      </c>
      <c r="E23" s="184">
        <f>IF(VLOOKUP($J$1,'ENTRY NILAI'!$A$9:$AC$51,M23)=0,"",ROUND(VLOOKUP($J$1,'ENTRY NILAI'!$A$9:$AC$51,M23),0))</f>
        <v>8</v>
      </c>
      <c r="F23" s="185" t="str">
        <f t="shared" ref="F23:F24" si="3">IF((E23=0),"",CONCATENATE(VLOOKUP(ABS(LEFT(E23,1)),$O$11:$Q$21,3)," ",IF((ABS(RIGHT(E23,1))=0),"",VLOOKUP(ABS(RIGHT(E23,1)),$O$11:$Q$21,2))))</f>
        <v>Delapan puluh delapan</v>
      </c>
      <c r="G23" s="186" t="e">
        <f t="shared" ref="G23:G24" si="4">IF(E23="","",VLOOKUP(E23,$S$16:$T$19,2))</f>
        <v>#N/A</v>
      </c>
      <c r="H23" s="399" t="str">
        <f t="shared" ref="H23:H24" si="5">IF(E23="","",IF(E23&gt;=D23,"Memenuhi ","Belum memenuhi ")&amp;"mengetik sepuluh jari ,mengidentifikasi dan   mengoperasikan  komputer  personal,     mengoperasikan  periferal, mengoperasikan perangkat  lunak pengolah kata , mengoperasikan Software spreadsheat")</f>
        <v>Belum memenuhi mengetik sepuluh jari ,mengidentifikasi dan   mengoperasikan  komputer  personal,     mengoperasikan  periferal, mengoperasikan perangkat  lunak pengolah kata , mengoperasikan Software spreadsheat</v>
      </c>
      <c r="I23" s="400"/>
      <c r="J23" s="401"/>
      <c r="K23" s="326"/>
      <c r="L23" s="311"/>
      <c r="M23" s="311">
        <v>17</v>
      </c>
      <c r="N23" s="311"/>
      <c r="O23" s="311"/>
      <c r="P23" s="311"/>
      <c r="Q23" s="311"/>
      <c r="R23" s="311"/>
      <c r="S23" s="311"/>
      <c r="T23" s="311"/>
      <c r="U23" s="311"/>
      <c r="V23" s="311"/>
      <c r="W23" s="311"/>
      <c r="X23" s="311"/>
      <c r="Y23" s="311"/>
      <c r="Z23" s="311"/>
      <c r="AA23" s="311"/>
      <c r="AB23" s="311"/>
      <c r="AC23" s="311"/>
      <c r="AD23" s="311"/>
      <c r="AE23" s="311"/>
      <c r="AF23" s="311"/>
      <c r="AG23" s="311"/>
      <c r="AH23" s="311"/>
      <c r="AI23" s="311"/>
      <c r="AJ23" s="311"/>
      <c r="AK23" s="311"/>
      <c r="AL23" s="311"/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/>
      <c r="AY23" s="311"/>
      <c r="AZ23" s="311"/>
      <c r="BA23" s="311"/>
      <c r="BB23" s="311"/>
      <c r="BC23" s="311"/>
      <c r="BD23" s="311"/>
      <c r="BE23" s="311"/>
      <c r="BF23" s="311"/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/>
      <c r="BU23" s="311"/>
      <c r="BV23" s="311"/>
      <c r="BW23" s="311"/>
      <c r="BX23" s="311"/>
      <c r="BY23" s="311"/>
      <c r="BZ23" s="311"/>
      <c r="CA23" s="311"/>
      <c r="CB23" s="311"/>
      <c r="CC23" s="311"/>
      <c r="CD23" s="311"/>
      <c r="CE23" s="311"/>
      <c r="CF23" s="311"/>
      <c r="CG23" s="311"/>
      <c r="CH23" s="311"/>
      <c r="CI23" s="311"/>
      <c r="CJ23" s="311"/>
      <c r="CK23" s="311"/>
      <c r="CL23" s="311"/>
      <c r="CM23" s="311"/>
      <c r="CN23" s="311"/>
      <c r="CO23" s="311"/>
      <c r="CP23" s="311"/>
      <c r="CQ23" s="311"/>
      <c r="CR23" s="311"/>
      <c r="CS23" s="311"/>
      <c r="CT23" s="311"/>
      <c r="CU23" s="311"/>
      <c r="CV23" s="311"/>
      <c r="CW23" s="311"/>
      <c r="CX23" s="311"/>
      <c r="CY23" s="311"/>
      <c r="CZ23" s="311"/>
      <c r="DA23" s="311"/>
      <c r="DB23" s="311"/>
      <c r="DC23" s="311"/>
      <c r="DD23" s="311"/>
      <c r="DE23" s="311"/>
      <c r="DF23" s="311"/>
      <c r="DG23" s="311"/>
      <c r="DH23" s="311"/>
      <c r="DI23" s="311"/>
      <c r="DJ23" s="311"/>
      <c r="DK23" s="311"/>
      <c r="DL23" s="311"/>
      <c r="DM23" s="311"/>
      <c r="DN23" s="311"/>
      <c r="DO23" s="311"/>
      <c r="DP23" s="311"/>
      <c r="DQ23" s="311"/>
      <c r="DR23" s="311"/>
      <c r="DS23" s="311"/>
      <c r="DT23" s="311"/>
      <c r="DU23" s="311"/>
      <c r="DV23" s="311"/>
      <c r="DW23" s="311"/>
      <c r="DX23" s="311"/>
      <c r="DY23" s="311"/>
      <c r="DZ23" s="311"/>
      <c r="EA23" s="311"/>
      <c r="EB23" s="311"/>
      <c r="EC23" s="311"/>
      <c r="ED23" s="311"/>
      <c r="EE23" s="311"/>
      <c r="EF23" s="311"/>
      <c r="EG23" s="311"/>
      <c r="EH23" s="311"/>
      <c r="EI23" s="311"/>
      <c r="EJ23" s="311"/>
      <c r="EK23" s="311"/>
      <c r="EL23" s="311"/>
      <c r="EM23" s="311"/>
      <c r="EN23" s="311"/>
      <c r="EO23" s="311"/>
      <c r="EP23" s="311"/>
      <c r="EQ23" s="311"/>
      <c r="ER23" s="311"/>
      <c r="ES23" s="311"/>
      <c r="ET23" s="311"/>
      <c r="EU23" s="311"/>
      <c r="EV23" s="311"/>
      <c r="EW23" s="311"/>
      <c r="EX23" s="311"/>
      <c r="EY23" s="311"/>
      <c r="EZ23" s="311"/>
      <c r="FA23" s="311"/>
      <c r="FB23" s="311"/>
      <c r="FC23" s="311"/>
      <c r="FD23" s="311"/>
      <c r="FE23" s="311"/>
      <c r="FF23" s="311"/>
      <c r="FG23" s="311"/>
      <c r="FH23" s="311"/>
      <c r="FI23" s="311"/>
      <c r="FJ23" s="311"/>
      <c r="FK23" s="311"/>
      <c r="FL23" s="311"/>
      <c r="FM23" s="311"/>
      <c r="FN23" s="311"/>
      <c r="FO23" s="311"/>
      <c r="FP23" s="311"/>
      <c r="FQ23" s="311"/>
      <c r="FR23" s="311"/>
      <c r="FS23" s="311"/>
      <c r="FT23" s="311"/>
      <c r="FU23" s="311"/>
      <c r="FV23" s="311"/>
      <c r="FW23" s="311"/>
      <c r="FX23" s="311"/>
      <c r="FY23" s="311"/>
      <c r="FZ23" s="311"/>
      <c r="GA23" s="311"/>
      <c r="GB23" s="311"/>
      <c r="GC23" s="311"/>
      <c r="GD23" s="311"/>
      <c r="GE23" s="311"/>
      <c r="GF23" s="311"/>
      <c r="GG23" s="311"/>
      <c r="GH23" s="311"/>
      <c r="GI23" s="311"/>
      <c r="GJ23" s="311"/>
      <c r="GK23" s="311"/>
      <c r="GL23" s="311"/>
      <c r="GM23" s="311"/>
      <c r="GN23" s="311"/>
      <c r="GO23" s="311"/>
      <c r="GP23" s="311"/>
      <c r="GQ23" s="311"/>
      <c r="GR23" s="311"/>
      <c r="GS23" s="311"/>
      <c r="GT23" s="311"/>
      <c r="GU23" s="311"/>
      <c r="GV23" s="311"/>
      <c r="GW23" s="311"/>
      <c r="GX23" s="311"/>
      <c r="GY23" s="311"/>
      <c r="GZ23" s="311"/>
      <c r="HA23" s="311"/>
      <c r="HB23" s="311"/>
      <c r="HC23" s="311"/>
      <c r="HD23" s="311"/>
      <c r="HE23" s="311"/>
      <c r="HF23" s="311"/>
      <c r="HG23" s="311"/>
      <c r="HH23" s="311"/>
      <c r="HI23" s="311"/>
      <c r="HJ23" s="311"/>
      <c r="HK23" s="311"/>
      <c r="HL23" s="311"/>
      <c r="HM23" s="311"/>
      <c r="HN23" s="311"/>
      <c r="HO23" s="311"/>
      <c r="HP23" s="311"/>
      <c r="HQ23" s="311"/>
    </row>
    <row r="24" spans="1:225" s="7" customFormat="1" ht="16.5" customHeight="1">
      <c r="A24" s="133">
        <v>9</v>
      </c>
      <c r="B24" s="409" t="str">
        <f>nama_mapel!C18</f>
        <v>bio</v>
      </c>
      <c r="C24" s="410"/>
      <c r="D24" s="134">
        <f>nama_mapel!D18</f>
        <v>75</v>
      </c>
      <c r="E24" s="184">
        <f>IF(VLOOKUP($J$1,'ENTRY NILAI'!$A$9:$AC$51,M24)=0,"",ROUND(VLOOKUP($J$1,'ENTRY NILAI'!$A$9:$AC$51,M24),0))</f>
        <v>8</v>
      </c>
      <c r="F24" s="185" t="str">
        <f t="shared" si="3"/>
        <v>Delapan puluh delapan</v>
      </c>
      <c r="G24" s="186" t="e">
        <f t="shared" si="4"/>
        <v>#N/A</v>
      </c>
      <c r="H24" s="399" t="str">
        <f t="shared" si="5"/>
        <v>Belum memenuhi mengetik sepuluh jari ,mengidentifikasi dan   mengoperasikan  komputer  personal,     mengoperasikan  periferal, mengoperasikan perangkat  lunak pengolah kata , mengoperasikan Software spreadsheat</v>
      </c>
      <c r="I24" s="400"/>
      <c r="J24" s="401"/>
      <c r="K24" s="326"/>
      <c r="L24" s="311"/>
      <c r="M24" s="311">
        <v>18</v>
      </c>
      <c r="N24" s="311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  <c r="AA24" s="311"/>
      <c r="AB24" s="311"/>
      <c r="AC24" s="311"/>
      <c r="AD24" s="311"/>
      <c r="AE24" s="311"/>
      <c r="AF24" s="311"/>
      <c r="AG24" s="311"/>
      <c r="AH24" s="311"/>
      <c r="AI24" s="311"/>
      <c r="AJ24" s="311"/>
      <c r="AK24" s="311"/>
      <c r="AL24" s="311"/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/>
      <c r="AY24" s="311"/>
      <c r="AZ24" s="311"/>
      <c r="BA24" s="311"/>
      <c r="BB24" s="311"/>
      <c r="BC24" s="311"/>
      <c r="BD24" s="311"/>
      <c r="BE24" s="311"/>
      <c r="BF24" s="311"/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/>
      <c r="BU24" s="311"/>
      <c r="BV24" s="311"/>
      <c r="BW24" s="311"/>
      <c r="BX24" s="311"/>
      <c r="BY24" s="311"/>
      <c r="BZ24" s="311"/>
      <c r="CA24" s="311"/>
      <c r="CB24" s="311"/>
      <c r="CC24" s="311"/>
      <c r="CD24" s="311"/>
      <c r="CE24" s="311"/>
      <c r="CF24" s="311"/>
      <c r="CG24" s="311"/>
      <c r="CH24" s="311"/>
      <c r="CI24" s="311"/>
      <c r="CJ24" s="311"/>
      <c r="CK24" s="311"/>
      <c r="CL24" s="311"/>
      <c r="CM24" s="311"/>
      <c r="CN24" s="311"/>
      <c r="CO24" s="311"/>
      <c r="CP24" s="311"/>
      <c r="CQ24" s="311"/>
      <c r="CR24" s="311"/>
      <c r="CS24" s="311"/>
      <c r="CT24" s="311"/>
      <c r="CU24" s="311"/>
      <c r="CV24" s="311"/>
      <c r="CW24" s="311"/>
      <c r="CX24" s="311"/>
      <c r="CY24" s="311"/>
      <c r="CZ24" s="311"/>
      <c r="DA24" s="311"/>
      <c r="DB24" s="311"/>
      <c r="DC24" s="311"/>
      <c r="DD24" s="311"/>
      <c r="DE24" s="311"/>
      <c r="DF24" s="311"/>
      <c r="DG24" s="311"/>
      <c r="DH24" s="311"/>
      <c r="DI24" s="311"/>
      <c r="DJ24" s="311"/>
      <c r="DK24" s="311"/>
      <c r="DL24" s="311"/>
      <c r="DM24" s="311"/>
      <c r="DN24" s="311"/>
      <c r="DO24" s="311"/>
      <c r="DP24" s="311"/>
      <c r="DQ24" s="311"/>
      <c r="DR24" s="311"/>
      <c r="DS24" s="311"/>
      <c r="DT24" s="311"/>
      <c r="DU24" s="311"/>
      <c r="DV24" s="311"/>
      <c r="DW24" s="311"/>
      <c r="DX24" s="311"/>
      <c r="DY24" s="311"/>
      <c r="DZ24" s="311"/>
      <c r="EA24" s="311"/>
      <c r="EB24" s="311"/>
      <c r="EC24" s="311"/>
      <c r="ED24" s="311"/>
      <c r="EE24" s="311"/>
      <c r="EF24" s="311"/>
      <c r="EG24" s="311"/>
      <c r="EH24" s="311"/>
      <c r="EI24" s="311"/>
      <c r="EJ24" s="311"/>
      <c r="EK24" s="311"/>
      <c r="EL24" s="311"/>
      <c r="EM24" s="311"/>
      <c r="EN24" s="311"/>
      <c r="EO24" s="311"/>
      <c r="EP24" s="311"/>
      <c r="EQ24" s="311"/>
      <c r="ER24" s="311"/>
      <c r="ES24" s="311"/>
      <c r="ET24" s="311"/>
      <c r="EU24" s="311"/>
      <c r="EV24" s="311"/>
      <c r="EW24" s="311"/>
      <c r="EX24" s="311"/>
      <c r="EY24" s="311"/>
      <c r="EZ24" s="311"/>
      <c r="FA24" s="311"/>
      <c r="FB24" s="311"/>
      <c r="FC24" s="311"/>
      <c r="FD24" s="311"/>
      <c r="FE24" s="311"/>
      <c r="FF24" s="311"/>
      <c r="FG24" s="311"/>
      <c r="FH24" s="311"/>
      <c r="FI24" s="311"/>
      <c r="FJ24" s="311"/>
      <c r="FK24" s="311"/>
      <c r="FL24" s="311"/>
      <c r="FM24" s="311"/>
      <c r="FN24" s="311"/>
      <c r="FO24" s="311"/>
      <c r="FP24" s="311"/>
      <c r="FQ24" s="311"/>
      <c r="FR24" s="311"/>
      <c r="FS24" s="311"/>
      <c r="FT24" s="311"/>
      <c r="FU24" s="311"/>
      <c r="FV24" s="311"/>
      <c r="FW24" s="311"/>
      <c r="FX24" s="311"/>
      <c r="FY24" s="311"/>
      <c r="FZ24" s="311"/>
      <c r="GA24" s="311"/>
      <c r="GB24" s="311"/>
      <c r="GC24" s="311"/>
      <c r="GD24" s="311"/>
      <c r="GE24" s="311"/>
      <c r="GF24" s="311"/>
      <c r="GG24" s="311"/>
      <c r="GH24" s="311"/>
      <c r="GI24" s="311"/>
      <c r="GJ24" s="311"/>
      <c r="GK24" s="311"/>
      <c r="GL24" s="311"/>
      <c r="GM24" s="311"/>
      <c r="GN24" s="311"/>
      <c r="GO24" s="311"/>
      <c r="GP24" s="311"/>
      <c r="GQ24" s="311"/>
      <c r="GR24" s="311"/>
      <c r="GS24" s="311"/>
      <c r="GT24" s="311"/>
      <c r="GU24" s="311"/>
      <c r="GV24" s="311"/>
      <c r="GW24" s="311"/>
      <c r="GX24" s="311"/>
      <c r="GY24" s="311"/>
      <c r="GZ24" s="311"/>
      <c r="HA24" s="311"/>
      <c r="HB24" s="311"/>
      <c r="HC24" s="311"/>
      <c r="HD24" s="311"/>
      <c r="HE24" s="311"/>
      <c r="HF24" s="311"/>
      <c r="HG24" s="311"/>
      <c r="HH24" s="311"/>
      <c r="HI24" s="311"/>
      <c r="HJ24" s="311"/>
      <c r="HK24" s="311"/>
      <c r="HL24" s="311"/>
      <c r="HM24" s="311"/>
      <c r="HN24" s="311"/>
      <c r="HO24" s="311"/>
      <c r="HP24" s="311"/>
      <c r="HQ24" s="311"/>
    </row>
    <row r="25" spans="1:225" s="7" customFormat="1" ht="16.5" customHeight="1">
      <c r="A25" s="133"/>
      <c r="B25" s="409"/>
      <c r="C25" s="410"/>
      <c r="D25" s="134"/>
      <c r="E25" s="184"/>
      <c r="F25" s="185"/>
      <c r="G25" s="186"/>
      <c r="H25" s="399"/>
      <c r="I25" s="400"/>
      <c r="J25" s="401"/>
      <c r="K25" s="326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11"/>
      <c r="Y25" s="311"/>
      <c r="Z25" s="311"/>
      <c r="AA25" s="311"/>
      <c r="AB25" s="311"/>
      <c r="AC25" s="311"/>
      <c r="AD25" s="311"/>
      <c r="AE25" s="311"/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1"/>
      <c r="BA25" s="311"/>
      <c r="BB25" s="311"/>
      <c r="BC25" s="311"/>
      <c r="BD25" s="311"/>
      <c r="BE25" s="311"/>
      <c r="BF25" s="311"/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/>
      <c r="BU25" s="311"/>
      <c r="BV25" s="311"/>
      <c r="BW25" s="311"/>
      <c r="BX25" s="311"/>
      <c r="BY25" s="311"/>
      <c r="BZ25" s="311"/>
      <c r="CA25" s="311"/>
      <c r="CB25" s="311"/>
      <c r="CC25" s="311"/>
      <c r="CD25" s="311"/>
      <c r="CE25" s="311"/>
      <c r="CF25" s="311"/>
      <c r="CG25" s="311"/>
      <c r="CH25" s="311"/>
      <c r="CI25" s="311"/>
      <c r="CJ25" s="311"/>
      <c r="CK25" s="311"/>
      <c r="CL25" s="311"/>
      <c r="CM25" s="311"/>
      <c r="CN25" s="311"/>
      <c r="CO25" s="311"/>
      <c r="CP25" s="311"/>
      <c r="CQ25" s="311"/>
      <c r="CR25" s="311"/>
      <c r="CS25" s="311"/>
      <c r="CT25" s="311"/>
      <c r="CU25" s="311"/>
      <c r="CV25" s="311"/>
      <c r="CW25" s="311"/>
      <c r="CX25" s="311"/>
      <c r="CY25" s="311"/>
      <c r="CZ25" s="311"/>
      <c r="DA25" s="311"/>
      <c r="DB25" s="311"/>
      <c r="DC25" s="311"/>
      <c r="DD25" s="311"/>
      <c r="DE25" s="311"/>
      <c r="DF25" s="311"/>
      <c r="DG25" s="311"/>
      <c r="DH25" s="311"/>
      <c r="DI25" s="311"/>
      <c r="DJ25" s="311"/>
      <c r="DK25" s="311"/>
      <c r="DL25" s="311"/>
      <c r="DM25" s="311"/>
      <c r="DN25" s="311"/>
      <c r="DO25" s="311"/>
      <c r="DP25" s="311"/>
      <c r="DQ25" s="311"/>
      <c r="DR25" s="311"/>
      <c r="DS25" s="311"/>
      <c r="DT25" s="311"/>
      <c r="DU25" s="311"/>
      <c r="DV25" s="311"/>
      <c r="DW25" s="311"/>
      <c r="DX25" s="311"/>
      <c r="DY25" s="311"/>
      <c r="DZ25" s="311"/>
      <c r="EA25" s="311"/>
      <c r="EB25" s="311"/>
      <c r="EC25" s="311"/>
      <c r="ED25" s="311"/>
      <c r="EE25" s="311"/>
      <c r="EF25" s="311"/>
      <c r="EG25" s="311"/>
      <c r="EH25" s="311"/>
      <c r="EI25" s="311"/>
      <c r="EJ25" s="311"/>
      <c r="EK25" s="311"/>
      <c r="EL25" s="311"/>
      <c r="EM25" s="311"/>
      <c r="EN25" s="311"/>
      <c r="EO25" s="311"/>
      <c r="EP25" s="311"/>
      <c r="EQ25" s="311"/>
      <c r="ER25" s="311"/>
      <c r="ES25" s="311"/>
      <c r="ET25" s="311"/>
      <c r="EU25" s="311"/>
      <c r="EV25" s="311"/>
      <c r="EW25" s="311"/>
      <c r="EX25" s="311"/>
      <c r="EY25" s="311"/>
      <c r="EZ25" s="311"/>
      <c r="FA25" s="311"/>
      <c r="FB25" s="311"/>
      <c r="FC25" s="311"/>
      <c r="FD25" s="311"/>
      <c r="FE25" s="311"/>
      <c r="FF25" s="311"/>
      <c r="FG25" s="311"/>
      <c r="FH25" s="311"/>
      <c r="FI25" s="311"/>
      <c r="FJ25" s="311"/>
      <c r="FK25" s="311"/>
      <c r="FL25" s="311"/>
      <c r="FM25" s="311"/>
      <c r="FN25" s="311"/>
      <c r="FO25" s="311"/>
      <c r="FP25" s="311"/>
      <c r="FQ25" s="311"/>
      <c r="FR25" s="311"/>
      <c r="FS25" s="311"/>
      <c r="FT25" s="311"/>
      <c r="FU25" s="311"/>
      <c r="FV25" s="311"/>
      <c r="FW25" s="311"/>
      <c r="FX25" s="311"/>
      <c r="FY25" s="311"/>
      <c r="FZ25" s="311"/>
      <c r="GA25" s="311"/>
      <c r="GB25" s="311"/>
      <c r="GC25" s="311"/>
      <c r="GD25" s="311"/>
      <c r="GE25" s="311"/>
      <c r="GF25" s="311"/>
      <c r="GG25" s="311"/>
      <c r="GH25" s="311"/>
      <c r="GI25" s="311"/>
      <c r="GJ25" s="311"/>
      <c r="GK25" s="311"/>
      <c r="GL25" s="311"/>
      <c r="GM25" s="311"/>
      <c r="GN25" s="311"/>
      <c r="GO25" s="311"/>
      <c r="GP25" s="311"/>
      <c r="GQ25" s="311"/>
      <c r="GR25" s="311"/>
      <c r="GS25" s="311"/>
      <c r="GT25" s="311"/>
      <c r="GU25" s="311"/>
      <c r="GV25" s="311"/>
      <c r="GW25" s="311"/>
      <c r="GX25" s="311"/>
      <c r="GY25" s="311"/>
      <c r="GZ25" s="311"/>
      <c r="HA25" s="311"/>
      <c r="HB25" s="311"/>
      <c r="HC25" s="311"/>
      <c r="HD25" s="311"/>
      <c r="HE25" s="311"/>
      <c r="HF25" s="311"/>
      <c r="HG25" s="311"/>
      <c r="HH25" s="311"/>
      <c r="HI25" s="311"/>
      <c r="HJ25" s="311"/>
      <c r="HK25" s="311"/>
      <c r="HL25" s="311"/>
      <c r="HM25" s="311"/>
      <c r="HN25" s="311"/>
      <c r="HO25" s="311"/>
      <c r="HP25" s="311"/>
      <c r="HQ25" s="311"/>
    </row>
    <row r="26" spans="1:225" s="7" customFormat="1" ht="15" customHeight="1">
      <c r="A26" s="131" t="s">
        <v>16</v>
      </c>
      <c r="B26" s="124" t="s">
        <v>29</v>
      </c>
      <c r="C26" s="136"/>
      <c r="D26" s="137"/>
      <c r="E26" s="187"/>
      <c r="F26" s="188" t="str">
        <f t="shared" si="0"/>
        <v/>
      </c>
      <c r="G26" s="189"/>
      <c r="H26" s="396"/>
      <c r="I26" s="397"/>
      <c r="J26" s="398"/>
      <c r="K26" s="326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  <c r="W26" s="311"/>
      <c r="X26" s="311"/>
      <c r="Y26" s="311"/>
      <c r="Z26" s="311"/>
      <c r="AA26" s="311"/>
      <c r="AB26" s="311"/>
      <c r="AC26" s="311"/>
      <c r="AD26" s="311"/>
      <c r="AE26" s="311"/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/>
      <c r="AZ26" s="311"/>
      <c r="BA26" s="311"/>
      <c r="BB26" s="311"/>
      <c r="BC26" s="311"/>
      <c r="BD26" s="311"/>
      <c r="BE26" s="311"/>
      <c r="BF26" s="311"/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/>
      <c r="BU26" s="311"/>
      <c r="BV26" s="311"/>
      <c r="BW26" s="311"/>
      <c r="BX26" s="311"/>
      <c r="BY26" s="311"/>
      <c r="BZ26" s="311"/>
      <c r="CA26" s="311"/>
      <c r="CB26" s="311"/>
      <c r="CC26" s="311"/>
      <c r="CD26" s="311"/>
      <c r="CE26" s="311"/>
      <c r="CF26" s="311"/>
      <c r="CG26" s="311"/>
      <c r="CH26" s="311"/>
      <c r="CI26" s="311"/>
      <c r="CJ26" s="311"/>
      <c r="CK26" s="311"/>
      <c r="CL26" s="311"/>
      <c r="CM26" s="311"/>
      <c r="CN26" s="311"/>
      <c r="CO26" s="311"/>
      <c r="CP26" s="311"/>
      <c r="CQ26" s="311"/>
      <c r="CR26" s="311"/>
      <c r="CS26" s="311"/>
      <c r="CT26" s="311"/>
      <c r="CU26" s="311"/>
      <c r="CV26" s="311"/>
      <c r="CW26" s="311"/>
      <c r="CX26" s="311"/>
      <c r="CY26" s="311"/>
      <c r="CZ26" s="311"/>
      <c r="DA26" s="311"/>
      <c r="DB26" s="311"/>
      <c r="DC26" s="311"/>
      <c r="DD26" s="311"/>
      <c r="DE26" s="311"/>
      <c r="DF26" s="311"/>
      <c r="DG26" s="311"/>
      <c r="DH26" s="311"/>
      <c r="DI26" s="311"/>
      <c r="DJ26" s="311"/>
      <c r="DK26" s="311"/>
      <c r="DL26" s="311"/>
      <c r="DM26" s="311"/>
      <c r="DN26" s="311"/>
      <c r="DO26" s="311"/>
      <c r="DP26" s="311"/>
      <c r="DQ26" s="311"/>
      <c r="DR26" s="311"/>
      <c r="DS26" s="311"/>
      <c r="DT26" s="311"/>
      <c r="DU26" s="311"/>
      <c r="DV26" s="311"/>
      <c r="DW26" s="311"/>
      <c r="DX26" s="311"/>
      <c r="DY26" s="311"/>
      <c r="DZ26" s="311"/>
      <c r="EA26" s="311"/>
      <c r="EB26" s="311"/>
      <c r="EC26" s="311"/>
      <c r="ED26" s="311"/>
      <c r="EE26" s="311"/>
      <c r="EF26" s="311"/>
      <c r="EG26" s="311"/>
      <c r="EH26" s="311"/>
      <c r="EI26" s="311"/>
      <c r="EJ26" s="311"/>
      <c r="EK26" s="311"/>
      <c r="EL26" s="311"/>
      <c r="EM26" s="311"/>
      <c r="EN26" s="311"/>
      <c r="EO26" s="311"/>
      <c r="EP26" s="311"/>
      <c r="EQ26" s="311"/>
      <c r="ER26" s="311"/>
      <c r="ES26" s="311"/>
      <c r="ET26" s="311"/>
      <c r="EU26" s="311"/>
      <c r="EV26" s="311"/>
      <c r="EW26" s="311"/>
      <c r="EX26" s="311"/>
      <c r="EY26" s="311"/>
      <c r="EZ26" s="311"/>
      <c r="FA26" s="311"/>
      <c r="FB26" s="311"/>
      <c r="FC26" s="311"/>
      <c r="FD26" s="311"/>
      <c r="FE26" s="311"/>
      <c r="FF26" s="311"/>
      <c r="FG26" s="311"/>
      <c r="FH26" s="311"/>
      <c r="FI26" s="311"/>
      <c r="FJ26" s="311"/>
      <c r="FK26" s="311"/>
      <c r="FL26" s="311"/>
      <c r="FM26" s="311"/>
      <c r="FN26" s="311"/>
      <c r="FO26" s="311"/>
      <c r="FP26" s="311"/>
      <c r="FQ26" s="311"/>
      <c r="FR26" s="311"/>
      <c r="FS26" s="311"/>
      <c r="FT26" s="311"/>
      <c r="FU26" s="311"/>
      <c r="FV26" s="311"/>
      <c r="FW26" s="311"/>
      <c r="FX26" s="311"/>
      <c r="FY26" s="311"/>
      <c r="FZ26" s="311"/>
      <c r="GA26" s="311"/>
      <c r="GB26" s="311"/>
      <c r="GC26" s="311"/>
      <c r="GD26" s="311"/>
      <c r="GE26" s="311"/>
      <c r="GF26" s="311"/>
      <c r="GG26" s="311"/>
      <c r="GH26" s="311"/>
      <c r="GI26" s="311"/>
      <c r="GJ26" s="311"/>
      <c r="GK26" s="311"/>
      <c r="GL26" s="311"/>
      <c r="GM26" s="311"/>
      <c r="GN26" s="311"/>
      <c r="GO26" s="311"/>
      <c r="GP26" s="311"/>
      <c r="GQ26" s="311"/>
      <c r="GR26" s="311"/>
      <c r="GS26" s="311"/>
      <c r="GT26" s="311"/>
      <c r="GU26" s="311"/>
      <c r="GV26" s="311"/>
      <c r="GW26" s="311"/>
      <c r="GX26" s="311"/>
      <c r="GY26" s="311"/>
      <c r="GZ26" s="311"/>
      <c r="HA26" s="311"/>
      <c r="HB26" s="311"/>
      <c r="HC26" s="311"/>
      <c r="HD26" s="311"/>
      <c r="HE26" s="311"/>
      <c r="HF26" s="311"/>
      <c r="HG26" s="311"/>
      <c r="HH26" s="311"/>
      <c r="HI26" s="311"/>
      <c r="HJ26" s="311"/>
      <c r="HK26" s="311"/>
      <c r="HL26" s="311"/>
      <c r="HM26" s="311"/>
      <c r="HN26" s="311"/>
      <c r="HO26" s="311"/>
      <c r="HP26" s="311"/>
      <c r="HQ26" s="311"/>
    </row>
    <row r="27" spans="1:225" s="7" customFormat="1" ht="25.5" customHeight="1">
      <c r="A27" s="138">
        <v>1</v>
      </c>
      <c r="B27" s="409" t="str">
        <f>nama_mapel!C21</f>
        <v>Memahami Prinsip-prinsip Bisnis</v>
      </c>
      <c r="C27" s="410"/>
      <c r="D27" s="134">
        <f>nama_mapel!D21</f>
        <v>74</v>
      </c>
      <c r="E27" s="184" t="str">
        <f>IF(VLOOKUP($J$1,'ENTRY NILAI'!$A$9:$AC$51,M27)=0,"",ROUND(VLOOKUP($J$1,'ENTRY NILAI'!$A$9:$AC$51,M27),0))</f>
        <v/>
      </c>
      <c r="F27" s="185" t="e">
        <f t="shared" si="0"/>
        <v>#VALUE!</v>
      </c>
      <c r="G27" s="186" t="str">
        <f>IF(E27&lt;D27,"Belum Kompeten","Kompeten")</f>
        <v>Kompeten</v>
      </c>
      <c r="H27" s="405" t="str">
        <f>IF(E27="","",IF(E27&gt;=D27+5,"Baik Dalam  ","Cukup dalam ")&amp;B27)</f>
        <v/>
      </c>
      <c r="I27" s="406"/>
      <c r="J27" s="407"/>
      <c r="K27" s="326"/>
      <c r="L27" s="311" t="str">
        <f t="shared" si="1"/>
        <v/>
      </c>
      <c r="M27" s="311">
        <v>19</v>
      </c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11"/>
      <c r="Y27" s="311"/>
      <c r="Z27" s="311"/>
      <c r="AA27" s="311"/>
      <c r="AB27" s="311"/>
      <c r="AC27" s="311"/>
      <c r="AD27" s="311"/>
      <c r="AE27" s="311"/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1"/>
      <c r="BA27" s="311"/>
      <c r="BB27" s="311"/>
      <c r="BC27" s="311"/>
      <c r="BD27" s="311"/>
      <c r="BE27" s="311"/>
      <c r="BF27" s="311"/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/>
      <c r="BU27" s="311"/>
      <c r="BV27" s="311"/>
      <c r="BW27" s="311"/>
      <c r="BX27" s="311"/>
      <c r="BY27" s="311"/>
      <c r="BZ27" s="311"/>
      <c r="CA27" s="311"/>
      <c r="CB27" s="311"/>
      <c r="CC27" s="311"/>
      <c r="CD27" s="311"/>
      <c r="CE27" s="311"/>
      <c r="CF27" s="311"/>
      <c r="CG27" s="311"/>
      <c r="CH27" s="311"/>
      <c r="CI27" s="311"/>
      <c r="CJ27" s="311"/>
      <c r="CK27" s="311"/>
      <c r="CL27" s="311"/>
      <c r="CM27" s="311"/>
      <c r="CN27" s="311"/>
      <c r="CO27" s="311"/>
      <c r="CP27" s="311"/>
      <c r="CQ27" s="311"/>
      <c r="CR27" s="311"/>
      <c r="CS27" s="311"/>
      <c r="CT27" s="311"/>
      <c r="CU27" s="311"/>
      <c r="CV27" s="311"/>
      <c r="CW27" s="311"/>
      <c r="CX27" s="311"/>
      <c r="CY27" s="311"/>
      <c r="CZ27" s="311"/>
      <c r="DA27" s="311"/>
      <c r="DB27" s="311"/>
      <c r="DC27" s="311"/>
      <c r="DD27" s="311"/>
      <c r="DE27" s="311"/>
      <c r="DF27" s="311"/>
      <c r="DG27" s="311"/>
      <c r="DH27" s="311"/>
      <c r="DI27" s="311"/>
      <c r="DJ27" s="311"/>
      <c r="DK27" s="311"/>
      <c r="DL27" s="311"/>
      <c r="DM27" s="311"/>
      <c r="DN27" s="311"/>
      <c r="DO27" s="311"/>
      <c r="DP27" s="311"/>
      <c r="DQ27" s="311"/>
      <c r="DR27" s="311"/>
      <c r="DS27" s="311"/>
      <c r="DT27" s="311"/>
      <c r="DU27" s="311"/>
      <c r="DV27" s="311"/>
      <c r="DW27" s="311"/>
      <c r="DX27" s="311"/>
      <c r="DY27" s="311"/>
      <c r="DZ27" s="311"/>
      <c r="EA27" s="311"/>
      <c r="EB27" s="311"/>
      <c r="EC27" s="311"/>
      <c r="ED27" s="311"/>
      <c r="EE27" s="311"/>
      <c r="EF27" s="311"/>
      <c r="EG27" s="311"/>
      <c r="EH27" s="311"/>
      <c r="EI27" s="311"/>
      <c r="EJ27" s="311"/>
      <c r="EK27" s="311"/>
      <c r="EL27" s="311"/>
      <c r="EM27" s="311"/>
      <c r="EN27" s="311"/>
      <c r="EO27" s="311"/>
      <c r="EP27" s="311"/>
      <c r="EQ27" s="311"/>
      <c r="ER27" s="311"/>
      <c r="ES27" s="311"/>
      <c r="ET27" s="311"/>
      <c r="EU27" s="311"/>
      <c r="EV27" s="311"/>
      <c r="EW27" s="311"/>
      <c r="EX27" s="311"/>
      <c r="EY27" s="311"/>
      <c r="EZ27" s="311"/>
      <c r="FA27" s="311"/>
      <c r="FB27" s="311"/>
      <c r="FC27" s="311"/>
      <c r="FD27" s="311"/>
      <c r="FE27" s="311"/>
      <c r="FF27" s="311"/>
      <c r="FG27" s="311"/>
      <c r="FH27" s="311"/>
      <c r="FI27" s="311"/>
      <c r="FJ27" s="311"/>
      <c r="FK27" s="311"/>
      <c r="FL27" s="311"/>
      <c r="FM27" s="311"/>
      <c r="FN27" s="311"/>
      <c r="FO27" s="311"/>
      <c r="FP27" s="311"/>
      <c r="FQ27" s="311"/>
      <c r="FR27" s="311"/>
      <c r="FS27" s="311"/>
      <c r="FT27" s="311"/>
      <c r="FU27" s="311"/>
      <c r="FV27" s="311"/>
      <c r="FW27" s="311"/>
      <c r="FX27" s="311"/>
      <c r="FY27" s="311"/>
      <c r="FZ27" s="311"/>
      <c r="GA27" s="311"/>
      <c r="GB27" s="311"/>
      <c r="GC27" s="311"/>
      <c r="GD27" s="311"/>
      <c r="GE27" s="311"/>
      <c r="GF27" s="311"/>
      <c r="GG27" s="311"/>
      <c r="GH27" s="311"/>
      <c r="GI27" s="311"/>
      <c r="GJ27" s="311"/>
      <c r="GK27" s="311"/>
      <c r="GL27" s="311"/>
      <c r="GM27" s="311"/>
      <c r="GN27" s="311"/>
      <c r="GO27" s="311"/>
      <c r="GP27" s="311"/>
      <c r="GQ27" s="311"/>
      <c r="GR27" s="311"/>
      <c r="GS27" s="311"/>
      <c r="GT27" s="311"/>
      <c r="GU27" s="311"/>
      <c r="GV27" s="311"/>
      <c r="GW27" s="311"/>
      <c r="GX27" s="311"/>
      <c r="GY27" s="311"/>
      <c r="GZ27" s="311"/>
      <c r="HA27" s="311"/>
      <c r="HB27" s="311"/>
      <c r="HC27" s="311"/>
      <c r="HD27" s="311"/>
      <c r="HE27" s="311"/>
      <c r="HF27" s="311"/>
      <c r="HG27" s="311"/>
      <c r="HH27" s="311"/>
      <c r="HI27" s="311"/>
      <c r="HJ27" s="311"/>
      <c r="HK27" s="311"/>
      <c r="HL27" s="311"/>
      <c r="HM27" s="311"/>
      <c r="HN27" s="311"/>
      <c r="HO27" s="311"/>
      <c r="HP27" s="311"/>
      <c r="HQ27" s="311"/>
    </row>
    <row r="28" spans="1:225" s="7" customFormat="1" ht="12.75" customHeight="1">
      <c r="A28" s="138">
        <v>2</v>
      </c>
      <c r="B28" s="193" t="str">
        <f>nama_mapel!C22</f>
        <v>Menagih Pembayaran</v>
      </c>
      <c r="C28" s="194"/>
      <c r="D28" s="134">
        <f>nama_mapel!D22</f>
        <v>74</v>
      </c>
      <c r="E28" s="184" t="str">
        <f>IF(VLOOKUP($J$1,'ENTRY NILAI'!$A$9:$AC$51,M28)=0,"",ROUND(VLOOKUP($J$1,'ENTRY NILAI'!$A$9:$AC$51,M28),0))</f>
        <v/>
      </c>
      <c r="F28" s="185" t="e">
        <f t="shared" si="0"/>
        <v>#VALUE!</v>
      </c>
      <c r="G28" s="186" t="str">
        <f t="shared" ref="G28:G36" si="6">IF(E28&lt;D28,"Belum Kompeten","Kompeten")</f>
        <v>Kompeten</v>
      </c>
      <c r="H28" s="402" t="str">
        <f>IF(E28="","",IF(E28&gt;=D28+5,"Baik Dalam  ","Cukup dalam ")&amp;B28)</f>
        <v/>
      </c>
      <c r="I28" s="403"/>
      <c r="J28" s="404"/>
      <c r="K28" s="326"/>
      <c r="L28" s="311" t="str">
        <f t="shared" si="1"/>
        <v/>
      </c>
      <c r="M28" s="311">
        <v>20</v>
      </c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11"/>
      <c r="Y28" s="311"/>
      <c r="Z28" s="311"/>
      <c r="AA28" s="311"/>
      <c r="AB28" s="311"/>
      <c r="AC28" s="311"/>
      <c r="AD28" s="311"/>
      <c r="AE28" s="311"/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1"/>
      <c r="BA28" s="311"/>
      <c r="BB28" s="311"/>
      <c r="BC28" s="311"/>
      <c r="BD28" s="311"/>
      <c r="BE28" s="311"/>
      <c r="BF28" s="311"/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/>
      <c r="BU28" s="311"/>
      <c r="BV28" s="311"/>
      <c r="BW28" s="311"/>
      <c r="BX28" s="311"/>
      <c r="BY28" s="311"/>
      <c r="BZ28" s="311"/>
      <c r="CA28" s="311"/>
      <c r="CB28" s="311"/>
      <c r="CC28" s="311"/>
      <c r="CD28" s="311"/>
      <c r="CE28" s="311"/>
      <c r="CF28" s="311"/>
      <c r="CG28" s="311"/>
      <c r="CH28" s="311"/>
      <c r="CI28" s="311"/>
      <c r="CJ28" s="311"/>
      <c r="CK28" s="311"/>
      <c r="CL28" s="311"/>
      <c r="CM28" s="311"/>
      <c r="CN28" s="311"/>
      <c r="CO28" s="311"/>
      <c r="CP28" s="311"/>
      <c r="CQ28" s="311"/>
      <c r="CR28" s="311"/>
      <c r="CS28" s="311"/>
      <c r="CT28" s="311"/>
      <c r="CU28" s="311"/>
      <c r="CV28" s="311"/>
      <c r="CW28" s="311"/>
      <c r="CX28" s="311"/>
      <c r="CY28" s="311"/>
      <c r="CZ28" s="311"/>
      <c r="DA28" s="311"/>
      <c r="DB28" s="311"/>
      <c r="DC28" s="311"/>
      <c r="DD28" s="311"/>
      <c r="DE28" s="311"/>
      <c r="DF28" s="311"/>
      <c r="DG28" s="311"/>
      <c r="DH28" s="311"/>
      <c r="DI28" s="311"/>
      <c r="DJ28" s="311"/>
      <c r="DK28" s="311"/>
      <c r="DL28" s="311"/>
      <c r="DM28" s="311"/>
      <c r="DN28" s="311"/>
      <c r="DO28" s="311"/>
      <c r="DP28" s="311"/>
      <c r="DQ28" s="311"/>
      <c r="DR28" s="311"/>
      <c r="DS28" s="311"/>
      <c r="DT28" s="311"/>
      <c r="DU28" s="311"/>
      <c r="DV28" s="311"/>
      <c r="DW28" s="311"/>
      <c r="DX28" s="311"/>
      <c r="DY28" s="311"/>
      <c r="DZ28" s="311"/>
      <c r="EA28" s="311"/>
      <c r="EB28" s="311"/>
      <c r="EC28" s="311"/>
      <c r="ED28" s="311"/>
      <c r="EE28" s="311"/>
      <c r="EF28" s="311"/>
      <c r="EG28" s="311"/>
      <c r="EH28" s="311"/>
      <c r="EI28" s="311"/>
      <c r="EJ28" s="311"/>
      <c r="EK28" s="311"/>
      <c r="EL28" s="311"/>
      <c r="EM28" s="311"/>
      <c r="EN28" s="311"/>
      <c r="EO28" s="311"/>
      <c r="EP28" s="311"/>
      <c r="EQ28" s="311"/>
      <c r="ER28" s="311"/>
      <c r="ES28" s="311"/>
      <c r="ET28" s="311"/>
      <c r="EU28" s="311"/>
      <c r="EV28" s="311"/>
      <c r="EW28" s="311"/>
      <c r="EX28" s="311"/>
      <c r="EY28" s="311"/>
      <c r="EZ28" s="311"/>
      <c r="FA28" s="311"/>
      <c r="FB28" s="311"/>
      <c r="FC28" s="311"/>
      <c r="FD28" s="311"/>
      <c r="FE28" s="311"/>
      <c r="FF28" s="311"/>
      <c r="FG28" s="311"/>
      <c r="FH28" s="311"/>
      <c r="FI28" s="311"/>
      <c r="FJ28" s="311"/>
      <c r="FK28" s="311"/>
      <c r="FL28" s="311"/>
      <c r="FM28" s="311"/>
      <c r="FN28" s="311"/>
      <c r="FO28" s="311"/>
      <c r="FP28" s="311"/>
      <c r="FQ28" s="311"/>
      <c r="FR28" s="311"/>
      <c r="FS28" s="311"/>
      <c r="FT28" s="311"/>
      <c r="FU28" s="311"/>
      <c r="FV28" s="311"/>
      <c r="FW28" s="311"/>
      <c r="FX28" s="311"/>
      <c r="FY28" s="311"/>
      <c r="FZ28" s="311"/>
      <c r="GA28" s="311"/>
      <c r="GB28" s="311"/>
      <c r="GC28" s="311"/>
      <c r="GD28" s="311"/>
      <c r="GE28" s="311"/>
      <c r="GF28" s="311"/>
      <c r="GG28" s="311"/>
      <c r="GH28" s="311"/>
      <c r="GI28" s="311"/>
      <c r="GJ28" s="311"/>
      <c r="GK28" s="311"/>
      <c r="GL28" s="311"/>
      <c r="GM28" s="311"/>
      <c r="GN28" s="311"/>
      <c r="GO28" s="311"/>
      <c r="GP28" s="311"/>
      <c r="GQ28" s="311"/>
      <c r="GR28" s="311"/>
      <c r="GS28" s="311"/>
      <c r="GT28" s="311"/>
      <c r="GU28" s="311"/>
      <c r="GV28" s="311"/>
      <c r="GW28" s="311"/>
      <c r="GX28" s="311"/>
      <c r="GY28" s="311"/>
      <c r="GZ28" s="311"/>
      <c r="HA28" s="311"/>
      <c r="HB28" s="311"/>
      <c r="HC28" s="311"/>
      <c r="HD28" s="311"/>
      <c r="HE28" s="311"/>
      <c r="HF28" s="311"/>
      <c r="HG28" s="311"/>
      <c r="HH28" s="311"/>
      <c r="HI28" s="311"/>
      <c r="HJ28" s="311"/>
      <c r="HK28" s="311"/>
      <c r="HL28" s="311"/>
      <c r="HM28" s="311"/>
      <c r="HN28" s="311"/>
      <c r="HO28" s="311"/>
      <c r="HP28" s="311"/>
      <c r="HQ28" s="311"/>
    </row>
    <row r="29" spans="1:225" s="7" customFormat="1" ht="26.25" customHeight="1">
      <c r="A29" s="133">
        <v>3</v>
      </c>
      <c r="B29" s="193" t="str">
        <f>nama_mapel!C22</f>
        <v>Menagih Pembayaran</v>
      </c>
      <c r="C29" s="194"/>
      <c r="D29" s="134">
        <f>nama_mapel!D23</f>
        <v>74</v>
      </c>
      <c r="E29" s="184" t="str">
        <f>IF(VLOOKUP($J$1,'ENTRY NILAI'!$A$9:$AC$51,M29)=0,"",ROUND(VLOOKUP($J$1,'ENTRY NILAI'!$A$9:$AC$51,M29),0))</f>
        <v/>
      </c>
      <c r="F29" s="185" t="e">
        <f t="shared" si="0"/>
        <v>#VALUE!</v>
      </c>
      <c r="G29" s="186" t="str">
        <f t="shared" si="6"/>
        <v>Kompeten</v>
      </c>
      <c r="H29" s="405" t="str">
        <f>IF(E29="","",IF(E29&gt;=D29+5,"Baik Dalam  ","Cukup dalam ")&amp;B29)</f>
        <v/>
      </c>
      <c r="I29" s="406"/>
      <c r="J29" s="407"/>
      <c r="K29" s="326"/>
      <c r="L29" s="311" t="str">
        <f t="shared" si="1"/>
        <v/>
      </c>
      <c r="M29" s="311">
        <v>21</v>
      </c>
      <c r="N29" s="311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311"/>
      <c r="AA29" s="311"/>
      <c r="AB29" s="311"/>
      <c r="AC29" s="311"/>
      <c r="AD29" s="311"/>
      <c r="AE29" s="311"/>
      <c r="AF29" s="311"/>
      <c r="AG29" s="311"/>
      <c r="AH29" s="311"/>
      <c r="AI29" s="311"/>
      <c r="AJ29" s="311"/>
      <c r="AK29" s="311"/>
      <c r="AL29" s="311"/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/>
      <c r="BU29" s="311"/>
      <c r="BV29" s="311"/>
      <c r="BW29" s="311"/>
      <c r="BX29" s="311"/>
      <c r="BY29" s="311"/>
      <c r="BZ29" s="311"/>
      <c r="CA29" s="311"/>
      <c r="CB29" s="311"/>
      <c r="CC29" s="311"/>
      <c r="CD29" s="311"/>
      <c r="CE29" s="311"/>
      <c r="CF29" s="311"/>
      <c r="CG29" s="311"/>
      <c r="CH29" s="311"/>
      <c r="CI29" s="311"/>
      <c r="CJ29" s="311"/>
      <c r="CK29" s="311"/>
      <c r="CL29" s="311"/>
      <c r="CM29" s="311"/>
      <c r="CN29" s="311"/>
      <c r="CO29" s="311"/>
      <c r="CP29" s="311"/>
      <c r="CQ29" s="311"/>
      <c r="CR29" s="311"/>
      <c r="CS29" s="311"/>
      <c r="CT29" s="311"/>
      <c r="CU29" s="311"/>
      <c r="CV29" s="311"/>
      <c r="CW29" s="311"/>
      <c r="CX29" s="311"/>
      <c r="CY29" s="311"/>
      <c r="CZ29" s="311"/>
      <c r="DA29" s="311"/>
      <c r="DB29" s="311"/>
      <c r="DC29" s="311"/>
      <c r="DD29" s="311"/>
      <c r="DE29" s="311"/>
      <c r="DF29" s="311"/>
      <c r="DG29" s="311"/>
      <c r="DH29" s="311"/>
      <c r="DI29" s="311"/>
      <c r="DJ29" s="311"/>
      <c r="DK29" s="311"/>
      <c r="DL29" s="311"/>
      <c r="DM29" s="311"/>
      <c r="DN29" s="311"/>
      <c r="DO29" s="311"/>
      <c r="DP29" s="311"/>
      <c r="DQ29" s="311"/>
      <c r="DR29" s="311"/>
      <c r="DS29" s="311"/>
      <c r="DT29" s="311"/>
      <c r="DU29" s="311"/>
      <c r="DV29" s="311"/>
      <c r="DW29" s="311"/>
      <c r="DX29" s="311"/>
      <c r="DY29" s="311"/>
      <c r="DZ29" s="311"/>
      <c r="EA29" s="311"/>
      <c r="EB29" s="311"/>
      <c r="EC29" s="311"/>
      <c r="ED29" s="311"/>
      <c r="EE29" s="311"/>
      <c r="EF29" s="311"/>
      <c r="EG29" s="311"/>
      <c r="EH29" s="311"/>
      <c r="EI29" s="311"/>
      <c r="EJ29" s="311"/>
      <c r="EK29" s="311"/>
      <c r="EL29" s="311"/>
      <c r="EM29" s="311"/>
      <c r="EN29" s="311"/>
      <c r="EO29" s="311"/>
      <c r="EP29" s="311"/>
      <c r="EQ29" s="311"/>
      <c r="ER29" s="311"/>
      <c r="ES29" s="311"/>
      <c r="ET29" s="311"/>
      <c r="EU29" s="311"/>
      <c r="EV29" s="311"/>
      <c r="EW29" s="311"/>
      <c r="EX29" s="311"/>
      <c r="EY29" s="311"/>
      <c r="EZ29" s="311"/>
      <c r="FA29" s="311"/>
      <c r="FB29" s="311"/>
      <c r="FC29" s="311"/>
      <c r="FD29" s="311"/>
      <c r="FE29" s="311"/>
      <c r="FF29" s="311"/>
      <c r="FG29" s="311"/>
      <c r="FH29" s="311"/>
      <c r="FI29" s="311"/>
      <c r="FJ29" s="311"/>
      <c r="FK29" s="311"/>
      <c r="FL29" s="311"/>
      <c r="FM29" s="311"/>
      <c r="FN29" s="311"/>
      <c r="FO29" s="311"/>
      <c r="FP29" s="311"/>
      <c r="FQ29" s="311"/>
      <c r="FR29" s="311"/>
      <c r="FS29" s="311"/>
      <c r="FT29" s="311"/>
      <c r="FU29" s="311"/>
      <c r="FV29" s="311"/>
      <c r="FW29" s="311"/>
      <c r="FX29" s="311"/>
      <c r="FY29" s="311"/>
      <c r="FZ29" s="311"/>
      <c r="GA29" s="311"/>
      <c r="GB29" s="311"/>
      <c r="GC29" s="311"/>
      <c r="GD29" s="311"/>
      <c r="GE29" s="311"/>
      <c r="GF29" s="311"/>
      <c r="GG29" s="311"/>
      <c r="GH29" s="311"/>
      <c r="GI29" s="311"/>
      <c r="GJ29" s="311"/>
      <c r="GK29" s="311"/>
      <c r="GL29" s="311"/>
      <c r="GM29" s="311"/>
      <c r="GN29" s="311"/>
      <c r="GO29" s="311"/>
      <c r="GP29" s="311"/>
      <c r="GQ29" s="311"/>
      <c r="GR29" s="311"/>
      <c r="GS29" s="311"/>
      <c r="GT29" s="311"/>
      <c r="GU29" s="311"/>
      <c r="GV29" s="311"/>
      <c r="GW29" s="311"/>
      <c r="GX29" s="311"/>
      <c r="GY29" s="311"/>
      <c r="GZ29" s="311"/>
      <c r="HA29" s="311"/>
      <c r="HB29" s="311"/>
      <c r="HC29" s="311"/>
      <c r="HD29" s="311"/>
      <c r="HE29" s="311"/>
      <c r="HF29" s="311"/>
      <c r="HG29" s="311"/>
      <c r="HH29" s="311"/>
      <c r="HI29" s="311"/>
      <c r="HJ29" s="311"/>
      <c r="HK29" s="311"/>
      <c r="HL29" s="311"/>
      <c r="HM29" s="311"/>
      <c r="HN29" s="311"/>
      <c r="HO29" s="311"/>
      <c r="HP29" s="311"/>
      <c r="HQ29" s="311"/>
    </row>
    <row r="30" spans="1:225" s="7" customFormat="1" ht="15" customHeight="1">
      <c r="A30" s="135">
        <v>4</v>
      </c>
      <c r="B30" s="193" t="str">
        <f>nama_mapel!C22</f>
        <v>Menagih Pembayaran</v>
      </c>
      <c r="C30" s="194"/>
      <c r="D30" s="134">
        <f>nama_mapel!D24</f>
        <v>74</v>
      </c>
      <c r="E30" s="184" t="str">
        <f>IF(VLOOKUP($J$1,'ENTRY NILAI'!$A$9:$AC$51,M30)=0,"",ROUND(VLOOKUP($J$1,'ENTRY NILAI'!$A$9:$AC$51,M30),0))</f>
        <v/>
      </c>
      <c r="F30" s="185" t="e">
        <f t="shared" si="0"/>
        <v>#VALUE!</v>
      </c>
      <c r="G30" s="186" t="str">
        <f t="shared" si="6"/>
        <v>Kompeten</v>
      </c>
      <c r="H30" s="402" t="str">
        <f>IF(E30="","",IF(E30&gt;=D30+5,"Baik Dalam  ","Cukup dalam ")&amp;B30)</f>
        <v/>
      </c>
      <c r="I30" s="403"/>
      <c r="J30" s="404"/>
      <c r="K30" s="326"/>
      <c r="L30" s="311" t="str">
        <f t="shared" si="1"/>
        <v/>
      </c>
      <c r="M30" s="311">
        <v>22</v>
      </c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311"/>
      <c r="AA30" s="311"/>
      <c r="AB30" s="311"/>
      <c r="AC30" s="311"/>
      <c r="AD30" s="311"/>
      <c r="AE30" s="311"/>
      <c r="AF30" s="311"/>
      <c r="AG30" s="311"/>
      <c r="AH30" s="311"/>
      <c r="AI30" s="311"/>
      <c r="AJ30" s="311"/>
      <c r="AK30" s="311"/>
      <c r="AL30" s="311"/>
      <c r="AM30" s="311"/>
      <c r="AN30" s="311"/>
      <c r="AO30" s="311"/>
      <c r="AP30" s="311"/>
      <c r="AQ30" s="311"/>
      <c r="AR30" s="311"/>
      <c r="AS30" s="311"/>
      <c r="AT30" s="311"/>
      <c r="AU30" s="311"/>
      <c r="AV30" s="311"/>
      <c r="AW30" s="311"/>
      <c r="AX30" s="311"/>
      <c r="AY30" s="311"/>
      <c r="AZ30" s="311"/>
      <c r="BA30" s="311"/>
      <c r="BB30" s="311"/>
      <c r="BC30" s="311"/>
      <c r="BD30" s="311"/>
      <c r="BE30" s="311"/>
      <c r="BF30" s="311"/>
      <c r="BG30" s="311"/>
      <c r="BH30" s="311"/>
      <c r="BI30" s="311"/>
      <c r="BJ30" s="311"/>
      <c r="BK30" s="311"/>
      <c r="BL30" s="311"/>
      <c r="BM30" s="311"/>
      <c r="BN30" s="311"/>
      <c r="BO30" s="311"/>
      <c r="BP30" s="311"/>
      <c r="BQ30" s="311"/>
      <c r="BR30" s="311"/>
      <c r="BS30" s="311"/>
      <c r="BT30" s="311"/>
      <c r="BU30" s="311"/>
      <c r="BV30" s="311"/>
      <c r="BW30" s="311"/>
      <c r="BX30" s="311"/>
      <c r="BY30" s="311"/>
      <c r="BZ30" s="311"/>
      <c r="CA30" s="311"/>
      <c r="CB30" s="311"/>
      <c r="CC30" s="311"/>
      <c r="CD30" s="311"/>
      <c r="CE30" s="311"/>
      <c r="CF30" s="311"/>
      <c r="CG30" s="311"/>
      <c r="CH30" s="311"/>
      <c r="CI30" s="311"/>
      <c r="CJ30" s="311"/>
      <c r="CK30" s="311"/>
      <c r="CL30" s="311"/>
      <c r="CM30" s="311"/>
      <c r="CN30" s="311"/>
      <c r="CO30" s="311"/>
      <c r="CP30" s="311"/>
      <c r="CQ30" s="311"/>
      <c r="CR30" s="311"/>
      <c r="CS30" s="311"/>
      <c r="CT30" s="311"/>
      <c r="CU30" s="311"/>
      <c r="CV30" s="311"/>
      <c r="CW30" s="311"/>
      <c r="CX30" s="311"/>
      <c r="CY30" s="311"/>
      <c r="CZ30" s="311"/>
      <c r="DA30" s="311"/>
      <c r="DB30" s="311"/>
      <c r="DC30" s="311"/>
      <c r="DD30" s="311"/>
      <c r="DE30" s="311"/>
      <c r="DF30" s="311"/>
      <c r="DG30" s="311"/>
      <c r="DH30" s="311"/>
      <c r="DI30" s="311"/>
      <c r="DJ30" s="311"/>
      <c r="DK30" s="311"/>
      <c r="DL30" s="311"/>
      <c r="DM30" s="311"/>
      <c r="DN30" s="311"/>
      <c r="DO30" s="311"/>
      <c r="DP30" s="311"/>
      <c r="DQ30" s="311"/>
      <c r="DR30" s="311"/>
      <c r="DS30" s="311"/>
      <c r="DT30" s="311"/>
      <c r="DU30" s="311"/>
      <c r="DV30" s="311"/>
      <c r="DW30" s="311"/>
      <c r="DX30" s="311"/>
      <c r="DY30" s="311"/>
      <c r="DZ30" s="311"/>
      <c r="EA30" s="311"/>
      <c r="EB30" s="311"/>
      <c r="EC30" s="311"/>
      <c r="ED30" s="311"/>
      <c r="EE30" s="311"/>
      <c r="EF30" s="311"/>
      <c r="EG30" s="311"/>
      <c r="EH30" s="311"/>
      <c r="EI30" s="311"/>
      <c r="EJ30" s="311"/>
      <c r="EK30" s="311"/>
      <c r="EL30" s="311"/>
      <c r="EM30" s="311"/>
      <c r="EN30" s="311"/>
      <c r="EO30" s="311"/>
      <c r="EP30" s="311"/>
      <c r="EQ30" s="311"/>
      <c r="ER30" s="311"/>
      <c r="ES30" s="311"/>
      <c r="ET30" s="311"/>
      <c r="EU30" s="311"/>
      <c r="EV30" s="311"/>
      <c r="EW30" s="311"/>
      <c r="EX30" s="311"/>
      <c r="EY30" s="311"/>
      <c r="EZ30" s="311"/>
      <c r="FA30" s="311"/>
      <c r="FB30" s="311"/>
      <c r="FC30" s="311"/>
      <c r="FD30" s="311"/>
      <c r="FE30" s="311"/>
      <c r="FF30" s="311"/>
      <c r="FG30" s="311"/>
      <c r="FH30" s="311"/>
      <c r="FI30" s="311"/>
      <c r="FJ30" s="311"/>
      <c r="FK30" s="311"/>
      <c r="FL30" s="311"/>
      <c r="FM30" s="311"/>
      <c r="FN30" s="311"/>
      <c r="FO30" s="311"/>
      <c r="FP30" s="311"/>
      <c r="FQ30" s="311"/>
      <c r="FR30" s="311"/>
      <c r="FS30" s="311"/>
      <c r="FT30" s="311"/>
      <c r="FU30" s="311"/>
      <c r="FV30" s="311"/>
      <c r="FW30" s="311"/>
      <c r="FX30" s="311"/>
      <c r="FY30" s="311"/>
      <c r="FZ30" s="311"/>
      <c r="GA30" s="311"/>
      <c r="GB30" s="311"/>
      <c r="GC30" s="311"/>
      <c r="GD30" s="311"/>
      <c r="GE30" s="311"/>
      <c r="GF30" s="311"/>
      <c r="GG30" s="311"/>
      <c r="GH30" s="311"/>
      <c r="GI30" s="311"/>
      <c r="GJ30" s="311"/>
      <c r="GK30" s="311"/>
      <c r="GL30" s="311"/>
      <c r="GM30" s="311"/>
      <c r="GN30" s="311"/>
      <c r="GO30" s="311"/>
      <c r="GP30" s="311"/>
      <c r="GQ30" s="311"/>
      <c r="GR30" s="311"/>
      <c r="GS30" s="311"/>
      <c r="GT30" s="311"/>
      <c r="GU30" s="311"/>
      <c r="GV30" s="311"/>
      <c r="GW30" s="311"/>
      <c r="GX30" s="311"/>
      <c r="GY30" s="311"/>
      <c r="GZ30" s="311"/>
      <c r="HA30" s="311"/>
      <c r="HB30" s="311"/>
      <c r="HC30" s="311"/>
      <c r="HD30" s="311"/>
      <c r="HE30" s="311"/>
      <c r="HF30" s="311"/>
      <c r="HG30" s="311"/>
      <c r="HH30" s="311"/>
      <c r="HI30" s="311"/>
      <c r="HJ30" s="311"/>
      <c r="HK30" s="311"/>
      <c r="HL30" s="311"/>
      <c r="HM30" s="311"/>
      <c r="HN30" s="311"/>
      <c r="HO30" s="311"/>
      <c r="HP30" s="311"/>
      <c r="HQ30" s="311"/>
    </row>
    <row r="31" spans="1:225" s="7" customFormat="1" ht="15" customHeight="1">
      <c r="A31" s="133">
        <v>5</v>
      </c>
      <c r="B31" s="193" t="str">
        <f>nama_mapel!C22</f>
        <v>Menagih Pembayaran</v>
      </c>
      <c r="C31" s="194"/>
      <c r="D31" s="134">
        <f>nama_mapel!D25</f>
        <v>74</v>
      </c>
      <c r="E31" s="184" t="str">
        <f>IF(VLOOKUP($J$1,'ENTRY NILAI'!$A$9:$AC$51,M31)=0,"",ROUND(VLOOKUP($J$1,'ENTRY NILAI'!$A$9:$AC$51,M31),0))</f>
        <v/>
      </c>
      <c r="F31" s="185" t="e">
        <f t="shared" si="0"/>
        <v>#VALUE!</v>
      </c>
      <c r="G31" s="186" t="str">
        <f t="shared" si="6"/>
        <v>Kompeten</v>
      </c>
      <c r="H31" s="402" t="str">
        <f>IF(E31="","",IF(E31&gt;=D31+5,"Baik Dalam  ","Cukup dalam ")&amp;B31)</f>
        <v/>
      </c>
      <c r="I31" s="403"/>
      <c r="J31" s="404"/>
      <c r="K31" s="326"/>
      <c r="L31" s="311" t="str">
        <f t="shared" si="1"/>
        <v/>
      </c>
      <c r="M31" s="311">
        <v>23</v>
      </c>
      <c r="N31" s="311"/>
      <c r="O31" s="311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311"/>
      <c r="AA31" s="311"/>
      <c r="AB31" s="311"/>
      <c r="AC31" s="311"/>
      <c r="AD31" s="311"/>
      <c r="AE31" s="311"/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/>
      <c r="AY31" s="311"/>
      <c r="AZ31" s="311"/>
      <c r="BA31" s="311"/>
      <c r="BB31" s="311"/>
      <c r="BC31" s="311"/>
      <c r="BD31" s="311"/>
      <c r="BE31" s="311"/>
      <c r="BF31" s="311"/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/>
      <c r="BU31" s="311"/>
      <c r="BV31" s="311"/>
      <c r="BW31" s="311"/>
      <c r="BX31" s="311"/>
      <c r="BY31" s="311"/>
      <c r="BZ31" s="311"/>
      <c r="CA31" s="311"/>
      <c r="CB31" s="311"/>
      <c r="CC31" s="311"/>
      <c r="CD31" s="311"/>
      <c r="CE31" s="311"/>
      <c r="CF31" s="311"/>
      <c r="CG31" s="311"/>
      <c r="CH31" s="311"/>
      <c r="CI31" s="311"/>
      <c r="CJ31" s="311"/>
      <c r="CK31" s="311"/>
      <c r="CL31" s="311"/>
      <c r="CM31" s="311"/>
      <c r="CN31" s="311"/>
      <c r="CO31" s="311"/>
      <c r="CP31" s="311"/>
      <c r="CQ31" s="311"/>
      <c r="CR31" s="311"/>
      <c r="CS31" s="311"/>
      <c r="CT31" s="311"/>
      <c r="CU31" s="311"/>
      <c r="CV31" s="311"/>
      <c r="CW31" s="311"/>
      <c r="CX31" s="311"/>
      <c r="CY31" s="311"/>
      <c r="CZ31" s="311"/>
      <c r="DA31" s="311"/>
      <c r="DB31" s="311"/>
      <c r="DC31" s="311"/>
      <c r="DD31" s="311"/>
      <c r="DE31" s="311"/>
      <c r="DF31" s="311"/>
      <c r="DG31" s="311"/>
      <c r="DH31" s="311"/>
      <c r="DI31" s="311"/>
      <c r="DJ31" s="311"/>
      <c r="DK31" s="311"/>
      <c r="DL31" s="311"/>
      <c r="DM31" s="311"/>
      <c r="DN31" s="311"/>
      <c r="DO31" s="311"/>
      <c r="DP31" s="311"/>
      <c r="DQ31" s="311"/>
      <c r="DR31" s="311"/>
      <c r="DS31" s="311"/>
      <c r="DT31" s="311"/>
      <c r="DU31" s="311"/>
      <c r="DV31" s="311"/>
      <c r="DW31" s="311"/>
      <c r="DX31" s="311"/>
      <c r="DY31" s="311"/>
      <c r="DZ31" s="311"/>
      <c r="EA31" s="311"/>
      <c r="EB31" s="311"/>
      <c r="EC31" s="311"/>
      <c r="ED31" s="311"/>
      <c r="EE31" s="311"/>
      <c r="EF31" s="311"/>
      <c r="EG31" s="311"/>
      <c r="EH31" s="311"/>
      <c r="EI31" s="311"/>
      <c r="EJ31" s="311"/>
      <c r="EK31" s="311"/>
      <c r="EL31" s="311"/>
      <c r="EM31" s="311"/>
      <c r="EN31" s="311"/>
      <c r="EO31" s="311"/>
      <c r="EP31" s="311"/>
      <c r="EQ31" s="311"/>
      <c r="ER31" s="311"/>
      <c r="ES31" s="311"/>
      <c r="ET31" s="311"/>
      <c r="EU31" s="311"/>
      <c r="EV31" s="311"/>
      <c r="EW31" s="311"/>
      <c r="EX31" s="311"/>
      <c r="EY31" s="311"/>
      <c r="EZ31" s="311"/>
      <c r="FA31" s="311"/>
      <c r="FB31" s="311"/>
      <c r="FC31" s="311"/>
      <c r="FD31" s="311"/>
      <c r="FE31" s="311"/>
      <c r="FF31" s="311"/>
      <c r="FG31" s="311"/>
      <c r="FH31" s="311"/>
      <c r="FI31" s="311"/>
      <c r="FJ31" s="311"/>
      <c r="FK31" s="311"/>
      <c r="FL31" s="311"/>
      <c r="FM31" s="311"/>
      <c r="FN31" s="311"/>
      <c r="FO31" s="311"/>
      <c r="FP31" s="311"/>
      <c r="FQ31" s="311"/>
      <c r="FR31" s="311"/>
      <c r="FS31" s="311"/>
      <c r="FT31" s="311"/>
      <c r="FU31" s="311"/>
      <c r="FV31" s="311"/>
      <c r="FW31" s="311"/>
      <c r="FX31" s="311"/>
      <c r="FY31" s="311"/>
      <c r="FZ31" s="311"/>
      <c r="GA31" s="311"/>
      <c r="GB31" s="311"/>
      <c r="GC31" s="311"/>
      <c r="GD31" s="311"/>
      <c r="GE31" s="311"/>
      <c r="GF31" s="311"/>
      <c r="GG31" s="311"/>
      <c r="GH31" s="311"/>
      <c r="GI31" s="311"/>
      <c r="GJ31" s="311"/>
      <c r="GK31" s="311"/>
      <c r="GL31" s="311"/>
      <c r="GM31" s="311"/>
      <c r="GN31" s="311"/>
      <c r="GO31" s="311"/>
      <c r="GP31" s="311"/>
      <c r="GQ31" s="311"/>
      <c r="GR31" s="311"/>
      <c r="GS31" s="311"/>
      <c r="GT31" s="311"/>
      <c r="GU31" s="311"/>
      <c r="GV31" s="311"/>
      <c r="GW31" s="311"/>
      <c r="GX31" s="311"/>
      <c r="GY31" s="311"/>
      <c r="GZ31" s="311"/>
      <c r="HA31" s="311"/>
      <c r="HB31" s="311"/>
      <c r="HC31" s="311"/>
      <c r="HD31" s="311"/>
      <c r="HE31" s="311"/>
      <c r="HF31" s="311"/>
      <c r="HG31" s="311"/>
      <c r="HH31" s="311"/>
      <c r="HI31" s="311"/>
      <c r="HJ31" s="311"/>
      <c r="HK31" s="311"/>
      <c r="HL31" s="311"/>
      <c r="HM31" s="311"/>
      <c r="HN31" s="311"/>
      <c r="HO31" s="311"/>
      <c r="HP31" s="311"/>
      <c r="HQ31" s="311"/>
    </row>
    <row r="32" spans="1:225" s="7" customFormat="1" ht="15" customHeight="1">
      <c r="A32" s="135">
        <v>6</v>
      </c>
      <c r="B32" s="193" t="str">
        <f>nama_mapel!C22</f>
        <v>Menagih Pembayaran</v>
      </c>
      <c r="C32" s="194"/>
      <c r="D32" s="134">
        <f>nama_mapel!D26</f>
        <v>0</v>
      </c>
      <c r="E32" s="184" t="str">
        <f>IF(VLOOKUP($J$1,'ENTRY NILAI'!$A$9:$AC$51,M32)=0,"",ROUND(VLOOKUP($J$1,'ENTRY NILAI'!$A$9:$AC$51,M32),0))</f>
        <v/>
      </c>
      <c r="F32" s="185" t="e">
        <f t="shared" ref="F32:F36" si="7">IF((E32=0),"",CONCATENATE(VLOOKUP(ABS(LEFT(E32,1)),$O$11:$Q$21,3)," ",IF((ABS(RIGHT(E32,1))=0),"",VLOOKUP(ABS(RIGHT(E32,1)),$O$11:$Q$21,2))))</f>
        <v>#VALUE!</v>
      </c>
      <c r="G32" s="186" t="str">
        <f t="shared" si="6"/>
        <v>Kompeten</v>
      </c>
      <c r="H32" s="402" t="str">
        <f t="shared" ref="H32:H36" si="8">IF(E32="","",IF(E32&gt;=D32+5,"Baik Dalam  ","Cukup dalam ")&amp;B32)</f>
        <v/>
      </c>
      <c r="I32" s="403"/>
      <c r="J32" s="404"/>
      <c r="K32" s="326"/>
      <c r="L32" s="311"/>
      <c r="M32" s="311">
        <v>24</v>
      </c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  <c r="AA32" s="311"/>
      <c r="AB32" s="311"/>
      <c r="AC32" s="311"/>
      <c r="AD32" s="311"/>
      <c r="AE32" s="311"/>
      <c r="AF32" s="311"/>
      <c r="AG32" s="311"/>
      <c r="AH32" s="311"/>
      <c r="AI32" s="311"/>
      <c r="AJ32" s="311"/>
      <c r="AK32" s="311"/>
      <c r="AL32" s="311"/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/>
      <c r="AY32" s="311"/>
      <c r="AZ32" s="311"/>
      <c r="BA32" s="311"/>
      <c r="BB32" s="311"/>
      <c r="BC32" s="311"/>
      <c r="BD32" s="311"/>
      <c r="BE32" s="311"/>
      <c r="BF32" s="311"/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/>
      <c r="BU32" s="311"/>
      <c r="BV32" s="311"/>
      <c r="BW32" s="311"/>
      <c r="BX32" s="311"/>
      <c r="BY32" s="311"/>
      <c r="BZ32" s="311"/>
      <c r="CA32" s="311"/>
      <c r="CB32" s="311"/>
      <c r="CC32" s="311"/>
      <c r="CD32" s="311"/>
      <c r="CE32" s="311"/>
      <c r="CF32" s="311"/>
      <c r="CG32" s="311"/>
      <c r="CH32" s="311"/>
      <c r="CI32" s="311"/>
      <c r="CJ32" s="311"/>
      <c r="CK32" s="311"/>
      <c r="CL32" s="311"/>
      <c r="CM32" s="311"/>
      <c r="CN32" s="311"/>
      <c r="CO32" s="311"/>
      <c r="CP32" s="311"/>
      <c r="CQ32" s="311"/>
      <c r="CR32" s="311"/>
      <c r="CS32" s="311"/>
      <c r="CT32" s="311"/>
      <c r="CU32" s="311"/>
      <c r="CV32" s="311"/>
      <c r="CW32" s="311"/>
      <c r="CX32" s="311"/>
      <c r="CY32" s="311"/>
      <c r="CZ32" s="311"/>
      <c r="DA32" s="311"/>
      <c r="DB32" s="311"/>
      <c r="DC32" s="311"/>
      <c r="DD32" s="311"/>
      <c r="DE32" s="311"/>
      <c r="DF32" s="311"/>
      <c r="DG32" s="311"/>
      <c r="DH32" s="311"/>
      <c r="DI32" s="311"/>
      <c r="DJ32" s="311"/>
      <c r="DK32" s="311"/>
      <c r="DL32" s="311"/>
      <c r="DM32" s="311"/>
      <c r="DN32" s="311"/>
      <c r="DO32" s="311"/>
      <c r="DP32" s="311"/>
      <c r="DQ32" s="311"/>
      <c r="DR32" s="311"/>
      <c r="DS32" s="311"/>
      <c r="DT32" s="311"/>
      <c r="DU32" s="311"/>
      <c r="DV32" s="311"/>
      <c r="DW32" s="311"/>
      <c r="DX32" s="311"/>
      <c r="DY32" s="311"/>
      <c r="DZ32" s="311"/>
      <c r="EA32" s="311"/>
      <c r="EB32" s="311"/>
      <c r="EC32" s="311"/>
      <c r="ED32" s="311"/>
      <c r="EE32" s="311"/>
      <c r="EF32" s="311"/>
      <c r="EG32" s="311"/>
      <c r="EH32" s="311"/>
      <c r="EI32" s="311"/>
      <c r="EJ32" s="311"/>
      <c r="EK32" s="311"/>
      <c r="EL32" s="311"/>
      <c r="EM32" s="311"/>
      <c r="EN32" s="311"/>
      <c r="EO32" s="311"/>
      <c r="EP32" s="311"/>
      <c r="EQ32" s="311"/>
      <c r="ER32" s="311"/>
      <c r="ES32" s="311"/>
      <c r="ET32" s="311"/>
      <c r="EU32" s="311"/>
      <c r="EV32" s="311"/>
      <c r="EW32" s="311"/>
      <c r="EX32" s="311"/>
      <c r="EY32" s="311"/>
      <c r="EZ32" s="311"/>
      <c r="FA32" s="311"/>
      <c r="FB32" s="311"/>
      <c r="FC32" s="311"/>
      <c r="FD32" s="311"/>
      <c r="FE32" s="311"/>
      <c r="FF32" s="311"/>
      <c r="FG32" s="311"/>
      <c r="FH32" s="311"/>
      <c r="FI32" s="311"/>
      <c r="FJ32" s="311"/>
      <c r="FK32" s="311"/>
      <c r="FL32" s="311"/>
      <c r="FM32" s="311"/>
      <c r="FN32" s="311"/>
      <c r="FO32" s="311"/>
      <c r="FP32" s="311"/>
      <c r="FQ32" s="311"/>
      <c r="FR32" s="311"/>
      <c r="FS32" s="311"/>
      <c r="FT32" s="311"/>
      <c r="FU32" s="311"/>
      <c r="FV32" s="311"/>
      <c r="FW32" s="311"/>
      <c r="FX32" s="311"/>
      <c r="FY32" s="311"/>
      <c r="FZ32" s="311"/>
      <c r="GA32" s="311"/>
      <c r="GB32" s="311"/>
      <c r="GC32" s="311"/>
      <c r="GD32" s="311"/>
      <c r="GE32" s="311"/>
      <c r="GF32" s="311"/>
      <c r="GG32" s="311"/>
      <c r="GH32" s="311"/>
      <c r="GI32" s="311"/>
      <c r="GJ32" s="311"/>
      <c r="GK32" s="311"/>
      <c r="GL32" s="311"/>
      <c r="GM32" s="311"/>
      <c r="GN32" s="311"/>
      <c r="GO32" s="311"/>
      <c r="GP32" s="311"/>
      <c r="GQ32" s="311"/>
      <c r="GR32" s="311"/>
      <c r="GS32" s="311"/>
      <c r="GT32" s="311"/>
      <c r="GU32" s="311"/>
      <c r="GV32" s="311"/>
      <c r="GW32" s="311"/>
      <c r="GX32" s="311"/>
      <c r="GY32" s="311"/>
      <c r="GZ32" s="311"/>
      <c r="HA32" s="311"/>
      <c r="HB32" s="311"/>
      <c r="HC32" s="311"/>
      <c r="HD32" s="311"/>
      <c r="HE32" s="311"/>
      <c r="HF32" s="311"/>
      <c r="HG32" s="311"/>
      <c r="HH32" s="311"/>
      <c r="HI32" s="311"/>
      <c r="HJ32" s="311"/>
      <c r="HK32" s="311"/>
      <c r="HL32" s="311"/>
      <c r="HM32" s="311"/>
      <c r="HN32" s="311"/>
      <c r="HO32" s="311"/>
      <c r="HP32" s="311"/>
      <c r="HQ32" s="311"/>
    </row>
    <row r="33" spans="1:225" s="7" customFormat="1" ht="15" customHeight="1">
      <c r="A33" s="135">
        <v>7</v>
      </c>
      <c r="B33" s="193" t="str">
        <f>nama_mapel!C22</f>
        <v>Menagih Pembayaran</v>
      </c>
      <c r="C33" s="194"/>
      <c r="D33" s="134">
        <f>nama_mapel!D27</f>
        <v>0</v>
      </c>
      <c r="E33" s="184" t="str">
        <f>IF(VLOOKUP($J$1,'ENTRY NILAI'!$A$9:$AC$51,M33)=0,"",ROUND(VLOOKUP($J$1,'ENTRY NILAI'!$A$9:$AC$51,M33),0))</f>
        <v/>
      </c>
      <c r="F33" s="185" t="e">
        <f t="shared" si="7"/>
        <v>#VALUE!</v>
      </c>
      <c r="G33" s="186" t="str">
        <f t="shared" si="6"/>
        <v>Kompeten</v>
      </c>
      <c r="H33" s="402" t="str">
        <f t="shared" si="8"/>
        <v/>
      </c>
      <c r="I33" s="403"/>
      <c r="J33" s="404"/>
      <c r="K33" s="326"/>
      <c r="L33" s="311"/>
      <c r="M33" s="311">
        <v>25</v>
      </c>
      <c r="N33" s="311"/>
      <c r="O33" s="311"/>
      <c r="P33" s="311"/>
      <c r="Q33" s="311"/>
      <c r="R33" s="311"/>
      <c r="S33" s="311"/>
      <c r="T33" s="311"/>
      <c r="U33" s="311"/>
      <c r="V33" s="311"/>
      <c r="W33" s="311"/>
      <c r="X33" s="311"/>
      <c r="Y33" s="311"/>
      <c r="Z33" s="311"/>
      <c r="AA33" s="311"/>
      <c r="AB33" s="311"/>
      <c r="AC33" s="311"/>
      <c r="AD33" s="311"/>
      <c r="AE33" s="311"/>
      <c r="AF33" s="311"/>
      <c r="AG33" s="311"/>
      <c r="AH33" s="311"/>
      <c r="AI33" s="311"/>
      <c r="AJ33" s="311"/>
      <c r="AK33" s="311"/>
      <c r="AL33" s="311"/>
      <c r="AM33" s="311"/>
      <c r="AN33" s="311"/>
      <c r="AO33" s="311"/>
      <c r="AP33" s="311"/>
      <c r="AQ33" s="311"/>
      <c r="AR33" s="311"/>
      <c r="AS33" s="311"/>
      <c r="AT33" s="311"/>
      <c r="AU33" s="311"/>
      <c r="AV33" s="311"/>
      <c r="AW33" s="311"/>
      <c r="AX33" s="311"/>
      <c r="AY33" s="311"/>
      <c r="AZ33" s="311"/>
      <c r="BA33" s="311"/>
      <c r="BB33" s="311"/>
      <c r="BC33" s="311"/>
      <c r="BD33" s="311"/>
      <c r="BE33" s="311"/>
      <c r="BF33" s="311"/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/>
      <c r="BU33" s="311"/>
      <c r="BV33" s="311"/>
      <c r="BW33" s="311"/>
      <c r="BX33" s="311"/>
      <c r="BY33" s="311"/>
      <c r="BZ33" s="311"/>
      <c r="CA33" s="311"/>
      <c r="CB33" s="311"/>
      <c r="CC33" s="311"/>
      <c r="CD33" s="311"/>
      <c r="CE33" s="311"/>
      <c r="CF33" s="311"/>
      <c r="CG33" s="311"/>
      <c r="CH33" s="311"/>
      <c r="CI33" s="311"/>
      <c r="CJ33" s="311"/>
      <c r="CK33" s="311"/>
      <c r="CL33" s="311"/>
      <c r="CM33" s="311"/>
      <c r="CN33" s="311"/>
      <c r="CO33" s="311"/>
      <c r="CP33" s="311"/>
      <c r="CQ33" s="311"/>
      <c r="CR33" s="311"/>
      <c r="CS33" s="311"/>
      <c r="CT33" s="311"/>
      <c r="CU33" s="311"/>
      <c r="CV33" s="311"/>
      <c r="CW33" s="311"/>
      <c r="CX33" s="311"/>
      <c r="CY33" s="311"/>
      <c r="CZ33" s="311"/>
      <c r="DA33" s="311"/>
      <c r="DB33" s="311"/>
      <c r="DC33" s="311"/>
      <c r="DD33" s="311"/>
      <c r="DE33" s="311"/>
      <c r="DF33" s="311"/>
      <c r="DG33" s="311"/>
      <c r="DH33" s="311"/>
      <c r="DI33" s="311"/>
      <c r="DJ33" s="311"/>
      <c r="DK33" s="311"/>
      <c r="DL33" s="311"/>
      <c r="DM33" s="311"/>
      <c r="DN33" s="311"/>
      <c r="DO33" s="311"/>
      <c r="DP33" s="311"/>
      <c r="DQ33" s="311"/>
      <c r="DR33" s="311"/>
      <c r="DS33" s="311"/>
      <c r="DT33" s="311"/>
      <c r="DU33" s="311"/>
      <c r="DV33" s="311"/>
      <c r="DW33" s="311"/>
      <c r="DX33" s="311"/>
      <c r="DY33" s="311"/>
      <c r="DZ33" s="311"/>
      <c r="EA33" s="311"/>
      <c r="EB33" s="311"/>
      <c r="EC33" s="311"/>
      <c r="ED33" s="311"/>
      <c r="EE33" s="311"/>
      <c r="EF33" s="311"/>
      <c r="EG33" s="311"/>
      <c r="EH33" s="311"/>
      <c r="EI33" s="311"/>
      <c r="EJ33" s="311"/>
      <c r="EK33" s="311"/>
      <c r="EL33" s="311"/>
      <c r="EM33" s="311"/>
      <c r="EN33" s="311"/>
      <c r="EO33" s="311"/>
      <c r="EP33" s="311"/>
      <c r="EQ33" s="311"/>
      <c r="ER33" s="311"/>
      <c r="ES33" s="311"/>
      <c r="ET33" s="311"/>
      <c r="EU33" s="311"/>
      <c r="EV33" s="311"/>
      <c r="EW33" s="311"/>
      <c r="EX33" s="311"/>
      <c r="EY33" s="311"/>
      <c r="EZ33" s="311"/>
      <c r="FA33" s="311"/>
      <c r="FB33" s="311"/>
      <c r="FC33" s="311"/>
      <c r="FD33" s="311"/>
      <c r="FE33" s="311"/>
      <c r="FF33" s="311"/>
      <c r="FG33" s="311"/>
      <c r="FH33" s="311"/>
      <c r="FI33" s="311"/>
      <c r="FJ33" s="311"/>
      <c r="FK33" s="311"/>
      <c r="FL33" s="311"/>
      <c r="FM33" s="311"/>
      <c r="FN33" s="311"/>
      <c r="FO33" s="311"/>
      <c r="FP33" s="311"/>
      <c r="FQ33" s="311"/>
      <c r="FR33" s="311"/>
      <c r="FS33" s="311"/>
      <c r="FT33" s="311"/>
      <c r="FU33" s="311"/>
      <c r="FV33" s="311"/>
      <c r="FW33" s="311"/>
      <c r="FX33" s="311"/>
      <c r="FY33" s="311"/>
      <c r="FZ33" s="311"/>
      <c r="GA33" s="311"/>
      <c r="GB33" s="311"/>
      <c r="GC33" s="311"/>
      <c r="GD33" s="311"/>
      <c r="GE33" s="311"/>
      <c r="GF33" s="311"/>
      <c r="GG33" s="311"/>
      <c r="GH33" s="311"/>
      <c r="GI33" s="311"/>
      <c r="GJ33" s="311"/>
      <c r="GK33" s="311"/>
      <c r="GL33" s="311"/>
      <c r="GM33" s="311"/>
      <c r="GN33" s="311"/>
      <c r="GO33" s="311"/>
      <c r="GP33" s="311"/>
      <c r="GQ33" s="311"/>
      <c r="GR33" s="311"/>
      <c r="GS33" s="311"/>
      <c r="GT33" s="311"/>
      <c r="GU33" s="311"/>
      <c r="GV33" s="311"/>
      <c r="GW33" s="311"/>
      <c r="GX33" s="311"/>
      <c r="GY33" s="311"/>
      <c r="GZ33" s="311"/>
      <c r="HA33" s="311"/>
      <c r="HB33" s="311"/>
      <c r="HC33" s="311"/>
      <c r="HD33" s="311"/>
      <c r="HE33" s="311"/>
      <c r="HF33" s="311"/>
      <c r="HG33" s="311"/>
      <c r="HH33" s="311"/>
      <c r="HI33" s="311"/>
      <c r="HJ33" s="311"/>
      <c r="HK33" s="311"/>
      <c r="HL33" s="311"/>
      <c r="HM33" s="311"/>
      <c r="HN33" s="311"/>
      <c r="HO33" s="311"/>
      <c r="HP33" s="311"/>
      <c r="HQ33" s="311"/>
    </row>
    <row r="34" spans="1:225" s="7" customFormat="1" ht="15" customHeight="1">
      <c r="A34" s="135">
        <v>8</v>
      </c>
      <c r="B34" s="193" t="str">
        <f>nama_mapel!C22</f>
        <v>Menagih Pembayaran</v>
      </c>
      <c r="C34" s="194"/>
      <c r="D34" s="134">
        <f>nama_mapel!D28</f>
        <v>0</v>
      </c>
      <c r="E34" s="184" t="str">
        <f>IF(VLOOKUP($J$1,'ENTRY NILAI'!$A$9:$AC$51,M34)=0,"",ROUND(VLOOKUP($J$1,'ENTRY NILAI'!$A$9:$AC$51,M34),0))</f>
        <v/>
      </c>
      <c r="F34" s="185" t="e">
        <f t="shared" si="7"/>
        <v>#VALUE!</v>
      </c>
      <c r="G34" s="186" t="str">
        <f t="shared" si="6"/>
        <v>Kompeten</v>
      </c>
      <c r="H34" s="402" t="str">
        <f t="shared" si="8"/>
        <v/>
      </c>
      <c r="I34" s="403"/>
      <c r="J34" s="404"/>
      <c r="K34" s="326"/>
      <c r="L34" s="311"/>
      <c r="M34" s="311">
        <v>26</v>
      </c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11"/>
      <c r="Y34" s="311"/>
      <c r="Z34" s="311"/>
      <c r="AA34" s="311"/>
      <c r="AB34" s="311"/>
      <c r="AC34" s="311"/>
      <c r="AD34" s="311"/>
      <c r="AE34" s="311"/>
      <c r="AF34" s="311"/>
      <c r="AG34" s="311"/>
      <c r="AH34" s="311"/>
      <c r="AI34" s="311"/>
      <c r="AJ34" s="311"/>
      <c r="AK34" s="311"/>
      <c r="AL34" s="311"/>
      <c r="AM34" s="311"/>
      <c r="AN34" s="311"/>
      <c r="AO34" s="311"/>
      <c r="AP34" s="311"/>
      <c r="AQ34" s="311"/>
      <c r="AR34" s="311"/>
      <c r="AS34" s="311"/>
      <c r="AT34" s="311"/>
      <c r="AU34" s="311"/>
      <c r="AV34" s="311"/>
      <c r="AW34" s="311"/>
      <c r="AX34" s="311"/>
      <c r="AY34" s="311"/>
      <c r="AZ34" s="311"/>
      <c r="BA34" s="311"/>
      <c r="BB34" s="311"/>
      <c r="BC34" s="311"/>
      <c r="BD34" s="311"/>
      <c r="BE34" s="311"/>
      <c r="BF34" s="311"/>
      <c r="BG34" s="311"/>
      <c r="BH34" s="311"/>
      <c r="BI34" s="311"/>
      <c r="BJ34" s="311"/>
      <c r="BK34" s="311"/>
      <c r="BL34" s="311"/>
      <c r="BM34" s="311"/>
      <c r="BN34" s="311"/>
      <c r="BO34" s="311"/>
      <c r="BP34" s="311"/>
      <c r="BQ34" s="311"/>
      <c r="BR34" s="311"/>
      <c r="BS34" s="311"/>
      <c r="BT34" s="311"/>
      <c r="BU34" s="311"/>
      <c r="BV34" s="311"/>
      <c r="BW34" s="311"/>
      <c r="BX34" s="311"/>
      <c r="BY34" s="311"/>
      <c r="BZ34" s="311"/>
      <c r="CA34" s="311"/>
      <c r="CB34" s="311"/>
      <c r="CC34" s="311"/>
      <c r="CD34" s="311"/>
      <c r="CE34" s="311"/>
      <c r="CF34" s="311"/>
      <c r="CG34" s="311"/>
      <c r="CH34" s="311"/>
      <c r="CI34" s="311"/>
      <c r="CJ34" s="311"/>
      <c r="CK34" s="311"/>
      <c r="CL34" s="311"/>
      <c r="CM34" s="311"/>
      <c r="CN34" s="311"/>
      <c r="CO34" s="311"/>
      <c r="CP34" s="311"/>
      <c r="CQ34" s="311"/>
      <c r="CR34" s="311"/>
      <c r="CS34" s="311"/>
      <c r="CT34" s="311"/>
      <c r="CU34" s="311"/>
      <c r="CV34" s="311"/>
      <c r="CW34" s="311"/>
      <c r="CX34" s="311"/>
      <c r="CY34" s="311"/>
      <c r="CZ34" s="311"/>
      <c r="DA34" s="311"/>
      <c r="DB34" s="311"/>
      <c r="DC34" s="311"/>
      <c r="DD34" s="311"/>
      <c r="DE34" s="311"/>
      <c r="DF34" s="311"/>
      <c r="DG34" s="311"/>
      <c r="DH34" s="311"/>
      <c r="DI34" s="311"/>
      <c r="DJ34" s="311"/>
      <c r="DK34" s="311"/>
      <c r="DL34" s="311"/>
      <c r="DM34" s="311"/>
      <c r="DN34" s="311"/>
      <c r="DO34" s="311"/>
      <c r="DP34" s="311"/>
      <c r="DQ34" s="311"/>
      <c r="DR34" s="311"/>
      <c r="DS34" s="311"/>
      <c r="DT34" s="311"/>
      <c r="DU34" s="311"/>
      <c r="DV34" s="311"/>
      <c r="DW34" s="311"/>
      <c r="DX34" s="311"/>
      <c r="DY34" s="311"/>
      <c r="DZ34" s="311"/>
      <c r="EA34" s="311"/>
      <c r="EB34" s="311"/>
      <c r="EC34" s="311"/>
      <c r="ED34" s="311"/>
      <c r="EE34" s="311"/>
      <c r="EF34" s="311"/>
      <c r="EG34" s="311"/>
      <c r="EH34" s="311"/>
      <c r="EI34" s="311"/>
      <c r="EJ34" s="311"/>
      <c r="EK34" s="311"/>
      <c r="EL34" s="311"/>
      <c r="EM34" s="311"/>
      <c r="EN34" s="311"/>
      <c r="EO34" s="311"/>
      <c r="EP34" s="311"/>
      <c r="EQ34" s="311"/>
      <c r="ER34" s="311"/>
      <c r="ES34" s="311"/>
      <c r="ET34" s="311"/>
      <c r="EU34" s="311"/>
      <c r="EV34" s="311"/>
      <c r="EW34" s="311"/>
      <c r="EX34" s="311"/>
      <c r="EY34" s="311"/>
      <c r="EZ34" s="311"/>
      <c r="FA34" s="311"/>
      <c r="FB34" s="311"/>
      <c r="FC34" s="311"/>
      <c r="FD34" s="311"/>
      <c r="FE34" s="311"/>
      <c r="FF34" s="311"/>
      <c r="FG34" s="311"/>
      <c r="FH34" s="311"/>
      <c r="FI34" s="311"/>
      <c r="FJ34" s="311"/>
      <c r="FK34" s="311"/>
      <c r="FL34" s="311"/>
      <c r="FM34" s="311"/>
      <c r="FN34" s="311"/>
      <c r="FO34" s="311"/>
      <c r="FP34" s="311"/>
      <c r="FQ34" s="311"/>
      <c r="FR34" s="311"/>
      <c r="FS34" s="311"/>
      <c r="FT34" s="311"/>
      <c r="FU34" s="311"/>
      <c r="FV34" s="311"/>
      <c r="FW34" s="311"/>
      <c r="FX34" s="311"/>
      <c r="FY34" s="311"/>
      <c r="FZ34" s="311"/>
      <c r="GA34" s="311"/>
      <c r="GB34" s="311"/>
      <c r="GC34" s="311"/>
      <c r="GD34" s="311"/>
      <c r="GE34" s="311"/>
      <c r="GF34" s="311"/>
      <c r="GG34" s="311"/>
      <c r="GH34" s="311"/>
      <c r="GI34" s="311"/>
      <c r="GJ34" s="311"/>
      <c r="GK34" s="311"/>
      <c r="GL34" s="311"/>
      <c r="GM34" s="311"/>
      <c r="GN34" s="311"/>
      <c r="GO34" s="311"/>
      <c r="GP34" s="311"/>
      <c r="GQ34" s="311"/>
      <c r="GR34" s="311"/>
      <c r="GS34" s="311"/>
      <c r="GT34" s="311"/>
      <c r="GU34" s="311"/>
      <c r="GV34" s="311"/>
      <c r="GW34" s="311"/>
      <c r="GX34" s="311"/>
      <c r="GY34" s="311"/>
      <c r="GZ34" s="311"/>
      <c r="HA34" s="311"/>
      <c r="HB34" s="311"/>
      <c r="HC34" s="311"/>
      <c r="HD34" s="311"/>
      <c r="HE34" s="311"/>
      <c r="HF34" s="311"/>
      <c r="HG34" s="311"/>
      <c r="HH34" s="311"/>
      <c r="HI34" s="311"/>
      <c r="HJ34" s="311"/>
      <c r="HK34" s="311"/>
      <c r="HL34" s="311"/>
      <c r="HM34" s="311"/>
      <c r="HN34" s="311"/>
      <c r="HO34" s="311"/>
      <c r="HP34" s="311"/>
      <c r="HQ34" s="311"/>
    </row>
    <row r="35" spans="1:225" s="7" customFormat="1" ht="15" customHeight="1">
      <c r="A35" s="135">
        <v>9</v>
      </c>
      <c r="B35" s="193" t="str">
        <f>nama_mapel!C22</f>
        <v>Menagih Pembayaran</v>
      </c>
      <c r="C35" s="194"/>
      <c r="D35" s="134">
        <f>nama_mapel!D29</f>
        <v>0</v>
      </c>
      <c r="E35" s="184" t="str">
        <f>IF(VLOOKUP($J$1,'ENTRY NILAI'!$A$9:$AC$51,M35)=0,"",ROUND(VLOOKUP($J$1,'ENTRY NILAI'!$A$9:$AC$51,M35),0))</f>
        <v/>
      </c>
      <c r="F35" s="185" t="e">
        <f t="shared" si="7"/>
        <v>#VALUE!</v>
      </c>
      <c r="G35" s="186" t="str">
        <f t="shared" si="6"/>
        <v>Kompeten</v>
      </c>
      <c r="H35" s="402" t="str">
        <f t="shared" si="8"/>
        <v/>
      </c>
      <c r="I35" s="403"/>
      <c r="J35" s="404"/>
      <c r="K35" s="326"/>
      <c r="L35" s="311"/>
      <c r="M35" s="311">
        <v>27</v>
      </c>
      <c r="N35" s="311"/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1"/>
      <c r="AA35" s="311"/>
      <c r="AB35" s="311"/>
      <c r="AC35" s="311"/>
      <c r="AD35" s="311"/>
      <c r="AE35" s="311"/>
      <c r="AF35" s="311"/>
      <c r="AG35" s="311"/>
      <c r="AH35" s="311"/>
      <c r="AI35" s="311"/>
      <c r="AJ35" s="311"/>
      <c r="AK35" s="311"/>
      <c r="AL35" s="311"/>
      <c r="AM35" s="311"/>
      <c r="AN35" s="311"/>
      <c r="AO35" s="311"/>
      <c r="AP35" s="311"/>
      <c r="AQ35" s="311"/>
      <c r="AR35" s="311"/>
      <c r="AS35" s="311"/>
      <c r="AT35" s="311"/>
      <c r="AU35" s="311"/>
      <c r="AV35" s="311"/>
      <c r="AW35" s="311"/>
      <c r="AX35" s="311"/>
      <c r="AY35" s="311"/>
      <c r="AZ35" s="311"/>
      <c r="BA35" s="311"/>
      <c r="BB35" s="311"/>
      <c r="BC35" s="311"/>
      <c r="BD35" s="311"/>
      <c r="BE35" s="311"/>
      <c r="BF35" s="311"/>
      <c r="BG35" s="311"/>
      <c r="BH35" s="311"/>
      <c r="BI35" s="311"/>
      <c r="BJ35" s="311"/>
      <c r="BK35" s="311"/>
      <c r="BL35" s="311"/>
      <c r="BM35" s="311"/>
      <c r="BN35" s="311"/>
      <c r="BO35" s="311"/>
      <c r="BP35" s="311"/>
      <c r="BQ35" s="311"/>
      <c r="BR35" s="311"/>
      <c r="BS35" s="311"/>
      <c r="BT35" s="311"/>
      <c r="BU35" s="311"/>
      <c r="BV35" s="311"/>
      <c r="BW35" s="311"/>
      <c r="BX35" s="311"/>
      <c r="BY35" s="311"/>
      <c r="BZ35" s="311"/>
      <c r="CA35" s="311"/>
      <c r="CB35" s="311"/>
      <c r="CC35" s="311"/>
      <c r="CD35" s="311"/>
      <c r="CE35" s="311"/>
      <c r="CF35" s="311"/>
      <c r="CG35" s="311"/>
      <c r="CH35" s="311"/>
      <c r="CI35" s="311"/>
      <c r="CJ35" s="311"/>
      <c r="CK35" s="311"/>
      <c r="CL35" s="311"/>
      <c r="CM35" s="311"/>
      <c r="CN35" s="311"/>
      <c r="CO35" s="311"/>
      <c r="CP35" s="311"/>
      <c r="CQ35" s="311"/>
      <c r="CR35" s="311"/>
      <c r="CS35" s="311"/>
      <c r="CT35" s="311"/>
      <c r="CU35" s="311"/>
      <c r="CV35" s="311"/>
      <c r="CW35" s="311"/>
      <c r="CX35" s="311"/>
      <c r="CY35" s="311"/>
      <c r="CZ35" s="311"/>
      <c r="DA35" s="311"/>
      <c r="DB35" s="311"/>
      <c r="DC35" s="311"/>
      <c r="DD35" s="311"/>
      <c r="DE35" s="311"/>
      <c r="DF35" s="311"/>
      <c r="DG35" s="311"/>
      <c r="DH35" s="311"/>
      <c r="DI35" s="311"/>
      <c r="DJ35" s="311"/>
      <c r="DK35" s="311"/>
      <c r="DL35" s="311"/>
      <c r="DM35" s="311"/>
      <c r="DN35" s="311"/>
      <c r="DO35" s="311"/>
      <c r="DP35" s="311"/>
      <c r="DQ35" s="311"/>
      <c r="DR35" s="311"/>
      <c r="DS35" s="311"/>
      <c r="DT35" s="311"/>
      <c r="DU35" s="311"/>
      <c r="DV35" s="311"/>
      <c r="DW35" s="311"/>
      <c r="DX35" s="311"/>
      <c r="DY35" s="311"/>
      <c r="DZ35" s="311"/>
      <c r="EA35" s="311"/>
      <c r="EB35" s="311"/>
      <c r="EC35" s="311"/>
      <c r="ED35" s="311"/>
      <c r="EE35" s="311"/>
      <c r="EF35" s="311"/>
      <c r="EG35" s="311"/>
      <c r="EH35" s="311"/>
      <c r="EI35" s="311"/>
      <c r="EJ35" s="311"/>
      <c r="EK35" s="311"/>
      <c r="EL35" s="311"/>
      <c r="EM35" s="311"/>
      <c r="EN35" s="311"/>
      <c r="EO35" s="311"/>
      <c r="EP35" s="311"/>
      <c r="EQ35" s="311"/>
      <c r="ER35" s="311"/>
      <c r="ES35" s="311"/>
      <c r="ET35" s="311"/>
      <c r="EU35" s="311"/>
      <c r="EV35" s="311"/>
      <c r="EW35" s="311"/>
      <c r="EX35" s="311"/>
      <c r="EY35" s="311"/>
      <c r="EZ35" s="311"/>
      <c r="FA35" s="311"/>
      <c r="FB35" s="311"/>
      <c r="FC35" s="311"/>
      <c r="FD35" s="311"/>
      <c r="FE35" s="311"/>
      <c r="FF35" s="311"/>
      <c r="FG35" s="311"/>
      <c r="FH35" s="311"/>
      <c r="FI35" s="311"/>
      <c r="FJ35" s="311"/>
      <c r="FK35" s="311"/>
      <c r="FL35" s="311"/>
      <c r="FM35" s="311"/>
      <c r="FN35" s="311"/>
      <c r="FO35" s="311"/>
      <c r="FP35" s="311"/>
      <c r="FQ35" s="311"/>
      <c r="FR35" s="311"/>
      <c r="FS35" s="311"/>
      <c r="FT35" s="311"/>
      <c r="FU35" s="311"/>
      <c r="FV35" s="311"/>
      <c r="FW35" s="311"/>
      <c r="FX35" s="311"/>
      <c r="FY35" s="311"/>
      <c r="FZ35" s="311"/>
      <c r="GA35" s="311"/>
      <c r="GB35" s="311"/>
      <c r="GC35" s="311"/>
      <c r="GD35" s="311"/>
      <c r="GE35" s="311"/>
      <c r="GF35" s="311"/>
      <c r="GG35" s="311"/>
      <c r="GH35" s="311"/>
      <c r="GI35" s="311"/>
      <c r="GJ35" s="311"/>
      <c r="GK35" s="311"/>
      <c r="GL35" s="311"/>
      <c r="GM35" s="311"/>
      <c r="GN35" s="311"/>
      <c r="GO35" s="311"/>
      <c r="GP35" s="311"/>
      <c r="GQ35" s="311"/>
      <c r="GR35" s="311"/>
      <c r="GS35" s="311"/>
      <c r="GT35" s="311"/>
      <c r="GU35" s="311"/>
      <c r="GV35" s="311"/>
      <c r="GW35" s="311"/>
      <c r="GX35" s="311"/>
      <c r="GY35" s="311"/>
      <c r="GZ35" s="311"/>
      <c r="HA35" s="311"/>
      <c r="HB35" s="311"/>
      <c r="HC35" s="311"/>
      <c r="HD35" s="311"/>
      <c r="HE35" s="311"/>
      <c r="HF35" s="311"/>
      <c r="HG35" s="311"/>
      <c r="HH35" s="311"/>
      <c r="HI35" s="311"/>
      <c r="HJ35" s="311"/>
      <c r="HK35" s="311"/>
      <c r="HL35" s="311"/>
      <c r="HM35" s="311"/>
      <c r="HN35" s="311"/>
      <c r="HO35" s="311"/>
      <c r="HP35" s="311"/>
      <c r="HQ35" s="311"/>
    </row>
    <row r="36" spans="1:225" s="7" customFormat="1" ht="15" customHeight="1">
      <c r="A36" s="135">
        <v>10</v>
      </c>
      <c r="B36" s="193" t="str">
        <f>nama_mapel!C22</f>
        <v>Menagih Pembayaran</v>
      </c>
      <c r="C36" s="194"/>
      <c r="D36" s="134">
        <f>nama_mapel!D30</f>
        <v>0</v>
      </c>
      <c r="E36" s="184" t="str">
        <f>IF(VLOOKUP($J$1,'ENTRY NILAI'!$A$9:$AC$51,M36)=0,"",ROUND(VLOOKUP($J$1,'ENTRY NILAI'!$A$9:$AC$51,M36),0))</f>
        <v/>
      </c>
      <c r="F36" s="185" t="e">
        <f t="shared" si="7"/>
        <v>#VALUE!</v>
      </c>
      <c r="G36" s="186" t="str">
        <f t="shared" si="6"/>
        <v>Kompeten</v>
      </c>
      <c r="H36" s="402" t="str">
        <f t="shared" si="8"/>
        <v/>
      </c>
      <c r="I36" s="403"/>
      <c r="J36" s="404"/>
      <c r="K36" s="326"/>
      <c r="L36" s="311"/>
      <c r="M36" s="311">
        <v>28</v>
      </c>
      <c r="N36" s="311"/>
      <c r="O36" s="311"/>
      <c r="P36" s="311"/>
      <c r="Q36" s="311"/>
      <c r="R36" s="311"/>
      <c r="S36" s="311"/>
      <c r="T36" s="311"/>
      <c r="U36" s="311"/>
      <c r="V36" s="311"/>
      <c r="W36" s="311"/>
      <c r="X36" s="311"/>
      <c r="Y36" s="311"/>
      <c r="Z36" s="311"/>
      <c r="AA36" s="311"/>
      <c r="AB36" s="311"/>
      <c r="AC36" s="311"/>
      <c r="AD36" s="311"/>
      <c r="AE36" s="311"/>
      <c r="AF36" s="311"/>
      <c r="AG36" s="311"/>
      <c r="AH36" s="311"/>
      <c r="AI36" s="311"/>
      <c r="AJ36" s="311"/>
      <c r="AK36" s="311"/>
      <c r="AL36" s="311"/>
      <c r="AM36" s="311"/>
      <c r="AN36" s="311"/>
      <c r="AO36" s="311"/>
      <c r="AP36" s="311"/>
      <c r="AQ36" s="311"/>
      <c r="AR36" s="311"/>
      <c r="AS36" s="311"/>
      <c r="AT36" s="311"/>
      <c r="AU36" s="311"/>
      <c r="AV36" s="311"/>
      <c r="AW36" s="311"/>
      <c r="AX36" s="311"/>
      <c r="AY36" s="311"/>
      <c r="AZ36" s="311"/>
      <c r="BA36" s="311"/>
      <c r="BB36" s="311"/>
      <c r="BC36" s="311"/>
      <c r="BD36" s="311"/>
      <c r="BE36" s="311"/>
      <c r="BF36" s="311"/>
      <c r="BG36" s="311"/>
      <c r="BH36" s="311"/>
      <c r="BI36" s="311"/>
      <c r="BJ36" s="311"/>
      <c r="BK36" s="311"/>
      <c r="BL36" s="311"/>
      <c r="BM36" s="311"/>
      <c r="BN36" s="311"/>
      <c r="BO36" s="311"/>
      <c r="BP36" s="311"/>
      <c r="BQ36" s="311"/>
      <c r="BR36" s="311"/>
      <c r="BS36" s="311"/>
      <c r="BT36" s="311"/>
      <c r="BU36" s="311"/>
      <c r="BV36" s="311"/>
      <c r="BW36" s="311"/>
      <c r="BX36" s="311"/>
      <c r="BY36" s="311"/>
      <c r="BZ36" s="311"/>
      <c r="CA36" s="311"/>
      <c r="CB36" s="311"/>
      <c r="CC36" s="311"/>
      <c r="CD36" s="311"/>
      <c r="CE36" s="311"/>
      <c r="CF36" s="311"/>
      <c r="CG36" s="311"/>
      <c r="CH36" s="311"/>
      <c r="CI36" s="311"/>
      <c r="CJ36" s="311"/>
      <c r="CK36" s="311"/>
      <c r="CL36" s="311"/>
      <c r="CM36" s="311"/>
      <c r="CN36" s="311"/>
      <c r="CO36" s="311"/>
      <c r="CP36" s="311"/>
      <c r="CQ36" s="311"/>
      <c r="CR36" s="311"/>
      <c r="CS36" s="311"/>
      <c r="CT36" s="311"/>
      <c r="CU36" s="311"/>
      <c r="CV36" s="311"/>
      <c r="CW36" s="311"/>
      <c r="CX36" s="311"/>
      <c r="CY36" s="311"/>
      <c r="CZ36" s="311"/>
      <c r="DA36" s="311"/>
      <c r="DB36" s="311"/>
      <c r="DC36" s="311"/>
      <c r="DD36" s="311"/>
      <c r="DE36" s="311"/>
      <c r="DF36" s="311"/>
      <c r="DG36" s="311"/>
      <c r="DH36" s="311"/>
      <c r="DI36" s="311"/>
      <c r="DJ36" s="311"/>
      <c r="DK36" s="311"/>
      <c r="DL36" s="311"/>
      <c r="DM36" s="311"/>
      <c r="DN36" s="311"/>
      <c r="DO36" s="311"/>
      <c r="DP36" s="311"/>
      <c r="DQ36" s="311"/>
      <c r="DR36" s="311"/>
      <c r="DS36" s="311"/>
      <c r="DT36" s="311"/>
      <c r="DU36" s="311"/>
      <c r="DV36" s="311"/>
      <c r="DW36" s="311"/>
      <c r="DX36" s="311"/>
      <c r="DY36" s="311"/>
      <c r="DZ36" s="311"/>
      <c r="EA36" s="311"/>
      <c r="EB36" s="311"/>
      <c r="EC36" s="311"/>
      <c r="ED36" s="311"/>
      <c r="EE36" s="311"/>
      <c r="EF36" s="311"/>
      <c r="EG36" s="311"/>
      <c r="EH36" s="311"/>
      <c r="EI36" s="311"/>
      <c r="EJ36" s="311"/>
      <c r="EK36" s="311"/>
      <c r="EL36" s="311"/>
      <c r="EM36" s="311"/>
      <c r="EN36" s="311"/>
      <c r="EO36" s="311"/>
      <c r="EP36" s="311"/>
      <c r="EQ36" s="311"/>
      <c r="ER36" s="311"/>
      <c r="ES36" s="311"/>
      <c r="ET36" s="311"/>
      <c r="EU36" s="311"/>
      <c r="EV36" s="311"/>
      <c r="EW36" s="311"/>
      <c r="EX36" s="311"/>
      <c r="EY36" s="311"/>
      <c r="EZ36" s="311"/>
      <c r="FA36" s="311"/>
      <c r="FB36" s="311"/>
      <c r="FC36" s="311"/>
      <c r="FD36" s="311"/>
      <c r="FE36" s="311"/>
      <c r="FF36" s="311"/>
      <c r="FG36" s="311"/>
      <c r="FH36" s="311"/>
      <c r="FI36" s="311"/>
      <c r="FJ36" s="311"/>
      <c r="FK36" s="311"/>
      <c r="FL36" s="311"/>
      <c r="FM36" s="311"/>
      <c r="FN36" s="311"/>
      <c r="FO36" s="311"/>
      <c r="FP36" s="311"/>
      <c r="FQ36" s="311"/>
      <c r="FR36" s="311"/>
      <c r="FS36" s="311"/>
      <c r="FT36" s="311"/>
      <c r="FU36" s="311"/>
      <c r="FV36" s="311"/>
      <c r="FW36" s="311"/>
      <c r="FX36" s="311"/>
      <c r="FY36" s="311"/>
      <c r="FZ36" s="311"/>
      <c r="GA36" s="311"/>
      <c r="GB36" s="311"/>
      <c r="GC36" s="311"/>
      <c r="GD36" s="311"/>
      <c r="GE36" s="311"/>
      <c r="GF36" s="311"/>
      <c r="GG36" s="311"/>
      <c r="GH36" s="311"/>
      <c r="GI36" s="311"/>
      <c r="GJ36" s="311"/>
      <c r="GK36" s="311"/>
      <c r="GL36" s="311"/>
      <c r="GM36" s="311"/>
      <c r="GN36" s="311"/>
      <c r="GO36" s="311"/>
      <c r="GP36" s="311"/>
      <c r="GQ36" s="311"/>
      <c r="GR36" s="311"/>
      <c r="GS36" s="311"/>
      <c r="GT36" s="311"/>
      <c r="GU36" s="311"/>
      <c r="GV36" s="311"/>
      <c r="GW36" s="311"/>
      <c r="GX36" s="311"/>
      <c r="GY36" s="311"/>
      <c r="GZ36" s="311"/>
      <c r="HA36" s="311"/>
      <c r="HB36" s="311"/>
      <c r="HC36" s="311"/>
      <c r="HD36" s="311"/>
      <c r="HE36" s="311"/>
      <c r="HF36" s="311"/>
      <c r="HG36" s="311"/>
      <c r="HH36" s="311"/>
      <c r="HI36" s="311"/>
      <c r="HJ36" s="311"/>
      <c r="HK36" s="311"/>
      <c r="HL36" s="311"/>
      <c r="HM36" s="311"/>
      <c r="HN36" s="311"/>
      <c r="HO36" s="311"/>
      <c r="HP36" s="311"/>
      <c r="HQ36" s="311"/>
    </row>
    <row r="37" spans="1:225" s="7" customFormat="1" ht="16.5">
      <c r="A37" s="135"/>
      <c r="B37" s="429"/>
      <c r="C37" s="430"/>
      <c r="D37" s="139"/>
      <c r="E37" s="190"/>
      <c r="F37" s="191" t="str">
        <f t="shared" si="0"/>
        <v/>
      </c>
      <c r="G37" s="192"/>
      <c r="H37" s="399"/>
      <c r="I37" s="400"/>
      <c r="J37" s="401"/>
      <c r="K37" s="326"/>
      <c r="L37" s="311"/>
      <c r="M37" s="311"/>
      <c r="N37" s="311"/>
      <c r="O37" s="311"/>
      <c r="P37" s="311"/>
      <c r="Q37" s="311"/>
      <c r="R37" s="311"/>
      <c r="S37" s="311"/>
      <c r="T37" s="311"/>
      <c r="U37" s="311"/>
      <c r="V37" s="311"/>
      <c r="W37" s="311"/>
      <c r="X37" s="311"/>
      <c r="Y37" s="311"/>
      <c r="Z37" s="311"/>
      <c r="AA37" s="311"/>
      <c r="AB37" s="311"/>
      <c r="AC37" s="311"/>
      <c r="AD37" s="311"/>
      <c r="AE37" s="311"/>
      <c r="AF37" s="311"/>
      <c r="AG37" s="311"/>
      <c r="AH37" s="311"/>
      <c r="AI37" s="311"/>
      <c r="AJ37" s="311"/>
      <c r="AK37" s="311"/>
      <c r="AL37" s="311"/>
      <c r="AM37" s="311"/>
      <c r="AN37" s="311"/>
      <c r="AO37" s="311"/>
      <c r="AP37" s="311"/>
      <c r="AQ37" s="311"/>
      <c r="AR37" s="311"/>
      <c r="AS37" s="311"/>
      <c r="AT37" s="311"/>
      <c r="AU37" s="311"/>
      <c r="AV37" s="311"/>
      <c r="AW37" s="311"/>
      <c r="AX37" s="311"/>
      <c r="AY37" s="311"/>
      <c r="AZ37" s="311"/>
      <c r="BA37" s="311"/>
      <c r="BB37" s="311"/>
      <c r="BC37" s="311"/>
      <c r="BD37" s="311"/>
      <c r="BE37" s="311"/>
      <c r="BF37" s="311"/>
      <c r="BG37" s="311"/>
      <c r="BH37" s="311"/>
      <c r="BI37" s="311"/>
      <c r="BJ37" s="311"/>
      <c r="BK37" s="311"/>
      <c r="BL37" s="311"/>
      <c r="BM37" s="311"/>
      <c r="BN37" s="311"/>
      <c r="BO37" s="311"/>
      <c r="BP37" s="311"/>
      <c r="BQ37" s="311"/>
      <c r="BR37" s="311"/>
      <c r="BS37" s="311"/>
      <c r="BT37" s="311"/>
      <c r="BU37" s="311"/>
      <c r="BV37" s="311"/>
      <c r="BW37" s="311"/>
      <c r="BX37" s="311"/>
      <c r="BY37" s="311"/>
      <c r="BZ37" s="311"/>
      <c r="CA37" s="311"/>
      <c r="CB37" s="311"/>
      <c r="CC37" s="311"/>
      <c r="CD37" s="311"/>
      <c r="CE37" s="311"/>
      <c r="CF37" s="311"/>
      <c r="CG37" s="311"/>
      <c r="CH37" s="311"/>
      <c r="CI37" s="311"/>
      <c r="CJ37" s="311"/>
      <c r="CK37" s="311"/>
      <c r="CL37" s="311"/>
      <c r="CM37" s="311"/>
      <c r="CN37" s="311"/>
      <c r="CO37" s="311"/>
      <c r="CP37" s="311"/>
      <c r="CQ37" s="311"/>
      <c r="CR37" s="311"/>
      <c r="CS37" s="311"/>
      <c r="CT37" s="311"/>
      <c r="CU37" s="311"/>
      <c r="CV37" s="311"/>
      <c r="CW37" s="311"/>
      <c r="CX37" s="311"/>
      <c r="CY37" s="311"/>
      <c r="CZ37" s="311"/>
      <c r="DA37" s="311"/>
      <c r="DB37" s="311"/>
      <c r="DC37" s="311"/>
      <c r="DD37" s="311"/>
      <c r="DE37" s="311"/>
      <c r="DF37" s="311"/>
      <c r="DG37" s="311"/>
      <c r="DH37" s="311"/>
      <c r="DI37" s="311"/>
      <c r="DJ37" s="311"/>
      <c r="DK37" s="311"/>
      <c r="DL37" s="311"/>
      <c r="DM37" s="311"/>
      <c r="DN37" s="311"/>
      <c r="DO37" s="311"/>
      <c r="DP37" s="311"/>
      <c r="DQ37" s="311"/>
      <c r="DR37" s="311"/>
      <c r="DS37" s="311"/>
      <c r="DT37" s="311"/>
      <c r="DU37" s="311"/>
      <c r="DV37" s="311"/>
      <c r="DW37" s="311"/>
      <c r="DX37" s="311"/>
      <c r="DY37" s="311"/>
      <c r="DZ37" s="311"/>
      <c r="EA37" s="311"/>
      <c r="EB37" s="311"/>
      <c r="EC37" s="311"/>
      <c r="ED37" s="311"/>
      <c r="EE37" s="311"/>
      <c r="EF37" s="311"/>
      <c r="EG37" s="311"/>
      <c r="EH37" s="311"/>
      <c r="EI37" s="311"/>
      <c r="EJ37" s="311"/>
      <c r="EK37" s="311"/>
      <c r="EL37" s="311"/>
      <c r="EM37" s="311"/>
      <c r="EN37" s="311"/>
      <c r="EO37" s="311"/>
      <c r="EP37" s="311"/>
      <c r="EQ37" s="311"/>
      <c r="ER37" s="311"/>
      <c r="ES37" s="311"/>
      <c r="ET37" s="311"/>
      <c r="EU37" s="311"/>
      <c r="EV37" s="311"/>
      <c r="EW37" s="311"/>
      <c r="EX37" s="311"/>
      <c r="EY37" s="311"/>
      <c r="EZ37" s="311"/>
      <c r="FA37" s="311"/>
      <c r="FB37" s="311"/>
      <c r="FC37" s="311"/>
      <c r="FD37" s="311"/>
      <c r="FE37" s="311"/>
      <c r="FF37" s="311"/>
      <c r="FG37" s="311"/>
      <c r="FH37" s="311"/>
      <c r="FI37" s="311"/>
      <c r="FJ37" s="311"/>
      <c r="FK37" s="311"/>
      <c r="FL37" s="311"/>
      <c r="FM37" s="311"/>
      <c r="FN37" s="311"/>
      <c r="FO37" s="311"/>
      <c r="FP37" s="311"/>
      <c r="FQ37" s="311"/>
      <c r="FR37" s="311"/>
      <c r="FS37" s="311"/>
      <c r="FT37" s="311"/>
      <c r="FU37" s="311"/>
      <c r="FV37" s="311"/>
      <c r="FW37" s="311"/>
      <c r="FX37" s="311"/>
      <c r="FY37" s="311"/>
      <c r="FZ37" s="311"/>
      <c r="GA37" s="311"/>
      <c r="GB37" s="311"/>
      <c r="GC37" s="311"/>
      <c r="GD37" s="311"/>
      <c r="GE37" s="311"/>
      <c r="GF37" s="311"/>
      <c r="GG37" s="311"/>
      <c r="GH37" s="311"/>
      <c r="GI37" s="311"/>
      <c r="GJ37" s="311"/>
      <c r="GK37" s="311"/>
      <c r="GL37" s="311"/>
      <c r="GM37" s="311"/>
      <c r="GN37" s="311"/>
      <c r="GO37" s="311"/>
      <c r="GP37" s="311"/>
      <c r="GQ37" s="311"/>
      <c r="GR37" s="311"/>
      <c r="GS37" s="311"/>
      <c r="GT37" s="311"/>
      <c r="GU37" s="311"/>
      <c r="GV37" s="311"/>
      <c r="GW37" s="311"/>
      <c r="GX37" s="311"/>
      <c r="GY37" s="311"/>
      <c r="GZ37" s="311"/>
      <c r="HA37" s="311"/>
      <c r="HB37" s="311"/>
      <c r="HC37" s="311"/>
      <c r="HD37" s="311"/>
      <c r="HE37" s="311"/>
      <c r="HF37" s="311"/>
      <c r="HG37" s="311"/>
      <c r="HH37" s="311"/>
      <c r="HI37" s="311"/>
      <c r="HJ37" s="311"/>
      <c r="HK37" s="311"/>
      <c r="HL37" s="311"/>
      <c r="HM37" s="311"/>
      <c r="HN37" s="311"/>
      <c r="HO37" s="311"/>
      <c r="HP37" s="311"/>
      <c r="HQ37" s="311"/>
    </row>
    <row r="38" spans="1:225" s="7" customFormat="1" ht="15" customHeight="1">
      <c r="A38" s="140" t="s">
        <v>31</v>
      </c>
      <c r="B38" s="124" t="s">
        <v>18</v>
      </c>
      <c r="C38" s="125"/>
      <c r="D38" s="137"/>
      <c r="E38" s="187"/>
      <c r="F38" s="188" t="str">
        <f t="shared" si="0"/>
        <v/>
      </c>
      <c r="G38" s="189"/>
      <c r="H38" s="396"/>
      <c r="I38" s="397"/>
      <c r="J38" s="398"/>
      <c r="K38" s="326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311"/>
      <c r="AJ38" s="311"/>
      <c r="AK38" s="311"/>
      <c r="AL38" s="311"/>
      <c r="AM38" s="311"/>
      <c r="AN38" s="311"/>
      <c r="AO38" s="311"/>
      <c r="AP38" s="311"/>
      <c r="AQ38" s="311"/>
      <c r="AR38" s="311"/>
      <c r="AS38" s="311"/>
      <c r="AT38" s="311"/>
      <c r="AU38" s="311"/>
      <c r="AV38" s="311"/>
      <c r="AW38" s="311"/>
      <c r="AX38" s="311"/>
      <c r="AY38" s="311"/>
      <c r="AZ38" s="311"/>
      <c r="BA38" s="311"/>
      <c r="BB38" s="311"/>
      <c r="BC38" s="311"/>
      <c r="BD38" s="311"/>
      <c r="BE38" s="311"/>
      <c r="BF38" s="311"/>
      <c r="BG38" s="311"/>
      <c r="BH38" s="311"/>
      <c r="BI38" s="311"/>
      <c r="BJ38" s="311"/>
      <c r="BK38" s="311"/>
      <c r="BL38" s="311"/>
      <c r="BM38" s="311"/>
      <c r="BN38" s="311"/>
      <c r="BO38" s="311"/>
      <c r="BP38" s="311"/>
      <c r="BQ38" s="311"/>
      <c r="BR38" s="311"/>
      <c r="BS38" s="311"/>
      <c r="BT38" s="311"/>
      <c r="BU38" s="311"/>
      <c r="BV38" s="311"/>
      <c r="BW38" s="311"/>
      <c r="BX38" s="311"/>
      <c r="BY38" s="311"/>
      <c r="BZ38" s="311"/>
      <c r="CA38" s="311"/>
      <c r="CB38" s="311"/>
      <c r="CC38" s="311"/>
      <c r="CD38" s="311"/>
      <c r="CE38" s="311"/>
      <c r="CF38" s="311"/>
      <c r="CG38" s="311"/>
      <c r="CH38" s="311"/>
      <c r="CI38" s="311"/>
      <c r="CJ38" s="311"/>
      <c r="CK38" s="311"/>
      <c r="CL38" s="311"/>
      <c r="CM38" s="311"/>
      <c r="CN38" s="311"/>
      <c r="CO38" s="311"/>
      <c r="CP38" s="311"/>
      <c r="CQ38" s="311"/>
      <c r="CR38" s="311"/>
      <c r="CS38" s="311"/>
      <c r="CT38" s="311"/>
      <c r="CU38" s="311"/>
      <c r="CV38" s="311"/>
      <c r="CW38" s="311"/>
      <c r="CX38" s="311"/>
      <c r="CY38" s="311"/>
      <c r="CZ38" s="311"/>
      <c r="DA38" s="311"/>
      <c r="DB38" s="311"/>
      <c r="DC38" s="311"/>
      <c r="DD38" s="311"/>
      <c r="DE38" s="311"/>
      <c r="DF38" s="311"/>
      <c r="DG38" s="311"/>
      <c r="DH38" s="311"/>
      <c r="DI38" s="311"/>
      <c r="DJ38" s="311"/>
      <c r="DK38" s="311"/>
      <c r="DL38" s="311"/>
      <c r="DM38" s="311"/>
      <c r="DN38" s="311"/>
      <c r="DO38" s="311"/>
      <c r="DP38" s="311"/>
      <c r="DQ38" s="311"/>
      <c r="DR38" s="311"/>
      <c r="DS38" s="311"/>
      <c r="DT38" s="311"/>
      <c r="DU38" s="311"/>
      <c r="DV38" s="311"/>
      <c r="DW38" s="311"/>
      <c r="DX38" s="311"/>
      <c r="DY38" s="311"/>
      <c r="DZ38" s="311"/>
      <c r="EA38" s="311"/>
      <c r="EB38" s="311"/>
      <c r="EC38" s="311"/>
      <c r="ED38" s="311"/>
      <c r="EE38" s="311"/>
      <c r="EF38" s="311"/>
      <c r="EG38" s="311"/>
      <c r="EH38" s="311"/>
      <c r="EI38" s="311"/>
      <c r="EJ38" s="311"/>
      <c r="EK38" s="311"/>
      <c r="EL38" s="311"/>
      <c r="EM38" s="311"/>
      <c r="EN38" s="311"/>
      <c r="EO38" s="311"/>
      <c r="EP38" s="311"/>
      <c r="EQ38" s="311"/>
      <c r="ER38" s="311"/>
      <c r="ES38" s="311"/>
      <c r="ET38" s="311"/>
      <c r="EU38" s="311"/>
      <c r="EV38" s="311"/>
      <c r="EW38" s="311"/>
      <c r="EX38" s="311"/>
      <c r="EY38" s="311"/>
      <c r="EZ38" s="311"/>
      <c r="FA38" s="311"/>
      <c r="FB38" s="311"/>
      <c r="FC38" s="311"/>
      <c r="FD38" s="311"/>
      <c r="FE38" s="311"/>
      <c r="FF38" s="311"/>
      <c r="FG38" s="311"/>
      <c r="FH38" s="311"/>
      <c r="FI38" s="311"/>
      <c r="FJ38" s="311"/>
      <c r="FK38" s="311"/>
      <c r="FL38" s="311"/>
      <c r="FM38" s="311"/>
      <c r="FN38" s="311"/>
      <c r="FO38" s="311"/>
      <c r="FP38" s="311"/>
      <c r="FQ38" s="311"/>
      <c r="FR38" s="311"/>
      <c r="FS38" s="311"/>
      <c r="FT38" s="311"/>
      <c r="FU38" s="311"/>
      <c r="FV38" s="311"/>
      <c r="FW38" s="311"/>
      <c r="FX38" s="311"/>
      <c r="FY38" s="311"/>
      <c r="FZ38" s="311"/>
      <c r="GA38" s="311"/>
      <c r="GB38" s="311"/>
      <c r="GC38" s="311"/>
      <c r="GD38" s="311"/>
      <c r="GE38" s="311"/>
      <c r="GF38" s="311"/>
      <c r="GG38" s="311"/>
      <c r="GH38" s="311"/>
      <c r="GI38" s="311"/>
      <c r="GJ38" s="311"/>
      <c r="GK38" s="311"/>
      <c r="GL38" s="311"/>
      <c r="GM38" s="311"/>
      <c r="GN38" s="311"/>
      <c r="GO38" s="311"/>
      <c r="GP38" s="311"/>
      <c r="GQ38" s="311"/>
      <c r="GR38" s="311"/>
      <c r="GS38" s="311"/>
      <c r="GT38" s="311"/>
      <c r="GU38" s="311"/>
      <c r="GV38" s="311"/>
      <c r="GW38" s="311"/>
      <c r="GX38" s="311"/>
      <c r="GY38" s="311"/>
      <c r="GZ38" s="311"/>
      <c r="HA38" s="311"/>
      <c r="HB38" s="311"/>
      <c r="HC38" s="311"/>
      <c r="HD38" s="311"/>
      <c r="HE38" s="311"/>
      <c r="HF38" s="311"/>
      <c r="HG38" s="311"/>
      <c r="HH38" s="311"/>
      <c r="HI38" s="311"/>
      <c r="HJ38" s="311"/>
      <c r="HK38" s="311"/>
      <c r="HL38" s="311"/>
      <c r="HM38" s="311"/>
      <c r="HN38" s="311"/>
      <c r="HO38" s="311"/>
      <c r="HP38" s="311"/>
      <c r="HQ38" s="311"/>
    </row>
    <row r="39" spans="1:225" s="7" customFormat="1" ht="48.75" customHeight="1">
      <c r="A39" s="133">
        <v>1</v>
      </c>
      <c r="B39" s="116" t="s">
        <v>32</v>
      </c>
      <c r="C39" s="117"/>
      <c r="D39" s="134">
        <f>nama_mapel!D33</f>
        <v>70</v>
      </c>
      <c r="E39" s="184" t="str">
        <f>IF(VLOOKUP($J$1,'ENTRY NILAI'!$A$9:$AC$51,M39)=0,"",ROUND(VLOOKUP($J$1,'ENTRY NILAI'!$A$9:$AC$51,M39),0))</f>
        <v/>
      </c>
      <c r="F39" s="185" t="e">
        <f t="shared" si="0"/>
        <v>#VALUE!</v>
      </c>
      <c r="G39" s="186" t="str">
        <f>IF(E39="","",VLOOKUP(E39,$S$16:$T$19,2))</f>
        <v/>
      </c>
      <c r="H39" s="399" t="str">
        <f>IF(E39="","",IF(E39&gt;=D39,"Dapat","Belum Dapat ")&amp;"  mengarahkan dan memahami serta menanggapi berbagai ragam wacana lisan,mampu membaca dan memahami berbagai teks bacaan")</f>
        <v/>
      </c>
      <c r="I39" s="400"/>
      <c r="J39" s="401"/>
      <c r="K39" s="326"/>
      <c r="L39" s="311" t="str">
        <f t="shared" si="1"/>
        <v/>
      </c>
      <c r="M39" s="311">
        <v>20</v>
      </c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311"/>
      <c r="AJ39" s="311"/>
      <c r="AK39" s="311"/>
      <c r="AL39" s="311"/>
      <c r="AM39" s="311"/>
      <c r="AN39" s="311"/>
      <c r="AO39" s="311"/>
      <c r="AP39" s="311"/>
      <c r="AQ39" s="311"/>
      <c r="AR39" s="311"/>
      <c r="AS39" s="311"/>
      <c r="AT39" s="311"/>
      <c r="AU39" s="311"/>
      <c r="AV39" s="311"/>
      <c r="AW39" s="311"/>
      <c r="AX39" s="311"/>
      <c r="AY39" s="311"/>
      <c r="AZ39" s="311"/>
      <c r="BA39" s="311"/>
      <c r="BB39" s="311"/>
      <c r="BC39" s="311"/>
      <c r="BD39" s="311"/>
      <c r="BE39" s="311"/>
      <c r="BF39" s="311"/>
      <c r="BG39" s="311"/>
      <c r="BH39" s="311"/>
      <c r="BI39" s="311"/>
      <c r="BJ39" s="311"/>
      <c r="BK39" s="311"/>
      <c r="BL39" s="311"/>
      <c r="BM39" s="311"/>
      <c r="BN39" s="311"/>
      <c r="BO39" s="311"/>
      <c r="BP39" s="311"/>
      <c r="BQ39" s="311"/>
      <c r="BR39" s="311"/>
      <c r="BS39" s="311"/>
      <c r="BT39" s="311"/>
      <c r="BU39" s="311"/>
      <c r="BV39" s="311"/>
      <c r="BW39" s="311"/>
      <c r="BX39" s="311"/>
      <c r="BY39" s="311"/>
      <c r="BZ39" s="311"/>
      <c r="CA39" s="311"/>
      <c r="CB39" s="311"/>
      <c r="CC39" s="311"/>
      <c r="CD39" s="311"/>
      <c r="CE39" s="311"/>
      <c r="CF39" s="311"/>
      <c r="CG39" s="311"/>
      <c r="CH39" s="311"/>
      <c r="CI39" s="311"/>
      <c r="CJ39" s="311"/>
      <c r="CK39" s="311"/>
      <c r="CL39" s="311"/>
      <c r="CM39" s="311"/>
      <c r="CN39" s="311"/>
      <c r="CO39" s="311"/>
      <c r="CP39" s="311"/>
      <c r="CQ39" s="311"/>
      <c r="CR39" s="311"/>
      <c r="CS39" s="311"/>
      <c r="CT39" s="311"/>
      <c r="CU39" s="311"/>
      <c r="CV39" s="311"/>
      <c r="CW39" s="311"/>
      <c r="CX39" s="311"/>
      <c r="CY39" s="311"/>
      <c r="CZ39" s="311"/>
      <c r="DA39" s="311"/>
      <c r="DB39" s="311"/>
      <c r="DC39" s="311"/>
      <c r="DD39" s="311"/>
      <c r="DE39" s="311"/>
      <c r="DF39" s="311"/>
      <c r="DG39" s="311"/>
      <c r="DH39" s="311"/>
      <c r="DI39" s="311"/>
      <c r="DJ39" s="311"/>
      <c r="DK39" s="311"/>
      <c r="DL39" s="311"/>
      <c r="DM39" s="311"/>
      <c r="DN39" s="311"/>
      <c r="DO39" s="311"/>
      <c r="DP39" s="311"/>
      <c r="DQ39" s="311"/>
      <c r="DR39" s="311"/>
      <c r="DS39" s="311"/>
      <c r="DT39" s="311"/>
      <c r="DU39" s="311"/>
      <c r="DV39" s="311"/>
      <c r="DW39" s="311"/>
      <c r="DX39" s="311"/>
      <c r="DY39" s="311"/>
      <c r="DZ39" s="311"/>
      <c r="EA39" s="311"/>
      <c r="EB39" s="311"/>
      <c r="EC39" s="311"/>
      <c r="ED39" s="311"/>
      <c r="EE39" s="311"/>
      <c r="EF39" s="311"/>
      <c r="EG39" s="311"/>
      <c r="EH39" s="311"/>
      <c r="EI39" s="311"/>
      <c r="EJ39" s="311"/>
      <c r="EK39" s="311"/>
      <c r="EL39" s="311"/>
      <c r="EM39" s="311"/>
      <c r="EN39" s="311"/>
      <c r="EO39" s="311"/>
      <c r="EP39" s="311"/>
      <c r="EQ39" s="311"/>
      <c r="ER39" s="311"/>
      <c r="ES39" s="311"/>
      <c r="ET39" s="311"/>
      <c r="EU39" s="311"/>
      <c r="EV39" s="311"/>
      <c r="EW39" s="311"/>
      <c r="EX39" s="311"/>
      <c r="EY39" s="311"/>
      <c r="EZ39" s="311"/>
      <c r="FA39" s="311"/>
      <c r="FB39" s="311"/>
      <c r="FC39" s="311"/>
      <c r="FD39" s="311"/>
      <c r="FE39" s="311"/>
      <c r="FF39" s="311"/>
      <c r="FG39" s="311"/>
      <c r="FH39" s="311"/>
      <c r="FI39" s="311"/>
      <c r="FJ39" s="311"/>
      <c r="FK39" s="311"/>
      <c r="FL39" s="311"/>
      <c r="FM39" s="311"/>
      <c r="FN39" s="311"/>
      <c r="FO39" s="311"/>
      <c r="FP39" s="311"/>
      <c r="FQ39" s="311"/>
      <c r="FR39" s="311"/>
      <c r="FS39" s="311"/>
      <c r="FT39" s="311"/>
      <c r="FU39" s="311"/>
      <c r="FV39" s="311"/>
      <c r="FW39" s="311"/>
      <c r="FX39" s="311"/>
      <c r="FY39" s="311"/>
      <c r="FZ39" s="311"/>
      <c r="GA39" s="311"/>
      <c r="GB39" s="311"/>
      <c r="GC39" s="311"/>
      <c r="GD39" s="311"/>
      <c r="GE39" s="311"/>
      <c r="GF39" s="311"/>
      <c r="GG39" s="311"/>
      <c r="GH39" s="311"/>
      <c r="GI39" s="311"/>
      <c r="GJ39" s="311"/>
      <c r="GK39" s="311"/>
      <c r="GL39" s="311"/>
      <c r="GM39" s="311"/>
      <c r="GN39" s="311"/>
      <c r="GO39" s="311"/>
      <c r="GP39" s="311"/>
      <c r="GQ39" s="311"/>
      <c r="GR39" s="311"/>
      <c r="GS39" s="311"/>
      <c r="GT39" s="311"/>
      <c r="GU39" s="311"/>
      <c r="GV39" s="311"/>
      <c r="GW39" s="311"/>
      <c r="GX39" s="311"/>
      <c r="GY39" s="311"/>
      <c r="GZ39" s="311"/>
      <c r="HA39" s="311"/>
      <c r="HB39" s="311"/>
      <c r="HC39" s="311"/>
      <c r="HD39" s="311"/>
      <c r="HE39" s="311"/>
      <c r="HF39" s="311"/>
      <c r="HG39" s="311"/>
      <c r="HH39" s="311"/>
      <c r="HI39" s="311"/>
      <c r="HJ39" s="311"/>
      <c r="HK39" s="311"/>
      <c r="HL39" s="311"/>
      <c r="HM39" s="311"/>
      <c r="HN39" s="311"/>
      <c r="HO39" s="311"/>
      <c r="HP39" s="311"/>
      <c r="HQ39" s="311"/>
    </row>
    <row r="40" spans="1:225" s="7" customFormat="1" ht="14.25" customHeight="1" thickBot="1">
      <c r="A40" s="141"/>
      <c r="B40" s="142"/>
      <c r="C40" s="142"/>
      <c r="D40" s="143"/>
      <c r="E40" s="126"/>
      <c r="F40" s="127"/>
      <c r="G40" s="126"/>
      <c r="H40" s="128"/>
      <c r="I40" s="129"/>
      <c r="J40" s="130"/>
      <c r="K40" s="324"/>
      <c r="L40" s="311" t="str">
        <f t="shared" si="1"/>
        <v/>
      </c>
      <c r="M40" s="311"/>
      <c r="N40" s="311"/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1"/>
      <c r="AA40" s="311"/>
      <c r="AB40" s="311"/>
      <c r="AC40" s="311"/>
      <c r="AD40" s="311"/>
      <c r="AE40" s="311"/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1"/>
      <c r="BC40" s="311"/>
      <c r="BD40" s="311"/>
      <c r="BE40" s="311"/>
      <c r="BF40" s="311"/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/>
      <c r="BU40" s="311"/>
      <c r="BV40" s="311"/>
      <c r="BW40" s="311"/>
      <c r="BX40" s="311"/>
      <c r="BY40" s="311"/>
      <c r="BZ40" s="311"/>
      <c r="CA40" s="311"/>
      <c r="CB40" s="311"/>
      <c r="CC40" s="311"/>
      <c r="CD40" s="311"/>
      <c r="CE40" s="311"/>
      <c r="CF40" s="311"/>
      <c r="CG40" s="311"/>
      <c r="CH40" s="311"/>
      <c r="CI40" s="311"/>
      <c r="CJ40" s="311"/>
      <c r="CK40" s="311"/>
      <c r="CL40" s="311"/>
      <c r="CM40" s="311"/>
      <c r="CN40" s="311"/>
      <c r="CO40" s="311"/>
      <c r="CP40" s="311"/>
      <c r="CQ40" s="311"/>
      <c r="CR40" s="311"/>
      <c r="CS40" s="311"/>
      <c r="CT40" s="311"/>
      <c r="CU40" s="311"/>
      <c r="CV40" s="311"/>
      <c r="CW40" s="311"/>
      <c r="CX40" s="311"/>
      <c r="CY40" s="311"/>
      <c r="CZ40" s="311"/>
      <c r="DA40" s="311"/>
      <c r="DB40" s="311"/>
      <c r="DC40" s="311"/>
      <c r="DD40" s="311"/>
      <c r="DE40" s="311"/>
      <c r="DF40" s="311"/>
      <c r="DG40" s="311"/>
      <c r="DH40" s="311"/>
      <c r="DI40" s="311"/>
      <c r="DJ40" s="311"/>
      <c r="DK40" s="311"/>
      <c r="DL40" s="311"/>
      <c r="DM40" s="311"/>
      <c r="DN40" s="311"/>
      <c r="DO40" s="311"/>
      <c r="DP40" s="311"/>
      <c r="DQ40" s="311"/>
      <c r="DR40" s="311"/>
      <c r="DS40" s="311"/>
      <c r="DT40" s="311"/>
      <c r="DU40" s="311"/>
      <c r="DV40" s="311"/>
      <c r="DW40" s="311"/>
      <c r="DX40" s="311"/>
      <c r="DY40" s="311"/>
      <c r="DZ40" s="311"/>
      <c r="EA40" s="311"/>
      <c r="EB40" s="311"/>
      <c r="EC40" s="311"/>
      <c r="ED40" s="311"/>
      <c r="EE40" s="311"/>
      <c r="EF40" s="311"/>
      <c r="EG40" s="311"/>
      <c r="EH40" s="311"/>
      <c r="EI40" s="311"/>
      <c r="EJ40" s="311"/>
      <c r="EK40" s="311"/>
      <c r="EL40" s="311"/>
      <c r="EM40" s="311"/>
      <c r="EN40" s="311"/>
      <c r="EO40" s="311"/>
      <c r="EP40" s="311"/>
      <c r="EQ40" s="311"/>
      <c r="ER40" s="311"/>
      <c r="ES40" s="311"/>
      <c r="ET40" s="311"/>
      <c r="EU40" s="311"/>
      <c r="EV40" s="311"/>
      <c r="EW40" s="311"/>
      <c r="EX40" s="311"/>
      <c r="EY40" s="311"/>
      <c r="EZ40" s="311"/>
      <c r="FA40" s="311"/>
      <c r="FB40" s="311"/>
      <c r="FC40" s="311"/>
      <c r="FD40" s="311"/>
      <c r="FE40" s="311"/>
      <c r="FF40" s="311"/>
      <c r="FG40" s="311"/>
      <c r="FH40" s="311"/>
      <c r="FI40" s="311"/>
      <c r="FJ40" s="311"/>
      <c r="FK40" s="311"/>
      <c r="FL40" s="311"/>
      <c r="FM40" s="311"/>
      <c r="FN40" s="311"/>
      <c r="FO40" s="311"/>
      <c r="FP40" s="311"/>
      <c r="FQ40" s="311"/>
      <c r="FR40" s="311"/>
      <c r="FS40" s="311"/>
      <c r="FT40" s="311"/>
      <c r="FU40" s="311"/>
      <c r="FV40" s="311"/>
      <c r="FW40" s="311"/>
      <c r="FX40" s="311"/>
      <c r="FY40" s="311"/>
      <c r="FZ40" s="311"/>
      <c r="GA40" s="311"/>
      <c r="GB40" s="311"/>
      <c r="GC40" s="311"/>
      <c r="GD40" s="311"/>
      <c r="GE40" s="311"/>
      <c r="GF40" s="311"/>
      <c r="GG40" s="311"/>
      <c r="GH40" s="311"/>
      <c r="GI40" s="311"/>
      <c r="GJ40" s="311"/>
      <c r="GK40" s="311"/>
      <c r="GL40" s="311"/>
      <c r="GM40" s="311"/>
      <c r="GN40" s="311"/>
      <c r="GO40" s="311"/>
      <c r="GP40" s="311"/>
      <c r="GQ40" s="311"/>
      <c r="GR40" s="311"/>
      <c r="GS40" s="311"/>
      <c r="GT40" s="311"/>
      <c r="GU40" s="311"/>
      <c r="GV40" s="311"/>
      <c r="GW40" s="311"/>
      <c r="GX40" s="311"/>
      <c r="GY40" s="311"/>
      <c r="GZ40" s="311"/>
      <c r="HA40" s="311"/>
      <c r="HB40" s="311"/>
      <c r="HC40" s="311"/>
      <c r="HD40" s="311"/>
      <c r="HE40" s="311"/>
      <c r="HF40" s="311"/>
      <c r="HG40" s="311"/>
      <c r="HH40" s="311"/>
      <c r="HI40" s="311"/>
      <c r="HJ40" s="311"/>
      <c r="HK40" s="311"/>
      <c r="HL40" s="311"/>
      <c r="HM40" s="311"/>
      <c r="HN40" s="311"/>
      <c r="HO40" s="311"/>
      <c r="HP40" s="311"/>
      <c r="HQ40" s="311"/>
    </row>
    <row r="41" spans="1:225" s="121" customFormat="1" ht="16.5" customHeight="1">
      <c r="A41" s="118"/>
      <c r="B41" s="118"/>
      <c r="C41" s="118"/>
      <c r="D41" s="118"/>
      <c r="E41" s="119"/>
      <c r="F41" s="118"/>
      <c r="G41" s="118"/>
      <c r="H41" s="118"/>
      <c r="I41" s="118"/>
      <c r="J41" s="283" t="s">
        <v>139</v>
      </c>
      <c r="K41" s="327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  <c r="BN41" s="314"/>
      <c r="BO41" s="314"/>
      <c r="BP41" s="314"/>
      <c r="BQ41" s="314"/>
      <c r="BR41" s="314"/>
      <c r="BS41" s="314"/>
      <c r="BT41" s="314"/>
      <c r="BU41" s="314"/>
      <c r="BV41" s="314"/>
      <c r="BW41" s="314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4"/>
      <c r="CK41" s="314"/>
      <c r="CL41" s="314"/>
      <c r="CM41" s="314"/>
      <c r="CN41" s="314"/>
      <c r="CO41" s="314"/>
      <c r="CP41" s="314"/>
      <c r="CQ41" s="314"/>
      <c r="CR41" s="314"/>
      <c r="CS41" s="314"/>
      <c r="CT41" s="314"/>
      <c r="CU41" s="314"/>
      <c r="CV41" s="314"/>
      <c r="CW41" s="314"/>
      <c r="CX41" s="314"/>
      <c r="CY41" s="314"/>
      <c r="CZ41" s="314"/>
      <c r="DA41" s="314"/>
      <c r="DB41" s="314"/>
      <c r="DC41" s="314"/>
      <c r="DD41" s="314"/>
      <c r="DE41" s="314"/>
      <c r="DF41" s="314"/>
      <c r="DG41" s="314"/>
      <c r="DH41" s="314"/>
      <c r="DI41" s="314"/>
      <c r="DJ41" s="314"/>
      <c r="DK41" s="314"/>
      <c r="DL41" s="314"/>
      <c r="DM41" s="314"/>
      <c r="DN41" s="314"/>
      <c r="DO41" s="314"/>
      <c r="DP41" s="314"/>
      <c r="DQ41" s="314"/>
      <c r="DR41" s="314"/>
      <c r="DS41" s="314"/>
      <c r="DT41" s="314"/>
      <c r="DU41" s="314"/>
      <c r="DV41" s="314"/>
      <c r="DW41" s="314"/>
      <c r="DX41" s="314"/>
      <c r="DY41" s="314"/>
      <c r="DZ41" s="314"/>
      <c r="EA41" s="314"/>
      <c r="EB41" s="314"/>
      <c r="EC41" s="314"/>
      <c r="ED41" s="314"/>
      <c r="EE41" s="314"/>
      <c r="EF41" s="314"/>
      <c r="EG41" s="314"/>
      <c r="EH41" s="314"/>
      <c r="EI41" s="314"/>
      <c r="EJ41" s="314"/>
      <c r="EK41" s="314"/>
      <c r="EL41" s="314"/>
      <c r="EM41" s="314"/>
      <c r="EN41" s="314"/>
      <c r="EO41" s="314"/>
      <c r="EP41" s="314"/>
      <c r="EQ41" s="314"/>
      <c r="ER41" s="314"/>
      <c r="ES41" s="314"/>
      <c r="ET41" s="314"/>
      <c r="EU41" s="314"/>
      <c r="EV41" s="314"/>
      <c r="EW41" s="314"/>
      <c r="EX41" s="314"/>
      <c r="EY41" s="314"/>
      <c r="EZ41" s="314"/>
      <c r="FA41" s="314"/>
      <c r="FB41" s="314"/>
      <c r="FC41" s="314"/>
      <c r="FD41" s="314"/>
      <c r="FE41" s="314"/>
      <c r="FF41" s="314"/>
      <c r="FG41" s="314"/>
      <c r="FH41" s="314"/>
      <c r="FI41" s="314"/>
      <c r="FJ41" s="314"/>
      <c r="FK41" s="314"/>
      <c r="FL41" s="314"/>
      <c r="FM41" s="314"/>
      <c r="FN41" s="314"/>
      <c r="FO41" s="314"/>
      <c r="FP41" s="314"/>
      <c r="FQ41" s="314"/>
      <c r="FR41" s="314"/>
      <c r="FS41" s="314"/>
      <c r="FT41" s="314"/>
      <c r="FU41" s="314"/>
      <c r="FV41" s="314"/>
      <c r="FW41" s="314"/>
      <c r="FX41" s="314"/>
      <c r="FY41" s="314"/>
      <c r="FZ41" s="314"/>
      <c r="GA41" s="314"/>
      <c r="GB41" s="314"/>
      <c r="GC41" s="314"/>
      <c r="GD41" s="314"/>
      <c r="GE41" s="314"/>
      <c r="GF41" s="314"/>
      <c r="GG41" s="314"/>
      <c r="GH41" s="314"/>
      <c r="GI41" s="314"/>
      <c r="GJ41" s="314"/>
      <c r="GK41" s="314"/>
      <c r="GL41" s="314"/>
      <c r="GM41" s="314"/>
      <c r="GN41" s="314"/>
      <c r="GO41" s="314"/>
      <c r="GP41" s="314"/>
      <c r="GQ41" s="314"/>
      <c r="GR41" s="314"/>
      <c r="GS41" s="314"/>
      <c r="GT41" s="314"/>
      <c r="GU41" s="314"/>
      <c r="GV41" s="314"/>
      <c r="GW41" s="314"/>
      <c r="GX41" s="314"/>
      <c r="GY41" s="314"/>
      <c r="GZ41" s="314"/>
      <c r="HA41" s="314"/>
      <c r="HB41" s="314"/>
      <c r="HC41" s="314"/>
      <c r="HD41" s="314"/>
      <c r="HE41" s="314"/>
      <c r="HF41" s="314"/>
      <c r="HG41" s="314"/>
      <c r="HH41" s="314"/>
      <c r="HI41" s="314"/>
      <c r="HJ41" s="314"/>
      <c r="HK41" s="314"/>
      <c r="HL41" s="314"/>
      <c r="HM41" s="314"/>
      <c r="HN41" s="314"/>
      <c r="HO41" s="314"/>
      <c r="HP41" s="314"/>
      <c r="HQ41" s="314"/>
    </row>
    <row r="42" spans="1:225" s="121" customFormat="1" ht="15" customHeight="1">
      <c r="A42" s="118"/>
      <c r="B42" s="118"/>
      <c r="C42" s="118"/>
      <c r="D42" s="120"/>
      <c r="F42" s="118"/>
      <c r="G42" s="118"/>
      <c r="J42" s="286" t="s">
        <v>170</v>
      </c>
      <c r="K42" s="328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  <c r="BN42" s="314"/>
      <c r="BO42" s="314"/>
      <c r="BP42" s="314"/>
      <c r="BQ42" s="314"/>
      <c r="BR42" s="314"/>
      <c r="BS42" s="314"/>
      <c r="BT42" s="314"/>
      <c r="BU42" s="314"/>
      <c r="BV42" s="314"/>
      <c r="BW42" s="314"/>
      <c r="BX42" s="314"/>
      <c r="BY42" s="314"/>
      <c r="BZ42" s="314"/>
      <c r="CA42" s="314"/>
      <c r="CB42" s="314"/>
      <c r="CC42" s="314"/>
      <c r="CD42" s="314"/>
      <c r="CE42" s="314"/>
      <c r="CF42" s="314"/>
      <c r="CG42" s="314"/>
      <c r="CH42" s="314"/>
      <c r="CI42" s="314"/>
      <c r="CJ42" s="314"/>
      <c r="CK42" s="314"/>
      <c r="CL42" s="314"/>
      <c r="CM42" s="314"/>
      <c r="CN42" s="314"/>
      <c r="CO42" s="314"/>
      <c r="CP42" s="314"/>
      <c r="CQ42" s="314"/>
      <c r="CR42" s="314"/>
      <c r="CS42" s="314"/>
      <c r="CT42" s="314"/>
      <c r="CU42" s="314"/>
      <c r="CV42" s="314"/>
      <c r="CW42" s="314"/>
      <c r="CX42" s="314"/>
      <c r="CY42" s="314"/>
      <c r="CZ42" s="314"/>
      <c r="DA42" s="314"/>
      <c r="DB42" s="314"/>
      <c r="DC42" s="314"/>
      <c r="DD42" s="314"/>
      <c r="DE42" s="314"/>
      <c r="DF42" s="314"/>
      <c r="DG42" s="314"/>
      <c r="DH42" s="314"/>
      <c r="DI42" s="314"/>
      <c r="DJ42" s="314"/>
      <c r="DK42" s="314"/>
      <c r="DL42" s="314"/>
      <c r="DM42" s="314"/>
      <c r="DN42" s="314"/>
      <c r="DO42" s="314"/>
      <c r="DP42" s="314"/>
      <c r="DQ42" s="314"/>
      <c r="DR42" s="314"/>
      <c r="DS42" s="314"/>
      <c r="DT42" s="314"/>
      <c r="DU42" s="314"/>
      <c r="DV42" s="314"/>
      <c r="DW42" s="314"/>
      <c r="DX42" s="314"/>
      <c r="DY42" s="314"/>
      <c r="DZ42" s="314"/>
      <c r="EA42" s="314"/>
      <c r="EB42" s="314"/>
      <c r="EC42" s="314"/>
      <c r="ED42" s="314"/>
      <c r="EE42" s="314"/>
      <c r="EF42" s="314"/>
      <c r="EG42" s="314"/>
      <c r="EH42" s="314"/>
      <c r="EI42" s="314"/>
      <c r="EJ42" s="314"/>
      <c r="EK42" s="314"/>
      <c r="EL42" s="314"/>
      <c r="EM42" s="314"/>
      <c r="EN42" s="314"/>
      <c r="EO42" s="314"/>
      <c r="EP42" s="314"/>
      <c r="EQ42" s="314"/>
      <c r="ER42" s="314"/>
      <c r="ES42" s="314"/>
      <c r="ET42" s="314"/>
      <c r="EU42" s="314"/>
      <c r="EV42" s="314"/>
      <c r="EW42" s="314"/>
      <c r="EX42" s="314"/>
      <c r="EY42" s="314"/>
      <c r="EZ42" s="314"/>
      <c r="FA42" s="314"/>
      <c r="FB42" s="314"/>
      <c r="FC42" s="314"/>
      <c r="FD42" s="314"/>
      <c r="FE42" s="314"/>
      <c r="FF42" s="314"/>
      <c r="FG42" s="314"/>
      <c r="FH42" s="314"/>
      <c r="FI42" s="314"/>
      <c r="FJ42" s="314"/>
      <c r="FK42" s="314"/>
      <c r="FL42" s="314"/>
      <c r="FM42" s="314"/>
      <c r="FN42" s="314"/>
      <c r="FO42" s="314"/>
      <c r="FP42" s="314"/>
      <c r="FQ42" s="314"/>
      <c r="FR42" s="314"/>
      <c r="FS42" s="314"/>
      <c r="FT42" s="314"/>
      <c r="FU42" s="314"/>
      <c r="FV42" s="314"/>
      <c r="FW42" s="314"/>
      <c r="FX42" s="314"/>
      <c r="FY42" s="314"/>
      <c r="FZ42" s="314"/>
      <c r="GA42" s="314"/>
      <c r="GB42" s="314"/>
      <c r="GC42" s="314"/>
      <c r="GD42" s="314"/>
      <c r="GE42" s="314"/>
      <c r="GF42" s="314"/>
      <c r="GG42" s="314"/>
      <c r="GH42" s="314"/>
      <c r="GI42" s="314"/>
      <c r="GJ42" s="314"/>
      <c r="GK42" s="314"/>
      <c r="GL42" s="314"/>
      <c r="GM42" s="314"/>
      <c r="GN42" s="314"/>
      <c r="GO42" s="314"/>
      <c r="GP42" s="314"/>
      <c r="GQ42" s="314"/>
      <c r="GR42" s="314"/>
      <c r="GS42" s="314"/>
      <c r="GT42" s="314"/>
      <c r="GU42" s="314"/>
      <c r="GV42" s="314"/>
      <c r="GW42" s="314"/>
      <c r="GX42" s="314"/>
      <c r="GY42" s="314"/>
      <c r="GZ42" s="314"/>
      <c r="HA42" s="314"/>
      <c r="HB42" s="314"/>
      <c r="HC42" s="314"/>
      <c r="HD42" s="314"/>
      <c r="HE42" s="314"/>
      <c r="HF42" s="314"/>
      <c r="HG42" s="314"/>
      <c r="HH42" s="314"/>
      <c r="HI42" s="314"/>
      <c r="HJ42" s="314"/>
      <c r="HK42" s="314"/>
      <c r="HL42" s="314"/>
      <c r="HM42" s="314"/>
      <c r="HN42" s="314"/>
      <c r="HO42" s="314"/>
      <c r="HP42" s="314"/>
      <c r="HQ42" s="314"/>
    </row>
    <row r="43" spans="1:225" s="121" customFormat="1" ht="15">
      <c r="B43" s="287" t="s">
        <v>83</v>
      </c>
      <c r="C43" s="287"/>
      <c r="J43" s="288" t="s">
        <v>19</v>
      </c>
      <c r="K43" s="329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  <c r="BN43" s="314"/>
      <c r="BO43" s="314"/>
      <c r="BP43" s="314"/>
      <c r="BQ43" s="314"/>
      <c r="BR43" s="314"/>
      <c r="BS43" s="314"/>
      <c r="BT43" s="314"/>
      <c r="BU43" s="314"/>
      <c r="BV43" s="314"/>
      <c r="BW43" s="314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4"/>
      <c r="CK43" s="314"/>
      <c r="CL43" s="314"/>
      <c r="CM43" s="314"/>
      <c r="CN43" s="314"/>
      <c r="CO43" s="314"/>
      <c r="CP43" s="314"/>
      <c r="CQ43" s="314"/>
      <c r="CR43" s="314"/>
      <c r="CS43" s="314"/>
      <c r="CT43" s="314"/>
      <c r="CU43" s="314"/>
      <c r="CV43" s="314"/>
      <c r="CW43" s="314"/>
      <c r="CX43" s="314"/>
      <c r="CY43" s="314"/>
      <c r="CZ43" s="314"/>
      <c r="DA43" s="314"/>
      <c r="DB43" s="314"/>
      <c r="DC43" s="314"/>
      <c r="DD43" s="314"/>
      <c r="DE43" s="314"/>
      <c r="DF43" s="314"/>
      <c r="DG43" s="314"/>
      <c r="DH43" s="314"/>
      <c r="DI43" s="314"/>
      <c r="DJ43" s="314"/>
      <c r="DK43" s="314"/>
      <c r="DL43" s="314"/>
      <c r="DM43" s="314"/>
      <c r="DN43" s="314"/>
      <c r="DO43" s="314"/>
      <c r="DP43" s="314"/>
      <c r="DQ43" s="314"/>
      <c r="DR43" s="314"/>
      <c r="DS43" s="314"/>
      <c r="DT43" s="314"/>
      <c r="DU43" s="314"/>
      <c r="DV43" s="314"/>
      <c r="DW43" s="314"/>
      <c r="DX43" s="314"/>
      <c r="DY43" s="314"/>
      <c r="DZ43" s="314"/>
      <c r="EA43" s="314"/>
      <c r="EB43" s="314"/>
      <c r="EC43" s="314"/>
      <c r="ED43" s="314"/>
      <c r="EE43" s="314"/>
      <c r="EF43" s="314"/>
      <c r="EG43" s="314"/>
      <c r="EH43" s="314"/>
      <c r="EI43" s="314"/>
      <c r="EJ43" s="314"/>
      <c r="EK43" s="314"/>
      <c r="EL43" s="314"/>
      <c r="EM43" s="314"/>
      <c r="EN43" s="314"/>
      <c r="EO43" s="314"/>
      <c r="EP43" s="314"/>
      <c r="EQ43" s="314"/>
      <c r="ER43" s="314"/>
      <c r="ES43" s="314"/>
      <c r="ET43" s="314"/>
      <c r="EU43" s="314"/>
      <c r="EV43" s="314"/>
      <c r="EW43" s="314"/>
      <c r="EX43" s="314"/>
      <c r="EY43" s="314"/>
      <c r="EZ43" s="314"/>
      <c r="FA43" s="314"/>
      <c r="FB43" s="314"/>
      <c r="FC43" s="314"/>
      <c r="FD43" s="314"/>
      <c r="FE43" s="314"/>
      <c r="FF43" s="314"/>
      <c r="FG43" s="314"/>
      <c r="FH43" s="314"/>
      <c r="FI43" s="314"/>
      <c r="FJ43" s="314"/>
      <c r="FK43" s="314"/>
      <c r="FL43" s="314"/>
      <c r="FM43" s="314"/>
      <c r="FN43" s="314"/>
      <c r="FO43" s="314"/>
      <c r="FP43" s="314"/>
      <c r="FQ43" s="314"/>
      <c r="FR43" s="314"/>
      <c r="FS43" s="314"/>
      <c r="FT43" s="314"/>
      <c r="FU43" s="314"/>
      <c r="FV43" s="314"/>
      <c r="FW43" s="314"/>
      <c r="FX43" s="314"/>
      <c r="FY43" s="314"/>
      <c r="FZ43" s="314"/>
      <c r="GA43" s="314"/>
      <c r="GB43" s="314"/>
      <c r="GC43" s="314"/>
      <c r="GD43" s="314"/>
      <c r="GE43" s="314"/>
      <c r="GF43" s="314"/>
      <c r="GG43" s="314"/>
      <c r="GH43" s="314"/>
      <c r="GI43" s="314"/>
      <c r="GJ43" s="314"/>
      <c r="GK43" s="314"/>
      <c r="GL43" s="314"/>
      <c r="GM43" s="314"/>
      <c r="GN43" s="314"/>
      <c r="GO43" s="314"/>
      <c r="GP43" s="314"/>
      <c r="GQ43" s="314"/>
      <c r="GR43" s="314"/>
      <c r="GS43" s="314"/>
      <c r="GT43" s="314"/>
      <c r="GU43" s="314"/>
      <c r="GV43" s="314"/>
      <c r="GW43" s="314"/>
      <c r="GX43" s="314"/>
      <c r="GY43" s="314"/>
      <c r="GZ43" s="314"/>
      <c r="HA43" s="314"/>
      <c r="HB43" s="314"/>
      <c r="HC43" s="314"/>
      <c r="HD43" s="314"/>
      <c r="HE43" s="314"/>
      <c r="HF43" s="314"/>
      <c r="HG43" s="314"/>
      <c r="HH43" s="314"/>
      <c r="HI43" s="314"/>
      <c r="HJ43" s="314"/>
      <c r="HK43" s="314"/>
      <c r="HL43" s="314"/>
      <c r="HM43" s="314"/>
      <c r="HN43" s="314"/>
      <c r="HO43" s="314"/>
      <c r="HP43" s="314"/>
      <c r="HQ43" s="314"/>
    </row>
    <row r="44" spans="1:225" s="121" customFormat="1" ht="14.25" customHeight="1">
      <c r="B44" s="289"/>
      <c r="C44" s="289"/>
      <c r="J44" s="289"/>
      <c r="K44" s="329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  <c r="BN44" s="314"/>
      <c r="BO44" s="314"/>
      <c r="BP44" s="314"/>
      <c r="BQ44" s="314"/>
      <c r="BR44" s="314"/>
      <c r="BS44" s="314"/>
      <c r="BT44" s="314"/>
      <c r="BU44" s="314"/>
      <c r="BV44" s="314"/>
      <c r="BW44" s="314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4"/>
      <c r="CK44" s="314"/>
      <c r="CL44" s="314"/>
      <c r="CM44" s="314"/>
      <c r="CN44" s="314"/>
      <c r="CO44" s="314"/>
      <c r="CP44" s="314"/>
      <c r="CQ44" s="314"/>
      <c r="CR44" s="314"/>
      <c r="CS44" s="314"/>
      <c r="CT44" s="314"/>
      <c r="CU44" s="314"/>
      <c r="CV44" s="314"/>
      <c r="CW44" s="314"/>
      <c r="CX44" s="314"/>
      <c r="CY44" s="314"/>
      <c r="CZ44" s="314"/>
      <c r="DA44" s="314"/>
      <c r="DB44" s="314"/>
      <c r="DC44" s="314"/>
      <c r="DD44" s="314"/>
      <c r="DE44" s="314"/>
      <c r="DF44" s="314"/>
      <c r="DG44" s="314"/>
      <c r="DH44" s="314"/>
      <c r="DI44" s="314"/>
      <c r="DJ44" s="314"/>
      <c r="DK44" s="314"/>
      <c r="DL44" s="314"/>
      <c r="DM44" s="314"/>
      <c r="DN44" s="314"/>
      <c r="DO44" s="314"/>
      <c r="DP44" s="314"/>
      <c r="DQ44" s="314"/>
      <c r="DR44" s="314"/>
      <c r="DS44" s="314"/>
      <c r="DT44" s="314"/>
      <c r="DU44" s="314"/>
      <c r="DV44" s="314"/>
      <c r="DW44" s="314"/>
      <c r="DX44" s="314"/>
      <c r="DY44" s="314"/>
      <c r="DZ44" s="314"/>
      <c r="EA44" s="314"/>
      <c r="EB44" s="314"/>
      <c r="EC44" s="314"/>
      <c r="ED44" s="314"/>
      <c r="EE44" s="314"/>
      <c r="EF44" s="314"/>
      <c r="EG44" s="314"/>
      <c r="EH44" s="314"/>
      <c r="EI44" s="314"/>
      <c r="EJ44" s="314"/>
      <c r="EK44" s="314"/>
      <c r="EL44" s="314"/>
      <c r="EM44" s="314"/>
      <c r="EN44" s="314"/>
      <c r="EO44" s="314"/>
      <c r="EP44" s="314"/>
      <c r="EQ44" s="314"/>
      <c r="ER44" s="314"/>
      <c r="ES44" s="314"/>
      <c r="ET44" s="314"/>
      <c r="EU44" s="314"/>
      <c r="EV44" s="314"/>
      <c r="EW44" s="314"/>
      <c r="EX44" s="314"/>
      <c r="EY44" s="314"/>
      <c r="EZ44" s="314"/>
      <c r="FA44" s="314"/>
      <c r="FB44" s="314"/>
      <c r="FC44" s="314"/>
      <c r="FD44" s="314"/>
      <c r="FE44" s="314"/>
      <c r="FF44" s="314"/>
      <c r="FG44" s="314"/>
      <c r="FH44" s="314"/>
      <c r="FI44" s="314"/>
      <c r="FJ44" s="314"/>
      <c r="FK44" s="314"/>
      <c r="FL44" s="314"/>
      <c r="FM44" s="314"/>
      <c r="FN44" s="314"/>
      <c r="FO44" s="314"/>
      <c r="FP44" s="314"/>
      <c r="FQ44" s="314"/>
      <c r="FR44" s="314"/>
      <c r="FS44" s="314"/>
      <c r="FT44" s="314"/>
      <c r="FU44" s="314"/>
      <c r="FV44" s="314"/>
      <c r="FW44" s="314"/>
      <c r="FX44" s="314"/>
      <c r="FY44" s="314"/>
      <c r="FZ44" s="314"/>
      <c r="GA44" s="314"/>
      <c r="GB44" s="314"/>
      <c r="GC44" s="314"/>
      <c r="GD44" s="314"/>
      <c r="GE44" s="314"/>
      <c r="GF44" s="314"/>
      <c r="GG44" s="314"/>
      <c r="GH44" s="314"/>
      <c r="GI44" s="314"/>
      <c r="GJ44" s="314"/>
      <c r="GK44" s="314"/>
      <c r="GL44" s="314"/>
      <c r="GM44" s="314"/>
      <c r="GN44" s="314"/>
      <c r="GO44" s="314"/>
      <c r="GP44" s="314"/>
      <c r="GQ44" s="314"/>
      <c r="GR44" s="314"/>
      <c r="GS44" s="314"/>
      <c r="GT44" s="314"/>
      <c r="GU44" s="314"/>
      <c r="GV44" s="314"/>
      <c r="GW44" s="314"/>
      <c r="GX44" s="314"/>
      <c r="GY44" s="314"/>
      <c r="GZ44" s="314"/>
      <c r="HA44" s="314"/>
      <c r="HB44" s="314"/>
      <c r="HC44" s="314"/>
      <c r="HD44" s="314"/>
      <c r="HE44" s="314"/>
      <c r="HF44" s="314"/>
      <c r="HG44" s="314"/>
      <c r="HH44" s="314"/>
      <c r="HI44" s="314"/>
      <c r="HJ44" s="314"/>
      <c r="HK44" s="314"/>
      <c r="HL44" s="314"/>
      <c r="HM44" s="314"/>
      <c r="HN44" s="314"/>
      <c r="HO44" s="314"/>
      <c r="HP44" s="314"/>
      <c r="HQ44" s="314"/>
    </row>
    <row r="45" spans="1:225" s="121" customFormat="1" ht="14.25" customHeight="1">
      <c r="B45" s="289"/>
      <c r="C45" s="289"/>
      <c r="J45" s="289"/>
      <c r="K45" s="329"/>
      <c r="L45" s="314"/>
      <c r="M45" s="314"/>
      <c r="N45" s="314"/>
      <c r="O45" s="314"/>
      <c r="P45" s="314"/>
      <c r="Q45" s="314"/>
      <c r="R45" s="314"/>
      <c r="S45" s="314"/>
      <c r="T45" s="314"/>
      <c r="U45" s="314"/>
      <c r="V45" s="314"/>
      <c r="W45" s="314"/>
      <c r="X45" s="314"/>
      <c r="Y45" s="314"/>
      <c r="Z45" s="314"/>
      <c r="AA45" s="314"/>
      <c r="AB45" s="314"/>
      <c r="AC45" s="314"/>
      <c r="AD45" s="314"/>
      <c r="AE45" s="314"/>
      <c r="AF45" s="314"/>
      <c r="AG45" s="314"/>
      <c r="AH45" s="314"/>
      <c r="AI45" s="314"/>
      <c r="AJ45" s="314"/>
      <c r="AK45" s="314"/>
      <c r="AL45" s="314"/>
      <c r="AM45" s="314"/>
      <c r="AN45" s="314"/>
      <c r="AO45" s="314"/>
      <c r="AP45" s="314"/>
      <c r="AQ45" s="314"/>
      <c r="AR45" s="314"/>
      <c r="AS45" s="314"/>
      <c r="AT45" s="314"/>
      <c r="AU45" s="314"/>
      <c r="AV45" s="314"/>
      <c r="AW45" s="314"/>
      <c r="AX45" s="314"/>
      <c r="AY45" s="314"/>
      <c r="AZ45" s="314"/>
      <c r="BA45" s="314"/>
      <c r="BB45" s="314"/>
      <c r="BC45" s="314"/>
      <c r="BD45" s="314"/>
      <c r="BE45" s="314"/>
      <c r="BF45" s="314"/>
      <c r="BG45" s="314"/>
      <c r="BH45" s="314"/>
      <c r="BI45" s="314"/>
      <c r="BJ45" s="314"/>
      <c r="BK45" s="314"/>
      <c r="BL45" s="314"/>
      <c r="BM45" s="314"/>
      <c r="BN45" s="314"/>
      <c r="BO45" s="314"/>
      <c r="BP45" s="314"/>
      <c r="BQ45" s="314"/>
      <c r="BR45" s="314"/>
      <c r="BS45" s="314"/>
      <c r="BT45" s="314"/>
      <c r="BU45" s="314"/>
      <c r="BV45" s="314"/>
      <c r="BW45" s="314"/>
      <c r="BX45" s="314"/>
      <c r="BY45" s="314"/>
      <c r="BZ45" s="314"/>
      <c r="CA45" s="314"/>
      <c r="CB45" s="314"/>
      <c r="CC45" s="314"/>
      <c r="CD45" s="314"/>
      <c r="CE45" s="314"/>
      <c r="CF45" s="314"/>
      <c r="CG45" s="314"/>
      <c r="CH45" s="314"/>
      <c r="CI45" s="314"/>
      <c r="CJ45" s="314"/>
      <c r="CK45" s="314"/>
      <c r="CL45" s="314"/>
      <c r="CM45" s="314"/>
      <c r="CN45" s="314"/>
      <c r="CO45" s="314"/>
      <c r="CP45" s="314"/>
      <c r="CQ45" s="314"/>
      <c r="CR45" s="314"/>
      <c r="CS45" s="314"/>
      <c r="CT45" s="314"/>
      <c r="CU45" s="314"/>
      <c r="CV45" s="314"/>
      <c r="CW45" s="314"/>
      <c r="CX45" s="314"/>
      <c r="CY45" s="314"/>
      <c r="CZ45" s="314"/>
      <c r="DA45" s="314"/>
      <c r="DB45" s="314"/>
      <c r="DC45" s="314"/>
      <c r="DD45" s="314"/>
      <c r="DE45" s="314"/>
      <c r="DF45" s="314"/>
      <c r="DG45" s="314"/>
      <c r="DH45" s="314"/>
      <c r="DI45" s="314"/>
      <c r="DJ45" s="314"/>
      <c r="DK45" s="314"/>
      <c r="DL45" s="314"/>
      <c r="DM45" s="314"/>
      <c r="DN45" s="314"/>
      <c r="DO45" s="314"/>
      <c r="DP45" s="314"/>
      <c r="DQ45" s="314"/>
      <c r="DR45" s="314"/>
      <c r="DS45" s="314"/>
      <c r="DT45" s="314"/>
      <c r="DU45" s="314"/>
      <c r="DV45" s="314"/>
      <c r="DW45" s="314"/>
      <c r="DX45" s="314"/>
      <c r="DY45" s="314"/>
      <c r="DZ45" s="314"/>
      <c r="EA45" s="314"/>
      <c r="EB45" s="314"/>
      <c r="EC45" s="314"/>
      <c r="ED45" s="314"/>
      <c r="EE45" s="314"/>
      <c r="EF45" s="314"/>
      <c r="EG45" s="314"/>
      <c r="EH45" s="314"/>
      <c r="EI45" s="314"/>
      <c r="EJ45" s="314"/>
      <c r="EK45" s="314"/>
      <c r="EL45" s="314"/>
      <c r="EM45" s="314"/>
      <c r="EN45" s="314"/>
      <c r="EO45" s="314"/>
      <c r="EP45" s="314"/>
      <c r="EQ45" s="314"/>
      <c r="ER45" s="314"/>
      <c r="ES45" s="314"/>
      <c r="ET45" s="314"/>
      <c r="EU45" s="314"/>
      <c r="EV45" s="314"/>
      <c r="EW45" s="314"/>
      <c r="EX45" s="314"/>
      <c r="EY45" s="314"/>
      <c r="EZ45" s="314"/>
      <c r="FA45" s="314"/>
      <c r="FB45" s="314"/>
      <c r="FC45" s="314"/>
      <c r="FD45" s="314"/>
      <c r="FE45" s="314"/>
      <c r="FF45" s="314"/>
      <c r="FG45" s="314"/>
      <c r="FH45" s="314"/>
      <c r="FI45" s="314"/>
      <c r="FJ45" s="314"/>
      <c r="FK45" s="314"/>
      <c r="FL45" s="314"/>
      <c r="FM45" s="314"/>
      <c r="FN45" s="314"/>
      <c r="FO45" s="314"/>
      <c r="FP45" s="314"/>
      <c r="FQ45" s="314"/>
      <c r="FR45" s="314"/>
      <c r="FS45" s="314"/>
      <c r="FT45" s="314"/>
      <c r="FU45" s="314"/>
      <c r="FV45" s="314"/>
      <c r="FW45" s="314"/>
      <c r="FX45" s="314"/>
      <c r="FY45" s="314"/>
      <c r="FZ45" s="314"/>
      <c r="GA45" s="314"/>
      <c r="GB45" s="314"/>
      <c r="GC45" s="314"/>
      <c r="GD45" s="314"/>
      <c r="GE45" s="314"/>
      <c r="GF45" s="314"/>
      <c r="GG45" s="314"/>
      <c r="GH45" s="314"/>
      <c r="GI45" s="314"/>
      <c r="GJ45" s="314"/>
      <c r="GK45" s="314"/>
      <c r="GL45" s="314"/>
      <c r="GM45" s="314"/>
      <c r="GN45" s="314"/>
      <c r="GO45" s="314"/>
      <c r="GP45" s="314"/>
      <c r="GQ45" s="314"/>
      <c r="GR45" s="314"/>
      <c r="GS45" s="314"/>
      <c r="GT45" s="314"/>
      <c r="GU45" s="314"/>
      <c r="GV45" s="314"/>
      <c r="GW45" s="314"/>
      <c r="GX45" s="314"/>
      <c r="GY45" s="314"/>
      <c r="GZ45" s="314"/>
      <c r="HA45" s="314"/>
      <c r="HB45" s="314"/>
      <c r="HC45" s="314"/>
      <c r="HD45" s="314"/>
      <c r="HE45" s="314"/>
      <c r="HF45" s="314"/>
      <c r="HG45" s="314"/>
      <c r="HH45" s="314"/>
      <c r="HI45" s="314"/>
      <c r="HJ45" s="314"/>
      <c r="HK45" s="314"/>
      <c r="HL45" s="314"/>
      <c r="HM45" s="314"/>
      <c r="HN45" s="314"/>
      <c r="HO45" s="314"/>
      <c r="HP45" s="314"/>
      <c r="HQ45" s="314"/>
    </row>
    <row r="46" spans="1:225" s="121" customFormat="1" ht="14.25" customHeight="1">
      <c r="B46" s="289"/>
      <c r="C46" s="289"/>
      <c r="E46" s="122"/>
      <c r="J46" s="289"/>
      <c r="K46" s="329"/>
      <c r="L46" s="314"/>
      <c r="M46" s="314"/>
      <c r="N46" s="314"/>
      <c r="O46" s="314"/>
      <c r="P46" s="314"/>
      <c r="Q46" s="314"/>
      <c r="R46" s="314"/>
      <c r="S46" s="314"/>
      <c r="T46" s="314"/>
      <c r="U46" s="314"/>
      <c r="V46" s="314"/>
      <c r="W46" s="314"/>
      <c r="X46" s="314"/>
      <c r="Y46" s="314"/>
      <c r="Z46" s="314"/>
      <c r="AA46" s="314"/>
      <c r="AB46" s="314"/>
      <c r="AC46" s="314"/>
      <c r="AD46" s="314"/>
      <c r="AE46" s="314"/>
      <c r="AF46" s="314"/>
      <c r="AG46" s="314"/>
      <c r="AH46" s="314"/>
      <c r="AI46" s="314"/>
      <c r="AJ46" s="314"/>
      <c r="AK46" s="314"/>
      <c r="AL46" s="314"/>
      <c r="AM46" s="314"/>
      <c r="AN46" s="314"/>
      <c r="AO46" s="314"/>
      <c r="AP46" s="314"/>
      <c r="AQ46" s="314"/>
      <c r="AR46" s="314"/>
      <c r="AS46" s="314"/>
      <c r="AT46" s="314"/>
      <c r="AU46" s="314"/>
      <c r="AV46" s="314"/>
      <c r="AW46" s="314"/>
      <c r="AX46" s="314"/>
      <c r="AY46" s="314"/>
      <c r="AZ46" s="314"/>
      <c r="BA46" s="314"/>
      <c r="BB46" s="314"/>
      <c r="BC46" s="314"/>
      <c r="BD46" s="314"/>
      <c r="BE46" s="314"/>
      <c r="BF46" s="314"/>
      <c r="BG46" s="314"/>
      <c r="BH46" s="314"/>
      <c r="BI46" s="314"/>
      <c r="BJ46" s="314"/>
      <c r="BK46" s="314"/>
      <c r="BL46" s="314"/>
      <c r="BM46" s="314"/>
      <c r="BN46" s="314"/>
      <c r="BO46" s="314"/>
      <c r="BP46" s="314"/>
      <c r="BQ46" s="314"/>
      <c r="BR46" s="314"/>
      <c r="BS46" s="314"/>
      <c r="BT46" s="314"/>
      <c r="BU46" s="314"/>
      <c r="BV46" s="314"/>
      <c r="BW46" s="314"/>
      <c r="BX46" s="314"/>
      <c r="BY46" s="314"/>
      <c r="BZ46" s="314"/>
      <c r="CA46" s="314"/>
      <c r="CB46" s="314"/>
      <c r="CC46" s="314"/>
      <c r="CD46" s="314"/>
      <c r="CE46" s="314"/>
      <c r="CF46" s="314"/>
      <c r="CG46" s="314"/>
      <c r="CH46" s="314"/>
      <c r="CI46" s="314"/>
      <c r="CJ46" s="314"/>
      <c r="CK46" s="314"/>
      <c r="CL46" s="314"/>
      <c r="CM46" s="314"/>
      <c r="CN46" s="314"/>
      <c r="CO46" s="314"/>
      <c r="CP46" s="314"/>
      <c r="CQ46" s="314"/>
      <c r="CR46" s="314"/>
      <c r="CS46" s="314"/>
      <c r="CT46" s="314"/>
      <c r="CU46" s="314"/>
      <c r="CV46" s="314"/>
      <c r="CW46" s="314"/>
      <c r="CX46" s="314"/>
      <c r="CY46" s="314"/>
      <c r="CZ46" s="314"/>
      <c r="DA46" s="314"/>
      <c r="DB46" s="314"/>
      <c r="DC46" s="314"/>
      <c r="DD46" s="314"/>
      <c r="DE46" s="314"/>
      <c r="DF46" s="314"/>
      <c r="DG46" s="314"/>
      <c r="DH46" s="314"/>
      <c r="DI46" s="314"/>
      <c r="DJ46" s="314"/>
      <c r="DK46" s="314"/>
      <c r="DL46" s="314"/>
      <c r="DM46" s="314"/>
      <c r="DN46" s="314"/>
      <c r="DO46" s="314"/>
      <c r="DP46" s="314"/>
      <c r="DQ46" s="314"/>
      <c r="DR46" s="314"/>
      <c r="DS46" s="314"/>
      <c r="DT46" s="314"/>
      <c r="DU46" s="314"/>
      <c r="DV46" s="314"/>
      <c r="DW46" s="314"/>
      <c r="DX46" s="314"/>
      <c r="DY46" s="314"/>
      <c r="DZ46" s="314"/>
      <c r="EA46" s="314"/>
      <c r="EB46" s="314"/>
      <c r="EC46" s="314"/>
      <c r="ED46" s="314"/>
      <c r="EE46" s="314"/>
      <c r="EF46" s="314"/>
      <c r="EG46" s="314"/>
      <c r="EH46" s="314"/>
      <c r="EI46" s="314"/>
      <c r="EJ46" s="314"/>
      <c r="EK46" s="314"/>
      <c r="EL46" s="314"/>
      <c r="EM46" s="314"/>
      <c r="EN46" s="314"/>
      <c r="EO46" s="314"/>
      <c r="EP46" s="314"/>
      <c r="EQ46" s="314"/>
      <c r="ER46" s="314"/>
      <c r="ES46" s="314"/>
      <c r="ET46" s="314"/>
      <c r="EU46" s="314"/>
      <c r="EV46" s="314"/>
      <c r="EW46" s="314"/>
      <c r="EX46" s="314"/>
      <c r="EY46" s="314"/>
      <c r="EZ46" s="314"/>
      <c r="FA46" s="314"/>
      <c r="FB46" s="314"/>
      <c r="FC46" s="314"/>
      <c r="FD46" s="314"/>
      <c r="FE46" s="314"/>
      <c r="FF46" s="314"/>
      <c r="FG46" s="314"/>
      <c r="FH46" s="314"/>
      <c r="FI46" s="314"/>
      <c r="FJ46" s="314"/>
      <c r="FK46" s="314"/>
      <c r="FL46" s="314"/>
      <c r="FM46" s="314"/>
      <c r="FN46" s="314"/>
      <c r="FO46" s="314"/>
      <c r="FP46" s="314"/>
      <c r="FQ46" s="314"/>
      <c r="FR46" s="314"/>
      <c r="FS46" s="314"/>
      <c r="FT46" s="314"/>
      <c r="FU46" s="314"/>
      <c r="FV46" s="314"/>
      <c r="FW46" s="314"/>
      <c r="FX46" s="314"/>
      <c r="FY46" s="314"/>
      <c r="FZ46" s="314"/>
      <c r="GA46" s="314"/>
      <c r="GB46" s="314"/>
      <c r="GC46" s="314"/>
      <c r="GD46" s="314"/>
      <c r="GE46" s="314"/>
      <c r="GF46" s="314"/>
      <c r="GG46" s="314"/>
      <c r="GH46" s="314"/>
      <c r="GI46" s="314"/>
      <c r="GJ46" s="314"/>
      <c r="GK46" s="314"/>
      <c r="GL46" s="314"/>
      <c r="GM46" s="314"/>
      <c r="GN46" s="314"/>
      <c r="GO46" s="314"/>
      <c r="GP46" s="314"/>
      <c r="GQ46" s="314"/>
      <c r="GR46" s="314"/>
      <c r="GS46" s="314"/>
      <c r="GT46" s="314"/>
      <c r="GU46" s="314"/>
      <c r="GV46" s="314"/>
      <c r="GW46" s="314"/>
      <c r="GX46" s="314"/>
      <c r="GY46" s="314"/>
      <c r="GZ46" s="314"/>
      <c r="HA46" s="314"/>
      <c r="HB46" s="314"/>
      <c r="HC46" s="314"/>
      <c r="HD46" s="314"/>
      <c r="HE46" s="314"/>
      <c r="HF46" s="314"/>
      <c r="HG46" s="314"/>
      <c r="HH46" s="314"/>
      <c r="HI46" s="314"/>
      <c r="HJ46" s="314"/>
      <c r="HK46" s="314"/>
      <c r="HL46" s="314"/>
      <c r="HM46" s="314"/>
      <c r="HN46" s="314"/>
      <c r="HO46" s="314"/>
      <c r="HP46" s="314"/>
      <c r="HQ46" s="314"/>
    </row>
    <row r="47" spans="1:225" s="121" customFormat="1" ht="14.25" customHeight="1">
      <c r="A47" s="123"/>
      <c r="B47" s="123"/>
      <c r="C47" s="290"/>
      <c r="E47" s="122"/>
      <c r="J47" s="123"/>
      <c r="K47" s="329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15"/>
      <c r="Z47" s="315"/>
      <c r="AA47" s="315"/>
      <c r="AB47" s="315"/>
      <c r="AC47" s="315"/>
      <c r="AD47" s="315"/>
      <c r="AE47" s="315"/>
      <c r="AF47" s="315"/>
      <c r="AG47" s="315"/>
      <c r="AH47" s="315"/>
      <c r="AI47" s="315"/>
      <c r="AJ47" s="315"/>
      <c r="AK47" s="315"/>
      <c r="AL47" s="315"/>
      <c r="AM47" s="315"/>
      <c r="AN47" s="315"/>
      <c r="AO47" s="315"/>
      <c r="AP47" s="315"/>
      <c r="AQ47" s="315"/>
      <c r="AR47" s="315"/>
      <c r="AS47" s="315"/>
      <c r="AT47" s="315"/>
      <c r="AU47" s="315"/>
      <c r="AV47" s="315"/>
      <c r="AW47" s="315"/>
      <c r="AX47" s="315"/>
      <c r="AY47" s="315"/>
      <c r="AZ47" s="315"/>
      <c r="BA47" s="315"/>
      <c r="BB47" s="315"/>
      <c r="BC47" s="315"/>
      <c r="BD47" s="315"/>
      <c r="BE47" s="315"/>
      <c r="BF47" s="315"/>
      <c r="BG47" s="315"/>
      <c r="BH47" s="315"/>
      <c r="BI47" s="315"/>
      <c r="BJ47" s="315"/>
      <c r="BK47" s="315"/>
      <c r="BL47" s="315"/>
      <c r="BM47" s="315"/>
      <c r="BN47" s="315"/>
      <c r="BO47" s="315"/>
      <c r="BP47" s="315"/>
      <c r="BQ47" s="315"/>
      <c r="BR47" s="315"/>
      <c r="BS47" s="315"/>
      <c r="BT47" s="315"/>
      <c r="BU47" s="315"/>
      <c r="BV47" s="315"/>
      <c r="BW47" s="315"/>
      <c r="BX47" s="315"/>
      <c r="BY47" s="315"/>
      <c r="BZ47" s="315"/>
      <c r="CA47" s="315"/>
      <c r="CB47" s="315"/>
      <c r="CC47" s="315"/>
      <c r="CD47" s="315"/>
      <c r="CE47" s="315"/>
      <c r="CF47" s="315"/>
      <c r="CG47" s="315"/>
      <c r="CH47" s="315"/>
      <c r="CI47" s="315"/>
      <c r="CJ47" s="315"/>
      <c r="CK47" s="315"/>
      <c r="CL47" s="315"/>
      <c r="CM47" s="315"/>
      <c r="CN47" s="315"/>
      <c r="CO47" s="315"/>
      <c r="CP47" s="315"/>
      <c r="CQ47" s="315"/>
      <c r="CR47" s="315"/>
      <c r="CS47" s="315"/>
      <c r="CT47" s="315"/>
      <c r="CU47" s="315"/>
      <c r="CV47" s="315"/>
      <c r="CW47" s="315"/>
      <c r="CX47" s="315"/>
      <c r="CY47" s="315"/>
      <c r="CZ47" s="315"/>
      <c r="DA47" s="315"/>
      <c r="DB47" s="315"/>
      <c r="DC47" s="315"/>
      <c r="DD47" s="315"/>
      <c r="DE47" s="315"/>
      <c r="DF47" s="315"/>
      <c r="DG47" s="315"/>
      <c r="DH47" s="315"/>
      <c r="DI47" s="315"/>
      <c r="DJ47" s="315"/>
      <c r="DK47" s="315"/>
      <c r="DL47" s="315"/>
      <c r="DM47" s="315"/>
      <c r="DN47" s="315"/>
      <c r="DO47" s="315"/>
      <c r="DP47" s="315"/>
      <c r="DQ47" s="315"/>
      <c r="DR47" s="315"/>
      <c r="DS47" s="315"/>
      <c r="DT47" s="315"/>
      <c r="DU47" s="315"/>
      <c r="DV47" s="315"/>
      <c r="DW47" s="315"/>
      <c r="DX47" s="315"/>
      <c r="DY47" s="315"/>
      <c r="DZ47" s="315"/>
      <c r="EA47" s="315"/>
      <c r="EB47" s="315"/>
      <c r="EC47" s="315"/>
      <c r="ED47" s="315"/>
      <c r="EE47" s="315"/>
      <c r="EF47" s="315"/>
      <c r="EG47" s="315"/>
      <c r="EH47" s="315"/>
      <c r="EI47" s="315"/>
      <c r="EJ47" s="315"/>
      <c r="EK47" s="315"/>
      <c r="EL47" s="315"/>
      <c r="EM47" s="315"/>
      <c r="EN47" s="315"/>
      <c r="EO47" s="315"/>
      <c r="EP47" s="315"/>
      <c r="EQ47" s="315"/>
      <c r="ER47" s="315"/>
      <c r="ES47" s="315"/>
      <c r="ET47" s="315"/>
      <c r="EU47" s="315"/>
      <c r="EV47" s="315"/>
      <c r="EW47" s="315"/>
      <c r="EX47" s="315"/>
      <c r="EY47" s="315"/>
      <c r="EZ47" s="315"/>
      <c r="FA47" s="315"/>
      <c r="FB47" s="315"/>
      <c r="FC47" s="315"/>
      <c r="FD47" s="315"/>
      <c r="FE47" s="315"/>
      <c r="FF47" s="315"/>
      <c r="FG47" s="315"/>
      <c r="FH47" s="315"/>
      <c r="FI47" s="315"/>
      <c r="FJ47" s="315"/>
      <c r="FK47" s="315"/>
      <c r="FL47" s="315"/>
      <c r="FM47" s="315"/>
      <c r="FN47" s="315"/>
      <c r="FO47" s="315"/>
      <c r="FP47" s="315"/>
      <c r="FQ47" s="315"/>
      <c r="FR47" s="315"/>
      <c r="FS47" s="315"/>
      <c r="FT47" s="315"/>
      <c r="FU47" s="315"/>
      <c r="FV47" s="315"/>
      <c r="FW47" s="315"/>
      <c r="FX47" s="315"/>
      <c r="FY47" s="315"/>
      <c r="FZ47" s="315"/>
      <c r="GA47" s="315"/>
      <c r="GB47" s="315"/>
      <c r="GC47" s="315"/>
      <c r="GD47" s="315"/>
      <c r="GE47" s="315"/>
      <c r="GF47" s="315"/>
      <c r="GG47" s="315"/>
      <c r="GH47" s="315"/>
      <c r="GI47" s="315"/>
      <c r="GJ47" s="315"/>
      <c r="GK47" s="315"/>
      <c r="GL47" s="315"/>
      <c r="GM47" s="315"/>
      <c r="GN47" s="315"/>
      <c r="GO47" s="315"/>
      <c r="GP47" s="315"/>
      <c r="GQ47" s="315"/>
      <c r="GR47" s="315"/>
      <c r="GS47" s="315"/>
      <c r="GT47" s="315"/>
      <c r="GU47" s="315"/>
      <c r="GV47" s="315"/>
      <c r="GW47" s="315"/>
      <c r="GX47" s="315"/>
      <c r="GY47" s="315"/>
      <c r="GZ47" s="315"/>
      <c r="HA47" s="315"/>
      <c r="HB47" s="315"/>
      <c r="HC47" s="315"/>
      <c r="HD47" s="315"/>
      <c r="HE47" s="315"/>
      <c r="HF47" s="315"/>
      <c r="HG47" s="315"/>
      <c r="HH47" s="315"/>
      <c r="HI47" s="315"/>
      <c r="HJ47" s="315"/>
      <c r="HK47" s="315"/>
      <c r="HL47" s="315"/>
      <c r="HM47" s="315"/>
      <c r="HN47" s="315"/>
      <c r="HO47" s="315"/>
      <c r="HP47" s="315"/>
      <c r="HQ47" s="314"/>
    </row>
    <row r="48" spans="1:225" s="123" customFormat="1" ht="12" customHeight="1">
      <c r="B48" s="290" t="s">
        <v>84</v>
      </c>
      <c r="E48" s="122"/>
      <c r="J48" s="284" t="str">
        <f>nama_mapel!$H$7</f>
        <v>Rina Zahara, S.E</v>
      </c>
      <c r="K48" s="329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15"/>
      <c r="Z48" s="315"/>
      <c r="AA48" s="315"/>
      <c r="AB48" s="315"/>
      <c r="AC48" s="315"/>
      <c r="AD48" s="315"/>
      <c r="AE48" s="315"/>
      <c r="AF48" s="315"/>
      <c r="AG48" s="315"/>
      <c r="AH48" s="315"/>
      <c r="AI48" s="315"/>
      <c r="AJ48" s="315"/>
      <c r="AK48" s="315"/>
      <c r="AL48" s="315"/>
      <c r="AM48" s="315"/>
      <c r="AN48" s="315"/>
      <c r="AO48" s="315"/>
      <c r="AP48" s="315"/>
      <c r="AQ48" s="315"/>
      <c r="AR48" s="315"/>
      <c r="AS48" s="315"/>
      <c r="AT48" s="315"/>
      <c r="AU48" s="315"/>
      <c r="AV48" s="315"/>
      <c r="AW48" s="315"/>
      <c r="AX48" s="315"/>
      <c r="AY48" s="315"/>
      <c r="AZ48" s="315"/>
      <c r="BA48" s="315"/>
      <c r="BB48" s="315"/>
      <c r="BC48" s="315"/>
      <c r="BD48" s="315"/>
      <c r="BE48" s="315"/>
      <c r="BF48" s="315"/>
      <c r="BG48" s="315"/>
      <c r="BH48" s="315"/>
      <c r="BI48" s="315"/>
      <c r="BJ48" s="315"/>
      <c r="BK48" s="315"/>
      <c r="BL48" s="315"/>
      <c r="BM48" s="315"/>
      <c r="BN48" s="315"/>
      <c r="BO48" s="315"/>
      <c r="BP48" s="315"/>
      <c r="BQ48" s="315"/>
      <c r="BR48" s="315"/>
      <c r="BS48" s="315"/>
      <c r="BT48" s="315"/>
      <c r="BU48" s="315"/>
      <c r="BV48" s="315"/>
      <c r="BW48" s="315"/>
      <c r="BX48" s="315"/>
      <c r="BY48" s="315"/>
      <c r="BZ48" s="315"/>
      <c r="CA48" s="315"/>
      <c r="CB48" s="315"/>
      <c r="CC48" s="315"/>
      <c r="CD48" s="315"/>
      <c r="CE48" s="315"/>
      <c r="CF48" s="315"/>
      <c r="CG48" s="315"/>
      <c r="CH48" s="315"/>
      <c r="CI48" s="315"/>
      <c r="CJ48" s="315"/>
      <c r="CK48" s="315"/>
      <c r="CL48" s="315"/>
      <c r="CM48" s="315"/>
      <c r="CN48" s="315"/>
      <c r="CO48" s="315"/>
      <c r="CP48" s="315"/>
      <c r="CQ48" s="315"/>
      <c r="CR48" s="315"/>
      <c r="CS48" s="315"/>
      <c r="CT48" s="315"/>
      <c r="CU48" s="315"/>
      <c r="CV48" s="315"/>
      <c r="CW48" s="315"/>
      <c r="CX48" s="315"/>
      <c r="CY48" s="315"/>
      <c r="CZ48" s="315"/>
      <c r="DA48" s="315"/>
      <c r="DB48" s="315"/>
      <c r="DC48" s="315"/>
      <c r="DD48" s="315"/>
      <c r="DE48" s="315"/>
      <c r="DF48" s="315"/>
      <c r="DG48" s="315"/>
      <c r="DH48" s="315"/>
      <c r="DI48" s="315"/>
      <c r="DJ48" s="315"/>
      <c r="DK48" s="315"/>
      <c r="DL48" s="315"/>
      <c r="DM48" s="315"/>
      <c r="DN48" s="315"/>
      <c r="DO48" s="315"/>
      <c r="DP48" s="315"/>
      <c r="DQ48" s="315"/>
      <c r="DR48" s="315"/>
      <c r="DS48" s="315"/>
      <c r="DT48" s="315"/>
      <c r="DU48" s="315"/>
      <c r="DV48" s="315"/>
      <c r="DW48" s="315"/>
      <c r="DX48" s="315"/>
      <c r="DY48" s="315"/>
      <c r="DZ48" s="315"/>
      <c r="EA48" s="315"/>
      <c r="EB48" s="315"/>
      <c r="EC48" s="315"/>
      <c r="ED48" s="315"/>
      <c r="EE48" s="315"/>
      <c r="EF48" s="315"/>
      <c r="EG48" s="315"/>
      <c r="EH48" s="315"/>
      <c r="EI48" s="315"/>
      <c r="EJ48" s="315"/>
      <c r="EK48" s="315"/>
      <c r="EL48" s="315"/>
      <c r="EM48" s="315"/>
      <c r="EN48" s="315"/>
      <c r="EO48" s="315"/>
      <c r="EP48" s="315"/>
      <c r="EQ48" s="315"/>
      <c r="ER48" s="315"/>
      <c r="ES48" s="315"/>
      <c r="ET48" s="315"/>
      <c r="EU48" s="315"/>
      <c r="EV48" s="315"/>
      <c r="EW48" s="315"/>
      <c r="EX48" s="315"/>
      <c r="EY48" s="315"/>
      <c r="EZ48" s="315"/>
      <c r="FA48" s="315"/>
      <c r="FB48" s="315"/>
      <c r="FC48" s="315"/>
      <c r="FD48" s="315"/>
      <c r="FE48" s="315"/>
      <c r="FF48" s="315"/>
      <c r="FG48" s="315"/>
      <c r="FH48" s="315"/>
      <c r="FI48" s="315"/>
      <c r="FJ48" s="315"/>
      <c r="FK48" s="315"/>
      <c r="FL48" s="315"/>
      <c r="FM48" s="315"/>
      <c r="FN48" s="315"/>
      <c r="FO48" s="315"/>
      <c r="FP48" s="315"/>
      <c r="FQ48" s="315"/>
      <c r="FR48" s="315"/>
      <c r="FS48" s="315"/>
      <c r="FT48" s="315"/>
      <c r="FU48" s="315"/>
      <c r="FV48" s="315"/>
      <c r="FW48" s="315"/>
      <c r="FX48" s="315"/>
      <c r="FY48" s="315"/>
      <c r="FZ48" s="315"/>
      <c r="GA48" s="315"/>
      <c r="GB48" s="315"/>
      <c r="GC48" s="315"/>
      <c r="GD48" s="315"/>
      <c r="GE48" s="315"/>
      <c r="GF48" s="315"/>
      <c r="GG48" s="315"/>
      <c r="GH48" s="315"/>
      <c r="GI48" s="315"/>
      <c r="GJ48" s="315"/>
      <c r="GK48" s="315"/>
      <c r="GL48" s="315"/>
      <c r="GM48" s="315"/>
      <c r="GN48" s="315"/>
      <c r="GO48" s="315"/>
      <c r="GP48" s="315"/>
      <c r="GQ48" s="315"/>
      <c r="GR48" s="315"/>
      <c r="GS48" s="315"/>
      <c r="GT48" s="315"/>
      <c r="GU48" s="315"/>
      <c r="GV48" s="315"/>
      <c r="GW48" s="315"/>
      <c r="GX48" s="315"/>
      <c r="GY48" s="315"/>
      <c r="GZ48" s="315"/>
      <c r="HA48" s="315"/>
      <c r="HB48" s="315"/>
      <c r="HC48" s="315"/>
      <c r="HD48" s="315"/>
      <c r="HE48" s="315"/>
      <c r="HF48" s="315"/>
      <c r="HG48" s="315"/>
      <c r="HH48" s="315"/>
      <c r="HI48" s="315"/>
      <c r="HJ48" s="315"/>
      <c r="HK48" s="315"/>
      <c r="HL48" s="315"/>
      <c r="HM48" s="315"/>
      <c r="HN48" s="315"/>
      <c r="HO48" s="315"/>
      <c r="HP48" s="315"/>
      <c r="HQ48" s="315"/>
    </row>
    <row r="49" spans="1:225" s="123" customFormat="1" ht="14.25" customHeight="1">
      <c r="E49" s="122"/>
      <c r="J49" s="285" t="str">
        <f>CONCATENATE("NIP ",nama_mapel!$H$8)</f>
        <v xml:space="preserve">NIP </v>
      </c>
      <c r="K49" s="329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315"/>
      <c r="AB49" s="315"/>
      <c r="AC49" s="315"/>
      <c r="AD49" s="315"/>
      <c r="AE49" s="315"/>
      <c r="AF49" s="315"/>
      <c r="AG49" s="315"/>
      <c r="AH49" s="315"/>
      <c r="AI49" s="315"/>
      <c r="AJ49" s="315"/>
      <c r="AK49" s="315"/>
      <c r="AL49" s="315"/>
      <c r="AM49" s="315"/>
      <c r="AN49" s="315"/>
      <c r="AO49" s="315"/>
      <c r="AP49" s="315"/>
      <c r="AQ49" s="315"/>
      <c r="AR49" s="315"/>
      <c r="AS49" s="315"/>
      <c r="AT49" s="315"/>
      <c r="AU49" s="315"/>
      <c r="AV49" s="315"/>
      <c r="AW49" s="315"/>
      <c r="AX49" s="315"/>
      <c r="AY49" s="315"/>
      <c r="AZ49" s="315"/>
      <c r="BA49" s="315"/>
      <c r="BB49" s="315"/>
      <c r="BC49" s="315"/>
      <c r="BD49" s="315"/>
      <c r="BE49" s="315"/>
      <c r="BF49" s="315"/>
      <c r="BG49" s="315"/>
      <c r="BH49" s="315"/>
      <c r="BI49" s="315"/>
      <c r="BJ49" s="315"/>
      <c r="BK49" s="315"/>
      <c r="BL49" s="315"/>
      <c r="BM49" s="315"/>
      <c r="BN49" s="315"/>
      <c r="BO49" s="315"/>
      <c r="BP49" s="315"/>
      <c r="BQ49" s="315"/>
      <c r="BR49" s="315"/>
      <c r="BS49" s="315"/>
      <c r="BT49" s="315"/>
      <c r="BU49" s="315"/>
      <c r="BV49" s="315"/>
      <c r="BW49" s="315"/>
      <c r="BX49" s="315"/>
      <c r="BY49" s="315"/>
      <c r="BZ49" s="315"/>
      <c r="CA49" s="315"/>
      <c r="CB49" s="315"/>
      <c r="CC49" s="315"/>
      <c r="CD49" s="315"/>
      <c r="CE49" s="315"/>
      <c r="CF49" s="315"/>
      <c r="CG49" s="315"/>
      <c r="CH49" s="315"/>
      <c r="CI49" s="315"/>
      <c r="CJ49" s="315"/>
      <c r="CK49" s="315"/>
      <c r="CL49" s="315"/>
      <c r="CM49" s="315"/>
      <c r="CN49" s="315"/>
      <c r="CO49" s="315"/>
      <c r="CP49" s="315"/>
      <c r="CQ49" s="315"/>
      <c r="CR49" s="315"/>
      <c r="CS49" s="315"/>
      <c r="CT49" s="315"/>
      <c r="CU49" s="315"/>
      <c r="CV49" s="315"/>
      <c r="CW49" s="315"/>
      <c r="CX49" s="315"/>
      <c r="CY49" s="315"/>
      <c r="CZ49" s="315"/>
      <c r="DA49" s="315"/>
      <c r="DB49" s="315"/>
      <c r="DC49" s="315"/>
      <c r="DD49" s="315"/>
      <c r="DE49" s="315"/>
      <c r="DF49" s="315"/>
      <c r="DG49" s="315"/>
      <c r="DH49" s="315"/>
      <c r="DI49" s="315"/>
      <c r="DJ49" s="315"/>
      <c r="DK49" s="315"/>
      <c r="DL49" s="315"/>
      <c r="DM49" s="315"/>
      <c r="DN49" s="315"/>
      <c r="DO49" s="315"/>
      <c r="DP49" s="315"/>
      <c r="DQ49" s="315"/>
      <c r="DR49" s="315"/>
      <c r="DS49" s="315"/>
      <c r="DT49" s="315"/>
      <c r="DU49" s="315"/>
      <c r="DV49" s="315"/>
      <c r="DW49" s="315"/>
      <c r="DX49" s="315"/>
      <c r="DY49" s="315"/>
      <c r="DZ49" s="315"/>
      <c r="EA49" s="315"/>
      <c r="EB49" s="315"/>
      <c r="EC49" s="315"/>
      <c r="ED49" s="315"/>
      <c r="EE49" s="315"/>
      <c r="EF49" s="315"/>
      <c r="EG49" s="315"/>
      <c r="EH49" s="315"/>
      <c r="EI49" s="315"/>
      <c r="EJ49" s="315"/>
      <c r="EK49" s="315"/>
      <c r="EL49" s="315"/>
      <c r="EM49" s="315"/>
      <c r="EN49" s="315"/>
      <c r="EO49" s="315"/>
      <c r="EP49" s="315"/>
      <c r="EQ49" s="315"/>
      <c r="ER49" s="315"/>
      <c r="ES49" s="315"/>
      <c r="ET49" s="315"/>
      <c r="EU49" s="315"/>
      <c r="EV49" s="315"/>
      <c r="EW49" s="315"/>
      <c r="EX49" s="315"/>
      <c r="EY49" s="315"/>
      <c r="EZ49" s="315"/>
      <c r="FA49" s="315"/>
      <c r="FB49" s="315"/>
      <c r="FC49" s="315"/>
      <c r="FD49" s="315"/>
      <c r="FE49" s="315"/>
      <c r="FF49" s="315"/>
      <c r="FG49" s="315"/>
      <c r="FH49" s="315"/>
      <c r="FI49" s="315"/>
      <c r="FJ49" s="315"/>
      <c r="FK49" s="315"/>
      <c r="FL49" s="315"/>
      <c r="FM49" s="315"/>
      <c r="FN49" s="315"/>
      <c r="FO49" s="315"/>
      <c r="FP49" s="315"/>
      <c r="FQ49" s="315"/>
      <c r="FR49" s="315"/>
      <c r="FS49" s="315"/>
      <c r="FT49" s="315"/>
      <c r="FU49" s="315"/>
      <c r="FV49" s="315"/>
      <c r="FW49" s="315"/>
      <c r="FX49" s="315"/>
      <c r="FY49" s="315"/>
      <c r="FZ49" s="315"/>
      <c r="GA49" s="315"/>
      <c r="GB49" s="315"/>
      <c r="GC49" s="315"/>
      <c r="GD49" s="315"/>
      <c r="GE49" s="315"/>
      <c r="GF49" s="315"/>
      <c r="GG49" s="315"/>
      <c r="GH49" s="315"/>
      <c r="GI49" s="315"/>
      <c r="GJ49" s="315"/>
      <c r="GK49" s="315"/>
      <c r="GL49" s="315"/>
      <c r="GM49" s="315"/>
      <c r="GN49" s="315"/>
      <c r="GO49" s="315"/>
      <c r="GP49" s="315"/>
      <c r="GQ49" s="315"/>
      <c r="GR49" s="315"/>
      <c r="GS49" s="315"/>
      <c r="GT49" s="315"/>
      <c r="GU49" s="315"/>
      <c r="GV49" s="315"/>
      <c r="GW49" s="315"/>
      <c r="GX49" s="315"/>
      <c r="GY49" s="315"/>
      <c r="GZ49" s="315"/>
      <c r="HA49" s="315"/>
      <c r="HB49" s="315"/>
      <c r="HC49" s="315"/>
      <c r="HD49" s="315"/>
      <c r="HE49" s="315"/>
      <c r="HF49" s="315"/>
      <c r="HG49" s="315"/>
      <c r="HH49" s="315"/>
      <c r="HI49" s="315"/>
      <c r="HJ49" s="315"/>
      <c r="HK49" s="315"/>
      <c r="HL49" s="315"/>
      <c r="HM49" s="315"/>
      <c r="HN49" s="315"/>
      <c r="HO49" s="315"/>
      <c r="HP49" s="315"/>
      <c r="HQ49" s="315"/>
    </row>
    <row r="50" spans="1:225" s="1" customFormat="1" ht="20.25">
      <c r="A50" s="264" t="s">
        <v>111</v>
      </c>
      <c r="B50" s="6"/>
      <c r="C50" s="6"/>
      <c r="D50" s="6"/>
      <c r="E50" s="28"/>
      <c r="F50" s="6"/>
      <c r="G50" s="6"/>
      <c r="H50" s="6"/>
      <c r="I50" s="6"/>
      <c r="J50" s="29"/>
      <c r="K50" s="319"/>
      <c r="L50" s="308"/>
      <c r="M50" s="308"/>
      <c r="N50" s="308"/>
      <c r="O50" s="308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8"/>
      <c r="AA50" s="308"/>
      <c r="AB50" s="308"/>
      <c r="AC50" s="308"/>
      <c r="AD50" s="308"/>
      <c r="AE50" s="308"/>
      <c r="AF50" s="308"/>
      <c r="AG50" s="308"/>
      <c r="AH50" s="308"/>
      <c r="AI50" s="308"/>
      <c r="AJ50" s="308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  <c r="BF50" s="308"/>
      <c r="BG50" s="308"/>
      <c r="BH50" s="308"/>
      <c r="BI50" s="308"/>
      <c r="BJ50" s="308"/>
      <c r="BK50" s="308"/>
      <c r="BL50" s="308"/>
      <c r="BM50" s="308"/>
      <c r="BN50" s="308"/>
      <c r="BO50" s="308"/>
      <c r="BP50" s="308"/>
      <c r="BQ50" s="308"/>
      <c r="BR50" s="308"/>
      <c r="BS50" s="308"/>
      <c r="BT50" s="308"/>
      <c r="BU50" s="308"/>
      <c r="BV50" s="308"/>
      <c r="BW50" s="308"/>
      <c r="BX50" s="308"/>
      <c r="BY50" s="308"/>
      <c r="BZ50" s="308"/>
      <c r="CA50" s="308"/>
      <c r="CB50" s="308"/>
      <c r="CC50" s="308"/>
      <c r="CD50" s="308"/>
      <c r="CE50" s="308"/>
      <c r="CF50" s="308"/>
      <c r="CG50" s="308"/>
      <c r="CH50" s="308"/>
      <c r="CI50" s="308"/>
      <c r="CJ50" s="308"/>
      <c r="CK50" s="308"/>
      <c r="CL50" s="308"/>
      <c r="CM50" s="308"/>
      <c r="CN50" s="308"/>
      <c r="CO50" s="308"/>
      <c r="CP50" s="308"/>
      <c r="CQ50" s="308"/>
      <c r="CR50" s="308"/>
      <c r="CS50" s="308"/>
      <c r="CT50" s="308"/>
      <c r="CU50" s="308"/>
      <c r="CV50" s="308"/>
      <c r="CW50" s="308"/>
      <c r="CX50" s="308"/>
      <c r="CY50" s="308"/>
      <c r="CZ50" s="308"/>
      <c r="DA50" s="308"/>
      <c r="DB50" s="308"/>
      <c r="DC50" s="308"/>
      <c r="DD50" s="308"/>
      <c r="DE50" s="308"/>
      <c r="DF50" s="308"/>
      <c r="DG50" s="308"/>
      <c r="DH50" s="308"/>
      <c r="DI50" s="308"/>
      <c r="DJ50" s="308"/>
      <c r="DK50" s="308"/>
      <c r="DL50" s="308"/>
      <c r="DM50" s="308"/>
      <c r="DN50" s="308"/>
      <c r="DO50" s="308"/>
      <c r="DP50" s="308"/>
      <c r="DQ50" s="308"/>
      <c r="DR50" s="308"/>
      <c r="DS50" s="308"/>
      <c r="DT50" s="308"/>
      <c r="DU50" s="308"/>
      <c r="DV50" s="308"/>
      <c r="DW50" s="308"/>
      <c r="DX50" s="308"/>
      <c r="DY50" s="308"/>
      <c r="DZ50" s="308"/>
      <c r="EA50" s="308"/>
      <c r="EB50" s="308"/>
      <c r="EC50" s="308"/>
      <c r="ED50" s="308"/>
      <c r="EE50" s="308"/>
      <c r="EF50" s="308"/>
      <c r="EG50" s="308"/>
      <c r="EH50" s="308"/>
      <c r="EI50" s="308"/>
      <c r="EJ50" s="308"/>
      <c r="EK50" s="308"/>
      <c r="EL50" s="308"/>
      <c r="EM50" s="308"/>
      <c r="EN50" s="308"/>
      <c r="EO50" s="308"/>
      <c r="EP50" s="308"/>
      <c r="EQ50" s="308"/>
      <c r="ER50" s="308"/>
      <c r="ES50" s="308"/>
      <c r="ET50" s="308"/>
      <c r="EU50" s="308"/>
      <c r="EV50" s="308"/>
      <c r="EW50" s="308"/>
      <c r="EX50" s="308"/>
      <c r="EY50" s="308"/>
      <c r="EZ50" s="308"/>
      <c r="FA50" s="308"/>
      <c r="FB50" s="308"/>
      <c r="FC50" s="308"/>
      <c r="FD50" s="308"/>
      <c r="FE50" s="308"/>
      <c r="FF50" s="308"/>
      <c r="FG50" s="308"/>
      <c r="FH50" s="308"/>
      <c r="FI50" s="308"/>
      <c r="FJ50" s="308"/>
      <c r="FK50" s="308"/>
      <c r="FL50" s="308"/>
      <c r="FM50" s="308"/>
      <c r="FN50" s="308"/>
      <c r="FO50" s="308"/>
      <c r="FP50" s="308"/>
      <c r="FQ50" s="308"/>
      <c r="FR50" s="308"/>
      <c r="FS50" s="308"/>
      <c r="FT50" s="308"/>
      <c r="FU50" s="308"/>
      <c r="FV50" s="308"/>
      <c r="FW50" s="308"/>
      <c r="FX50" s="308"/>
      <c r="FY50" s="308"/>
      <c r="FZ50" s="308"/>
      <c r="GA50" s="308"/>
      <c r="GB50" s="308"/>
      <c r="GC50" s="308"/>
      <c r="GD50" s="308"/>
      <c r="GE50" s="308"/>
      <c r="GF50" s="308"/>
      <c r="GG50" s="308"/>
      <c r="GH50" s="308"/>
      <c r="GI50" s="308"/>
      <c r="GJ50" s="308"/>
      <c r="GK50" s="308"/>
      <c r="GL50" s="308"/>
      <c r="GM50" s="308"/>
      <c r="GN50" s="308"/>
      <c r="GO50" s="308"/>
      <c r="GP50" s="308"/>
      <c r="GQ50" s="308"/>
      <c r="GR50" s="308"/>
      <c r="GS50" s="308"/>
      <c r="GT50" s="308"/>
      <c r="GU50" s="308"/>
      <c r="GV50" s="308"/>
      <c r="GW50" s="308"/>
      <c r="GX50" s="308"/>
      <c r="GY50" s="308"/>
      <c r="GZ50" s="308"/>
      <c r="HA50" s="308"/>
      <c r="HB50" s="308"/>
      <c r="HC50" s="308"/>
      <c r="HD50" s="308"/>
      <c r="HE50" s="308"/>
      <c r="HF50" s="308"/>
      <c r="HG50" s="308"/>
      <c r="HH50" s="308"/>
      <c r="HI50" s="308"/>
      <c r="HJ50" s="308"/>
      <c r="HK50" s="308"/>
      <c r="HL50" s="308"/>
      <c r="HM50" s="308"/>
      <c r="HN50" s="308"/>
      <c r="HO50" s="308"/>
      <c r="HP50" s="308"/>
      <c r="HQ50" s="308"/>
    </row>
    <row r="51" spans="1:225" s="1" customFormat="1">
      <c r="A51" s="102" t="s">
        <v>49</v>
      </c>
      <c r="B51" s="103"/>
      <c r="C51" s="183" t="str">
        <f>VLOOKUP($J$1,'ENTRY NILAI'!$A$9:$AC$51,3)</f>
        <v>AHMAD RIDWAN</v>
      </c>
      <c r="D51" s="104"/>
      <c r="E51" s="105"/>
      <c r="F51" s="103"/>
      <c r="G51" s="102" t="s">
        <v>1</v>
      </c>
      <c r="H51" s="103"/>
      <c r="I51" s="107"/>
      <c r="J51" s="198" t="str">
        <f>nama_mapel!$J$3</f>
        <v xml:space="preserve"> XI / 4</v>
      </c>
      <c r="K51" s="319"/>
      <c r="L51" s="308"/>
      <c r="M51" s="308"/>
      <c r="N51" s="308"/>
      <c r="O51" s="308"/>
      <c r="P51" s="308"/>
      <c r="Q51" s="308"/>
      <c r="R51" s="308"/>
      <c r="S51" s="308"/>
      <c r="T51" s="308"/>
      <c r="U51" s="308"/>
      <c r="V51" s="308"/>
      <c r="W51" s="308"/>
      <c r="X51" s="308"/>
      <c r="Y51" s="308"/>
      <c r="Z51" s="308"/>
      <c r="AA51" s="308"/>
      <c r="AB51" s="308"/>
      <c r="AC51" s="308"/>
      <c r="AD51" s="308"/>
      <c r="AE51" s="308"/>
      <c r="AF51" s="308"/>
      <c r="AG51" s="308"/>
      <c r="AH51" s="308"/>
      <c r="AI51" s="308"/>
      <c r="AJ51" s="308"/>
      <c r="AK51" s="308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308"/>
      <c r="BC51" s="308"/>
      <c r="BD51" s="308"/>
      <c r="BE51" s="308"/>
      <c r="BF51" s="308"/>
      <c r="BG51" s="308"/>
      <c r="BH51" s="308"/>
      <c r="BI51" s="308"/>
      <c r="BJ51" s="308"/>
      <c r="BK51" s="308"/>
      <c r="BL51" s="308"/>
      <c r="BM51" s="308"/>
      <c r="BN51" s="308"/>
      <c r="BO51" s="308"/>
      <c r="BP51" s="308"/>
      <c r="BQ51" s="308"/>
      <c r="BR51" s="308"/>
      <c r="BS51" s="308"/>
      <c r="BT51" s="308"/>
      <c r="BU51" s="308"/>
      <c r="BV51" s="308"/>
      <c r="BW51" s="308"/>
      <c r="BX51" s="308"/>
      <c r="BY51" s="308"/>
      <c r="BZ51" s="308"/>
      <c r="CA51" s="308"/>
      <c r="CB51" s="308"/>
      <c r="CC51" s="308"/>
      <c r="CD51" s="308"/>
      <c r="CE51" s="308"/>
      <c r="CF51" s="308"/>
      <c r="CG51" s="308"/>
      <c r="CH51" s="308"/>
      <c r="CI51" s="308"/>
      <c r="CJ51" s="308"/>
      <c r="CK51" s="308"/>
      <c r="CL51" s="308"/>
      <c r="CM51" s="308"/>
      <c r="CN51" s="308"/>
      <c r="CO51" s="308"/>
      <c r="CP51" s="308"/>
      <c r="CQ51" s="308"/>
      <c r="CR51" s="308"/>
      <c r="CS51" s="308"/>
      <c r="CT51" s="308"/>
      <c r="CU51" s="308"/>
      <c r="CV51" s="308"/>
      <c r="CW51" s="308"/>
      <c r="CX51" s="308"/>
      <c r="CY51" s="308"/>
      <c r="CZ51" s="308"/>
      <c r="DA51" s="308"/>
      <c r="DB51" s="308"/>
      <c r="DC51" s="308"/>
      <c r="DD51" s="308"/>
      <c r="DE51" s="308"/>
      <c r="DF51" s="308"/>
      <c r="DG51" s="308"/>
      <c r="DH51" s="308"/>
      <c r="DI51" s="308"/>
      <c r="DJ51" s="308"/>
      <c r="DK51" s="308"/>
      <c r="DL51" s="308"/>
      <c r="DM51" s="308"/>
      <c r="DN51" s="308"/>
      <c r="DO51" s="308"/>
      <c r="DP51" s="308"/>
      <c r="DQ51" s="308"/>
      <c r="DR51" s="308"/>
      <c r="DS51" s="308"/>
      <c r="DT51" s="308"/>
      <c r="DU51" s="308"/>
      <c r="DV51" s="308"/>
      <c r="DW51" s="308"/>
      <c r="DX51" s="308"/>
      <c r="DY51" s="308"/>
      <c r="DZ51" s="308"/>
      <c r="EA51" s="308"/>
      <c r="EB51" s="308"/>
      <c r="EC51" s="308"/>
      <c r="ED51" s="308"/>
      <c r="EE51" s="308"/>
      <c r="EF51" s="308"/>
      <c r="EG51" s="308"/>
      <c r="EH51" s="308"/>
      <c r="EI51" s="308"/>
      <c r="EJ51" s="308"/>
      <c r="EK51" s="308"/>
      <c r="EL51" s="308"/>
      <c r="EM51" s="308"/>
      <c r="EN51" s="308"/>
      <c r="EO51" s="308"/>
      <c r="EP51" s="308"/>
      <c r="EQ51" s="308"/>
      <c r="ER51" s="308"/>
      <c r="ES51" s="308"/>
      <c r="ET51" s="308"/>
      <c r="EU51" s="308"/>
      <c r="EV51" s="308"/>
      <c r="EW51" s="308"/>
      <c r="EX51" s="308"/>
      <c r="EY51" s="308"/>
      <c r="EZ51" s="308"/>
      <c r="FA51" s="308"/>
      <c r="FB51" s="308"/>
      <c r="FC51" s="308"/>
      <c r="FD51" s="308"/>
      <c r="FE51" s="308"/>
      <c r="FF51" s="308"/>
      <c r="FG51" s="308"/>
      <c r="FH51" s="308"/>
      <c r="FI51" s="308"/>
      <c r="FJ51" s="308"/>
      <c r="FK51" s="308"/>
      <c r="FL51" s="308"/>
      <c r="FM51" s="308"/>
      <c r="FN51" s="308"/>
      <c r="FO51" s="308"/>
      <c r="FP51" s="308"/>
      <c r="FQ51" s="308"/>
      <c r="FR51" s="308"/>
      <c r="FS51" s="308"/>
      <c r="FT51" s="308"/>
      <c r="FU51" s="308"/>
      <c r="FV51" s="308"/>
      <c r="FW51" s="308"/>
      <c r="FX51" s="308"/>
      <c r="FY51" s="308"/>
      <c r="FZ51" s="308"/>
      <c r="GA51" s="308"/>
      <c r="GB51" s="308"/>
      <c r="GC51" s="308"/>
      <c r="GD51" s="308"/>
      <c r="GE51" s="308"/>
      <c r="GF51" s="308"/>
      <c r="GG51" s="308"/>
      <c r="GH51" s="308"/>
      <c r="GI51" s="308"/>
      <c r="GJ51" s="308"/>
      <c r="GK51" s="308"/>
      <c r="GL51" s="308"/>
      <c r="GM51" s="308"/>
      <c r="GN51" s="308"/>
      <c r="GO51" s="308"/>
      <c r="GP51" s="308"/>
      <c r="GQ51" s="308"/>
      <c r="GR51" s="308"/>
      <c r="GS51" s="308"/>
      <c r="GT51" s="308"/>
      <c r="GU51" s="308"/>
      <c r="GV51" s="308"/>
      <c r="GW51" s="308"/>
      <c r="GX51" s="308"/>
      <c r="GY51" s="308"/>
      <c r="GZ51" s="308"/>
      <c r="HA51" s="308"/>
      <c r="HB51" s="308"/>
      <c r="HC51" s="308"/>
      <c r="HD51" s="308"/>
      <c r="HE51" s="308"/>
      <c r="HF51" s="308"/>
      <c r="HG51" s="308"/>
      <c r="HH51" s="308"/>
      <c r="HI51" s="308"/>
      <c r="HJ51" s="308"/>
      <c r="HK51" s="308"/>
      <c r="HL51" s="308"/>
      <c r="HM51" s="308"/>
      <c r="HN51" s="308"/>
      <c r="HO51" s="308"/>
      <c r="HP51" s="308"/>
      <c r="HQ51" s="308"/>
    </row>
    <row r="52" spans="1:225" s="1" customFormat="1" ht="8.25" customHeight="1">
      <c r="A52" s="102" t="s">
        <v>2</v>
      </c>
      <c r="B52" s="103"/>
      <c r="C52" s="183" t="str">
        <f>IF(VLOOKUP($J$1,'ENTRY NILAI'!$A$9:$AC$51,2)&lt;100,"00","0")&amp;VLOOKUP($J$1,'ENTRY NILAI'!$A$9:$AC$51,2)</f>
        <v>00839</v>
      </c>
      <c r="D52" s="106"/>
      <c r="E52" s="107"/>
      <c r="F52" s="103"/>
      <c r="G52" s="102" t="s">
        <v>3</v>
      </c>
      <c r="H52" s="103"/>
      <c r="I52" s="107"/>
      <c r="J52" s="198" t="str">
        <f>nama_mapel!$H$4</f>
        <v>2014-2015</v>
      </c>
      <c r="K52" s="319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308"/>
      <c r="AB52" s="308"/>
      <c r="AC52" s="308"/>
      <c r="AD52" s="308"/>
      <c r="AE52" s="308"/>
      <c r="AF52" s="308"/>
      <c r="AG52" s="308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  <c r="BI52" s="308"/>
      <c r="BJ52" s="308"/>
      <c r="BK52" s="308"/>
      <c r="BL52" s="308"/>
      <c r="BM52" s="308"/>
      <c r="BN52" s="308"/>
      <c r="BO52" s="308"/>
      <c r="BP52" s="308"/>
      <c r="BQ52" s="308"/>
      <c r="BR52" s="308"/>
      <c r="BS52" s="308"/>
      <c r="BT52" s="308"/>
      <c r="BU52" s="308"/>
      <c r="BV52" s="308"/>
      <c r="BW52" s="308"/>
      <c r="BX52" s="308"/>
      <c r="BY52" s="308"/>
      <c r="BZ52" s="308"/>
      <c r="CA52" s="308"/>
      <c r="CB52" s="308"/>
      <c r="CC52" s="308"/>
      <c r="CD52" s="308"/>
      <c r="CE52" s="308"/>
      <c r="CF52" s="308"/>
      <c r="CG52" s="308"/>
      <c r="CH52" s="308"/>
      <c r="CI52" s="308"/>
      <c r="CJ52" s="308"/>
      <c r="CK52" s="308"/>
      <c r="CL52" s="308"/>
      <c r="CM52" s="308"/>
      <c r="CN52" s="308"/>
      <c r="CO52" s="308"/>
      <c r="CP52" s="308"/>
      <c r="CQ52" s="308"/>
      <c r="CR52" s="308"/>
      <c r="CS52" s="308"/>
      <c r="CT52" s="308"/>
      <c r="CU52" s="308"/>
      <c r="CV52" s="308"/>
      <c r="CW52" s="308"/>
      <c r="CX52" s="308"/>
      <c r="CY52" s="308"/>
      <c r="CZ52" s="308"/>
      <c r="DA52" s="308"/>
      <c r="DB52" s="308"/>
      <c r="DC52" s="308"/>
      <c r="DD52" s="308"/>
      <c r="DE52" s="308"/>
      <c r="DF52" s="308"/>
      <c r="DG52" s="308"/>
      <c r="DH52" s="308"/>
      <c r="DI52" s="308"/>
      <c r="DJ52" s="308"/>
      <c r="DK52" s="308"/>
      <c r="DL52" s="308"/>
      <c r="DM52" s="308"/>
      <c r="DN52" s="308"/>
      <c r="DO52" s="308"/>
      <c r="DP52" s="308"/>
      <c r="DQ52" s="308"/>
      <c r="DR52" s="308"/>
      <c r="DS52" s="308"/>
      <c r="DT52" s="308"/>
      <c r="DU52" s="308"/>
      <c r="DV52" s="308"/>
      <c r="DW52" s="308"/>
      <c r="DX52" s="308"/>
      <c r="DY52" s="308"/>
      <c r="DZ52" s="308"/>
      <c r="EA52" s="308"/>
      <c r="EB52" s="308"/>
      <c r="EC52" s="308"/>
      <c r="ED52" s="308"/>
      <c r="EE52" s="308"/>
      <c r="EF52" s="308"/>
      <c r="EG52" s="308"/>
      <c r="EH52" s="308"/>
      <c r="EI52" s="308"/>
      <c r="EJ52" s="308"/>
      <c r="EK52" s="308"/>
      <c r="EL52" s="308"/>
      <c r="EM52" s="308"/>
      <c r="EN52" s="308"/>
      <c r="EO52" s="308"/>
      <c r="EP52" s="308"/>
      <c r="EQ52" s="308"/>
      <c r="ER52" s="308"/>
      <c r="ES52" s="308"/>
      <c r="ET52" s="308"/>
      <c r="EU52" s="308"/>
      <c r="EV52" s="308"/>
      <c r="EW52" s="308"/>
      <c r="EX52" s="308"/>
      <c r="EY52" s="308"/>
      <c r="EZ52" s="308"/>
      <c r="FA52" s="308"/>
      <c r="FB52" s="308"/>
      <c r="FC52" s="308"/>
      <c r="FD52" s="308"/>
      <c r="FE52" s="308"/>
      <c r="FF52" s="308"/>
      <c r="FG52" s="308"/>
      <c r="FH52" s="308"/>
      <c r="FI52" s="308"/>
      <c r="FJ52" s="308"/>
      <c r="FK52" s="308"/>
      <c r="FL52" s="308"/>
      <c r="FM52" s="308"/>
      <c r="FN52" s="308"/>
      <c r="FO52" s="308"/>
      <c r="FP52" s="308"/>
      <c r="FQ52" s="308"/>
      <c r="FR52" s="308"/>
      <c r="FS52" s="308"/>
      <c r="FT52" s="308"/>
      <c r="FU52" s="308"/>
      <c r="FV52" s="308"/>
      <c r="FW52" s="308"/>
      <c r="FX52" s="308"/>
      <c r="FY52" s="308"/>
      <c r="FZ52" s="308"/>
      <c r="GA52" s="308"/>
      <c r="GB52" s="308"/>
      <c r="GC52" s="308"/>
      <c r="GD52" s="308"/>
      <c r="GE52" s="308"/>
      <c r="GF52" s="308"/>
      <c r="GG52" s="308"/>
      <c r="GH52" s="308"/>
      <c r="GI52" s="308"/>
      <c r="GJ52" s="308"/>
      <c r="GK52" s="308"/>
      <c r="GL52" s="308"/>
      <c r="GM52" s="308"/>
      <c r="GN52" s="308"/>
      <c r="GO52" s="308"/>
      <c r="GP52" s="308"/>
      <c r="GQ52" s="308"/>
      <c r="GR52" s="308"/>
      <c r="GS52" s="308"/>
      <c r="GT52" s="308"/>
      <c r="GU52" s="308"/>
      <c r="GV52" s="308"/>
      <c r="GW52" s="308"/>
      <c r="GX52" s="308"/>
      <c r="GY52" s="308"/>
      <c r="GZ52" s="308"/>
      <c r="HA52" s="308"/>
      <c r="HB52" s="308"/>
      <c r="HC52" s="308"/>
      <c r="HD52" s="308"/>
      <c r="HE52" s="308"/>
      <c r="HF52" s="308"/>
      <c r="HG52" s="308"/>
      <c r="HH52" s="308"/>
      <c r="HI52" s="308"/>
      <c r="HJ52" s="308"/>
      <c r="HK52" s="308"/>
      <c r="HL52" s="308"/>
      <c r="HM52" s="308"/>
      <c r="HN52" s="308"/>
      <c r="HO52" s="308"/>
      <c r="HP52" s="308"/>
      <c r="HQ52" s="308"/>
    </row>
    <row r="53" spans="1:225" s="1" customFormat="1" ht="16.5">
      <c r="A53" s="102" t="s">
        <v>30</v>
      </c>
      <c r="B53" s="103"/>
      <c r="C53" s="183" t="s">
        <v>90</v>
      </c>
      <c r="D53" s="106"/>
      <c r="E53" s="107"/>
      <c r="F53" s="103"/>
      <c r="G53" s="102" t="s">
        <v>4</v>
      </c>
      <c r="H53" s="103"/>
      <c r="I53" s="107"/>
      <c r="J53" s="198" t="str">
        <f>nama_mapel!$J$5</f>
        <v>Pemasaran</v>
      </c>
      <c r="K53" s="319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308"/>
      <c r="AB53" s="308"/>
      <c r="AC53" s="308"/>
      <c r="AD53" s="308"/>
      <c r="AE53" s="308"/>
      <c r="AF53" s="308"/>
      <c r="AG53" s="308"/>
      <c r="AH53" s="308"/>
      <c r="AI53" s="308"/>
      <c r="AJ53" s="308"/>
      <c r="AK53" s="308"/>
      <c r="AL53" s="308"/>
      <c r="AM53" s="308"/>
      <c r="AN53" s="308"/>
      <c r="AO53" s="308"/>
      <c r="AP53" s="308"/>
      <c r="AQ53" s="308"/>
      <c r="AR53" s="308"/>
      <c r="AS53" s="308"/>
      <c r="AT53" s="308"/>
      <c r="AU53" s="308"/>
      <c r="AV53" s="308"/>
      <c r="AW53" s="308"/>
      <c r="AX53" s="308"/>
      <c r="AY53" s="308"/>
      <c r="AZ53" s="308"/>
      <c r="BA53" s="308"/>
      <c r="BB53" s="308"/>
      <c r="BC53" s="308"/>
      <c r="BD53" s="308"/>
      <c r="BE53" s="308"/>
      <c r="BF53" s="308"/>
      <c r="BG53" s="308"/>
      <c r="BH53" s="308"/>
      <c r="BI53" s="308"/>
      <c r="BJ53" s="308"/>
      <c r="BK53" s="308"/>
      <c r="BL53" s="308"/>
      <c r="BM53" s="308"/>
      <c r="BN53" s="308"/>
      <c r="BO53" s="308"/>
      <c r="BP53" s="308"/>
      <c r="BQ53" s="308"/>
      <c r="BR53" s="308"/>
      <c r="BS53" s="308"/>
      <c r="BT53" s="308"/>
      <c r="BU53" s="308"/>
      <c r="BV53" s="308"/>
      <c r="BW53" s="308"/>
      <c r="BX53" s="308"/>
      <c r="BY53" s="308"/>
      <c r="BZ53" s="308"/>
      <c r="CA53" s="308"/>
      <c r="CB53" s="308"/>
      <c r="CC53" s="308"/>
      <c r="CD53" s="308"/>
      <c r="CE53" s="308"/>
      <c r="CF53" s="308"/>
      <c r="CG53" s="308"/>
      <c r="CH53" s="308"/>
      <c r="CI53" s="308"/>
      <c r="CJ53" s="308"/>
      <c r="CK53" s="308"/>
      <c r="CL53" s="308"/>
      <c r="CM53" s="308"/>
      <c r="CN53" s="308"/>
      <c r="CO53" s="308"/>
      <c r="CP53" s="308"/>
      <c r="CQ53" s="308"/>
      <c r="CR53" s="308"/>
      <c r="CS53" s="308"/>
      <c r="CT53" s="308"/>
      <c r="CU53" s="308"/>
      <c r="CV53" s="308"/>
      <c r="CW53" s="308"/>
      <c r="CX53" s="308"/>
      <c r="CY53" s="308"/>
      <c r="CZ53" s="308"/>
      <c r="DA53" s="308"/>
      <c r="DB53" s="308"/>
      <c r="DC53" s="308"/>
      <c r="DD53" s="308"/>
      <c r="DE53" s="308"/>
      <c r="DF53" s="308"/>
      <c r="DG53" s="308"/>
      <c r="DH53" s="308"/>
      <c r="DI53" s="308"/>
      <c r="DJ53" s="308"/>
      <c r="DK53" s="308"/>
      <c r="DL53" s="308"/>
      <c r="DM53" s="308"/>
      <c r="DN53" s="308"/>
      <c r="DO53" s="308"/>
      <c r="DP53" s="308"/>
      <c r="DQ53" s="308"/>
      <c r="DR53" s="308"/>
      <c r="DS53" s="308"/>
      <c r="DT53" s="308"/>
      <c r="DU53" s="308"/>
      <c r="DV53" s="308"/>
      <c r="DW53" s="308"/>
      <c r="DX53" s="308"/>
      <c r="DY53" s="308"/>
      <c r="DZ53" s="308"/>
      <c r="EA53" s="308"/>
      <c r="EB53" s="308"/>
      <c r="EC53" s="308"/>
      <c r="ED53" s="308"/>
      <c r="EE53" s="308"/>
      <c r="EF53" s="308"/>
      <c r="EG53" s="308"/>
      <c r="EH53" s="308"/>
      <c r="EI53" s="308"/>
      <c r="EJ53" s="308"/>
      <c r="EK53" s="308"/>
      <c r="EL53" s="308"/>
      <c r="EM53" s="308"/>
      <c r="EN53" s="308"/>
      <c r="EO53" s="308"/>
      <c r="EP53" s="308"/>
      <c r="EQ53" s="308"/>
      <c r="ER53" s="308"/>
      <c r="ES53" s="308"/>
      <c r="ET53" s="308"/>
      <c r="EU53" s="308"/>
      <c r="EV53" s="308"/>
      <c r="EW53" s="308"/>
      <c r="EX53" s="308"/>
      <c r="EY53" s="308"/>
      <c r="EZ53" s="308"/>
      <c r="FA53" s="308"/>
      <c r="FB53" s="308"/>
      <c r="FC53" s="308"/>
      <c r="FD53" s="308"/>
      <c r="FE53" s="308"/>
      <c r="FF53" s="308"/>
      <c r="FG53" s="308"/>
      <c r="FH53" s="308"/>
      <c r="FI53" s="308"/>
      <c r="FJ53" s="308"/>
      <c r="FK53" s="308"/>
      <c r="FL53" s="308"/>
      <c r="FM53" s="308"/>
      <c r="FN53" s="308"/>
      <c r="FO53" s="308"/>
      <c r="FP53" s="308"/>
      <c r="FQ53" s="308"/>
      <c r="FR53" s="308"/>
      <c r="FS53" s="308"/>
      <c r="FT53" s="308"/>
      <c r="FU53" s="308"/>
      <c r="FV53" s="308"/>
      <c r="FW53" s="308"/>
      <c r="FX53" s="308"/>
      <c r="FY53" s="308"/>
      <c r="FZ53" s="308"/>
      <c r="GA53" s="308"/>
      <c r="GB53" s="308"/>
      <c r="GC53" s="308"/>
      <c r="GD53" s="308"/>
      <c r="GE53" s="308"/>
      <c r="GF53" s="308"/>
      <c r="GG53" s="308"/>
      <c r="GH53" s="308"/>
      <c r="GI53" s="308"/>
      <c r="GJ53" s="308"/>
      <c r="GK53" s="308"/>
      <c r="GL53" s="308"/>
      <c r="GM53" s="308"/>
      <c r="GN53" s="308"/>
      <c r="GO53" s="308"/>
      <c r="GP53" s="308"/>
      <c r="GQ53" s="308"/>
      <c r="GR53" s="308"/>
      <c r="GS53" s="308"/>
      <c r="GT53" s="308"/>
      <c r="GU53" s="308"/>
      <c r="GV53" s="308"/>
      <c r="GW53" s="308"/>
      <c r="GX53" s="308"/>
      <c r="GY53" s="308"/>
      <c r="GZ53" s="308"/>
      <c r="HA53" s="308"/>
      <c r="HB53" s="308"/>
      <c r="HC53" s="308"/>
      <c r="HD53" s="308"/>
      <c r="HE53" s="308"/>
      <c r="HF53" s="308"/>
      <c r="HG53" s="308"/>
      <c r="HH53" s="308"/>
      <c r="HI53" s="308"/>
      <c r="HJ53" s="308"/>
      <c r="HK53" s="308"/>
      <c r="HL53" s="308"/>
      <c r="HM53" s="308"/>
      <c r="HN53" s="308"/>
      <c r="HO53" s="308"/>
      <c r="HP53" s="308"/>
      <c r="HQ53" s="308"/>
    </row>
    <row r="54" spans="1:225" s="1" customFormat="1" ht="16.5">
      <c r="A54" s="107"/>
      <c r="B54" s="102"/>
      <c r="C54" s="102"/>
      <c r="D54" s="102"/>
      <c r="E54" s="108"/>
      <c r="F54" s="107"/>
      <c r="G54" s="107"/>
      <c r="H54" s="102"/>
      <c r="I54" s="107"/>
      <c r="J54" s="107"/>
      <c r="K54" s="319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308"/>
      <c r="AB54" s="308"/>
      <c r="AC54" s="308"/>
      <c r="AD54" s="308"/>
      <c r="AE54" s="308"/>
      <c r="AF54" s="308"/>
      <c r="AG54" s="308"/>
      <c r="AH54" s="308"/>
      <c r="AI54" s="308"/>
      <c r="AJ54" s="308"/>
      <c r="AK54" s="308"/>
      <c r="AL54" s="308"/>
      <c r="AM54" s="308"/>
      <c r="AN54" s="308"/>
      <c r="AO54" s="308"/>
      <c r="AP54" s="308"/>
      <c r="AQ54" s="308"/>
      <c r="AR54" s="308"/>
      <c r="AS54" s="308"/>
      <c r="AT54" s="308"/>
      <c r="AU54" s="308"/>
      <c r="AV54" s="308"/>
      <c r="AW54" s="308"/>
      <c r="AX54" s="308"/>
      <c r="AY54" s="308"/>
      <c r="AZ54" s="308"/>
      <c r="BA54" s="308"/>
      <c r="BB54" s="308"/>
      <c r="BC54" s="308"/>
      <c r="BD54" s="308"/>
      <c r="BE54" s="308"/>
      <c r="BF54" s="308"/>
      <c r="BG54" s="308"/>
      <c r="BH54" s="308"/>
      <c r="BI54" s="308"/>
      <c r="BJ54" s="308"/>
      <c r="BK54" s="308"/>
      <c r="BL54" s="308"/>
      <c r="BM54" s="308"/>
      <c r="BN54" s="308"/>
      <c r="BO54" s="308"/>
      <c r="BP54" s="308"/>
      <c r="BQ54" s="308"/>
      <c r="BR54" s="308"/>
      <c r="BS54" s="308"/>
      <c r="BT54" s="308"/>
      <c r="BU54" s="308"/>
      <c r="BV54" s="308"/>
      <c r="BW54" s="308"/>
      <c r="BX54" s="308"/>
      <c r="BY54" s="308"/>
      <c r="BZ54" s="308"/>
      <c r="CA54" s="308"/>
      <c r="CB54" s="308"/>
      <c r="CC54" s="308"/>
      <c r="CD54" s="308"/>
      <c r="CE54" s="308"/>
      <c r="CF54" s="308"/>
      <c r="CG54" s="308"/>
      <c r="CH54" s="308"/>
      <c r="CI54" s="308"/>
      <c r="CJ54" s="308"/>
      <c r="CK54" s="308"/>
      <c r="CL54" s="308"/>
      <c r="CM54" s="308"/>
      <c r="CN54" s="308"/>
      <c r="CO54" s="308"/>
      <c r="CP54" s="308"/>
      <c r="CQ54" s="308"/>
      <c r="CR54" s="308"/>
      <c r="CS54" s="308"/>
      <c r="CT54" s="308"/>
      <c r="CU54" s="308"/>
      <c r="CV54" s="308"/>
      <c r="CW54" s="308"/>
      <c r="CX54" s="308"/>
      <c r="CY54" s="308"/>
      <c r="CZ54" s="308"/>
      <c r="DA54" s="308"/>
      <c r="DB54" s="308"/>
      <c r="DC54" s="308"/>
      <c r="DD54" s="308"/>
      <c r="DE54" s="308"/>
      <c r="DF54" s="308"/>
      <c r="DG54" s="308"/>
      <c r="DH54" s="308"/>
      <c r="DI54" s="308"/>
      <c r="DJ54" s="308"/>
      <c r="DK54" s="308"/>
      <c r="DL54" s="308"/>
      <c r="DM54" s="308"/>
      <c r="DN54" s="308"/>
      <c r="DO54" s="308"/>
      <c r="DP54" s="308"/>
      <c r="DQ54" s="308"/>
      <c r="DR54" s="308"/>
      <c r="DS54" s="308"/>
      <c r="DT54" s="308"/>
      <c r="DU54" s="308"/>
      <c r="DV54" s="308"/>
      <c r="DW54" s="308"/>
      <c r="DX54" s="308"/>
      <c r="DY54" s="308"/>
      <c r="DZ54" s="308"/>
      <c r="EA54" s="308"/>
      <c r="EB54" s="308"/>
      <c r="EC54" s="308"/>
      <c r="ED54" s="308"/>
      <c r="EE54" s="308"/>
      <c r="EF54" s="308"/>
      <c r="EG54" s="308"/>
      <c r="EH54" s="308"/>
      <c r="EI54" s="308"/>
      <c r="EJ54" s="308"/>
      <c r="EK54" s="308"/>
      <c r="EL54" s="308"/>
      <c r="EM54" s="308"/>
      <c r="EN54" s="308"/>
      <c r="EO54" s="308"/>
      <c r="EP54" s="308"/>
      <c r="EQ54" s="308"/>
      <c r="ER54" s="308"/>
      <c r="ES54" s="308"/>
      <c r="ET54" s="308"/>
      <c r="EU54" s="308"/>
      <c r="EV54" s="308"/>
      <c r="EW54" s="308"/>
      <c r="EX54" s="308"/>
      <c r="EY54" s="308"/>
      <c r="EZ54" s="308"/>
      <c r="FA54" s="308"/>
      <c r="FB54" s="308"/>
      <c r="FC54" s="308"/>
      <c r="FD54" s="308"/>
      <c r="FE54" s="308"/>
      <c r="FF54" s="308"/>
      <c r="FG54" s="308"/>
      <c r="FH54" s="308"/>
      <c r="FI54" s="308"/>
      <c r="FJ54" s="308"/>
      <c r="FK54" s="308"/>
      <c r="FL54" s="308"/>
      <c r="FM54" s="308"/>
      <c r="FN54" s="308"/>
      <c r="FO54" s="308"/>
      <c r="FP54" s="308"/>
      <c r="FQ54" s="308"/>
      <c r="FR54" s="308"/>
      <c r="FS54" s="308"/>
      <c r="FT54" s="308"/>
      <c r="FU54" s="308"/>
      <c r="FV54" s="308"/>
      <c r="FW54" s="308"/>
      <c r="FX54" s="308"/>
      <c r="FY54" s="308"/>
      <c r="FZ54" s="308"/>
      <c r="GA54" s="308"/>
      <c r="GB54" s="308"/>
      <c r="GC54" s="308"/>
      <c r="GD54" s="308"/>
      <c r="GE54" s="308"/>
      <c r="GF54" s="308"/>
      <c r="GG54" s="308"/>
      <c r="GH54" s="308"/>
      <c r="GI54" s="308"/>
      <c r="GJ54" s="308"/>
      <c r="GK54" s="308"/>
      <c r="GL54" s="308"/>
      <c r="GM54" s="308"/>
      <c r="GN54" s="308"/>
      <c r="GO54" s="308"/>
      <c r="GP54" s="308"/>
      <c r="GQ54" s="308"/>
      <c r="GR54" s="308"/>
      <c r="GS54" s="308"/>
      <c r="GT54" s="308"/>
      <c r="GU54" s="308"/>
      <c r="GV54" s="308"/>
      <c r="GW54" s="308"/>
      <c r="GX54" s="308"/>
      <c r="GY54" s="308"/>
      <c r="GZ54" s="308"/>
      <c r="HA54" s="308"/>
      <c r="HB54" s="308"/>
      <c r="HC54" s="308"/>
      <c r="HD54" s="308"/>
      <c r="HE54" s="308"/>
      <c r="HF54" s="308"/>
      <c r="HG54" s="308"/>
      <c r="HH54" s="308"/>
      <c r="HI54" s="308"/>
      <c r="HJ54" s="308"/>
      <c r="HK54" s="308"/>
      <c r="HL54" s="308"/>
      <c r="HM54" s="308"/>
      <c r="HN54" s="308"/>
      <c r="HO54" s="308"/>
      <c r="HP54" s="308"/>
      <c r="HQ54" s="308"/>
    </row>
    <row r="55" spans="1:225" s="1" customFormat="1" ht="15.75">
      <c r="A55" s="196" t="s">
        <v>128</v>
      </c>
      <c r="D55" s="8"/>
      <c r="K55" s="319"/>
      <c r="L55" s="308"/>
      <c r="M55" s="308"/>
      <c r="N55" s="308"/>
      <c r="O55" s="308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308"/>
      <c r="AA55" s="308"/>
      <c r="AB55" s="308"/>
      <c r="AC55" s="308"/>
      <c r="AD55" s="308"/>
      <c r="AE55" s="308"/>
      <c r="AF55" s="308"/>
      <c r="AG55" s="308"/>
      <c r="AH55" s="308"/>
      <c r="AI55" s="308"/>
      <c r="AJ55" s="308"/>
      <c r="AK55" s="308"/>
      <c r="AL55" s="308"/>
      <c r="AM55" s="308"/>
      <c r="AN55" s="308"/>
      <c r="AO55" s="308"/>
      <c r="AP55" s="308"/>
      <c r="AQ55" s="308"/>
      <c r="AR55" s="308"/>
      <c r="AS55" s="308"/>
      <c r="AT55" s="308"/>
      <c r="AU55" s="308"/>
      <c r="AV55" s="308"/>
      <c r="AW55" s="308"/>
      <c r="AX55" s="308"/>
      <c r="AY55" s="308"/>
      <c r="AZ55" s="308"/>
      <c r="BA55" s="308"/>
      <c r="BB55" s="308"/>
      <c r="BC55" s="308"/>
      <c r="BD55" s="308"/>
      <c r="BE55" s="308"/>
      <c r="BF55" s="308"/>
      <c r="BG55" s="308"/>
      <c r="BH55" s="308"/>
      <c r="BI55" s="308"/>
      <c r="BJ55" s="308"/>
      <c r="BK55" s="308"/>
      <c r="BL55" s="308"/>
      <c r="BM55" s="308"/>
      <c r="BN55" s="308"/>
      <c r="BO55" s="308"/>
      <c r="BP55" s="308"/>
      <c r="BQ55" s="308"/>
      <c r="BR55" s="308"/>
      <c r="BS55" s="308"/>
      <c r="BT55" s="308"/>
      <c r="BU55" s="308"/>
      <c r="BV55" s="308"/>
      <c r="BW55" s="308"/>
      <c r="BX55" s="308"/>
      <c r="BY55" s="308"/>
      <c r="BZ55" s="308"/>
      <c r="CA55" s="308"/>
      <c r="CB55" s="308"/>
      <c r="CC55" s="308"/>
      <c r="CD55" s="308"/>
      <c r="CE55" s="308"/>
      <c r="CF55" s="308"/>
      <c r="CG55" s="308"/>
      <c r="CH55" s="308"/>
      <c r="CI55" s="308"/>
      <c r="CJ55" s="308"/>
      <c r="CK55" s="308"/>
      <c r="CL55" s="308"/>
      <c r="CM55" s="308"/>
      <c r="CN55" s="308"/>
      <c r="CO55" s="308"/>
      <c r="CP55" s="308"/>
      <c r="CQ55" s="308"/>
      <c r="CR55" s="308"/>
      <c r="CS55" s="308"/>
      <c r="CT55" s="308"/>
      <c r="CU55" s="308"/>
      <c r="CV55" s="308"/>
      <c r="CW55" s="308"/>
      <c r="CX55" s="308"/>
      <c r="CY55" s="308"/>
      <c r="CZ55" s="308"/>
      <c r="DA55" s="308"/>
      <c r="DB55" s="308"/>
      <c r="DC55" s="308"/>
      <c r="DD55" s="308"/>
      <c r="DE55" s="308"/>
      <c r="DF55" s="308"/>
      <c r="DG55" s="308"/>
      <c r="DH55" s="308"/>
      <c r="DI55" s="308"/>
      <c r="DJ55" s="308"/>
      <c r="DK55" s="308"/>
      <c r="DL55" s="308"/>
      <c r="DM55" s="308"/>
      <c r="DN55" s="308"/>
      <c r="DO55" s="308"/>
      <c r="DP55" s="308"/>
      <c r="DQ55" s="308"/>
      <c r="DR55" s="308"/>
      <c r="DS55" s="308"/>
      <c r="DT55" s="308"/>
      <c r="DU55" s="308"/>
      <c r="DV55" s="308"/>
      <c r="DW55" s="308"/>
      <c r="DX55" s="308"/>
      <c r="DY55" s="308"/>
      <c r="DZ55" s="308"/>
      <c r="EA55" s="308"/>
      <c r="EB55" s="308"/>
      <c r="EC55" s="308"/>
      <c r="ED55" s="308"/>
      <c r="EE55" s="308"/>
      <c r="EF55" s="308"/>
      <c r="EG55" s="308"/>
      <c r="EH55" s="308"/>
      <c r="EI55" s="308"/>
      <c r="EJ55" s="308"/>
      <c r="EK55" s="308"/>
      <c r="EL55" s="308"/>
      <c r="EM55" s="308"/>
      <c r="EN55" s="308"/>
      <c r="EO55" s="308"/>
      <c r="EP55" s="308"/>
      <c r="EQ55" s="308"/>
      <c r="ER55" s="308"/>
      <c r="ES55" s="308"/>
      <c r="ET55" s="308"/>
      <c r="EU55" s="308"/>
      <c r="EV55" s="308"/>
      <c r="EW55" s="308"/>
      <c r="EX55" s="308"/>
      <c r="EY55" s="308"/>
      <c r="EZ55" s="308"/>
      <c r="FA55" s="308"/>
      <c r="FB55" s="308"/>
      <c r="FC55" s="308"/>
      <c r="FD55" s="308"/>
      <c r="FE55" s="308"/>
      <c r="FF55" s="308"/>
      <c r="FG55" s="308"/>
      <c r="FH55" s="308"/>
      <c r="FI55" s="308"/>
      <c r="FJ55" s="308"/>
      <c r="FK55" s="308"/>
      <c r="FL55" s="308"/>
      <c r="FM55" s="308"/>
      <c r="FN55" s="308"/>
      <c r="FO55" s="308"/>
      <c r="FP55" s="308"/>
      <c r="FQ55" s="308"/>
      <c r="FR55" s="308"/>
      <c r="FS55" s="308"/>
      <c r="FT55" s="308"/>
      <c r="FU55" s="308"/>
      <c r="FV55" s="308"/>
      <c r="FW55" s="308"/>
      <c r="FX55" s="308"/>
      <c r="FY55" s="308"/>
      <c r="FZ55" s="308"/>
      <c r="GA55" s="308"/>
      <c r="GB55" s="308"/>
      <c r="GC55" s="308"/>
      <c r="GD55" s="308"/>
      <c r="GE55" s="308"/>
      <c r="GF55" s="308"/>
      <c r="GG55" s="308"/>
      <c r="GH55" s="308"/>
      <c r="GI55" s="308"/>
      <c r="GJ55" s="308"/>
      <c r="GK55" s="308"/>
      <c r="GL55" s="308"/>
      <c r="GM55" s="308"/>
      <c r="GN55" s="308"/>
      <c r="GO55" s="308"/>
      <c r="GP55" s="308"/>
      <c r="GQ55" s="308"/>
      <c r="GR55" s="308"/>
      <c r="GS55" s="308"/>
      <c r="GT55" s="308"/>
      <c r="GU55" s="308"/>
      <c r="GV55" s="308"/>
      <c r="GW55" s="308"/>
      <c r="GX55" s="308"/>
      <c r="GY55" s="308"/>
      <c r="GZ55" s="308"/>
      <c r="HA55" s="308"/>
      <c r="HB55" s="308"/>
      <c r="HC55" s="308"/>
      <c r="HD55" s="308"/>
      <c r="HE55" s="308"/>
      <c r="HF55" s="308"/>
      <c r="HG55" s="308"/>
      <c r="HH55" s="308"/>
      <c r="HI55" s="308"/>
      <c r="HJ55" s="308"/>
      <c r="HK55" s="308"/>
      <c r="HL55" s="308"/>
      <c r="HM55" s="308"/>
      <c r="HN55" s="308"/>
      <c r="HO55" s="308"/>
      <c r="HP55" s="308"/>
      <c r="HQ55" s="308"/>
    </row>
    <row r="56" spans="1:225" s="1" customFormat="1" ht="36.75" thickBot="1">
      <c r="B56" s="201" t="s">
        <v>5</v>
      </c>
      <c r="C56" s="390" t="s">
        <v>112</v>
      </c>
      <c r="D56" s="390"/>
      <c r="E56" s="390"/>
      <c r="F56" s="201" t="s">
        <v>113</v>
      </c>
      <c r="G56" s="201" t="s">
        <v>127</v>
      </c>
      <c r="H56" s="201" t="s">
        <v>114</v>
      </c>
      <c r="I56" s="201"/>
      <c r="J56" s="201" t="s">
        <v>10</v>
      </c>
      <c r="K56" s="319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308"/>
      <c r="AB56" s="308"/>
      <c r="AC56" s="308"/>
      <c r="AD56" s="308"/>
      <c r="AE56" s="308"/>
      <c r="AF56" s="308"/>
      <c r="AG56" s="308"/>
      <c r="AH56" s="308"/>
      <c r="AI56" s="308"/>
      <c r="AJ56" s="308"/>
      <c r="AK56" s="308"/>
      <c r="AL56" s="308"/>
      <c r="AM56" s="308"/>
      <c r="AN56" s="308"/>
      <c r="AO56" s="308"/>
      <c r="AP56" s="308"/>
      <c r="AQ56" s="308"/>
      <c r="AR56" s="308"/>
      <c r="AS56" s="308"/>
      <c r="AT56" s="308"/>
      <c r="AU56" s="308"/>
      <c r="AV56" s="308"/>
      <c r="AW56" s="308"/>
      <c r="AX56" s="308"/>
      <c r="AY56" s="308"/>
      <c r="AZ56" s="308"/>
      <c r="BA56" s="308"/>
      <c r="BB56" s="308"/>
      <c r="BC56" s="308"/>
      <c r="BD56" s="308"/>
      <c r="BE56" s="308"/>
      <c r="BF56" s="308"/>
      <c r="BG56" s="308"/>
      <c r="BH56" s="308"/>
      <c r="BI56" s="308"/>
      <c r="BJ56" s="308"/>
      <c r="BK56" s="308"/>
      <c r="BL56" s="308"/>
      <c r="BM56" s="308"/>
      <c r="BN56" s="308"/>
      <c r="BO56" s="308"/>
      <c r="BP56" s="308"/>
      <c r="BQ56" s="308"/>
      <c r="BR56" s="308"/>
      <c r="BS56" s="308"/>
      <c r="BT56" s="308"/>
      <c r="BU56" s="308"/>
      <c r="BV56" s="308"/>
      <c r="BW56" s="308"/>
      <c r="BX56" s="308"/>
      <c r="BY56" s="308"/>
      <c r="BZ56" s="308"/>
      <c r="CA56" s="308"/>
      <c r="CB56" s="308"/>
      <c r="CC56" s="308"/>
      <c r="CD56" s="308"/>
      <c r="CE56" s="308"/>
      <c r="CF56" s="308"/>
      <c r="CG56" s="308"/>
      <c r="CH56" s="308"/>
      <c r="CI56" s="308"/>
      <c r="CJ56" s="308"/>
      <c r="CK56" s="308"/>
      <c r="CL56" s="308"/>
      <c r="CM56" s="308"/>
      <c r="CN56" s="308"/>
      <c r="CO56" s="308"/>
      <c r="CP56" s="308"/>
      <c r="CQ56" s="308"/>
      <c r="CR56" s="308"/>
      <c r="CS56" s="308"/>
      <c r="CT56" s="308"/>
      <c r="CU56" s="308"/>
      <c r="CV56" s="308"/>
      <c r="CW56" s="308"/>
      <c r="CX56" s="308"/>
      <c r="CY56" s="308"/>
      <c r="CZ56" s="308"/>
      <c r="DA56" s="308"/>
      <c r="DB56" s="308"/>
      <c r="DC56" s="308"/>
      <c r="DD56" s="308"/>
      <c r="DE56" s="308"/>
      <c r="DF56" s="308"/>
      <c r="DG56" s="308"/>
      <c r="DH56" s="308"/>
      <c r="DI56" s="308"/>
      <c r="DJ56" s="308"/>
      <c r="DK56" s="308"/>
      <c r="DL56" s="308"/>
      <c r="DM56" s="308"/>
      <c r="DN56" s="308"/>
      <c r="DO56" s="308"/>
      <c r="DP56" s="308"/>
      <c r="DQ56" s="308"/>
      <c r="DR56" s="308"/>
      <c r="DS56" s="308"/>
      <c r="DT56" s="308"/>
      <c r="DU56" s="308"/>
      <c r="DV56" s="308"/>
      <c r="DW56" s="308"/>
      <c r="DX56" s="308"/>
      <c r="DY56" s="308"/>
      <c r="DZ56" s="308"/>
      <c r="EA56" s="308"/>
      <c r="EB56" s="308"/>
      <c r="EC56" s="308"/>
      <c r="ED56" s="308"/>
      <c r="EE56" s="308"/>
      <c r="EF56" s="308"/>
      <c r="EG56" s="308"/>
      <c r="EH56" s="308"/>
      <c r="EI56" s="308"/>
      <c r="EJ56" s="308"/>
      <c r="EK56" s="308"/>
      <c r="EL56" s="308"/>
      <c r="EM56" s="308"/>
      <c r="EN56" s="308"/>
      <c r="EO56" s="308"/>
      <c r="EP56" s="308"/>
      <c r="EQ56" s="308"/>
      <c r="ER56" s="308"/>
      <c r="ES56" s="308"/>
      <c r="ET56" s="308"/>
      <c r="EU56" s="308"/>
      <c r="EV56" s="308"/>
      <c r="EW56" s="308"/>
      <c r="EX56" s="308"/>
      <c r="EY56" s="308"/>
      <c r="EZ56" s="308"/>
      <c r="FA56" s="308"/>
      <c r="FB56" s="308"/>
      <c r="FC56" s="308"/>
      <c r="FD56" s="308"/>
      <c r="FE56" s="308"/>
      <c r="FF56" s="308"/>
      <c r="FG56" s="308"/>
      <c r="FH56" s="308"/>
      <c r="FI56" s="308"/>
      <c r="FJ56" s="308"/>
      <c r="FK56" s="308"/>
      <c r="FL56" s="308"/>
      <c r="FM56" s="308"/>
      <c r="FN56" s="308"/>
      <c r="FO56" s="308"/>
      <c r="FP56" s="308"/>
      <c r="FQ56" s="308"/>
      <c r="FR56" s="308"/>
      <c r="FS56" s="308"/>
      <c r="FT56" s="308"/>
      <c r="FU56" s="308"/>
      <c r="FV56" s="308"/>
      <c r="FW56" s="308"/>
      <c r="FX56" s="308"/>
      <c r="FY56" s="308"/>
      <c r="FZ56" s="308"/>
      <c r="GA56" s="308"/>
      <c r="GB56" s="308"/>
      <c r="GC56" s="308"/>
      <c r="GD56" s="308"/>
      <c r="GE56" s="308"/>
      <c r="GF56" s="308"/>
      <c r="GG56" s="308"/>
      <c r="GH56" s="308"/>
      <c r="GI56" s="308"/>
      <c r="GJ56" s="308"/>
      <c r="GK56" s="308"/>
      <c r="GL56" s="308"/>
      <c r="GM56" s="308"/>
      <c r="GN56" s="308"/>
      <c r="GO56" s="308"/>
      <c r="GP56" s="308"/>
      <c r="GQ56" s="308"/>
      <c r="GR56" s="308"/>
      <c r="GS56" s="308"/>
      <c r="GT56" s="308"/>
      <c r="GU56" s="308"/>
      <c r="GV56" s="308"/>
      <c r="GW56" s="308"/>
      <c r="GX56" s="308"/>
      <c r="GY56" s="308"/>
      <c r="GZ56" s="308"/>
      <c r="HA56" s="308"/>
      <c r="HB56" s="308"/>
      <c r="HC56" s="308"/>
      <c r="HD56" s="308"/>
      <c r="HE56" s="308"/>
      <c r="HF56" s="308"/>
      <c r="HG56" s="308"/>
      <c r="HH56" s="308"/>
      <c r="HI56" s="308"/>
      <c r="HJ56" s="308"/>
      <c r="HK56" s="308"/>
      <c r="HL56" s="308"/>
      <c r="HM56" s="308"/>
      <c r="HN56" s="308"/>
      <c r="HO56" s="308"/>
      <c r="HP56" s="308"/>
      <c r="HQ56" s="308"/>
    </row>
    <row r="57" spans="1:225" s="1" customFormat="1" ht="24.95" customHeight="1" thickTop="1">
      <c r="B57" s="200"/>
      <c r="C57" s="391"/>
      <c r="D57" s="391"/>
      <c r="E57" s="391"/>
      <c r="F57" s="200"/>
      <c r="G57" s="200"/>
      <c r="H57" s="200"/>
      <c r="I57" s="200"/>
      <c r="J57" s="200"/>
      <c r="K57" s="319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8"/>
      <c r="AE57" s="308"/>
      <c r="AF57" s="308"/>
      <c r="AG57" s="308"/>
      <c r="AH57" s="308"/>
      <c r="AI57" s="308"/>
      <c r="AJ57" s="308"/>
      <c r="AK57" s="308"/>
      <c r="AL57" s="308"/>
      <c r="AM57" s="308"/>
      <c r="AN57" s="308"/>
      <c r="AO57" s="308"/>
      <c r="AP57" s="308"/>
      <c r="AQ57" s="308"/>
      <c r="AR57" s="308"/>
      <c r="AS57" s="308"/>
      <c r="AT57" s="308"/>
      <c r="AU57" s="308"/>
      <c r="AV57" s="308"/>
      <c r="AW57" s="308"/>
      <c r="AX57" s="308"/>
      <c r="AY57" s="308"/>
      <c r="AZ57" s="308"/>
      <c r="BA57" s="308"/>
      <c r="BB57" s="308"/>
      <c r="BC57" s="308"/>
      <c r="BD57" s="308"/>
      <c r="BE57" s="308"/>
      <c r="BF57" s="308"/>
      <c r="BG57" s="308"/>
      <c r="BH57" s="308"/>
      <c r="BI57" s="308"/>
      <c r="BJ57" s="308"/>
      <c r="BK57" s="308"/>
      <c r="BL57" s="308"/>
      <c r="BM57" s="308"/>
      <c r="BN57" s="308"/>
      <c r="BO57" s="308"/>
      <c r="BP57" s="308"/>
      <c r="BQ57" s="308"/>
      <c r="BR57" s="308"/>
      <c r="BS57" s="308"/>
      <c r="BT57" s="308"/>
      <c r="BU57" s="308"/>
      <c r="BV57" s="308"/>
      <c r="BW57" s="308"/>
      <c r="BX57" s="308"/>
      <c r="BY57" s="308"/>
      <c r="BZ57" s="308"/>
      <c r="CA57" s="308"/>
      <c r="CB57" s="308"/>
      <c r="CC57" s="308"/>
      <c r="CD57" s="308"/>
      <c r="CE57" s="308"/>
      <c r="CF57" s="308"/>
      <c r="CG57" s="308"/>
      <c r="CH57" s="308"/>
      <c r="CI57" s="308"/>
      <c r="CJ57" s="308"/>
      <c r="CK57" s="308"/>
      <c r="CL57" s="308"/>
      <c r="CM57" s="308"/>
      <c r="CN57" s="308"/>
      <c r="CO57" s="308"/>
      <c r="CP57" s="308"/>
      <c r="CQ57" s="308"/>
      <c r="CR57" s="308"/>
      <c r="CS57" s="308"/>
      <c r="CT57" s="308"/>
      <c r="CU57" s="308"/>
      <c r="CV57" s="308"/>
      <c r="CW57" s="308"/>
      <c r="CX57" s="308"/>
      <c r="CY57" s="308"/>
      <c r="CZ57" s="308"/>
      <c r="DA57" s="308"/>
      <c r="DB57" s="308"/>
      <c r="DC57" s="308"/>
      <c r="DD57" s="308"/>
      <c r="DE57" s="308"/>
      <c r="DF57" s="308"/>
      <c r="DG57" s="308"/>
      <c r="DH57" s="308"/>
      <c r="DI57" s="308"/>
      <c r="DJ57" s="308"/>
      <c r="DK57" s="308"/>
      <c r="DL57" s="308"/>
      <c r="DM57" s="308"/>
      <c r="DN57" s="308"/>
      <c r="DO57" s="308"/>
      <c r="DP57" s="308"/>
      <c r="DQ57" s="308"/>
      <c r="DR57" s="308"/>
      <c r="DS57" s="308"/>
      <c r="DT57" s="308"/>
      <c r="DU57" s="308"/>
      <c r="DV57" s="308"/>
      <c r="DW57" s="308"/>
      <c r="DX57" s="308"/>
      <c r="DY57" s="308"/>
      <c r="DZ57" s="308"/>
      <c r="EA57" s="308"/>
      <c r="EB57" s="308"/>
      <c r="EC57" s="308"/>
      <c r="ED57" s="308"/>
      <c r="EE57" s="308"/>
      <c r="EF57" s="308"/>
      <c r="EG57" s="308"/>
      <c r="EH57" s="308"/>
      <c r="EI57" s="308"/>
      <c r="EJ57" s="308"/>
      <c r="EK57" s="308"/>
      <c r="EL57" s="308"/>
      <c r="EM57" s="308"/>
      <c r="EN57" s="308"/>
      <c r="EO57" s="308"/>
      <c r="EP57" s="308"/>
      <c r="EQ57" s="308"/>
      <c r="ER57" s="308"/>
      <c r="ES57" s="308"/>
      <c r="ET57" s="308"/>
      <c r="EU57" s="308"/>
      <c r="EV57" s="308"/>
      <c r="EW57" s="308"/>
      <c r="EX57" s="308"/>
      <c r="EY57" s="308"/>
      <c r="EZ57" s="308"/>
      <c r="FA57" s="308"/>
      <c r="FB57" s="308"/>
      <c r="FC57" s="308"/>
      <c r="FD57" s="308"/>
      <c r="FE57" s="308"/>
      <c r="FF57" s="308"/>
      <c r="FG57" s="308"/>
      <c r="FH57" s="308"/>
      <c r="FI57" s="308"/>
      <c r="FJ57" s="308"/>
      <c r="FK57" s="308"/>
      <c r="FL57" s="308"/>
      <c r="FM57" s="308"/>
      <c r="FN57" s="308"/>
      <c r="FO57" s="308"/>
      <c r="FP57" s="308"/>
      <c r="FQ57" s="308"/>
      <c r="FR57" s="308"/>
      <c r="FS57" s="308"/>
      <c r="FT57" s="308"/>
      <c r="FU57" s="308"/>
      <c r="FV57" s="308"/>
      <c r="FW57" s="308"/>
      <c r="FX57" s="308"/>
      <c r="FY57" s="308"/>
      <c r="FZ57" s="308"/>
      <c r="GA57" s="308"/>
      <c r="GB57" s="308"/>
      <c r="GC57" s="308"/>
      <c r="GD57" s="308"/>
      <c r="GE57" s="308"/>
      <c r="GF57" s="308"/>
      <c r="GG57" s="308"/>
      <c r="GH57" s="308"/>
      <c r="GI57" s="308"/>
      <c r="GJ57" s="308"/>
      <c r="GK57" s="308"/>
      <c r="GL57" s="308"/>
      <c r="GM57" s="308"/>
      <c r="GN57" s="308"/>
      <c r="GO57" s="308"/>
      <c r="GP57" s="308"/>
      <c r="GQ57" s="308"/>
      <c r="GR57" s="308"/>
      <c r="GS57" s="308"/>
      <c r="GT57" s="308"/>
      <c r="GU57" s="308"/>
      <c r="GV57" s="308"/>
      <c r="GW57" s="308"/>
      <c r="GX57" s="308"/>
      <c r="GY57" s="308"/>
      <c r="GZ57" s="308"/>
      <c r="HA57" s="308"/>
      <c r="HB57" s="308"/>
      <c r="HC57" s="308"/>
      <c r="HD57" s="308"/>
      <c r="HE57" s="308"/>
      <c r="HF57" s="308"/>
      <c r="HG57" s="308"/>
      <c r="HH57" s="308"/>
      <c r="HI57" s="308"/>
      <c r="HJ57" s="308"/>
      <c r="HK57" s="308"/>
      <c r="HL57" s="308"/>
      <c r="HM57" s="308"/>
      <c r="HN57" s="308"/>
      <c r="HO57" s="308"/>
      <c r="HP57" s="308"/>
      <c r="HQ57" s="308"/>
    </row>
    <row r="58" spans="1:225" s="1" customFormat="1" ht="24.95" customHeight="1">
      <c r="B58" s="199"/>
      <c r="C58" s="392"/>
      <c r="D58" s="392"/>
      <c r="E58" s="392"/>
      <c r="F58" s="199"/>
      <c r="G58" s="199"/>
      <c r="H58" s="199"/>
      <c r="I58" s="199"/>
      <c r="J58" s="199"/>
      <c r="K58" s="319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308"/>
      <c r="AA58" s="308"/>
      <c r="AB58" s="308"/>
      <c r="AC58" s="308"/>
      <c r="AD58" s="308"/>
      <c r="AE58" s="308"/>
      <c r="AF58" s="308"/>
      <c r="AG58" s="308"/>
      <c r="AH58" s="308"/>
      <c r="AI58" s="308"/>
      <c r="AJ58" s="308"/>
      <c r="AK58" s="308"/>
      <c r="AL58" s="308"/>
      <c r="AM58" s="308"/>
      <c r="AN58" s="308"/>
      <c r="AO58" s="308"/>
      <c r="AP58" s="308"/>
      <c r="AQ58" s="308"/>
      <c r="AR58" s="308"/>
      <c r="AS58" s="308"/>
      <c r="AT58" s="308"/>
      <c r="AU58" s="308"/>
      <c r="AV58" s="308"/>
      <c r="AW58" s="308"/>
      <c r="AX58" s="308"/>
      <c r="AY58" s="308"/>
      <c r="AZ58" s="308"/>
      <c r="BA58" s="308"/>
      <c r="BB58" s="308"/>
      <c r="BC58" s="308"/>
      <c r="BD58" s="308"/>
      <c r="BE58" s="308"/>
      <c r="BF58" s="308"/>
      <c r="BG58" s="308"/>
      <c r="BH58" s="308"/>
      <c r="BI58" s="308"/>
      <c r="BJ58" s="308"/>
      <c r="BK58" s="308"/>
      <c r="BL58" s="308"/>
      <c r="BM58" s="308"/>
      <c r="BN58" s="308"/>
      <c r="BO58" s="308"/>
      <c r="BP58" s="308"/>
      <c r="BQ58" s="308"/>
      <c r="BR58" s="308"/>
      <c r="BS58" s="308"/>
      <c r="BT58" s="308"/>
      <c r="BU58" s="308"/>
      <c r="BV58" s="308"/>
      <c r="BW58" s="308"/>
      <c r="BX58" s="308"/>
      <c r="BY58" s="308"/>
      <c r="BZ58" s="308"/>
      <c r="CA58" s="308"/>
      <c r="CB58" s="308"/>
      <c r="CC58" s="308"/>
      <c r="CD58" s="308"/>
      <c r="CE58" s="308"/>
      <c r="CF58" s="308"/>
      <c r="CG58" s="308"/>
      <c r="CH58" s="308"/>
      <c r="CI58" s="308"/>
      <c r="CJ58" s="308"/>
      <c r="CK58" s="308"/>
      <c r="CL58" s="308"/>
      <c r="CM58" s="308"/>
      <c r="CN58" s="308"/>
      <c r="CO58" s="308"/>
      <c r="CP58" s="308"/>
      <c r="CQ58" s="308"/>
      <c r="CR58" s="308"/>
      <c r="CS58" s="308"/>
      <c r="CT58" s="308"/>
      <c r="CU58" s="308"/>
      <c r="CV58" s="308"/>
      <c r="CW58" s="308"/>
      <c r="CX58" s="308"/>
      <c r="CY58" s="308"/>
      <c r="CZ58" s="308"/>
      <c r="DA58" s="308"/>
      <c r="DB58" s="308"/>
      <c r="DC58" s="308"/>
      <c r="DD58" s="308"/>
      <c r="DE58" s="308"/>
      <c r="DF58" s="308"/>
      <c r="DG58" s="308"/>
      <c r="DH58" s="308"/>
      <c r="DI58" s="308"/>
      <c r="DJ58" s="308"/>
      <c r="DK58" s="308"/>
      <c r="DL58" s="308"/>
      <c r="DM58" s="308"/>
      <c r="DN58" s="308"/>
      <c r="DO58" s="308"/>
      <c r="DP58" s="308"/>
      <c r="DQ58" s="308"/>
      <c r="DR58" s="308"/>
      <c r="DS58" s="308"/>
      <c r="DT58" s="308"/>
      <c r="DU58" s="308"/>
      <c r="DV58" s="308"/>
      <c r="DW58" s="308"/>
      <c r="DX58" s="308"/>
      <c r="DY58" s="308"/>
      <c r="DZ58" s="308"/>
      <c r="EA58" s="308"/>
      <c r="EB58" s="308"/>
      <c r="EC58" s="308"/>
      <c r="ED58" s="308"/>
      <c r="EE58" s="308"/>
      <c r="EF58" s="308"/>
      <c r="EG58" s="308"/>
      <c r="EH58" s="308"/>
      <c r="EI58" s="308"/>
      <c r="EJ58" s="308"/>
      <c r="EK58" s="308"/>
      <c r="EL58" s="308"/>
      <c r="EM58" s="308"/>
      <c r="EN58" s="308"/>
      <c r="EO58" s="308"/>
      <c r="EP58" s="308"/>
      <c r="EQ58" s="308"/>
      <c r="ER58" s="308"/>
      <c r="ES58" s="308"/>
      <c r="ET58" s="308"/>
      <c r="EU58" s="308"/>
      <c r="EV58" s="308"/>
      <c r="EW58" s="308"/>
      <c r="EX58" s="308"/>
      <c r="EY58" s="308"/>
      <c r="EZ58" s="308"/>
      <c r="FA58" s="308"/>
      <c r="FB58" s="308"/>
      <c r="FC58" s="308"/>
      <c r="FD58" s="308"/>
      <c r="FE58" s="308"/>
      <c r="FF58" s="308"/>
      <c r="FG58" s="308"/>
      <c r="FH58" s="308"/>
      <c r="FI58" s="308"/>
      <c r="FJ58" s="308"/>
      <c r="FK58" s="308"/>
      <c r="FL58" s="308"/>
      <c r="FM58" s="308"/>
      <c r="FN58" s="308"/>
      <c r="FO58" s="308"/>
      <c r="FP58" s="308"/>
      <c r="FQ58" s="308"/>
      <c r="FR58" s="308"/>
      <c r="FS58" s="308"/>
      <c r="FT58" s="308"/>
      <c r="FU58" s="308"/>
      <c r="FV58" s="308"/>
      <c r="FW58" s="308"/>
      <c r="FX58" s="308"/>
      <c r="FY58" s="308"/>
      <c r="FZ58" s="308"/>
      <c r="GA58" s="308"/>
      <c r="GB58" s="308"/>
      <c r="GC58" s="308"/>
      <c r="GD58" s="308"/>
      <c r="GE58" s="308"/>
      <c r="GF58" s="308"/>
      <c r="GG58" s="308"/>
      <c r="GH58" s="308"/>
      <c r="GI58" s="308"/>
      <c r="GJ58" s="308"/>
      <c r="GK58" s="308"/>
      <c r="GL58" s="308"/>
      <c r="GM58" s="308"/>
      <c r="GN58" s="308"/>
      <c r="GO58" s="308"/>
      <c r="GP58" s="308"/>
      <c r="GQ58" s="308"/>
      <c r="GR58" s="308"/>
      <c r="GS58" s="308"/>
      <c r="GT58" s="308"/>
      <c r="GU58" s="308"/>
      <c r="GV58" s="308"/>
      <c r="GW58" s="308"/>
      <c r="GX58" s="308"/>
      <c r="GY58" s="308"/>
      <c r="GZ58" s="308"/>
      <c r="HA58" s="308"/>
      <c r="HB58" s="308"/>
      <c r="HC58" s="308"/>
      <c r="HD58" s="308"/>
      <c r="HE58" s="308"/>
      <c r="HF58" s="308"/>
      <c r="HG58" s="308"/>
      <c r="HH58" s="308"/>
      <c r="HI58" s="308"/>
      <c r="HJ58" s="308"/>
      <c r="HK58" s="308"/>
      <c r="HL58" s="308"/>
      <c r="HM58" s="308"/>
      <c r="HN58" s="308"/>
      <c r="HO58" s="308"/>
      <c r="HP58" s="308"/>
      <c r="HQ58" s="308"/>
    </row>
    <row r="59" spans="1:225" s="1" customFormat="1">
      <c r="E59" s="2"/>
      <c r="K59" s="319"/>
      <c r="L59" s="308"/>
      <c r="M59" s="308"/>
      <c r="N59" s="308"/>
      <c r="O59" s="308"/>
      <c r="P59" s="308"/>
      <c r="Q59" s="308"/>
      <c r="R59" s="308"/>
      <c r="S59" s="308"/>
      <c r="T59" s="308"/>
      <c r="U59" s="308"/>
      <c r="V59" s="308"/>
      <c r="W59" s="308"/>
      <c r="X59" s="308"/>
      <c r="Y59" s="308"/>
      <c r="Z59" s="308"/>
      <c r="AA59" s="308"/>
      <c r="AB59" s="308"/>
      <c r="AC59" s="308"/>
      <c r="AD59" s="308"/>
      <c r="AE59" s="308"/>
      <c r="AF59" s="308"/>
      <c r="AG59" s="308"/>
      <c r="AH59" s="308"/>
      <c r="AI59" s="308"/>
      <c r="AJ59" s="308"/>
      <c r="AK59" s="308"/>
      <c r="AL59" s="308"/>
      <c r="AM59" s="308"/>
      <c r="AN59" s="308"/>
      <c r="AO59" s="308"/>
      <c r="AP59" s="308"/>
      <c r="AQ59" s="308"/>
      <c r="AR59" s="308"/>
      <c r="AS59" s="308"/>
      <c r="AT59" s="308"/>
      <c r="AU59" s="308"/>
      <c r="AV59" s="308"/>
      <c r="AW59" s="308"/>
      <c r="AX59" s="308"/>
      <c r="AY59" s="308"/>
      <c r="AZ59" s="308"/>
      <c r="BA59" s="308"/>
      <c r="BB59" s="308"/>
      <c r="BC59" s="308"/>
      <c r="BD59" s="308"/>
      <c r="BE59" s="308"/>
      <c r="BF59" s="308"/>
      <c r="BG59" s="308"/>
      <c r="BH59" s="308"/>
      <c r="BI59" s="308"/>
      <c r="BJ59" s="308"/>
      <c r="BK59" s="308"/>
      <c r="BL59" s="308"/>
      <c r="BM59" s="308"/>
      <c r="BN59" s="308"/>
      <c r="BO59" s="308"/>
      <c r="BP59" s="308"/>
      <c r="BQ59" s="308"/>
      <c r="BR59" s="308"/>
      <c r="BS59" s="308"/>
      <c r="BT59" s="308"/>
      <c r="BU59" s="308"/>
      <c r="BV59" s="308"/>
      <c r="BW59" s="308"/>
      <c r="BX59" s="308"/>
      <c r="BY59" s="308"/>
      <c r="BZ59" s="308"/>
      <c r="CA59" s="308"/>
      <c r="CB59" s="308"/>
      <c r="CC59" s="308"/>
      <c r="CD59" s="308"/>
      <c r="CE59" s="308"/>
      <c r="CF59" s="308"/>
      <c r="CG59" s="308"/>
      <c r="CH59" s="308"/>
      <c r="CI59" s="308"/>
      <c r="CJ59" s="308"/>
      <c r="CK59" s="308"/>
      <c r="CL59" s="308"/>
      <c r="CM59" s="308"/>
      <c r="CN59" s="308"/>
      <c r="CO59" s="308"/>
      <c r="CP59" s="308"/>
      <c r="CQ59" s="308"/>
      <c r="CR59" s="308"/>
      <c r="CS59" s="308"/>
      <c r="CT59" s="308"/>
      <c r="CU59" s="308"/>
      <c r="CV59" s="308"/>
      <c r="CW59" s="308"/>
      <c r="CX59" s="308"/>
      <c r="CY59" s="308"/>
      <c r="CZ59" s="308"/>
      <c r="DA59" s="308"/>
      <c r="DB59" s="308"/>
      <c r="DC59" s="308"/>
      <c r="DD59" s="308"/>
      <c r="DE59" s="308"/>
      <c r="DF59" s="308"/>
      <c r="DG59" s="308"/>
      <c r="DH59" s="308"/>
      <c r="DI59" s="308"/>
      <c r="DJ59" s="308"/>
      <c r="DK59" s="308"/>
      <c r="DL59" s="308"/>
      <c r="DM59" s="308"/>
      <c r="DN59" s="308"/>
      <c r="DO59" s="308"/>
      <c r="DP59" s="308"/>
      <c r="DQ59" s="308"/>
      <c r="DR59" s="308"/>
      <c r="DS59" s="308"/>
      <c r="DT59" s="308"/>
      <c r="DU59" s="308"/>
      <c r="DV59" s="308"/>
      <c r="DW59" s="308"/>
      <c r="DX59" s="308"/>
      <c r="DY59" s="308"/>
      <c r="DZ59" s="308"/>
      <c r="EA59" s="308"/>
      <c r="EB59" s="308"/>
      <c r="EC59" s="308"/>
      <c r="ED59" s="308"/>
      <c r="EE59" s="308"/>
      <c r="EF59" s="308"/>
      <c r="EG59" s="308"/>
      <c r="EH59" s="308"/>
      <c r="EI59" s="308"/>
      <c r="EJ59" s="308"/>
      <c r="EK59" s="308"/>
      <c r="EL59" s="308"/>
      <c r="EM59" s="308"/>
      <c r="EN59" s="308"/>
      <c r="EO59" s="308"/>
      <c r="EP59" s="308"/>
      <c r="EQ59" s="308"/>
      <c r="ER59" s="308"/>
      <c r="ES59" s="308"/>
      <c r="ET59" s="308"/>
      <c r="EU59" s="308"/>
      <c r="EV59" s="308"/>
      <c r="EW59" s="308"/>
      <c r="EX59" s="308"/>
      <c r="EY59" s="308"/>
      <c r="EZ59" s="308"/>
      <c r="FA59" s="308"/>
      <c r="FB59" s="308"/>
      <c r="FC59" s="308"/>
      <c r="FD59" s="308"/>
      <c r="FE59" s="308"/>
      <c r="FF59" s="308"/>
      <c r="FG59" s="308"/>
      <c r="FH59" s="308"/>
      <c r="FI59" s="308"/>
      <c r="FJ59" s="308"/>
      <c r="FK59" s="308"/>
      <c r="FL59" s="308"/>
      <c r="FM59" s="308"/>
      <c r="FN59" s="308"/>
      <c r="FO59" s="308"/>
      <c r="FP59" s="308"/>
      <c r="FQ59" s="308"/>
      <c r="FR59" s="308"/>
      <c r="FS59" s="308"/>
      <c r="FT59" s="308"/>
      <c r="FU59" s="308"/>
      <c r="FV59" s="308"/>
      <c r="FW59" s="308"/>
      <c r="FX59" s="308"/>
      <c r="FY59" s="308"/>
      <c r="FZ59" s="308"/>
      <c r="GA59" s="308"/>
      <c r="GB59" s="308"/>
      <c r="GC59" s="308"/>
      <c r="GD59" s="308"/>
      <c r="GE59" s="308"/>
      <c r="GF59" s="308"/>
      <c r="GG59" s="308"/>
      <c r="GH59" s="308"/>
      <c r="GI59" s="308"/>
      <c r="GJ59" s="308"/>
      <c r="GK59" s="308"/>
      <c r="GL59" s="308"/>
      <c r="GM59" s="308"/>
      <c r="GN59" s="308"/>
      <c r="GO59" s="308"/>
      <c r="GP59" s="308"/>
      <c r="GQ59" s="308"/>
      <c r="GR59" s="308"/>
      <c r="GS59" s="308"/>
      <c r="GT59" s="308"/>
      <c r="GU59" s="308"/>
      <c r="GV59" s="308"/>
      <c r="GW59" s="308"/>
      <c r="GX59" s="308"/>
      <c r="GY59" s="308"/>
      <c r="GZ59" s="308"/>
      <c r="HA59" s="308"/>
      <c r="HB59" s="308"/>
      <c r="HC59" s="308"/>
      <c r="HD59" s="308"/>
      <c r="HE59" s="308"/>
      <c r="HF59" s="308"/>
      <c r="HG59" s="308"/>
      <c r="HH59" s="308"/>
      <c r="HI59" s="308"/>
      <c r="HJ59" s="308"/>
      <c r="HK59" s="308"/>
      <c r="HL59" s="308"/>
      <c r="HM59" s="308"/>
      <c r="HN59" s="308"/>
      <c r="HO59" s="308"/>
      <c r="HP59" s="308"/>
      <c r="HQ59" s="308"/>
    </row>
    <row r="60" spans="1:225" s="1" customFormat="1" ht="15.75">
      <c r="A60" s="196" t="s">
        <v>129</v>
      </c>
      <c r="E60" s="2"/>
      <c r="K60" s="319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308"/>
      <c r="AW60" s="308"/>
      <c r="AX60" s="308"/>
      <c r="AY60" s="308"/>
      <c r="AZ60" s="308"/>
      <c r="BA60" s="308"/>
      <c r="BB60" s="308"/>
      <c r="BC60" s="308"/>
      <c r="BD60" s="308"/>
      <c r="BE60" s="308"/>
      <c r="BF60" s="308"/>
      <c r="BG60" s="308"/>
      <c r="BH60" s="308"/>
      <c r="BI60" s="308"/>
      <c r="BJ60" s="308"/>
      <c r="BK60" s="308"/>
      <c r="BL60" s="308"/>
      <c r="BM60" s="308"/>
      <c r="BN60" s="308"/>
      <c r="BO60" s="308"/>
      <c r="BP60" s="308"/>
      <c r="BQ60" s="308"/>
      <c r="BR60" s="308"/>
      <c r="BS60" s="308"/>
      <c r="BT60" s="308"/>
      <c r="BU60" s="308"/>
      <c r="BV60" s="308"/>
      <c r="BW60" s="308"/>
      <c r="BX60" s="308"/>
      <c r="BY60" s="308"/>
      <c r="BZ60" s="308"/>
      <c r="CA60" s="308"/>
      <c r="CB60" s="308"/>
      <c r="CC60" s="308"/>
      <c r="CD60" s="308"/>
      <c r="CE60" s="308"/>
      <c r="CF60" s="308"/>
      <c r="CG60" s="308"/>
      <c r="CH60" s="308"/>
      <c r="CI60" s="308"/>
      <c r="CJ60" s="308"/>
      <c r="CK60" s="308"/>
      <c r="CL60" s="308"/>
      <c r="CM60" s="308"/>
      <c r="CN60" s="308"/>
      <c r="CO60" s="308"/>
      <c r="CP60" s="308"/>
      <c r="CQ60" s="308"/>
      <c r="CR60" s="308"/>
      <c r="CS60" s="308"/>
      <c r="CT60" s="308"/>
      <c r="CU60" s="308"/>
      <c r="CV60" s="308"/>
      <c r="CW60" s="308"/>
      <c r="CX60" s="308"/>
      <c r="CY60" s="308"/>
      <c r="CZ60" s="308"/>
      <c r="DA60" s="308"/>
      <c r="DB60" s="308"/>
      <c r="DC60" s="308"/>
      <c r="DD60" s="308"/>
      <c r="DE60" s="308"/>
      <c r="DF60" s="308"/>
      <c r="DG60" s="308"/>
      <c r="DH60" s="308"/>
      <c r="DI60" s="308"/>
      <c r="DJ60" s="308"/>
      <c r="DK60" s="308"/>
      <c r="DL60" s="308"/>
      <c r="DM60" s="308"/>
      <c r="DN60" s="308"/>
      <c r="DO60" s="308"/>
      <c r="DP60" s="308"/>
      <c r="DQ60" s="308"/>
      <c r="DR60" s="308"/>
      <c r="DS60" s="308"/>
      <c r="DT60" s="308"/>
      <c r="DU60" s="308"/>
      <c r="DV60" s="308"/>
      <c r="DW60" s="308"/>
      <c r="DX60" s="308"/>
      <c r="DY60" s="308"/>
      <c r="DZ60" s="308"/>
      <c r="EA60" s="308"/>
      <c r="EB60" s="308"/>
      <c r="EC60" s="308"/>
      <c r="ED60" s="308"/>
      <c r="EE60" s="308"/>
      <c r="EF60" s="308"/>
      <c r="EG60" s="308"/>
      <c r="EH60" s="308"/>
      <c r="EI60" s="308"/>
      <c r="EJ60" s="308"/>
      <c r="EK60" s="308"/>
      <c r="EL60" s="308"/>
      <c r="EM60" s="308"/>
      <c r="EN60" s="308"/>
      <c r="EO60" s="308"/>
      <c r="EP60" s="308"/>
      <c r="EQ60" s="308"/>
      <c r="ER60" s="308"/>
      <c r="ES60" s="308"/>
      <c r="ET60" s="308"/>
      <c r="EU60" s="308"/>
      <c r="EV60" s="308"/>
      <c r="EW60" s="308"/>
      <c r="EX60" s="308"/>
      <c r="EY60" s="308"/>
      <c r="EZ60" s="308"/>
      <c r="FA60" s="308"/>
      <c r="FB60" s="308"/>
      <c r="FC60" s="308"/>
      <c r="FD60" s="308"/>
      <c r="FE60" s="308"/>
      <c r="FF60" s="308"/>
      <c r="FG60" s="308"/>
      <c r="FH60" s="308"/>
      <c r="FI60" s="308"/>
      <c r="FJ60" s="308"/>
      <c r="FK60" s="308"/>
      <c r="FL60" s="308"/>
      <c r="FM60" s="308"/>
      <c r="FN60" s="308"/>
      <c r="FO60" s="308"/>
      <c r="FP60" s="308"/>
      <c r="FQ60" s="308"/>
      <c r="FR60" s="308"/>
      <c r="FS60" s="308"/>
      <c r="FT60" s="308"/>
      <c r="FU60" s="308"/>
      <c r="FV60" s="308"/>
      <c r="FW60" s="308"/>
      <c r="FX60" s="308"/>
      <c r="FY60" s="308"/>
      <c r="FZ60" s="308"/>
      <c r="GA60" s="308"/>
      <c r="GB60" s="308"/>
      <c r="GC60" s="308"/>
      <c r="GD60" s="308"/>
      <c r="GE60" s="308"/>
      <c r="GF60" s="308"/>
      <c r="GG60" s="308"/>
      <c r="GH60" s="308"/>
      <c r="GI60" s="308"/>
      <c r="GJ60" s="308"/>
      <c r="GK60" s="308"/>
      <c r="GL60" s="308"/>
      <c r="GM60" s="308"/>
      <c r="GN60" s="308"/>
      <c r="GO60" s="308"/>
      <c r="GP60" s="308"/>
      <c r="GQ60" s="308"/>
      <c r="GR60" s="308"/>
      <c r="GS60" s="308"/>
      <c r="GT60" s="308"/>
      <c r="GU60" s="308"/>
      <c r="GV60" s="308"/>
      <c r="GW60" s="308"/>
      <c r="GX60" s="308"/>
      <c r="GY60" s="308"/>
      <c r="GZ60" s="308"/>
      <c r="HA60" s="308"/>
      <c r="HB60" s="308"/>
      <c r="HC60" s="308"/>
      <c r="HD60" s="308"/>
      <c r="HE60" s="308"/>
      <c r="HF60" s="308"/>
      <c r="HG60" s="308"/>
      <c r="HH60" s="308"/>
      <c r="HI60" s="308"/>
      <c r="HJ60" s="308"/>
      <c r="HK60" s="308"/>
      <c r="HL60" s="308"/>
      <c r="HM60" s="308"/>
      <c r="HN60" s="308"/>
      <c r="HO60" s="308"/>
      <c r="HP60" s="308"/>
      <c r="HQ60" s="308"/>
    </row>
    <row r="61" spans="1:225" s="1" customFormat="1" ht="12.75" thickBot="1">
      <c r="E61" s="2"/>
      <c r="K61" s="319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8"/>
      <c r="AA61" s="308"/>
      <c r="AB61" s="308"/>
      <c r="AC61" s="308"/>
      <c r="AD61" s="308"/>
      <c r="AE61" s="308"/>
      <c r="AF61" s="308"/>
      <c r="AG61" s="308"/>
      <c r="AH61" s="308"/>
      <c r="AI61" s="308"/>
      <c r="AJ61" s="308"/>
      <c r="AK61" s="308"/>
      <c r="AL61" s="308"/>
      <c r="AM61" s="308"/>
      <c r="AN61" s="308"/>
      <c r="AO61" s="308"/>
      <c r="AP61" s="308"/>
      <c r="AQ61" s="308"/>
      <c r="AR61" s="308"/>
      <c r="AS61" s="308"/>
      <c r="AT61" s="308"/>
      <c r="AU61" s="308"/>
      <c r="AV61" s="308"/>
      <c r="AW61" s="308"/>
      <c r="AX61" s="308"/>
      <c r="AY61" s="308"/>
      <c r="AZ61" s="308"/>
      <c r="BA61" s="308"/>
      <c r="BB61" s="308"/>
      <c r="BC61" s="308"/>
      <c r="BD61" s="308"/>
      <c r="BE61" s="308"/>
      <c r="BF61" s="308"/>
      <c r="BG61" s="308"/>
      <c r="BH61" s="308"/>
      <c r="BI61" s="308"/>
      <c r="BJ61" s="308"/>
      <c r="BK61" s="308"/>
      <c r="BL61" s="308"/>
      <c r="BM61" s="308"/>
      <c r="BN61" s="308"/>
      <c r="BO61" s="308"/>
      <c r="BP61" s="308"/>
      <c r="BQ61" s="308"/>
      <c r="BR61" s="308"/>
      <c r="BS61" s="308"/>
      <c r="BT61" s="308"/>
      <c r="BU61" s="308"/>
      <c r="BV61" s="308"/>
      <c r="BW61" s="308"/>
      <c r="BX61" s="308"/>
      <c r="BY61" s="308"/>
      <c r="BZ61" s="308"/>
      <c r="CA61" s="308"/>
      <c r="CB61" s="308"/>
      <c r="CC61" s="308"/>
      <c r="CD61" s="308"/>
      <c r="CE61" s="308"/>
      <c r="CF61" s="308"/>
      <c r="CG61" s="308"/>
      <c r="CH61" s="308"/>
      <c r="CI61" s="308"/>
      <c r="CJ61" s="308"/>
      <c r="CK61" s="308"/>
      <c r="CL61" s="308"/>
      <c r="CM61" s="308"/>
      <c r="CN61" s="308"/>
      <c r="CO61" s="308"/>
      <c r="CP61" s="308"/>
      <c r="CQ61" s="308"/>
      <c r="CR61" s="308"/>
      <c r="CS61" s="308"/>
      <c r="CT61" s="308"/>
      <c r="CU61" s="308"/>
      <c r="CV61" s="308"/>
      <c r="CW61" s="308"/>
      <c r="CX61" s="308"/>
      <c r="CY61" s="308"/>
      <c r="CZ61" s="308"/>
      <c r="DA61" s="308"/>
      <c r="DB61" s="308"/>
      <c r="DC61" s="308"/>
      <c r="DD61" s="308"/>
      <c r="DE61" s="308"/>
      <c r="DF61" s="308"/>
      <c r="DG61" s="308"/>
      <c r="DH61" s="308"/>
      <c r="DI61" s="308"/>
      <c r="DJ61" s="308"/>
      <c r="DK61" s="308"/>
      <c r="DL61" s="308"/>
      <c r="DM61" s="308"/>
      <c r="DN61" s="308"/>
      <c r="DO61" s="308"/>
      <c r="DP61" s="308"/>
      <c r="DQ61" s="308"/>
      <c r="DR61" s="308"/>
      <c r="DS61" s="308"/>
      <c r="DT61" s="308"/>
      <c r="DU61" s="308"/>
      <c r="DV61" s="308"/>
      <c r="DW61" s="308"/>
      <c r="DX61" s="308"/>
      <c r="DY61" s="308"/>
      <c r="DZ61" s="308"/>
      <c r="EA61" s="308"/>
      <c r="EB61" s="308"/>
      <c r="EC61" s="308"/>
      <c r="ED61" s="308"/>
      <c r="EE61" s="308"/>
      <c r="EF61" s="308"/>
      <c r="EG61" s="308"/>
      <c r="EH61" s="308"/>
      <c r="EI61" s="308"/>
      <c r="EJ61" s="308"/>
      <c r="EK61" s="308"/>
      <c r="EL61" s="308"/>
      <c r="EM61" s="308"/>
      <c r="EN61" s="308"/>
      <c r="EO61" s="308"/>
      <c r="EP61" s="308"/>
      <c r="EQ61" s="308"/>
      <c r="ER61" s="308"/>
      <c r="ES61" s="308"/>
      <c r="ET61" s="308"/>
      <c r="EU61" s="308"/>
      <c r="EV61" s="308"/>
      <c r="EW61" s="308"/>
      <c r="EX61" s="308"/>
      <c r="EY61" s="308"/>
      <c r="EZ61" s="308"/>
      <c r="FA61" s="308"/>
      <c r="FB61" s="308"/>
      <c r="FC61" s="308"/>
      <c r="FD61" s="308"/>
      <c r="FE61" s="308"/>
      <c r="FF61" s="308"/>
      <c r="FG61" s="308"/>
      <c r="FH61" s="308"/>
      <c r="FI61" s="308"/>
      <c r="FJ61" s="308"/>
      <c r="FK61" s="308"/>
      <c r="FL61" s="308"/>
      <c r="FM61" s="308"/>
      <c r="FN61" s="308"/>
      <c r="FO61" s="308"/>
      <c r="FP61" s="308"/>
      <c r="FQ61" s="308"/>
      <c r="FR61" s="308"/>
      <c r="FS61" s="308"/>
      <c r="FT61" s="308"/>
      <c r="FU61" s="308"/>
      <c r="FV61" s="308"/>
      <c r="FW61" s="308"/>
      <c r="FX61" s="308"/>
      <c r="FY61" s="308"/>
      <c r="FZ61" s="308"/>
      <c r="GA61" s="308"/>
      <c r="GB61" s="308"/>
      <c r="GC61" s="308"/>
      <c r="GD61" s="308"/>
      <c r="GE61" s="308"/>
      <c r="GF61" s="308"/>
      <c r="GG61" s="308"/>
      <c r="GH61" s="308"/>
      <c r="GI61" s="308"/>
      <c r="GJ61" s="308"/>
      <c r="GK61" s="308"/>
      <c r="GL61" s="308"/>
      <c r="GM61" s="308"/>
      <c r="GN61" s="308"/>
      <c r="GO61" s="308"/>
      <c r="GP61" s="308"/>
      <c r="GQ61" s="308"/>
      <c r="GR61" s="308"/>
      <c r="GS61" s="308"/>
      <c r="GT61" s="308"/>
      <c r="GU61" s="308"/>
      <c r="GV61" s="308"/>
      <c r="GW61" s="308"/>
      <c r="GX61" s="308"/>
      <c r="GY61" s="308"/>
      <c r="GZ61" s="308"/>
      <c r="HA61" s="308"/>
      <c r="HB61" s="308"/>
      <c r="HC61" s="308"/>
      <c r="HD61" s="308"/>
      <c r="HE61" s="308"/>
      <c r="HF61" s="308"/>
      <c r="HG61" s="308"/>
      <c r="HH61" s="308"/>
      <c r="HI61" s="308"/>
      <c r="HJ61" s="308"/>
      <c r="HK61" s="308"/>
      <c r="HL61" s="308"/>
      <c r="HM61" s="308"/>
      <c r="HN61" s="308"/>
      <c r="HO61" s="308"/>
      <c r="HP61" s="308"/>
      <c r="HQ61" s="308"/>
    </row>
    <row r="62" spans="1:225" s="1" customFormat="1" ht="16.5" customHeight="1" thickBot="1">
      <c r="B62" s="393" t="s">
        <v>115</v>
      </c>
      <c r="C62" s="394"/>
      <c r="D62" s="394"/>
      <c r="E62" s="394"/>
      <c r="F62" s="394"/>
      <c r="G62" s="394"/>
      <c r="H62" s="395"/>
      <c r="J62" s="202" t="s">
        <v>10</v>
      </c>
      <c r="K62" s="319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308"/>
      <c r="AA62" s="308"/>
      <c r="AB62" s="308"/>
      <c r="AC62" s="308"/>
      <c r="AD62" s="308"/>
      <c r="AE62" s="308"/>
      <c r="AF62" s="308"/>
      <c r="AG62" s="308"/>
      <c r="AH62" s="308"/>
      <c r="AI62" s="308"/>
      <c r="AJ62" s="308"/>
      <c r="AK62" s="308"/>
      <c r="AL62" s="308"/>
      <c r="AM62" s="308"/>
      <c r="AN62" s="308"/>
      <c r="AO62" s="308"/>
      <c r="AP62" s="308"/>
      <c r="AQ62" s="308"/>
      <c r="AR62" s="308"/>
      <c r="AS62" s="308"/>
      <c r="AT62" s="308"/>
      <c r="AU62" s="308"/>
      <c r="AV62" s="308"/>
      <c r="AW62" s="308"/>
      <c r="AX62" s="308"/>
      <c r="AY62" s="308"/>
      <c r="AZ62" s="308"/>
      <c r="BA62" s="308"/>
      <c r="BB62" s="308"/>
      <c r="BC62" s="308"/>
      <c r="BD62" s="308"/>
      <c r="BE62" s="308"/>
      <c r="BF62" s="308"/>
      <c r="BG62" s="308"/>
      <c r="BH62" s="308"/>
      <c r="BI62" s="308"/>
      <c r="BJ62" s="308"/>
      <c r="BK62" s="308"/>
      <c r="BL62" s="308"/>
      <c r="BM62" s="308"/>
      <c r="BN62" s="308"/>
      <c r="BO62" s="308"/>
      <c r="BP62" s="308"/>
      <c r="BQ62" s="308"/>
      <c r="BR62" s="308"/>
      <c r="BS62" s="308"/>
      <c r="BT62" s="308"/>
      <c r="BU62" s="308"/>
      <c r="BV62" s="308"/>
      <c r="BW62" s="308"/>
      <c r="BX62" s="308"/>
      <c r="BY62" s="308"/>
      <c r="BZ62" s="308"/>
      <c r="CA62" s="308"/>
      <c r="CB62" s="308"/>
      <c r="CC62" s="308"/>
      <c r="CD62" s="308"/>
      <c r="CE62" s="308"/>
      <c r="CF62" s="308"/>
      <c r="CG62" s="308"/>
      <c r="CH62" s="308"/>
      <c r="CI62" s="308"/>
      <c r="CJ62" s="308"/>
      <c r="CK62" s="308"/>
      <c r="CL62" s="308"/>
      <c r="CM62" s="308"/>
      <c r="CN62" s="308"/>
      <c r="CO62" s="308"/>
      <c r="CP62" s="308"/>
      <c r="CQ62" s="308"/>
      <c r="CR62" s="308"/>
      <c r="CS62" s="308"/>
      <c r="CT62" s="308"/>
      <c r="CU62" s="308"/>
      <c r="CV62" s="308"/>
      <c r="CW62" s="308"/>
      <c r="CX62" s="308"/>
      <c r="CY62" s="308"/>
      <c r="CZ62" s="308"/>
      <c r="DA62" s="308"/>
      <c r="DB62" s="308"/>
      <c r="DC62" s="308"/>
      <c r="DD62" s="308"/>
      <c r="DE62" s="308"/>
      <c r="DF62" s="308"/>
      <c r="DG62" s="308"/>
      <c r="DH62" s="308"/>
      <c r="DI62" s="308"/>
      <c r="DJ62" s="308"/>
      <c r="DK62" s="308"/>
      <c r="DL62" s="308"/>
      <c r="DM62" s="308"/>
      <c r="DN62" s="308"/>
      <c r="DO62" s="308"/>
      <c r="DP62" s="308"/>
      <c r="DQ62" s="308"/>
      <c r="DR62" s="308"/>
      <c r="DS62" s="308"/>
      <c r="DT62" s="308"/>
      <c r="DU62" s="308"/>
      <c r="DV62" s="308"/>
      <c r="DW62" s="308"/>
      <c r="DX62" s="308"/>
      <c r="DY62" s="308"/>
      <c r="DZ62" s="308"/>
      <c r="EA62" s="308"/>
      <c r="EB62" s="308"/>
      <c r="EC62" s="308"/>
      <c r="ED62" s="308"/>
      <c r="EE62" s="308"/>
      <c r="EF62" s="308"/>
      <c r="EG62" s="308"/>
      <c r="EH62" s="308"/>
      <c r="EI62" s="308"/>
      <c r="EJ62" s="308"/>
      <c r="EK62" s="308"/>
      <c r="EL62" s="308"/>
      <c r="EM62" s="308"/>
      <c r="EN62" s="308"/>
      <c r="EO62" s="308"/>
      <c r="EP62" s="308"/>
      <c r="EQ62" s="308"/>
      <c r="ER62" s="308"/>
      <c r="ES62" s="308"/>
      <c r="ET62" s="308"/>
      <c r="EU62" s="308"/>
      <c r="EV62" s="308"/>
      <c r="EW62" s="308"/>
      <c r="EX62" s="308"/>
      <c r="EY62" s="308"/>
      <c r="EZ62" s="308"/>
      <c r="FA62" s="308"/>
      <c r="FB62" s="308"/>
      <c r="FC62" s="308"/>
      <c r="FD62" s="308"/>
      <c r="FE62" s="308"/>
      <c r="FF62" s="308"/>
      <c r="FG62" s="308"/>
      <c r="FH62" s="308"/>
      <c r="FI62" s="308"/>
      <c r="FJ62" s="308"/>
      <c r="FK62" s="308"/>
      <c r="FL62" s="308"/>
      <c r="FM62" s="308"/>
      <c r="FN62" s="308"/>
      <c r="FO62" s="308"/>
      <c r="FP62" s="308"/>
      <c r="FQ62" s="308"/>
      <c r="FR62" s="308"/>
      <c r="FS62" s="308"/>
      <c r="FT62" s="308"/>
      <c r="FU62" s="308"/>
      <c r="FV62" s="308"/>
      <c r="FW62" s="308"/>
      <c r="FX62" s="308"/>
      <c r="FY62" s="308"/>
      <c r="FZ62" s="308"/>
      <c r="GA62" s="308"/>
      <c r="GB62" s="308"/>
      <c r="GC62" s="308"/>
      <c r="GD62" s="308"/>
      <c r="GE62" s="308"/>
      <c r="GF62" s="308"/>
      <c r="GG62" s="308"/>
      <c r="GH62" s="308"/>
      <c r="GI62" s="308"/>
      <c r="GJ62" s="308"/>
      <c r="GK62" s="308"/>
      <c r="GL62" s="308"/>
      <c r="GM62" s="308"/>
      <c r="GN62" s="308"/>
      <c r="GO62" s="308"/>
      <c r="GP62" s="308"/>
      <c r="GQ62" s="308"/>
      <c r="GR62" s="308"/>
      <c r="GS62" s="308"/>
      <c r="GT62" s="308"/>
      <c r="GU62" s="308"/>
      <c r="GV62" s="308"/>
      <c r="GW62" s="308"/>
      <c r="GX62" s="308"/>
      <c r="GY62" s="308"/>
      <c r="GZ62" s="308"/>
      <c r="HA62" s="308"/>
      <c r="HB62" s="308"/>
      <c r="HC62" s="308"/>
      <c r="HD62" s="308"/>
      <c r="HE62" s="308"/>
      <c r="HF62" s="308"/>
      <c r="HG62" s="308"/>
      <c r="HH62" s="308"/>
      <c r="HI62" s="308"/>
      <c r="HJ62" s="308"/>
      <c r="HK62" s="308"/>
      <c r="HL62" s="308"/>
      <c r="HM62" s="308"/>
      <c r="HN62" s="308"/>
      <c r="HO62" s="308"/>
      <c r="HP62" s="308"/>
      <c r="HQ62" s="308"/>
    </row>
    <row r="63" spans="1:225" s="1" customFormat="1" ht="18" customHeight="1">
      <c r="B63" s="386" t="s">
        <v>116</v>
      </c>
      <c r="C63" s="387"/>
      <c r="D63" s="387"/>
      <c r="E63" s="387"/>
      <c r="F63" s="384" t="s">
        <v>117</v>
      </c>
      <c r="G63" s="384"/>
      <c r="H63" s="384"/>
      <c r="I63" s="205"/>
      <c r="J63" s="206" t="s">
        <v>118</v>
      </c>
      <c r="K63" s="319"/>
      <c r="L63" s="308"/>
      <c r="M63" s="308"/>
      <c r="N63" s="308"/>
      <c r="O63" s="308"/>
      <c r="P63" s="308"/>
      <c r="Q63" s="308"/>
      <c r="R63" s="308"/>
      <c r="S63" s="308"/>
      <c r="T63" s="308"/>
      <c r="U63" s="308"/>
      <c r="V63" s="308"/>
      <c r="W63" s="308"/>
      <c r="X63" s="308"/>
      <c r="Y63" s="308"/>
      <c r="Z63" s="308"/>
      <c r="AA63" s="308"/>
      <c r="AB63" s="308"/>
      <c r="AC63" s="308"/>
      <c r="AD63" s="308"/>
      <c r="AE63" s="308"/>
      <c r="AF63" s="308"/>
      <c r="AG63" s="308"/>
      <c r="AH63" s="308"/>
      <c r="AI63" s="308"/>
      <c r="AJ63" s="308"/>
      <c r="AK63" s="308"/>
      <c r="AL63" s="308"/>
      <c r="AM63" s="308"/>
      <c r="AN63" s="308"/>
      <c r="AO63" s="308"/>
      <c r="AP63" s="308"/>
      <c r="AQ63" s="308"/>
      <c r="AR63" s="308"/>
      <c r="AS63" s="308"/>
      <c r="AT63" s="308"/>
      <c r="AU63" s="308"/>
      <c r="AV63" s="308"/>
      <c r="AW63" s="308"/>
      <c r="AX63" s="308"/>
      <c r="AY63" s="308"/>
      <c r="AZ63" s="308"/>
      <c r="BA63" s="308"/>
      <c r="BB63" s="308"/>
      <c r="BC63" s="308"/>
      <c r="BD63" s="308"/>
      <c r="BE63" s="308"/>
      <c r="BF63" s="308"/>
      <c r="BG63" s="308"/>
      <c r="BH63" s="308"/>
      <c r="BI63" s="308"/>
      <c r="BJ63" s="308"/>
      <c r="BK63" s="308"/>
      <c r="BL63" s="308"/>
      <c r="BM63" s="308"/>
      <c r="BN63" s="308"/>
      <c r="BO63" s="308"/>
      <c r="BP63" s="308"/>
      <c r="BQ63" s="308"/>
      <c r="BR63" s="308"/>
      <c r="BS63" s="308"/>
      <c r="BT63" s="308"/>
      <c r="BU63" s="308"/>
      <c r="BV63" s="308"/>
      <c r="BW63" s="308"/>
      <c r="BX63" s="308"/>
      <c r="BY63" s="308"/>
      <c r="BZ63" s="308"/>
      <c r="CA63" s="308"/>
      <c r="CB63" s="308"/>
      <c r="CC63" s="308"/>
      <c r="CD63" s="308"/>
      <c r="CE63" s="308"/>
      <c r="CF63" s="308"/>
      <c r="CG63" s="308"/>
      <c r="CH63" s="308"/>
      <c r="CI63" s="308"/>
      <c r="CJ63" s="308"/>
      <c r="CK63" s="308"/>
      <c r="CL63" s="308"/>
      <c r="CM63" s="308"/>
      <c r="CN63" s="308"/>
      <c r="CO63" s="308"/>
      <c r="CP63" s="308"/>
      <c r="CQ63" s="308"/>
      <c r="CR63" s="308"/>
      <c r="CS63" s="308"/>
      <c r="CT63" s="308"/>
      <c r="CU63" s="308"/>
      <c r="CV63" s="308"/>
      <c r="CW63" s="308"/>
      <c r="CX63" s="308"/>
      <c r="CY63" s="308"/>
      <c r="CZ63" s="308"/>
      <c r="DA63" s="308"/>
      <c r="DB63" s="308"/>
      <c r="DC63" s="308"/>
      <c r="DD63" s="308"/>
      <c r="DE63" s="308"/>
      <c r="DF63" s="308"/>
      <c r="DG63" s="308"/>
      <c r="DH63" s="308"/>
      <c r="DI63" s="308"/>
      <c r="DJ63" s="308"/>
      <c r="DK63" s="308"/>
      <c r="DL63" s="308"/>
      <c r="DM63" s="308"/>
      <c r="DN63" s="308"/>
      <c r="DO63" s="308"/>
      <c r="DP63" s="308"/>
      <c r="DQ63" s="308"/>
      <c r="DR63" s="308"/>
      <c r="DS63" s="308"/>
      <c r="DT63" s="308"/>
      <c r="DU63" s="308"/>
      <c r="DV63" s="308"/>
      <c r="DW63" s="308"/>
      <c r="DX63" s="308"/>
      <c r="DY63" s="308"/>
      <c r="DZ63" s="308"/>
      <c r="EA63" s="308"/>
      <c r="EB63" s="308"/>
      <c r="EC63" s="308"/>
      <c r="ED63" s="308"/>
      <c r="EE63" s="308"/>
      <c r="EF63" s="308"/>
      <c r="EG63" s="308"/>
      <c r="EH63" s="308"/>
      <c r="EI63" s="308"/>
      <c r="EJ63" s="308"/>
      <c r="EK63" s="308"/>
      <c r="EL63" s="308"/>
      <c r="EM63" s="308"/>
      <c r="EN63" s="308"/>
      <c r="EO63" s="308"/>
      <c r="EP63" s="308"/>
      <c r="EQ63" s="308"/>
      <c r="ER63" s="308"/>
      <c r="ES63" s="308"/>
      <c r="ET63" s="308"/>
      <c r="EU63" s="308"/>
      <c r="EV63" s="308"/>
      <c r="EW63" s="308"/>
      <c r="EX63" s="308"/>
      <c r="EY63" s="308"/>
      <c r="EZ63" s="308"/>
      <c r="FA63" s="308"/>
      <c r="FB63" s="308"/>
      <c r="FC63" s="308"/>
      <c r="FD63" s="308"/>
      <c r="FE63" s="308"/>
      <c r="FF63" s="308"/>
      <c r="FG63" s="308"/>
      <c r="FH63" s="308"/>
      <c r="FI63" s="308"/>
      <c r="FJ63" s="308"/>
      <c r="FK63" s="308"/>
      <c r="FL63" s="308"/>
      <c r="FM63" s="308"/>
      <c r="FN63" s="308"/>
      <c r="FO63" s="308"/>
      <c r="FP63" s="308"/>
      <c r="FQ63" s="308"/>
      <c r="FR63" s="308"/>
      <c r="FS63" s="308"/>
      <c r="FT63" s="308"/>
      <c r="FU63" s="308"/>
      <c r="FV63" s="308"/>
      <c r="FW63" s="308"/>
      <c r="FX63" s="308"/>
      <c r="FY63" s="308"/>
      <c r="FZ63" s="308"/>
      <c r="GA63" s="308"/>
      <c r="GB63" s="308"/>
      <c r="GC63" s="308"/>
      <c r="GD63" s="308"/>
      <c r="GE63" s="308"/>
      <c r="GF63" s="308"/>
      <c r="GG63" s="308"/>
      <c r="GH63" s="308"/>
      <c r="GI63" s="308"/>
      <c r="GJ63" s="308"/>
      <c r="GK63" s="308"/>
      <c r="GL63" s="308"/>
      <c r="GM63" s="308"/>
      <c r="GN63" s="308"/>
      <c r="GO63" s="308"/>
      <c r="GP63" s="308"/>
      <c r="GQ63" s="308"/>
      <c r="GR63" s="308"/>
      <c r="GS63" s="308"/>
      <c r="GT63" s="308"/>
      <c r="GU63" s="308"/>
      <c r="GV63" s="308"/>
      <c r="GW63" s="308"/>
      <c r="GX63" s="308"/>
      <c r="GY63" s="308"/>
      <c r="GZ63" s="308"/>
      <c r="HA63" s="308"/>
      <c r="HB63" s="308"/>
      <c r="HC63" s="308"/>
      <c r="HD63" s="308"/>
      <c r="HE63" s="308"/>
      <c r="HF63" s="308"/>
      <c r="HG63" s="308"/>
      <c r="HH63" s="308"/>
      <c r="HI63" s="308"/>
      <c r="HJ63" s="308"/>
      <c r="HK63" s="308"/>
      <c r="HL63" s="308"/>
      <c r="HM63" s="308"/>
      <c r="HN63" s="308"/>
      <c r="HO63" s="308"/>
      <c r="HP63" s="308"/>
      <c r="HQ63" s="308"/>
    </row>
    <row r="64" spans="1:225" s="1" customFormat="1" ht="18" thickBot="1">
      <c r="B64" s="388"/>
      <c r="C64" s="389"/>
      <c r="D64" s="389"/>
      <c r="E64" s="389"/>
      <c r="F64" s="385" t="s">
        <v>119</v>
      </c>
      <c r="G64" s="385"/>
      <c r="H64" s="385"/>
      <c r="I64" s="207"/>
      <c r="J64" s="208" t="s">
        <v>118</v>
      </c>
      <c r="K64" s="319"/>
      <c r="L64" s="308"/>
      <c r="M64" s="308"/>
      <c r="N64" s="308"/>
      <c r="O64" s="308"/>
      <c r="P64" s="308"/>
      <c r="Q64" s="308"/>
      <c r="R64" s="308"/>
      <c r="S64" s="308"/>
      <c r="T64" s="308"/>
      <c r="U64" s="308"/>
      <c r="V64" s="308"/>
      <c r="W64" s="308"/>
      <c r="X64" s="308"/>
      <c r="Y64" s="308"/>
      <c r="Z64" s="308"/>
      <c r="AA64" s="308"/>
      <c r="AB64" s="308"/>
      <c r="AC64" s="308"/>
      <c r="AD64" s="308"/>
      <c r="AE64" s="308"/>
      <c r="AF64" s="308"/>
      <c r="AG64" s="308"/>
      <c r="AH64" s="308"/>
      <c r="AI64" s="308"/>
      <c r="AJ64" s="308"/>
      <c r="AK64" s="308"/>
      <c r="AL64" s="308"/>
      <c r="AM64" s="308"/>
      <c r="AN64" s="308"/>
      <c r="AO64" s="308"/>
      <c r="AP64" s="308"/>
      <c r="AQ64" s="308"/>
      <c r="AR64" s="308"/>
      <c r="AS64" s="308"/>
      <c r="AT64" s="308"/>
      <c r="AU64" s="308"/>
      <c r="AV64" s="308"/>
      <c r="AW64" s="308"/>
      <c r="AX64" s="308"/>
      <c r="AY64" s="308"/>
      <c r="AZ64" s="308"/>
      <c r="BA64" s="308"/>
      <c r="BB64" s="308"/>
      <c r="BC64" s="308"/>
      <c r="BD64" s="308"/>
      <c r="BE64" s="308"/>
      <c r="BF64" s="308"/>
      <c r="BG64" s="308"/>
      <c r="BH64" s="308"/>
      <c r="BI64" s="308"/>
      <c r="BJ64" s="308"/>
      <c r="BK64" s="308"/>
      <c r="BL64" s="308"/>
      <c r="BM64" s="308"/>
      <c r="BN64" s="308"/>
      <c r="BO64" s="308"/>
      <c r="BP64" s="308"/>
      <c r="BQ64" s="308"/>
      <c r="BR64" s="308"/>
      <c r="BS64" s="308"/>
      <c r="BT64" s="308"/>
      <c r="BU64" s="308"/>
      <c r="BV64" s="308"/>
      <c r="BW64" s="308"/>
      <c r="BX64" s="308"/>
      <c r="BY64" s="308"/>
      <c r="BZ64" s="308"/>
      <c r="CA64" s="308"/>
      <c r="CB64" s="308"/>
      <c r="CC64" s="308"/>
      <c r="CD64" s="308"/>
      <c r="CE64" s="308"/>
      <c r="CF64" s="308"/>
      <c r="CG64" s="308"/>
      <c r="CH64" s="308"/>
      <c r="CI64" s="308"/>
      <c r="CJ64" s="308"/>
      <c r="CK64" s="308"/>
      <c r="CL64" s="308"/>
      <c r="CM64" s="308"/>
      <c r="CN64" s="308"/>
      <c r="CO64" s="308"/>
      <c r="CP64" s="308"/>
      <c r="CQ64" s="308"/>
      <c r="CR64" s="308"/>
      <c r="CS64" s="308"/>
      <c r="CT64" s="308"/>
      <c r="CU64" s="308"/>
      <c r="CV64" s="308"/>
      <c r="CW64" s="308"/>
      <c r="CX64" s="308"/>
      <c r="CY64" s="308"/>
      <c r="CZ64" s="308"/>
      <c r="DA64" s="308"/>
      <c r="DB64" s="308"/>
      <c r="DC64" s="308"/>
      <c r="DD64" s="308"/>
      <c r="DE64" s="308"/>
      <c r="DF64" s="308"/>
      <c r="DG64" s="308"/>
      <c r="DH64" s="308"/>
      <c r="DI64" s="308"/>
      <c r="DJ64" s="308"/>
      <c r="DK64" s="308"/>
      <c r="DL64" s="308"/>
      <c r="DM64" s="308"/>
      <c r="DN64" s="308"/>
      <c r="DO64" s="308"/>
      <c r="DP64" s="308"/>
      <c r="DQ64" s="308"/>
      <c r="DR64" s="308"/>
      <c r="DS64" s="308"/>
      <c r="DT64" s="308"/>
      <c r="DU64" s="308"/>
      <c r="DV64" s="308"/>
      <c r="DW64" s="308"/>
      <c r="DX64" s="308"/>
      <c r="DY64" s="308"/>
      <c r="DZ64" s="308"/>
      <c r="EA64" s="308"/>
      <c r="EB64" s="308"/>
      <c r="EC64" s="308"/>
      <c r="ED64" s="308"/>
      <c r="EE64" s="308"/>
      <c r="EF64" s="308"/>
      <c r="EG64" s="308"/>
      <c r="EH64" s="308"/>
      <c r="EI64" s="308"/>
      <c r="EJ64" s="308"/>
      <c r="EK64" s="308"/>
      <c r="EL64" s="308"/>
      <c r="EM64" s="308"/>
      <c r="EN64" s="308"/>
      <c r="EO64" s="308"/>
      <c r="EP64" s="308"/>
      <c r="EQ64" s="308"/>
      <c r="ER64" s="308"/>
      <c r="ES64" s="308"/>
      <c r="ET64" s="308"/>
      <c r="EU64" s="308"/>
      <c r="EV64" s="308"/>
      <c r="EW64" s="308"/>
      <c r="EX64" s="308"/>
      <c r="EY64" s="308"/>
      <c r="EZ64" s="308"/>
      <c r="FA64" s="308"/>
      <c r="FB64" s="308"/>
      <c r="FC64" s="308"/>
      <c r="FD64" s="308"/>
      <c r="FE64" s="308"/>
      <c r="FF64" s="308"/>
      <c r="FG64" s="308"/>
      <c r="FH64" s="308"/>
      <c r="FI64" s="308"/>
      <c r="FJ64" s="308"/>
      <c r="FK64" s="308"/>
      <c r="FL64" s="308"/>
      <c r="FM64" s="308"/>
      <c r="FN64" s="308"/>
      <c r="FO64" s="308"/>
      <c r="FP64" s="308"/>
      <c r="FQ64" s="308"/>
      <c r="FR64" s="308"/>
      <c r="FS64" s="308"/>
      <c r="FT64" s="308"/>
      <c r="FU64" s="308"/>
      <c r="FV64" s="308"/>
      <c r="FW64" s="308"/>
      <c r="FX64" s="308"/>
      <c r="FY64" s="308"/>
      <c r="FZ64" s="308"/>
      <c r="GA64" s="308"/>
      <c r="GB64" s="308"/>
      <c r="GC64" s="308"/>
      <c r="GD64" s="308"/>
      <c r="GE64" s="308"/>
      <c r="GF64" s="308"/>
      <c r="GG64" s="308"/>
      <c r="GH64" s="308"/>
      <c r="GI64" s="308"/>
      <c r="GJ64" s="308"/>
      <c r="GK64" s="308"/>
      <c r="GL64" s="308"/>
      <c r="GM64" s="308"/>
      <c r="GN64" s="308"/>
      <c r="GO64" s="308"/>
      <c r="GP64" s="308"/>
      <c r="GQ64" s="308"/>
      <c r="GR64" s="308"/>
      <c r="GS64" s="308"/>
      <c r="GT64" s="308"/>
      <c r="GU64" s="308"/>
      <c r="GV64" s="308"/>
      <c r="GW64" s="308"/>
      <c r="GX64" s="308"/>
      <c r="GY64" s="308"/>
      <c r="GZ64" s="308"/>
      <c r="HA64" s="308"/>
      <c r="HB64" s="308"/>
      <c r="HC64" s="308"/>
      <c r="HD64" s="308"/>
      <c r="HE64" s="308"/>
      <c r="HF64" s="308"/>
      <c r="HG64" s="308"/>
      <c r="HH64" s="308"/>
      <c r="HI64" s="308"/>
      <c r="HJ64" s="308"/>
      <c r="HK64" s="308"/>
      <c r="HL64" s="308"/>
      <c r="HM64" s="308"/>
      <c r="HN64" s="308"/>
      <c r="HO64" s="308"/>
      <c r="HP64" s="308"/>
      <c r="HQ64" s="308"/>
    </row>
    <row r="65" spans="1:225" s="1" customFormat="1" ht="18" customHeight="1">
      <c r="B65" s="386" t="s">
        <v>120</v>
      </c>
      <c r="C65" s="387"/>
      <c r="D65" s="387"/>
      <c r="E65" s="387"/>
      <c r="F65" s="384" t="s">
        <v>121</v>
      </c>
      <c r="G65" s="384"/>
      <c r="H65" s="384"/>
      <c r="I65" s="205"/>
      <c r="J65" s="206" t="s">
        <v>118</v>
      </c>
      <c r="K65" s="319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308"/>
      <c r="AB65" s="308"/>
      <c r="AC65" s="308"/>
      <c r="AD65" s="308"/>
      <c r="AE65" s="308"/>
      <c r="AF65" s="308"/>
      <c r="AG65" s="308"/>
      <c r="AH65" s="308"/>
      <c r="AI65" s="308"/>
      <c r="AJ65" s="308"/>
      <c r="AK65" s="308"/>
      <c r="AL65" s="308"/>
      <c r="AM65" s="308"/>
      <c r="AN65" s="308"/>
      <c r="AO65" s="308"/>
      <c r="AP65" s="308"/>
      <c r="AQ65" s="308"/>
      <c r="AR65" s="308"/>
      <c r="AS65" s="308"/>
      <c r="AT65" s="308"/>
      <c r="AU65" s="308"/>
      <c r="AV65" s="308"/>
      <c r="AW65" s="308"/>
      <c r="AX65" s="308"/>
      <c r="AY65" s="308"/>
      <c r="AZ65" s="308"/>
      <c r="BA65" s="308"/>
      <c r="BB65" s="308"/>
      <c r="BC65" s="308"/>
      <c r="BD65" s="308"/>
      <c r="BE65" s="308"/>
      <c r="BF65" s="308"/>
      <c r="BG65" s="308"/>
      <c r="BH65" s="308"/>
      <c r="BI65" s="308"/>
      <c r="BJ65" s="308"/>
      <c r="BK65" s="308"/>
      <c r="BL65" s="308"/>
      <c r="BM65" s="308"/>
      <c r="BN65" s="308"/>
      <c r="BO65" s="308"/>
      <c r="BP65" s="308"/>
      <c r="BQ65" s="308"/>
      <c r="BR65" s="308"/>
      <c r="BS65" s="308"/>
      <c r="BT65" s="308"/>
      <c r="BU65" s="308"/>
      <c r="BV65" s="308"/>
      <c r="BW65" s="308"/>
      <c r="BX65" s="308"/>
      <c r="BY65" s="308"/>
      <c r="BZ65" s="308"/>
      <c r="CA65" s="308"/>
      <c r="CB65" s="308"/>
      <c r="CC65" s="308"/>
      <c r="CD65" s="308"/>
      <c r="CE65" s="308"/>
      <c r="CF65" s="308"/>
      <c r="CG65" s="308"/>
      <c r="CH65" s="308"/>
      <c r="CI65" s="308"/>
      <c r="CJ65" s="308"/>
      <c r="CK65" s="308"/>
      <c r="CL65" s="308"/>
      <c r="CM65" s="308"/>
      <c r="CN65" s="308"/>
      <c r="CO65" s="308"/>
      <c r="CP65" s="308"/>
      <c r="CQ65" s="308"/>
      <c r="CR65" s="308"/>
      <c r="CS65" s="308"/>
      <c r="CT65" s="308"/>
      <c r="CU65" s="308"/>
      <c r="CV65" s="308"/>
      <c r="CW65" s="308"/>
      <c r="CX65" s="308"/>
      <c r="CY65" s="308"/>
      <c r="CZ65" s="308"/>
      <c r="DA65" s="308"/>
      <c r="DB65" s="308"/>
      <c r="DC65" s="308"/>
      <c r="DD65" s="308"/>
      <c r="DE65" s="308"/>
      <c r="DF65" s="308"/>
      <c r="DG65" s="308"/>
      <c r="DH65" s="308"/>
      <c r="DI65" s="308"/>
      <c r="DJ65" s="308"/>
      <c r="DK65" s="308"/>
      <c r="DL65" s="308"/>
      <c r="DM65" s="308"/>
      <c r="DN65" s="308"/>
      <c r="DO65" s="308"/>
      <c r="DP65" s="308"/>
      <c r="DQ65" s="308"/>
      <c r="DR65" s="308"/>
      <c r="DS65" s="308"/>
      <c r="DT65" s="308"/>
      <c r="DU65" s="308"/>
      <c r="DV65" s="308"/>
      <c r="DW65" s="308"/>
      <c r="DX65" s="308"/>
      <c r="DY65" s="308"/>
      <c r="DZ65" s="308"/>
      <c r="EA65" s="308"/>
      <c r="EB65" s="308"/>
      <c r="EC65" s="308"/>
      <c r="ED65" s="308"/>
      <c r="EE65" s="308"/>
      <c r="EF65" s="308"/>
      <c r="EG65" s="308"/>
      <c r="EH65" s="308"/>
      <c r="EI65" s="308"/>
      <c r="EJ65" s="308"/>
      <c r="EK65" s="308"/>
      <c r="EL65" s="308"/>
      <c r="EM65" s="308"/>
      <c r="EN65" s="308"/>
      <c r="EO65" s="308"/>
      <c r="EP65" s="308"/>
      <c r="EQ65" s="308"/>
      <c r="ER65" s="308"/>
      <c r="ES65" s="308"/>
      <c r="ET65" s="308"/>
      <c r="EU65" s="308"/>
      <c r="EV65" s="308"/>
      <c r="EW65" s="308"/>
      <c r="EX65" s="308"/>
      <c r="EY65" s="308"/>
      <c r="EZ65" s="308"/>
      <c r="FA65" s="308"/>
      <c r="FB65" s="308"/>
      <c r="FC65" s="308"/>
      <c r="FD65" s="308"/>
      <c r="FE65" s="308"/>
      <c r="FF65" s="308"/>
      <c r="FG65" s="308"/>
      <c r="FH65" s="308"/>
      <c r="FI65" s="308"/>
      <c r="FJ65" s="308"/>
      <c r="FK65" s="308"/>
      <c r="FL65" s="308"/>
      <c r="FM65" s="308"/>
      <c r="FN65" s="308"/>
      <c r="FO65" s="308"/>
      <c r="FP65" s="308"/>
      <c r="FQ65" s="308"/>
      <c r="FR65" s="308"/>
      <c r="FS65" s="308"/>
      <c r="FT65" s="308"/>
      <c r="FU65" s="308"/>
      <c r="FV65" s="308"/>
      <c r="FW65" s="308"/>
      <c r="FX65" s="308"/>
      <c r="FY65" s="308"/>
      <c r="FZ65" s="308"/>
      <c r="GA65" s="308"/>
      <c r="GB65" s="308"/>
      <c r="GC65" s="308"/>
      <c r="GD65" s="308"/>
      <c r="GE65" s="308"/>
      <c r="GF65" s="308"/>
      <c r="GG65" s="308"/>
      <c r="GH65" s="308"/>
      <c r="GI65" s="308"/>
      <c r="GJ65" s="308"/>
      <c r="GK65" s="308"/>
      <c r="GL65" s="308"/>
      <c r="GM65" s="308"/>
      <c r="GN65" s="308"/>
      <c r="GO65" s="308"/>
      <c r="GP65" s="308"/>
      <c r="GQ65" s="308"/>
      <c r="GR65" s="308"/>
      <c r="GS65" s="308"/>
      <c r="GT65" s="308"/>
      <c r="GU65" s="308"/>
      <c r="GV65" s="308"/>
      <c r="GW65" s="308"/>
      <c r="GX65" s="308"/>
      <c r="GY65" s="308"/>
      <c r="GZ65" s="308"/>
      <c r="HA65" s="308"/>
      <c r="HB65" s="308"/>
      <c r="HC65" s="308"/>
      <c r="HD65" s="308"/>
      <c r="HE65" s="308"/>
      <c r="HF65" s="308"/>
      <c r="HG65" s="308"/>
      <c r="HH65" s="308"/>
      <c r="HI65" s="308"/>
      <c r="HJ65" s="308"/>
      <c r="HK65" s="308"/>
      <c r="HL65" s="308"/>
      <c r="HM65" s="308"/>
      <c r="HN65" s="308"/>
      <c r="HO65" s="308"/>
      <c r="HP65" s="308"/>
      <c r="HQ65" s="308"/>
    </row>
    <row r="66" spans="1:225" s="1" customFormat="1" ht="18" thickBot="1">
      <c r="B66" s="388"/>
      <c r="C66" s="389"/>
      <c r="D66" s="389"/>
      <c r="E66" s="389"/>
      <c r="F66" s="385" t="s">
        <v>119</v>
      </c>
      <c r="G66" s="385"/>
      <c r="H66" s="385"/>
      <c r="I66" s="207"/>
      <c r="J66" s="208" t="s">
        <v>118</v>
      </c>
      <c r="K66" s="319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8"/>
      <c r="AA66" s="308"/>
      <c r="AB66" s="308"/>
      <c r="AC66" s="308"/>
      <c r="AD66" s="308"/>
      <c r="AE66" s="308"/>
      <c r="AF66" s="308"/>
      <c r="AG66" s="308"/>
      <c r="AH66" s="308"/>
      <c r="AI66" s="308"/>
      <c r="AJ66" s="308"/>
      <c r="AK66" s="308"/>
      <c r="AL66" s="308"/>
      <c r="AM66" s="308"/>
      <c r="AN66" s="308"/>
      <c r="AO66" s="308"/>
      <c r="AP66" s="308"/>
      <c r="AQ66" s="308"/>
      <c r="AR66" s="308"/>
      <c r="AS66" s="308"/>
      <c r="AT66" s="308"/>
      <c r="AU66" s="308"/>
      <c r="AV66" s="308"/>
      <c r="AW66" s="308"/>
      <c r="AX66" s="308"/>
      <c r="AY66" s="308"/>
      <c r="AZ66" s="308"/>
      <c r="BA66" s="308"/>
      <c r="BB66" s="308"/>
      <c r="BC66" s="308"/>
      <c r="BD66" s="308"/>
      <c r="BE66" s="308"/>
      <c r="BF66" s="308"/>
      <c r="BG66" s="308"/>
      <c r="BH66" s="308"/>
      <c r="BI66" s="308"/>
      <c r="BJ66" s="308"/>
      <c r="BK66" s="308"/>
      <c r="BL66" s="308"/>
      <c r="BM66" s="308"/>
      <c r="BN66" s="308"/>
      <c r="BO66" s="308"/>
      <c r="BP66" s="308"/>
      <c r="BQ66" s="308"/>
      <c r="BR66" s="308"/>
      <c r="BS66" s="308"/>
      <c r="BT66" s="308"/>
      <c r="BU66" s="308"/>
      <c r="BV66" s="308"/>
      <c r="BW66" s="308"/>
      <c r="BX66" s="308"/>
      <c r="BY66" s="308"/>
      <c r="BZ66" s="308"/>
      <c r="CA66" s="308"/>
      <c r="CB66" s="308"/>
      <c r="CC66" s="308"/>
      <c r="CD66" s="308"/>
      <c r="CE66" s="308"/>
      <c r="CF66" s="308"/>
      <c r="CG66" s="308"/>
      <c r="CH66" s="308"/>
      <c r="CI66" s="308"/>
      <c r="CJ66" s="308"/>
      <c r="CK66" s="308"/>
      <c r="CL66" s="308"/>
      <c r="CM66" s="308"/>
      <c r="CN66" s="308"/>
      <c r="CO66" s="308"/>
      <c r="CP66" s="308"/>
      <c r="CQ66" s="308"/>
      <c r="CR66" s="308"/>
      <c r="CS66" s="308"/>
      <c r="CT66" s="308"/>
      <c r="CU66" s="308"/>
      <c r="CV66" s="308"/>
      <c r="CW66" s="308"/>
      <c r="CX66" s="308"/>
      <c r="CY66" s="308"/>
      <c r="CZ66" s="308"/>
      <c r="DA66" s="308"/>
      <c r="DB66" s="308"/>
      <c r="DC66" s="308"/>
      <c r="DD66" s="308"/>
      <c r="DE66" s="308"/>
      <c r="DF66" s="308"/>
      <c r="DG66" s="308"/>
      <c r="DH66" s="308"/>
      <c r="DI66" s="308"/>
      <c r="DJ66" s="308"/>
      <c r="DK66" s="308"/>
      <c r="DL66" s="308"/>
      <c r="DM66" s="308"/>
      <c r="DN66" s="308"/>
      <c r="DO66" s="308"/>
      <c r="DP66" s="308"/>
      <c r="DQ66" s="308"/>
      <c r="DR66" s="308"/>
      <c r="DS66" s="308"/>
      <c r="DT66" s="308"/>
      <c r="DU66" s="308"/>
      <c r="DV66" s="308"/>
      <c r="DW66" s="308"/>
      <c r="DX66" s="308"/>
      <c r="DY66" s="308"/>
      <c r="DZ66" s="308"/>
      <c r="EA66" s="308"/>
      <c r="EB66" s="308"/>
      <c r="EC66" s="308"/>
      <c r="ED66" s="308"/>
      <c r="EE66" s="308"/>
      <c r="EF66" s="308"/>
      <c r="EG66" s="308"/>
      <c r="EH66" s="308"/>
      <c r="EI66" s="308"/>
      <c r="EJ66" s="308"/>
      <c r="EK66" s="308"/>
      <c r="EL66" s="308"/>
      <c r="EM66" s="308"/>
      <c r="EN66" s="308"/>
      <c r="EO66" s="308"/>
      <c r="EP66" s="308"/>
      <c r="EQ66" s="308"/>
      <c r="ER66" s="308"/>
      <c r="ES66" s="308"/>
      <c r="ET66" s="308"/>
      <c r="EU66" s="308"/>
      <c r="EV66" s="308"/>
      <c r="EW66" s="308"/>
      <c r="EX66" s="308"/>
      <c r="EY66" s="308"/>
      <c r="EZ66" s="308"/>
      <c r="FA66" s="308"/>
      <c r="FB66" s="308"/>
      <c r="FC66" s="308"/>
      <c r="FD66" s="308"/>
      <c r="FE66" s="308"/>
      <c r="FF66" s="308"/>
      <c r="FG66" s="308"/>
      <c r="FH66" s="308"/>
      <c r="FI66" s="308"/>
      <c r="FJ66" s="308"/>
      <c r="FK66" s="308"/>
      <c r="FL66" s="308"/>
      <c r="FM66" s="308"/>
      <c r="FN66" s="308"/>
      <c r="FO66" s="308"/>
      <c r="FP66" s="308"/>
      <c r="FQ66" s="308"/>
      <c r="FR66" s="308"/>
      <c r="FS66" s="308"/>
      <c r="FT66" s="308"/>
      <c r="FU66" s="308"/>
      <c r="FV66" s="308"/>
      <c r="FW66" s="308"/>
      <c r="FX66" s="308"/>
      <c r="FY66" s="308"/>
      <c r="FZ66" s="308"/>
      <c r="GA66" s="308"/>
      <c r="GB66" s="308"/>
      <c r="GC66" s="308"/>
      <c r="GD66" s="308"/>
      <c r="GE66" s="308"/>
      <c r="GF66" s="308"/>
      <c r="GG66" s="308"/>
      <c r="GH66" s="308"/>
      <c r="GI66" s="308"/>
      <c r="GJ66" s="308"/>
      <c r="GK66" s="308"/>
      <c r="GL66" s="308"/>
      <c r="GM66" s="308"/>
      <c r="GN66" s="308"/>
      <c r="GO66" s="308"/>
      <c r="GP66" s="308"/>
      <c r="GQ66" s="308"/>
      <c r="GR66" s="308"/>
      <c r="GS66" s="308"/>
      <c r="GT66" s="308"/>
      <c r="GU66" s="308"/>
      <c r="GV66" s="308"/>
      <c r="GW66" s="308"/>
      <c r="GX66" s="308"/>
      <c r="GY66" s="308"/>
      <c r="GZ66" s="308"/>
      <c r="HA66" s="308"/>
      <c r="HB66" s="308"/>
      <c r="HC66" s="308"/>
      <c r="HD66" s="308"/>
      <c r="HE66" s="308"/>
      <c r="HF66" s="308"/>
      <c r="HG66" s="308"/>
      <c r="HH66" s="308"/>
      <c r="HI66" s="308"/>
      <c r="HJ66" s="308"/>
      <c r="HK66" s="308"/>
      <c r="HL66" s="308"/>
      <c r="HM66" s="308"/>
      <c r="HN66" s="308"/>
      <c r="HO66" s="308"/>
      <c r="HP66" s="308"/>
      <c r="HQ66" s="308"/>
    </row>
    <row r="67" spans="1:225" s="1" customFormat="1">
      <c r="E67" s="2"/>
      <c r="K67" s="319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308"/>
      <c r="AA67" s="308"/>
      <c r="AB67" s="308"/>
      <c r="AC67" s="308"/>
      <c r="AD67" s="308"/>
      <c r="AE67" s="308"/>
      <c r="AF67" s="308"/>
      <c r="AG67" s="308"/>
      <c r="AH67" s="308"/>
      <c r="AI67" s="308"/>
      <c r="AJ67" s="308"/>
      <c r="AK67" s="308"/>
      <c r="AL67" s="308"/>
      <c r="AM67" s="308"/>
      <c r="AN67" s="308"/>
      <c r="AO67" s="308"/>
      <c r="AP67" s="308"/>
      <c r="AQ67" s="308"/>
      <c r="AR67" s="308"/>
      <c r="AS67" s="308"/>
      <c r="AT67" s="308"/>
      <c r="AU67" s="308"/>
      <c r="AV67" s="308"/>
      <c r="AW67" s="308"/>
      <c r="AX67" s="308"/>
      <c r="AY67" s="308"/>
      <c r="AZ67" s="308"/>
      <c r="BA67" s="308"/>
      <c r="BB67" s="308"/>
      <c r="BC67" s="308"/>
      <c r="BD67" s="308"/>
      <c r="BE67" s="308"/>
      <c r="BF67" s="308"/>
      <c r="BG67" s="308"/>
      <c r="BH67" s="308"/>
      <c r="BI67" s="308"/>
      <c r="BJ67" s="308"/>
      <c r="BK67" s="308"/>
      <c r="BL67" s="308"/>
      <c r="BM67" s="308"/>
      <c r="BN67" s="308"/>
      <c r="BO67" s="308"/>
      <c r="BP67" s="308"/>
      <c r="BQ67" s="308"/>
      <c r="BR67" s="308"/>
      <c r="BS67" s="308"/>
      <c r="BT67" s="308"/>
      <c r="BU67" s="308"/>
      <c r="BV67" s="308"/>
      <c r="BW67" s="308"/>
      <c r="BX67" s="308"/>
      <c r="BY67" s="308"/>
      <c r="BZ67" s="308"/>
      <c r="CA67" s="308"/>
      <c r="CB67" s="308"/>
      <c r="CC67" s="308"/>
      <c r="CD67" s="308"/>
      <c r="CE67" s="308"/>
      <c r="CF67" s="308"/>
      <c r="CG67" s="308"/>
      <c r="CH67" s="308"/>
      <c r="CI67" s="308"/>
      <c r="CJ67" s="308"/>
      <c r="CK67" s="308"/>
      <c r="CL67" s="308"/>
      <c r="CM67" s="308"/>
      <c r="CN67" s="308"/>
      <c r="CO67" s="308"/>
      <c r="CP67" s="308"/>
      <c r="CQ67" s="308"/>
      <c r="CR67" s="308"/>
      <c r="CS67" s="308"/>
      <c r="CT67" s="308"/>
      <c r="CU67" s="308"/>
      <c r="CV67" s="308"/>
      <c r="CW67" s="308"/>
      <c r="CX67" s="308"/>
      <c r="CY67" s="308"/>
      <c r="CZ67" s="308"/>
      <c r="DA67" s="308"/>
      <c r="DB67" s="308"/>
      <c r="DC67" s="308"/>
      <c r="DD67" s="308"/>
      <c r="DE67" s="308"/>
      <c r="DF67" s="308"/>
      <c r="DG67" s="308"/>
      <c r="DH67" s="308"/>
      <c r="DI67" s="308"/>
      <c r="DJ67" s="308"/>
      <c r="DK67" s="308"/>
      <c r="DL67" s="308"/>
      <c r="DM67" s="308"/>
      <c r="DN67" s="308"/>
      <c r="DO67" s="308"/>
      <c r="DP67" s="308"/>
      <c r="DQ67" s="308"/>
      <c r="DR67" s="308"/>
      <c r="DS67" s="308"/>
      <c r="DT67" s="308"/>
      <c r="DU67" s="308"/>
      <c r="DV67" s="308"/>
      <c r="DW67" s="308"/>
      <c r="DX67" s="308"/>
      <c r="DY67" s="308"/>
      <c r="DZ67" s="308"/>
      <c r="EA67" s="308"/>
      <c r="EB67" s="308"/>
      <c r="EC67" s="308"/>
      <c r="ED67" s="308"/>
      <c r="EE67" s="308"/>
      <c r="EF67" s="308"/>
      <c r="EG67" s="308"/>
      <c r="EH67" s="308"/>
      <c r="EI67" s="308"/>
      <c r="EJ67" s="308"/>
      <c r="EK67" s="308"/>
      <c r="EL67" s="308"/>
      <c r="EM67" s="308"/>
      <c r="EN67" s="308"/>
      <c r="EO67" s="308"/>
      <c r="EP67" s="308"/>
      <c r="EQ67" s="308"/>
      <c r="ER67" s="308"/>
      <c r="ES67" s="308"/>
      <c r="ET67" s="308"/>
      <c r="EU67" s="308"/>
      <c r="EV67" s="308"/>
      <c r="EW67" s="308"/>
      <c r="EX67" s="308"/>
      <c r="EY67" s="308"/>
      <c r="EZ67" s="308"/>
      <c r="FA67" s="308"/>
      <c r="FB67" s="308"/>
      <c r="FC67" s="308"/>
      <c r="FD67" s="308"/>
      <c r="FE67" s="308"/>
      <c r="FF67" s="308"/>
      <c r="FG67" s="308"/>
      <c r="FH67" s="308"/>
      <c r="FI67" s="308"/>
      <c r="FJ67" s="308"/>
      <c r="FK67" s="308"/>
      <c r="FL67" s="308"/>
      <c r="FM67" s="308"/>
      <c r="FN67" s="308"/>
      <c r="FO67" s="308"/>
      <c r="FP67" s="308"/>
      <c r="FQ67" s="308"/>
      <c r="FR67" s="308"/>
      <c r="FS67" s="308"/>
      <c r="FT67" s="308"/>
      <c r="FU67" s="308"/>
      <c r="FV67" s="308"/>
      <c r="FW67" s="308"/>
      <c r="FX67" s="308"/>
      <c r="FY67" s="308"/>
      <c r="FZ67" s="308"/>
      <c r="GA67" s="308"/>
      <c r="GB67" s="308"/>
      <c r="GC67" s="308"/>
      <c r="GD67" s="308"/>
      <c r="GE67" s="308"/>
      <c r="GF67" s="308"/>
      <c r="GG67" s="308"/>
      <c r="GH67" s="308"/>
      <c r="GI67" s="308"/>
      <c r="GJ67" s="308"/>
      <c r="GK67" s="308"/>
      <c r="GL67" s="308"/>
      <c r="GM67" s="308"/>
      <c r="GN67" s="308"/>
      <c r="GO67" s="308"/>
      <c r="GP67" s="308"/>
      <c r="GQ67" s="308"/>
      <c r="GR67" s="308"/>
      <c r="GS67" s="308"/>
      <c r="GT67" s="308"/>
      <c r="GU67" s="308"/>
      <c r="GV67" s="308"/>
      <c r="GW67" s="308"/>
      <c r="GX67" s="308"/>
      <c r="GY67" s="308"/>
      <c r="GZ67" s="308"/>
      <c r="HA67" s="308"/>
      <c r="HB67" s="308"/>
      <c r="HC67" s="308"/>
      <c r="HD67" s="308"/>
      <c r="HE67" s="308"/>
      <c r="HF67" s="308"/>
      <c r="HG67" s="308"/>
      <c r="HH67" s="308"/>
      <c r="HI67" s="308"/>
      <c r="HJ67" s="308"/>
      <c r="HK67" s="308"/>
      <c r="HL67" s="308"/>
      <c r="HM67" s="308"/>
      <c r="HN67" s="308"/>
      <c r="HO67" s="308"/>
      <c r="HP67" s="308"/>
      <c r="HQ67" s="308"/>
    </row>
    <row r="68" spans="1:225" s="1" customFormat="1" ht="16.5" thickBot="1">
      <c r="A68" s="196" t="s">
        <v>130</v>
      </c>
      <c r="E68" s="2"/>
      <c r="K68" s="319"/>
      <c r="L68" s="308"/>
      <c r="M68" s="308"/>
      <c r="N68" s="308"/>
      <c r="O68" s="308"/>
      <c r="P68" s="308"/>
      <c r="Q68" s="308"/>
      <c r="R68" s="308"/>
      <c r="S68" s="308"/>
      <c r="T68" s="308"/>
      <c r="U68" s="308"/>
      <c r="V68" s="308"/>
      <c r="W68" s="308"/>
      <c r="X68" s="308"/>
      <c r="Y68" s="308"/>
      <c r="Z68" s="308"/>
      <c r="AA68" s="308"/>
      <c r="AB68" s="308"/>
      <c r="AC68" s="308"/>
      <c r="AD68" s="308"/>
      <c r="AE68" s="308"/>
      <c r="AF68" s="308"/>
      <c r="AG68" s="308"/>
      <c r="AH68" s="308"/>
      <c r="AI68" s="308"/>
      <c r="AJ68" s="308"/>
      <c r="AK68" s="308"/>
      <c r="AL68" s="308"/>
      <c r="AM68" s="308"/>
      <c r="AN68" s="308"/>
      <c r="AO68" s="308"/>
      <c r="AP68" s="308"/>
      <c r="AQ68" s="308"/>
      <c r="AR68" s="308"/>
      <c r="AS68" s="308"/>
      <c r="AT68" s="308"/>
      <c r="AU68" s="308"/>
      <c r="AV68" s="308"/>
      <c r="AW68" s="308"/>
      <c r="AX68" s="308"/>
      <c r="AY68" s="308"/>
      <c r="AZ68" s="308"/>
      <c r="BA68" s="308"/>
      <c r="BB68" s="308"/>
      <c r="BC68" s="308"/>
      <c r="BD68" s="308"/>
      <c r="BE68" s="308"/>
      <c r="BF68" s="308"/>
      <c r="BG68" s="308"/>
      <c r="BH68" s="308"/>
      <c r="BI68" s="308"/>
      <c r="BJ68" s="308"/>
      <c r="BK68" s="308"/>
      <c r="BL68" s="308"/>
      <c r="BM68" s="308"/>
      <c r="BN68" s="308"/>
      <c r="BO68" s="308"/>
      <c r="BP68" s="308"/>
      <c r="BQ68" s="308"/>
      <c r="BR68" s="308"/>
      <c r="BS68" s="308"/>
      <c r="BT68" s="308"/>
      <c r="BU68" s="308"/>
      <c r="BV68" s="308"/>
      <c r="BW68" s="308"/>
      <c r="BX68" s="308"/>
      <c r="BY68" s="308"/>
      <c r="BZ68" s="308"/>
      <c r="CA68" s="308"/>
      <c r="CB68" s="308"/>
      <c r="CC68" s="308"/>
      <c r="CD68" s="308"/>
      <c r="CE68" s="308"/>
      <c r="CF68" s="308"/>
      <c r="CG68" s="308"/>
      <c r="CH68" s="308"/>
      <c r="CI68" s="308"/>
      <c r="CJ68" s="308"/>
      <c r="CK68" s="308"/>
      <c r="CL68" s="308"/>
      <c r="CM68" s="308"/>
      <c r="CN68" s="308"/>
      <c r="CO68" s="308"/>
      <c r="CP68" s="308"/>
      <c r="CQ68" s="308"/>
      <c r="CR68" s="308"/>
      <c r="CS68" s="308"/>
      <c r="CT68" s="308"/>
      <c r="CU68" s="308"/>
      <c r="CV68" s="308"/>
      <c r="CW68" s="308"/>
      <c r="CX68" s="308"/>
      <c r="CY68" s="308"/>
      <c r="CZ68" s="308"/>
      <c r="DA68" s="308"/>
      <c r="DB68" s="308"/>
      <c r="DC68" s="308"/>
      <c r="DD68" s="308"/>
      <c r="DE68" s="308"/>
      <c r="DF68" s="308"/>
      <c r="DG68" s="308"/>
      <c r="DH68" s="308"/>
      <c r="DI68" s="308"/>
      <c r="DJ68" s="308"/>
      <c r="DK68" s="308"/>
      <c r="DL68" s="308"/>
      <c r="DM68" s="308"/>
      <c r="DN68" s="308"/>
      <c r="DO68" s="308"/>
      <c r="DP68" s="308"/>
      <c r="DQ68" s="308"/>
      <c r="DR68" s="308"/>
      <c r="DS68" s="308"/>
      <c r="DT68" s="308"/>
      <c r="DU68" s="308"/>
      <c r="DV68" s="308"/>
      <c r="DW68" s="308"/>
      <c r="DX68" s="308"/>
      <c r="DY68" s="308"/>
      <c r="DZ68" s="308"/>
      <c r="EA68" s="308"/>
      <c r="EB68" s="308"/>
      <c r="EC68" s="308"/>
      <c r="ED68" s="308"/>
      <c r="EE68" s="308"/>
      <c r="EF68" s="308"/>
      <c r="EG68" s="308"/>
      <c r="EH68" s="308"/>
      <c r="EI68" s="308"/>
      <c r="EJ68" s="308"/>
      <c r="EK68" s="308"/>
      <c r="EL68" s="308"/>
      <c r="EM68" s="308"/>
      <c r="EN68" s="308"/>
      <c r="EO68" s="308"/>
      <c r="EP68" s="308"/>
      <c r="EQ68" s="308"/>
      <c r="ER68" s="308"/>
      <c r="ES68" s="308"/>
      <c r="ET68" s="308"/>
      <c r="EU68" s="308"/>
      <c r="EV68" s="308"/>
      <c r="EW68" s="308"/>
      <c r="EX68" s="308"/>
      <c r="EY68" s="308"/>
      <c r="EZ68" s="308"/>
      <c r="FA68" s="308"/>
      <c r="FB68" s="308"/>
      <c r="FC68" s="308"/>
      <c r="FD68" s="308"/>
      <c r="FE68" s="308"/>
      <c r="FF68" s="308"/>
      <c r="FG68" s="308"/>
      <c r="FH68" s="308"/>
      <c r="FI68" s="308"/>
      <c r="FJ68" s="308"/>
      <c r="FK68" s="308"/>
      <c r="FL68" s="308"/>
      <c r="FM68" s="308"/>
      <c r="FN68" s="308"/>
      <c r="FO68" s="308"/>
      <c r="FP68" s="308"/>
      <c r="FQ68" s="308"/>
      <c r="FR68" s="308"/>
      <c r="FS68" s="308"/>
      <c r="FT68" s="308"/>
      <c r="FU68" s="308"/>
      <c r="FV68" s="308"/>
      <c r="FW68" s="308"/>
      <c r="FX68" s="308"/>
      <c r="FY68" s="308"/>
      <c r="FZ68" s="308"/>
      <c r="GA68" s="308"/>
      <c r="GB68" s="308"/>
      <c r="GC68" s="308"/>
      <c r="GD68" s="308"/>
      <c r="GE68" s="308"/>
      <c r="GF68" s="308"/>
      <c r="GG68" s="308"/>
      <c r="GH68" s="308"/>
      <c r="GI68" s="308"/>
      <c r="GJ68" s="308"/>
      <c r="GK68" s="308"/>
      <c r="GL68" s="308"/>
      <c r="GM68" s="308"/>
      <c r="GN68" s="308"/>
      <c r="GO68" s="308"/>
      <c r="GP68" s="308"/>
      <c r="GQ68" s="308"/>
      <c r="GR68" s="308"/>
      <c r="GS68" s="308"/>
      <c r="GT68" s="308"/>
      <c r="GU68" s="308"/>
      <c r="GV68" s="308"/>
      <c r="GW68" s="308"/>
      <c r="GX68" s="308"/>
      <c r="GY68" s="308"/>
      <c r="GZ68" s="308"/>
      <c r="HA68" s="308"/>
      <c r="HB68" s="308"/>
      <c r="HC68" s="308"/>
      <c r="HD68" s="308"/>
      <c r="HE68" s="308"/>
      <c r="HF68" s="308"/>
      <c r="HG68" s="308"/>
      <c r="HH68" s="308"/>
      <c r="HI68" s="308"/>
      <c r="HJ68" s="308"/>
      <c r="HK68" s="308"/>
      <c r="HL68" s="308"/>
      <c r="HM68" s="308"/>
      <c r="HN68" s="308"/>
      <c r="HO68" s="308"/>
      <c r="HP68" s="308"/>
      <c r="HQ68" s="308"/>
    </row>
    <row r="69" spans="1:225" s="1" customFormat="1" ht="15" customHeight="1">
      <c r="B69" s="378" t="s">
        <v>122</v>
      </c>
      <c r="C69" s="379"/>
      <c r="D69" s="379"/>
      <c r="E69" s="379"/>
      <c r="F69" s="379"/>
      <c r="G69" s="372" t="s">
        <v>131</v>
      </c>
      <c r="H69" s="373"/>
      <c r="I69" s="203"/>
      <c r="J69" s="209"/>
      <c r="K69" s="319"/>
      <c r="L69" s="308"/>
      <c r="M69" s="308"/>
      <c r="N69" s="308"/>
      <c r="O69" s="308"/>
      <c r="P69" s="308"/>
      <c r="Q69" s="308"/>
      <c r="R69" s="308"/>
      <c r="S69" s="308"/>
      <c r="T69" s="308"/>
      <c r="U69" s="308"/>
      <c r="V69" s="308"/>
      <c r="W69" s="308"/>
      <c r="X69" s="308"/>
      <c r="Y69" s="308"/>
      <c r="Z69" s="308"/>
      <c r="AA69" s="308"/>
      <c r="AB69" s="308"/>
      <c r="AC69" s="308"/>
      <c r="AD69" s="308"/>
      <c r="AE69" s="308"/>
      <c r="AF69" s="308"/>
      <c r="AG69" s="308"/>
      <c r="AH69" s="308"/>
      <c r="AI69" s="308"/>
      <c r="AJ69" s="308"/>
      <c r="AK69" s="308"/>
      <c r="AL69" s="308"/>
      <c r="AM69" s="308"/>
      <c r="AN69" s="308"/>
      <c r="AO69" s="308"/>
      <c r="AP69" s="308"/>
      <c r="AQ69" s="308"/>
      <c r="AR69" s="308"/>
      <c r="AS69" s="308"/>
      <c r="AT69" s="308"/>
      <c r="AU69" s="308"/>
      <c r="AV69" s="308"/>
      <c r="AW69" s="308"/>
      <c r="AX69" s="308"/>
      <c r="AY69" s="308"/>
      <c r="AZ69" s="308"/>
      <c r="BA69" s="308"/>
      <c r="BB69" s="308"/>
      <c r="BC69" s="308"/>
      <c r="BD69" s="308"/>
      <c r="BE69" s="308"/>
      <c r="BF69" s="308"/>
      <c r="BG69" s="308"/>
      <c r="BH69" s="308"/>
      <c r="BI69" s="308"/>
      <c r="BJ69" s="308"/>
      <c r="BK69" s="308"/>
      <c r="BL69" s="308"/>
      <c r="BM69" s="308"/>
      <c r="BN69" s="308"/>
      <c r="BO69" s="308"/>
      <c r="BP69" s="308"/>
      <c r="BQ69" s="308"/>
      <c r="BR69" s="308"/>
      <c r="BS69" s="308"/>
      <c r="BT69" s="308"/>
      <c r="BU69" s="308"/>
      <c r="BV69" s="308"/>
      <c r="BW69" s="308"/>
      <c r="BX69" s="308"/>
      <c r="BY69" s="308"/>
      <c r="BZ69" s="308"/>
      <c r="CA69" s="308"/>
      <c r="CB69" s="308"/>
      <c r="CC69" s="308"/>
      <c r="CD69" s="308"/>
      <c r="CE69" s="308"/>
      <c r="CF69" s="308"/>
      <c r="CG69" s="308"/>
      <c r="CH69" s="308"/>
      <c r="CI69" s="308"/>
      <c r="CJ69" s="308"/>
      <c r="CK69" s="308"/>
      <c r="CL69" s="308"/>
      <c r="CM69" s="308"/>
      <c r="CN69" s="308"/>
      <c r="CO69" s="308"/>
      <c r="CP69" s="308"/>
      <c r="CQ69" s="308"/>
      <c r="CR69" s="308"/>
      <c r="CS69" s="308"/>
      <c r="CT69" s="308"/>
      <c r="CU69" s="308"/>
      <c r="CV69" s="308"/>
      <c r="CW69" s="308"/>
      <c r="CX69" s="308"/>
      <c r="CY69" s="308"/>
      <c r="CZ69" s="308"/>
      <c r="DA69" s="308"/>
      <c r="DB69" s="308"/>
      <c r="DC69" s="308"/>
      <c r="DD69" s="308"/>
      <c r="DE69" s="308"/>
      <c r="DF69" s="308"/>
      <c r="DG69" s="308"/>
      <c r="DH69" s="308"/>
      <c r="DI69" s="308"/>
      <c r="DJ69" s="308"/>
      <c r="DK69" s="308"/>
      <c r="DL69" s="308"/>
      <c r="DM69" s="308"/>
      <c r="DN69" s="308"/>
      <c r="DO69" s="308"/>
      <c r="DP69" s="308"/>
      <c r="DQ69" s="308"/>
      <c r="DR69" s="308"/>
      <c r="DS69" s="308"/>
      <c r="DT69" s="308"/>
      <c r="DU69" s="308"/>
      <c r="DV69" s="308"/>
      <c r="DW69" s="308"/>
      <c r="DX69" s="308"/>
      <c r="DY69" s="308"/>
      <c r="DZ69" s="308"/>
      <c r="EA69" s="308"/>
      <c r="EB69" s="308"/>
      <c r="EC69" s="308"/>
      <c r="ED69" s="308"/>
      <c r="EE69" s="308"/>
      <c r="EF69" s="308"/>
      <c r="EG69" s="308"/>
      <c r="EH69" s="308"/>
      <c r="EI69" s="308"/>
      <c r="EJ69" s="308"/>
      <c r="EK69" s="308"/>
      <c r="EL69" s="308"/>
      <c r="EM69" s="308"/>
      <c r="EN69" s="308"/>
      <c r="EO69" s="308"/>
      <c r="EP69" s="308"/>
      <c r="EQ69" s="308"/>
      <c r="ER69" s="308"/>
      <c r="ES69" s="308"/>
      <c r="ET69" s="308"/>
      <c r="EU69" s="308"/>
      <c r="EV69" s="308"/>
      <c r="EW69" s="308"/>
      <c r="EX69" s="308"/>
      <c r="EY69" s="308"/>
      <c r="EZ69" s="308"/>
      <c r="FA69" s="308"/>
      <c r="FB69" s="308"/>
      <c r="FC69" s="308"/>
      <c r="FD69" s="308"/>
      <c r="FE69" s="308"/>
      <c r="FF69" s="308"/>
      <c r="FG69" s="308"/>
      <c r="FH69" s="308"/>
      <c r="FI69" s="308"/>
      <c r="FJ69" s="308"/>
      <c r="FK69" s="308"/>
      <c r="FL69" s="308"/>
      <c r="FM69" s="308"/>
      <c r="FN69" s="308"/>
      <c r="FO69" s="308"/>
      <c r="FP69" s="308"/>
      <c r="FQ69" s="308"/>
      <c r="FR69" s="308"/>
      <c r="FS69" s="308"/>
      <c r="FT69" s="308"/>
      <c r="FU69" s="308"/>
      <c r="FV69" s="308"/>
      <c r="FW69" s="308"/>
      <c r="FX69" s="308"/>
      <c r="FY69" s="308"/>
      <c r="FZ69" s="308"/>
      <c r="GA69" s="308"/>
      <c r="GB69" s="308"/>
      <c r="GC69" s="308"/>
      <c r="GD69" s="308"/>
      <c r="GE69" s="308"/>
      <c r="GF69" s="308"/>
      <c r="GG69" s="308"/>
      <c r="GH69" s="308"/>
      <c r="GI69" s="308"/>
      <c r="GJ69" s="308"/>
      <c r="GK69" s="308"/>
      <c r="GL69" s="308"/>
      <c r="GM69" s="308"/>
      <c r="GN69" s="308"/>
      <c r="GO69" s="308"/>
      <c r="GP69" s="308"/>
      <c r="GQ69" s="308"/>
      <c r="GR69" s="308"/>
      <c r="GS69" s="308"/>
      <c r="GT69" s="308"/>
      <c r="GU69" s="308"/>
      <c r="GV69" s="308"/>
      <c r="GW69" s="308"/>
      <c r="GX69" s="308"/>
      <c r="GY69" s="308"/>
      <c r="GZ69" s="308"/>
      <c r="HA69" s="308"/>
      <c r="HB69" s="308"/>
      <c r="HC69" s="308"/>
      <c r="HD69" s="308"/>
      <c r="HE69" s="308"/>
      <c r="HF69" s="308"/>
      <c r="HG69" s="308"/>
      <c r="HH69" s="308"/>
      <c r="HI69" s="308"/>
      <c r="HJ69" s="308"/>
      <c r="HK69" s="308"/>
      <c r="HL69" s="308"/>
      <c r="HM69" s="308"/>
      <c r="HN69" s="308"/>
      <c r="HO69" s="308"/>
      <c r="HP69" s="308"/>
      <c r="HQ69" s="308"/>
    </row>
    <row r="70" spans="1:225" s="1" customFormat="1" ht="15">
      <c r="B70" s="380"/>
      <c r="C70" s="381"/>
      <c r="D70" s="381"/>
      <c r="E70" s="381"/>
      <c r="F70" s="381"/>
      <c r="G70" s="374" t="s">
        <v>133</v>
      </c>
      <c r="H70" s="375"/>
      <c r="I70" s="210"/>
      <c r="J70" s="211"/>
      <c r="K70" s="319"/>
      <c r="L70" s="308"/>
      <c r="M70" s="308"/>
      <c r="N70" s="308"/>
      <c r="O70" s="308"/>
      <c r="P70" s="308"/>
      <c r="Q70" s="308"/>
      <c r="R70" s="308"/>
      <c r="S70" s="308"/>
      <c r="T70" s="308"/>
      <c r="U70" s="308"/>
      <c r="V70" s="308"/>
      <c r="W70" s="308"/>
      <c r="X70" s="308"/>
      <c r="Y70" s="308"/>
      <c r="Z70" s="308"/>
      <c r="AA70" s="308"/>
      <c r="AB70" s="308"/>
      <c r="AC70" s="308"/>
      <c r="AD70" s="308"/>
      <c r="AE70" s="308"/>
      <c r="AF70" s="308"/>
      <c r="AG70" s="308"/>
      <c r="AH70" s="308"/>
      <c r="AI70" s="308"/>
      <c r="AJ70" s="308"/>
      <c r="AK70" s="308"/>
      <c r="AL70" s="308"/>
      <c r="AM70" s="308"/>
      <c r="AN70" s="308"/>
      <c r="AO70" s="308"/>
      <c r="AP70" s="308"/>
      <c r="AQ70" s="308"/>
      <c r="AR70" s="308"/>
      <c r="AS70" s="308"/>
      <c r="AT70" s="308"/>
      <c r="AU70" s="308"/>
      <c r="AV70" s="308"/>
      <c r="AW70" s="308"/>
      <c r="AX70" s="308"/>
      <c r="AY70" s="308"/>
      <c r="AZ70" s="308"/>
      <c r="BA70" s="308"/>
      <c r="BB70" s="308"/>
      <c r="BC70" s="308"/>
      <c r="BD70" s="308"/>
      <c r="BE70" s="308"/>
      <c r="BF70" s="308"/>
      <c r="BG70" s="308"/>
      <c r="BH70" s="308"/>
      <c r="BI70" s="308"/>
      <c r="BJ70" s="308"/>
      <c r="BK70" s="308"/>
      <c r="BL70" s="308"/>
      <c r="BM70" s="308"/>
      <c r="BN70" s="308"/>
      <c r="BO70" s="308"/>
      <c r="BP70" s="308"/>
      <c r="BQ70" s="308"/>
      <c r="BR70" s="308"/>
      <c r="BS70" s="308"/>
      <c r="BT70" s="308"/>
      <c r="BU70" s="308"/>
      <c r="BV70" s="308"/>
      <c r="BW70" s="308"/>
      <c r="BX70" s="308"/>
      <c r="BY70" s="308"/>
      <c r="BZ70" s="308"/>
      <c r="CA70" s="308"/>
      <c r="CB70" s="308"/>
      <c r="CC70" s="308"/>
      <c r="CD70" s="308"/>
      <c r="CE70" s="308"/>
      <c r="CF70" s="308"/>
      <c r="CG70" s="308"/>
      <c r="CH70" s="308"/>
      <c r="CI70" s="308"/>
      <c r="CJ70" s="308"/>
      <c r="CK70" s="308"/>
      <c r="CL70" s="308"/>
      <c r="CM70" s="308"/>
      <c r="CN70" s="308"/>
      <c r="CO70" s="308"/>
      <c r="CP70" s="308"/>
      <c r="CQ70" s="308"/>
      <c r="CR70" s="308"/>
      <c r="CS70" s="308"/>
      <c r="CT70" s="308"/>
      <c r="CU70" s="308"/>
      <c r="CV70" s="308"/>
      <c r="CW70" s="308"/>
      <c r="CX70" s="308"/>
      <c r="CY70" s="308"/>
      <c r="CZ70" s="308"/>
      <c r="DA70" s="308"/>
      <c r="DB70" s="308"/>
      <c r="DC70" s="308"/>
      <c r="DD70" s="308"/>
      <c r="DE70" s="308"/>
      <c r="DF70" s="308"/>
      <c r="DG70" s="308"/>
      <c r="DH70" s="308"/>
      <c r="DI70" s="308"/>
      <c r="DJ70" s="308"/>
      <c r="DK70" s="308"/>
      <c r="DL70" s="308"/>
      <c r="DM70" s="308"/>
      <c r="DN70" s="308"/>
      <c r="DO70" s="308"/>
      <c r="DP70" s="308"/>
      <c r="DQ70" s="308"/>
      <c r="DR70" s="308"/>
      <c r="DS70" s="308"/>
      <c r="DT70" s="308"/>
      <c r="DU70" s="308"/>
      <c r="DV70" s="308"/>
      <c r="DW70" s="308"/>
      <c r="DX70" s="308"/>
      <c r="DY70" s="308"/>
      <c r="DZ70" s="308"/>
      <c r="EA70" s="308"/>
      <c r="EB70" s="308"/>
      <c r="EC70" s="308"/>
      <c r="ED70" s="308"/>
      <c r="EE70" s="308"/>
      <c r="EF70" s="308"/>
      <c r="EG70" s="308"/>
      <c r="EH70" s="308"/>
      <c r="EI70" s="308"/>
      <c r="EJ70" s="308"/>
      <c r="EK70" s="308"/>
      <c r="EL70" s="308"/>
      <c r="EM70" s="308"/>
      <c r="EN70" s="308"/>
      <c r="EO70" s="308"/>
      <c r="EP70" s="308"/>
      <c r="EQ70" s="308"/>
      <c r="ER70" s="308"/>
      <c r="ES70" s="308"/>
      <c r="ET70" s="308"/>
      <c r="EU70" s="308"/>
      <c r="EV70" s="308"/>
      <c r="EW70" s="308"/>
      <c r="EX70" s="308"/>
      <c r="EY70" s="308"/>
      <c r="EZ70" s="308"/>
      <c r="FA70" s="308"/>
      <c r="FB70" s="308"/>
      <c r="FC70" s="308"/>
      <c r="FD70" s="308"/>
      <c r="FE70" s="308"/>
      <c r="FF70" s="308"/>
      <c r="FG70" s="308"/>
      <c r="FH70" s="308"/>
      <c r="FI70" s="308"/>
      <c r="FJ70" s="308"/>
      <c r="FK70" s="308"/>
      <c r="FL70" s="308"/>
      <c r="FM70" s="308"/>
      <c r="FN70" s="308"/>
      <c r="FO70" s="308"/>
      <c r="FP70" s="308"/>
      <c r="FQ70" s="308"/>
      <c r="FR70" s="308"/>
      <c r="FS70" s="308"/>
      <c r="FT70" s="308"/>
      <c r="FU70" s="308"/>
      <c r="FV70" s="308"/>
      <c r="FW70" s="308"/>
      <c r="FX70" s="308"/>
      <c r="FY70" s="308"/>
      <c r="FZ70" s="308"/>
      <c r="GA70" s="308"/>
      <c r="GB70" s="308"/>
      <c r="GC70" s="308"/>
      <c r="GD70" s="308"/>
      <c r="GE70" s="308"/>
      <c r="GF70" s="308"/>
      <c r="GG70" s="308"/>
      <c r="GH70" s="308"/>
      <c r="GI70" s="308"/>
      <c r="GJ70" s="308"/>
      <c r="GK70" s="308"/>
      <c r="GL70" s="308"/>
      <c r="GM70" s="308"/>
      <c r="GN70" s="308"/>
      <c r="GO70" s="308"/>
      <c r="GP70" s="308"/>
      <c r="GQ70" s="308"/>
      <c r="GR70" s="308"/>
      <c r="GS70" s="308"/>
      <c r="GT70" s="308"/>
      <c r="GU70" s="308"/>
      <c r="GV70" s="308"/>
      <c r="GW70" s="308"/>
      <c r="GX70" s="308"/>
      <c r="GY70" s="308"/>
      <c r="GZ70" s="308"/>
      <c r="HA70" s="308"/>
      <c r="HB70" s="308"/>
      <c r="HC70" s="308"/>
      <c r="HD70" s="308"/>
      <c r="HE70" s="308"/>
      <c r="HF70" s="308"/>
      <c r="HG70" s="308"/>
      <c r="HH70" s="308"/>
      <c r="HI70" s="308"/>
      <c r="HJ70" s="308"/>
      <c r="HK70" s="308"/>
      <c r="HL70" s="308"/>
      <c r="HM70" s="308"/>
      <c r="HN70" s="308"/>
      <c r="HO70" s="308"/>
      <c r="HP70" s="308"/>
      <c r="HQ70" s="308"/>
    </row>
    <row r="71" spans="1:225" s="1" customFormat="1" ht="15.75" thickBot="1">
      <c r="B71" s="382"/>
      <c r="C71" s="383"/>
      <c r="D71" s="383"/>
      <c r="E71" s="383"/>
      <c r="F71" s="383"/>
      <c r="G71" s="376" t="s">
        <v>132</v>
      </c>
      <c r="H71" s="377"/>
      <c r="I71" s="204"/>
      <c r="J71" s="212"/>
      <c r="K71" s="319"/>
      <c r="L71" s="308"/>
      <c r="M71" s="308"/>
      <c r="N71" s="308"/>
      <c r="O71" s="308"/>
      <c r="P71" s="308"/>
      <c r="Q71" s="308"/>
      <c r="R71" s="308"/>
      <c r="S71" s="308"/>
      <c r="T71" s="308"/>
      <c r="U71" s="308"/>
      <c r="V71" s="308"/>
      <c r="W71" s="308"/>
      <c r="X71" s="308"/>
      <c r="Y71" s="308"/>
      <c r="Z71" s="308"/>
      <c r="AA71" s="308"/>
      <c r="AB71" s="308"/>
      <c r="AC71" s="308"/>
      <c r="AD71" s="308"/>
      <c r="AE71" s="308"/>
      <c r="AF71" s="308"/>
      <c r="AG71" s="308"/>
      <c r="AH71" s="308"/>
      <c r="AI71" s="308"/>
      <c r="AJ71" s="308"/>
      <c r="AK71" s="308"/>
      <c r="AL71" s="308"/>
      <c r="AM71" s="308"/>
      <c r="AN71" s="308"/>
      <c r="AO71" s="308"/>
      <c r="AP71" s="308"/>
      <c r="AQ71" s="308"/>
      <c r="AR71" s="308"/>
      <c r="AS71" s="308"/>
      <c r="AT71" s="308"/>
      <c r="AU71" s="308"/>
      <c r="AV71" s="308"/>
      <c r="AW71" s="308"/>
      <c r="AX71" s="308"/>
      <c r="AY71" s="308"/>
      <c r="AZ71" s="308"/>
      <c r="BA71" s="308"/>
      <c r="BB71" s="308"/>
      <c r="BC71" s="308"/>
      <c r="BD71" s="308"/>
      <c r="BE71" s="308"/>
      <c r="BF71" s="308"/>
      <c r="BG71" s="308"/>
      <c r="BH71" s="308"/>
      <c r="BI71" s="308"/>
      <c r="BJ71" s="308"/>
      <c r="BK71" s="308"/>
      <c r="BL71" s="308"/>
      <c r="BM71" s="308"/>
      <c r="BN71" s="308"/>
      <c r="BO71" s="308"/>
      <c r="BP71" s="308"/>
      <c r="BQ71" s="308"/>
      <c r="BR71" s="308"/>
      <c r="BS71" s="308"/>
      <c r="BT71" s="308"/>
      <c r="BU71" s="308"/>
      <c r="BV71" s="308"/>
      <c r="BW71" s="308"/>
      <c r="BX71" s="308"/>
      <c r="BY71" s="308"/>
      <c r="BZ71" s="308"/>
      <c r="CA71" s="308"/>
      <c r="CB71" s="308"/>
      <c r="CC71" s="308"/>
      <c r="CD71" s="308"/>
      <c r="CE71" s="308"/>
      <c r="CF71" s="308"/>
      <c r="CG71" s="308"/>
      <c r="CH71" s="308"/>
      <c r="CI71" s="308"/>
      <c r="CJ71" s="308"/>
      <c r="CK71" s="308"/>
      <c r="CL71" s="308"/>
      <c r="CM71" s="308"/>
      <c r="CN71" s="308"/>
      <c r="CO71" s="308"/>
      <c r="CP71" s="308"/>
      <c r="CQ71" s="308"/>
      <c r="CR71" s="308"/>
      <c r="CS71" s="308"/>
      <c r="CT71" s="308"/>
      <c r="CU71" s="308"/>
      <c r="CV71" s="308"/>
      <c r="CW71" s="308"/>
      <c r="CX71" s="308"/>
      <c r="CY71" s="308"/>
      <c r="CZ71" s="308"/>
      <c r="DA71" s="308"/>
      <c r="DB71" s="308"/>
      <c r="DC71" s="308"/>
      <c r="DD71" s="308"/>
      <c r="DE71" s="308"/>
      <c r="DF71" s="308"/>
      <c r="DG71" s="308"/>
      <c r="DH71" s="308"/>
      <c r="DI71" s="308"/>
      <c r="DJ71" s="308"/>
      <c r="DK71" s="308"/>
      <c r="DL71" s="308"/>
      <c r="DM71" s="308"/>
      <c r="DN71" s="308"/>
      <c r="DO71" s="308"/>
      <c r="DP71" s="308"/>
      <c r="DQ71" s="308"/>
      <c r="DR71" s="308"/>
      <c r="DS71" s="308"/>
      <c r="DT71" s="308"/>
      <c r="DU71" s="308"/>
      <c r="DV71" s="308"/>
      <c r="DW71" s="308"/>
      <c r="DX71" s="308"/>
      <c r="DY71" s="308"/>
      <c r="DZ71" s="308"/>
      <c r="EA71" s="308"/>
      <c r="EB71" s="308"/>
      <c r="EC71" s="308"/>
      <c r="ED71" s="308"/>
      <c r="EE71" s="308"/>
      <c r="EF71" s="308"/>
      <c r="EG71" s="308"/>
      <c r="EH71" s="308"/>
      <c r="EI71" s="308"/>
      <c r="EJ71" s="308"/>
      <c r="EK71" s="308"/>
      <c r="EL71" s="308"/>
      <c r="EM71" s="308"/>
      <c r="EN71" s="308"/>
      <c r="EO71" s="308"/>
      <c r="EP71" s="308"/>
      <c r="EQ71" s="308"/>
      <c r="ER71" s="308"/>
      <c r="ES71" s="308"/>
      <c r="ET71" s="308"/>
      <c r="EU71" s="308"/>
      <c r="EV71" s="308"/>
      <c r="EW71" s="308"/>
      <c r="EX71" s="308"/>
      <c r="EY71" s="308"/>
      <c r="EZ71" s="308"/>
      <c r="FA71" s="308"/>
      <c r="FB71" s="308"/>
      <c r="FC71" s="308"/>
      <c r="FD71" s="308"/>
      <c r="FE71" s="308"/>
      <c r="FF71" s="308"/>
      <c r="FG71" s="308"/>
      <c r="FH71" s="308"/>
      <c r="FI71" s="308"/>
      <c r="FJ71" s="308"/>
      <c r="FK71" s="308"/>
      <c r="FL71" s="308"/>
      <c r="FM71" s="308"/>
      <c r="FN71" s="308"/>
      <c r="FO71" s="308"/>
      <c r="FP71" s="308"/>
      <c r="FQ71" s="308"/>
      <c r="FR71" s="308"/>
      <c r="FS71" s="308"/>
      <c r="FT71" s="308"/>
      <c r="FU71" s="308"/>
      <c r="FV71" s="308"/>
      <c r="FW71" s="308"/>
      <c r="FX71" s="308"/>
      <c r="FY71" s="308"/>
      <c r="FZ71" s="308"/>
      <c r="GA71" s="308"/>
      <c r="GB71" s="308"/>
      <c r="GC71" s="308"/>
      <c r="GD71" s="308"/>
      <c r="GE71" s="308"/>
      <c r="GF71" s="308"/>
      <c r="GG71" s="308"/>
      <c r="GH71" s="308"/>
      <c r="GI71" s="308"/>
      <c r="GJ71" s="308"/>
      <c r="GK71" s="308"/>
      <c r="GL71" s="308"/>
      <c r="GM71" s="308"/>
      <c r="GN71" s="308"/>
      <c r="GO71" s="308"/>
      <c r="GP71" s="308"/>
      <c r="GQ71" s="308"/>
      <c r="GR71" s="308"/>
      <c r="GS71" s="308"/>
      <c r="GT71" s="308"/>
      <c r="GU71" s="308"/>
      <c r="GV71" s="308"/>
      <c r="GW71" s="308"/>
      <c r="GX71" s="308"/>
      <c r="GY71" s="308"/>
      <c r="GZ71" s="308"/>
      <c r="HA71" s="308"/>
      <c r="HB71" s="308"/>
      <c r="HC71" s="308"/>
      <c r="HD71" s="308"/>
      <c r="HE71" s="308"/>
      <c r="HF71" s="308"/>
      <c r="HG71" s="308"/>
      <c r="HH71" s="308"/>
      <c r="HI71" s="308"/>
      <c r="HJ71" s="308"/>
      <c r="HK71" s="308"/>
      <c r="HL71" s="308"/>
      <c r="HM71" s="308"/>
      <c r="HN71" s="308"/>
      <c r="HO71" s="308"/>
      <c r="HP71" s="308"/>
      <c r="HQ71" s="308"/>
    </row>
    <row r="72" spans="1:225" s="1" customFormat="1">
      <c r="E72" s="2"/>
      <c r="K72" s="319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308"/>
      <c r="AB72" s="308"/>
      <c r="AC72" s="308"/>
      <c r="AD72" s="308"/>
      <c r="AE72" s="308"/>
      <c r="AF72" s="308"/>
      <c r="AG72" s="308"/>
      <c r="AH72" s="308"/>
      <c r="AI72" s="308"/>
      <c r="AJ72" s="308"/>
      <c r="AK72" s="308"/>
      <c r="AL72" s="308"/>
      <c r="AM72" s="308"/>
      <c r="AN72" s="308"/>
      <c r="AO72" s="308"/>
      <c r="AP72" s="308"/>
      <c r="AQ72" s="308"/>
      <c r="AR72" s="308"/>
      <c r="AS72" s="308"/>
      <c r="AT72" s="308"/>
      <c r="AU72" s="308"/>
      <c r="AV72" s="308"/>
      <c r="AW72" s="308"/>
      <c r="AX72" s="308"/>
      <c r="AY72" s="308"/>
      <c r="AZ72" s="308"/>
      <c r="BA72" s="308"/>
      <c r="BB72" s="308"/>
      <c r="BC72" s="308"/>
      <c r="BD72" s="308"/>
      <c r="BE72" s="308"/>
      <c r="BF72" s="308"/>
      <c r="BG72" s="308"/>
      <c r="BH72" s="308"/>
      <c r="BI72" s="308"/>
      <c r="BJ72" s="308"/>
      <c r="BK72" s="308"/>
      <c r="BL72" s="308"/>
      <c r="BM72" s="308"/>
      <c r="BN72" s="308"/>
      <c r="BO72" s="308"/>
      <c r="BP72" s="308"/>
      <c r="BQ72" s="308"/>
      <c r="BR72" s="308"/>
      <c r="BS72" s="308"/>
      <c r="BT72" s="308"/>
      <c r="BU72" s="308"/>
      <c r="BV72" s="308"/>
      <c r="BW72" s="308"/>
      <c r="BX72" s="308"/>
      <c r="BY72" s="308"/>
      <c r="BZ72" s="308"/>
      <c r="CA72" s="308"/>
      <c r="CB72" s="308"/>
      <c r="CC72" s="308"/>
      <c r="CD72" s="308"/>
      <c r="CE72" s="308"/>
      <c r="CF72" s="308"/>
      <c r="CG72" s="308"/>
      <c r="CH72" s="308"/>
      <c r="CI72" s="308"/>
      <c r="CJ72" s="308"/>
      <c r="CK72" s="308"/>
      <c r="CL72" s="308"/>
      <c r="CM72" s="308"/>
      <c r="CN72" s="308"/>
      <c r="CO72" s="308"/>
      <c r="CP72" s="308"/>
      <c r="CQ72" s="308"/>
      <c r="CR72" s="308"/>
      <c r="CS72" s="308"/>
      <c r="CT72" s="308"/>
      <c r="CU72" s="308"/>
      <c r="CV72" s="308"/>
      <c r="CW72" s="308"/>
      <c r="CX72" s="308"/>
      <c r="CY72" s="308"/>
      <c r="CZ72" s="308"/>
      <c r="DA72" s="308"/>
      <c r="DB72" s="308"/>
      <c r="DC72" s="308"/>
      <c r="DD72" s="308"/>
      <c r="DE72" s="308"/>
      <c r="DF72" s="308"/>
      <c r="DG72" s="308"/>
      <c r="DH72" s="308"/>
      <c r="DI72" s="308"/>
      <c r="DJ72" s="308"/>
      <c r="DK72" s="308"/>
      <c r="DL72" s="308"/>
      <c r="DM72" s="308"/>
      <c r="DN72" s="308"/>
      <c r="DO72" s="308"/>
      <c r="DP72" s="308"/>
      <c r="DQ72" s="308"/>
      <c r="DR72" s="308"/>
      <c r="DS72" s="308"/>
      <c r="DT72" s="308"/>
      <c r="DU72" s="308"/>
      <c r="DV72" s="308"/>
      <c r="DW72" s="308"/>
      <c r="DX72" s="308"/>
      <c r="DY72" s="308"/>
      <c r="DZ72" s="308"/>
      <c r="EA72" s="308"/>
      <c r="EB72" s="308"/>
      <c r="EC72" s="308"/>
      <c r="ED72" s="308"/>
      <c r="EE72" s="308"/>
      <c r="EF72" s="308"/>
      <c r="EG72" s="308"/>
      <c r="EH72" s="308"/>
      <c r="EI72" s="308"/>
      <c r="EJ72" s="308"/>
      <c r="EK72" s="308"/>
      <c r="EL72" s="308"/>
      <c r="EM72" s="308"/>
      <c r="EN72" s="308"/>
      <c r="EO72" s="308"/>
      <c r="EP72" s="308"/>
      <c r="EQ72" s="308"/>
      <c r="ER72" s="308"/>
      <c r="ES72" s="308"/>
      <c r="ET72" s="308"/>
      <c r="EU72" s="308"/>
      <c r="EV72" s="308"/>
      <c r="EW72" s="308"/>
      <c r="EX72" s="308"/>
      <c r="EY72" s="308"/>
      <c r="EZ72" s="308"/>
      <c r="FA72" s="308"/>
      <c r="FB72" s="308"/>
      <c r="FC72" s="308"/>
      <c r="FD72" s="308"/>
      <c r="FE72" s="308"/>
      <c r="FF72" s="308"/>
      <c r="FG72" s="308"/>
      <c r="FH72" s="308"/>
      <c r="FI72" s="308"/>
      <c r="FJ72" s="308"/>
      <c r="FK72" s="308"/>
      <c r="FL72" s="308"/>
      <c r="FM72" s="308"/>
      <c r="FN72" s="308"/>
      <c r="FO72" s="308"/>
      <c r="FP72" s="308"/>
      <c r="FQ72" s="308"/>
      <c r="FR72" s="308"/>
      <c r="FS72" s="308"/>
      <c r="FT72" s="308"/>
      <c r="FU72" s="308"/>
      <c r="FV72" s="308"/>
      <c r="FW72" s="308"/>
      <c r="FX72" s="308"/>
      <c r="FY72" s="308"/>
      <c r="FZ72" s="308"/>
      <c r="GA72" s="308"/>
      <c r="GB72" s="308"/>
      <c r="GC72" s="308"/>
      <c r="GD72" s="308"/>
      <c r="GE72" s="308"/>
      <c r="GF72" s="308"/>
      <c r="GG72" s="308"/>
      <c r="GH72" s="308"/>
      <c r="GI72" s="308"/>
      <c r="GJ72" s="308"/>
      <c r="GK72" s="308"/>
      <c r="GL72" s="308"/>
      <c r="GM72" s="308"/>
      <c r="GN72" s="308"/>
      <c r="GO72" s="308"/>
      <c r="GP72" s="308"/>
      <c r="GQ72" s="308"/>
      <c r="GR72" s="308"/>
      <c r="GS72" s="308"/>
      <c r="GT72" s="308"/>
      <c r="GU72" s="308"/>
      <c r="GV72" s="308"/>
      <c r="GW72" s="308"/>
      <c r="GX72" s="308"/>
      <c r="GY72" s="308"/>
      <c r="GZ72" s="308"/>
      <c r="HA72" s="308"/>
      <c r="HB72" s="308"/>
      <c r="HC72" s="308"/>
      <c r="HD72" s="308"/>
      <c r="HE72" s="308"/>
      <c r="HF72" s="308"/>
      <c r="HG72" s="308"/>
      <c r="HH72" s="308"/>
      <c r="HI72" s="308"/>
      <c r="HJ72" s="308"/>
      <c r="HK72" s="308"/>
      <c r="HL72" s="308"/>
      <c r="HM72" s="308"/>
      <c r="HN72" s="308"/>
      <c r="HO72" s="308"/>
      <c r="HP72" s="308"/>
      <c r="HQ72" s="308"/>
    </row>
    <row r="73" spans="1:225" s="1" customFormat="1" ht="16.5" thickBot="1">
      <c r="A73" s="196" t="s">
        <v>137</v>
      </c>
      <c r="E73" s="2"/>
      <c r="K73" s="319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308"/>
      <c r="AA73" s="308"/>
      <c r="AB73" s="308"/>
      <c r="AC73" s="308"/>
      <c r="AD73" s="308"/>
      <c r="AE73" s="308"/>
      <c r="AF73" s="308"/>
      <c r="AG73" s="308"/>
      <c r="AH73" s="308"/>
      <c r="AI73" s="308"/>
      <c r="AJ73" s="308"/>
      <c r="AK73" s="308"/>
      <c r="AL73" s="308"/>
      <c r="AM73" s="308"/>
      <c r="AN73" s="308"/>
      <c r="AO73" s="308"/>
      <c r="AP73" s="308"/>
      <c r="AQ73" s="308"/>
      <c r="AR73" s="308"/>
      <c r="AS73" s="308"/>
      <c r="AT73" s="308"/>
      <c r="AU73" s="308"/>
      <c r="AV73" s="308"/>
      <c r="AW73" s="308"/>
      <c r="AX73" s="308"/>
      <c r="AY73" s="308"/>
      <c r="AZ73" s="308"/>
      <c r="BA73" s="308"/>
      <c r="BB73" s="308"/>
      <c r="BC73" s="308"/>
      <c r="BD73" s="308"/>
      <c r="BE73" s="308"/>
      <c r="BF73" s="308"/>
      <c r="BG73" s="308"/>
      <c r="BH73" s="308"/>
      <c r="BI73" s="308"/>
      <c r="BJ73" s="308"/>
      <c r="BK73" s="308"/>
      <c r="BL73" s="308"/>
      <c r="BM73" s="308"/>
      <c r="BN73" s="308"/>
      <c r="BO73" s="308"/>
      <c r="BP73" s="308"/>
      <c r="BQ73" s="308"/>
      <c r="BR73" s="308"/>
      <c r="BS73" s="308"/>
      <c r="BT73" s="308"/>
      <c r="BU73" s="308"/>
      <c r="BV73" s="308"/>
      <c r="BW73" s="308"/>
      <c r="BX73" s="308"/>
      <c r="BY73" s="308"/>
      <c r="BZ73" s="308"/>
      <c r="CA73" s="308"/>
      <c r="CB73" s="308"/>
      <c r="CC73" s="308"/>
      <c r="CD73" s="308"/>
      <c r="CE73" s="308"/>
      <c r="CF73" s="308"/>
      <c r="CG73" s="308"/>
      <c r="CH73" s="308"/>
      <c r="CI73" s="308"/>
      <c r="CJ73" s="308"/>
      <c r="CK73" s="308"/>
      <c r="CL73" s="308"/>
      <c r="CM73" s="308"/>
      <c r="CN73" s="308"/>
      <c r="CO73" s="308"/>
      <c r="CP73" s="308"/>
      <c r="CQ73" s="308"/>
      <c r="CR73" s="308"/>
      <c r="CS73" s="308"/>
      <c r="CT73" s="308"/>
      <c r="CU73" s="308"/>
      <c r="CV73" s="308"/>
      <c r="CW73" s="308"/>
      <c r="CX73" s="308"/>
      <c r="CY73" s="308"/>
      <c r="CZ73" s="308"/>
      <c r="DA73" s="308"/>
      <c r="DB73" s="308"/>
      <c r="DC73" s="308"/>
      <c r="DD73" s="308"/>
      <c r="DE73" s="308"/>
      <c r="DF73" s="308"/>
      <c r="DG73" s="308"/>
      <c r="DH73" s="308"/>
      <c r="DI73" s="308"/>
      <c r="DJ73" s="308"/>
      <c r="DK73" s="308"/>
      <c r="DL73" s="308"/>
      <c r="DM73" s="308"/>
      <c r="DN73" s="308"/>
      <c r="DO73" s="308"/>
      <c r="DP73" s="308"/>
      <c r="DQ73" s="308"/>
      <c r="DR73" s="308"/>
      <c r="DS73" s="308"/>
      <c r="DT73" s="308"/>
      <c r="DU73" s="308"/>
      <c r="DV73" s="308"/>
      <c r="DW73" s="308"/>
      <c r="DX73" s="308"/>
      <c r="DY73" s="308"/>
      <c r="DZ73" s="308"/>
      <c r="EA73" s="308"/>
      <c r="EB73" s="308"/>
      <c r="EC73" s="308"/>
      <c r="ED73" s="308"/>
      <c r="EE73" s="308"/>
      <c r="EF73" s="308"/>
      <c r="EG73" s="308"/>
      <c r="EH73" s="308"/>
      <c r="EI73" s="308"/>
      <c r="EJ73" s="308"/>
      <c r="EK73" s="308"/>
      <c r="EL73" s="308"/>
      <c r="EM73" s="308"/>
      <c r="EN73" s="308"/>
      <c r="EO73" s="308"/>
      <c r="EP73" s="308"/>
      <c r="EQ73" s="308"/>
      <c r="ER73" s="308"/>
      <c r="ES73" s="308"/>
      <c r="ET73" s="308"/>
      <c r="EU73" s="308"/>
      <c r="EV73" s="308"/>
      <c r="EW73" s="308"/>
      <c r="EX73" s="308"/>
      <c r="EY73" s="308"/>
      <c r="EZ73" s="308"/>
      <c r="FA73" s="308"/>
      <c r="FB73" s="308"/>
      <c r="FC73" s="308"/>
      <c r="FD73" s="308"/>
      <c r="FE73" s="308"/>
      <c r="FF73" s="308"/>
      <c r="FG73" s="308"/>
      <c r="FH73" s="308"/>
      <c r="FI73" s="308"/>
      <c r="FJ73" s="308"/>
      <c r="FK73" s="308"/>
      <c r="FL73" s="308"/>
      <c r="FM73" s="308"/>
      <c r="FN73" s="308"/>
      <c r="FO73" s="308"/>
      <c r="FP73" s="308"/>
      <c r="FQ73" s="308"/>
      <c r="FR73" s="308"/>
      <c r="FS73" s="308"/>
      <c r="FT73" s="308"/>
      <c r="FU73" s="308"/>
      <c r="FV73" s="308"/>
      <c r="FW73" s="308"/>
      <c r="FX73" s="308"/>
      <c r="FY73" s="308"/>
      <c r="FZ73" s="308"/>
      <c r="GA73" s="308"/>
      <c r="GB73" s="308"/>
      <c r="GC73" s="308"/>
      <c r="GD73" s="308"/>
      <c r="GE73" s="308"/>
      <c r="GF73" s="308"/>
      <c r="GG73" s="308"/>
      <c r="GH73" s="308"/>
      <c r="GI73" s="308"/>
      <c r="GJ73" s="308"/>
      <c r="GK73" s="308"/>
      <c r="GL73" s="308"/>
      <c r="GM73" s="308"/>
      <c r="GN73" s="308"/>
      <c r="GO73" s="308"/>
      <c r="GP73" s="308"/>
      <c r="GQ73" s="308"/>
      <c r="GR73" s="308"/>
      <c r="GS73" s="308"/>
      <c r="GT73" s="308"/>
      <c r="GU73" s="308"/>
      <c r="GV73" s="308"/>
      <c r="GW73" s="308"/>
      <c r="GX73" s="308"/>
      <c r="GY73" s="308"/>
      <c r="GZ73" s="308"/>
      <c r="HA73" s="308"/>
      <c r="HB73" s="308"/>
      <c r="HC73" s="308"/>
      <c r="HD73" s="308"/>
      <c r="HE73" s="308"/>
      <c r="HF73" s="308"/>
      <c r="HG73" s="308"/>
      <c r="HH73" s="308"/>
      <c r="HI73" s="308"/>
      <c r="HJ73" s="308"/>
      <c r="HK73" s="308"/>
      <c r="HL73" s="308"/>
      <c r="HM73" s="308"/>
      <c r="HN73" s="308"/>
      <c r="HO73" s="308"/>
      <c r="HP73" s="308"/>
      <c r="HQ73" s="308"/>
    </row>
    <row r="74" spans="1:225" s="1" customFormat="1">
      <c r="B74" s="252"/>
      <c r="C74" s="253"/>
      <c r="D74" s="253"/>
      <c r="E74" s="254"/>
      <c r="F74" s="253"/>
      <c r="G74" s="253"/>
      <c r="H74" s="253"/>
      <c r="I74" s="253"/>
      <c r="J74" s="255"/>
      <c r="K74" s="319"/>
      <c r="L74" s="308"/>
      <c r="M74" s="308"/>
      <c r="N74" s="308"/>
      <c r="O74" s="308"/>
      <c r="P74" s="308"/>
      <c r="Q74" s="308"/>
      <c r="R74" s="308"/>
      <c r="S74" s="308"/>
      <c r="T74" s="308"/>
      <c r="U74" s="308"/>
      <c r="V74" s="308"/>
      <c r="W74" s="308"/>
      <c r="X74" s="308"/>
      <c r="Y74" s="308"/>
      <c r="Z74" s="308"/>
      <c r="AA74" s="308"/>
      <c r="AB74" s="308"/>
      <c r="AC74" s="308"/>
      <c r="AD74" s="308"/>
      <c r="AE74" s="308"/>
      <c r="AF74" s="308"/>
      <c r="AG74" s="308"/>
      <c r="AH74" s="308"/>
      <c r="AI74" s="308"/>
      <c r="AJ74" s="308"/>
      <c r="AK74" s="308"/>
      <c r="AL74" s="308"/>
      <c r="AM74" s="308"/>
      <c r="AN74" s="308"/>
      <c r="AO74" s="308"/>
      <c r="AP74" s="308"/>
      <c r="AQ74" s="308"/>
      <c r="AR74" s="308"/>
      <c r="AS74" s="308"/>
      <c r="AT74" s="308"/>
      <c r="AU74" s="308"/>
      <c r="AV74" s="308"/>
      <c r="AW74" s="308"/>
      <c r="AX74" s="308"/>
      <c r="AY74" s="308"/>
      <c r="AZ74" s="308"/>
      <c r="BA74" s="308"/>
      <c r="BB74" s="308"/>
      <c r="BC74" s="308"/>
      <c r="BD74" s="308"/>
      <c r="BE74" s="308"/>
      <c r="BF74" s="308"/>
      <c r="BG74" s="308"/>
      <c r="BH74" s="308"/>
      <c r="BI74" s="308"/>
      <c r="BJ74" s="308"/>
      <c r="BK74" s="308"/>
      <c r="BL74" s="308"/>
      <c r="BM74" s="308"/>
      <c r="BN74" s="308"/>
      <c r="BO74" s="308"/>
      <c r="BP74" s="308"/>
      <c r="BQ74" s="308"/>
      <c r="BR74" s="308"/>
      <c r="BS74" s="308"/>
      <c r="BT74" s="308"/>
      <c r="BU74" s="308"/>
      <c r="BV74" s="308"/>
      <c r="BW74" s="308"/>
      <c r="BX74" s="308"/>
      <c r="BY74" s="308"/>
      <c r="BZ74" s="308"/>
      <c r="CA74" s="308"/>
      <c r="CB74" s="308"/>
      <c r="CC74" s="308"/>
      <c r="CD74" s="308"/>
      <c r="CE74" s="308"/>
      <c r="CF74" s="308"/>
      <c r="CG74" s="308"/>
      <c r="CH74" s="308"/>
      <c r="CI74" s="308"/>
      <c r="CJ74" s="308"/>
      <c r="CK74" s="308"/>
      <c r="CL74" s="308"/>
      <c r="CM74" s="308"/>
      <c r="CN74" s="308"/>
      <c r="CO74" s="308"/>
      <c r="CP74" s="308"/>
      <c r="CQ74" s="308"/>
      <c r="CR74" s="308"/>
      <c r="CS74" s="308"/>
      <c r="CT74" s="308"/>
      <c r="CU74" s="308"/>
      <c r="CV74" s="308"/>
      <c r="CW74" s="308"/>
      <c r="CX74" s="308"/>
      <c r="CY74" s="308"/>
      <c r="CZ74" s="308"/>
      <c r="DA74" s="308"/>
      <c r="DB74" s="308"/>
      <c r="DC74" s="308"/>
      <c r="DD74" s="308"/>
      <c r="DE74" s="308"/>
      <c r="DF74" s="308"/>
      <c r="DG74" s="308"/>
      <c r="DH74" s="308"/>
      <c r="DI74" s="308"/>
      <c r="DJ74" s="308"/>
      <c r="DK74" s="308"/>
      <c r="DL74" s="308"/>
      <c r="DM74" s="308"/>
      <c r="DN74" s="308"/>
      <c r="DO74" s="308"/>
      <c r="DP74" s="308"/>
      <c r="DQ74" s="308"/>
      <c r="DR74" s="308"/>
      <c r="DS74" s="308"/>
      <c r="DT74" s="308"/>
      <c r="DU74" s="308"/>
      <c r="DV74" s="308"/>
      <c r="DW74" s="308"/>
      <c r="DX74" s="308"/>
      <c r="DY74" s="308"/>
      <c r="DZ74" s="308"/>
      <c r="EA74" s="308"/>
      <c r="EB74" s="308"/>
      <c r="EC74" s="308"/>
      <c r="ED74" s="308"/>
      <c r="EE74" s="308"/>
      <c r="EF74" s="308"/>
      <c r="EG74" s="308"/>
      <c r="EH74" s="308"/>
      <c r="EI74" s="308"/>
      <c r="EJ74" s="308"/>
      <c r="EK74" s="308"/>
      <c r="EL74" s="308"/>
      <c r="EM74" s="308"/>
      <c r="EN74" s="308"/>
      <c r="EO74" s="308"/>
      <c r="EP74" s="308"/>
      <c r="EQ74" s="308"/>
      <c r="ER74" s="308"/>
      <c r="ES74" s="308"/>
      <c r="ET74" s="308"/>
      <c r="EU74" s="308"/>
      <c r="EV74" s="308"/>
      <c r="EW74" s="308"/>
      <c r="EX74" s="308"/>
      <c r="EY74" s="308"/>
      <c r="EZ74" s="308"/>
      <c r="FA74" s="308"/>
      <c r="FB74" s="308"/>
      <c r="FC74" s="308"/>
      <c r="FD74" s="308"/>
      <c r="FE74" s="308"/>
      <c r="FF74" s="308"/>
      <c r="FG74" s="308"/>
      <c r="FH74" s="308"/>
      <c r="FI74" s="308"/>
      <c r="FJ74" s="308"/>
      <c r="FK74" s="308"/>
      <c r="FL74" s="308"/>
      <c r="FM74" s="308"/>
      <c r="FN74" s="308"/>
      <c r="FO74" s="308"/>
      <c r="FP74" s="308"/>
      <c r="FQ74" s="308"/>
      <c r="FR74" s="308"/>
      <c r="FS74" s="308"/>
      <c r="FT74" s="308"/>
      <c r="FU74" s="308"/>
      <c r="FV74" s="308"/>
      <c r="FW74" s="308"/>
      <c r="FX74" s="308"/>
      <c r="FY74" s="308"/>
      <c r="FZ74" s="308"/>
      <c r="GA74" s="308"/>
      <c r="GB74" s="308"/>
      <c r="GC74" s="308"/>
      <c r="GD74" s="308"/>
      <c r="GE74" s="308"/>
      <c r="GF74" s="308"/>
      <c r="GG74" s="308"/>
      <c r="GH74" s="308"/>
      <c r="GI74" s="308"/>
      <c r="GJ74" s="308"/>
      <c r="GK74" s="308"/>
      <c r="GL74" s="308"/>
      <c r="GM74" s="308"/>
      <c r="GN74" s="308"/>
      <c r="GO74" s="308"/>
      <c r="GP74" s="308"/>
      <c r="GQ74" s="308"/>
      <c r="GR74" s="308"/>
      <c r="GS74" s="308"/>
      <c r="GT74" s="308"/>
      <c r="GU74" s="308"/>
      <c r="GV74" s="308"/>
      <c r="GW74" s="308"/>
      <c r="GX74" s="308"/>
      <c r="GY74" s="308"/>
      <c r="GZ74" s="308"/>
      <c r="HA74" s="308"/>
      <c r="HB74" s="308"/>
      <c r="HC74" s="308"/>
      <c r="HD74" s="308"/>
      <c r="HE74" s="308"/>
      <c r="HF74" s="308"/>
      <c r="HG74" s="308"/>
      <c r="HH74" s="308"/>
      <c r="HI74" s="308"/>
      <c r="HJ74" s="308"/>
      <c r="HK74" s="308"/>
      <c r="HL74" s="308"/>
      <c r="HM74" s="308"/>
      <c r="HN74" s="308"/>
      <c r="HO74" s="308"/>
      <c r="HP74" s="308"/>
      <c r="HQ74" s="308"/>
    </row>
    <row r="75" spans="1:225" s="1" customFormat="1">
      <c r="B75" s="256"/>
      <c r="C75" s="3"/>
      <c r="D75" s="3"/>
      <c r="E75" s="257"/>
      <c r="F75" s="3"/>
      <c r="G75" s="3"/>
      <c r="H75" s="3"/>
      <c r="I75" s="3"/>
      <c r="J75" s="258"/>
      <c r="K75" s="319"/>
      <c r="L75" s="308"/>
      <c r="M75" s="308"/>
      <c r="N75" s="308"/>
      <c r="O75" s="308"/>
      <c r="P75" s="308"/>
      <c r="Q75" s="308"/>
      <c r="R75" s="308"/>
      <c r="S75" s="308"/>
      <c r="T75" s="308"/>
      <c r="U75" s="308"/>
      <c r="V75" s="308"/>
      <c r="W75" s="308"/>
      <c r="X75" s="308"/>
      <c r="Y75" s="308"/>
      <c r="Z75" s="308"/>
      <c r="AA75" s="308"/>
      <c r="AB75" s="308"/>
      <c r="AC75" s="308"/>
      <c r="AD75" s="308"/>
      <c r="AE75" s="308"/>
      <c r="AF75" s="308"/>
      <c r="AG75" s="308"/>
      <c r="AH75" s="308"/>
      <c r="AI75" s="308"/>
      <c r="AJ75" s="308"/>
      <c r="AK75" s="308"/>
      <c r="AL75" s="308"/>
      <c r="AM75" s="308"/>
      <c r="AN75" s="308"/>
      <c r="AO75" s="308"/>
      <c r="AP75" s="308"/>
      <c r="AQ75" s="308"/>
      <c r="AR75" s="308"/>
      <c r="AS75" s="308"/>
      <c r="AT75" s="308"/>
      <c r="AU75" s="308"/>
      <c r="AV75" s="308"/>
      <c r="AW75" s="308"/>
      <c r="AX75" s="308"/>
      <c r="AY75" s="308"/>
      <c r="AZ75" s="308"/>
      <c r="BA75" s="308"/>
      <c r="BB75" s="308"/>
      <c r="BC75" s="308"/>
      <c r="BD75" s="308"/>
      <c r="BE75" s="308"/>
      <c r="BF75" s="308"/>
      <c r="BG75" s="308"/>
      <c r="BH75" s="308"/>
      <c r="BI75" s="308"/>
      <c r="BJ75" s="308"/>
      <c r="BK75" s="308"/>
      <c r="BL75" s="308"/>
      <c r="BM75" s="308"/>
      <c r="BN75" s="308"/>
      <c r="BO75" s="308"/>
      <c r="BP75" s="308"/>
      <c r="BQ75" s="308"/>
      <c r="BR75" s="308"/>
      <c r="BS75" s="308"/>
      <c r="BT75" s="308"/>
      <c r="BU75" s="308"/>
      <c r="BV75" s="308"/>
      <c r="BW75" s="308"/>
      <c r="BX75" s="308"/>
      <c r="BY75" s="308"/>
      <c r="BZ75" s="308"/>
      <c r="CA75" s="308"/>
      <c r="CB75" s="308"/>
      <c r="CC75" s="308"/>
      <c r="CD75" s="308"/>
      <c r="CE75" s="308"/>
      <c r="CF75" s="308"/>
      <c r="CG75" s="308"/>
      <c r="CH75" s="308"/>
      <c r="CI75" s="308"/>
      <c r="CJ75" s="308"/>
      <c r="CK75" s="308"/>
      <c r="CL75" s="308"/>
      <c r="CM75" s="308"/>
      <c r="CN75" s="308"/>
      <c r="CO75" s="308"/>
      <c r="CP75" s="308"/>
      <c r="CQ75" s="308"/>
      <c r="CR75" s="308"/>
      <c r="CS75" s="308"/>
      <c r="CT75" s="308"/>
      <c r="CU75" s="308"/>
      <c r="CV75" s="308"/>
      <c r="CW75" s="308"/>
      <c r="CX75" s="308"/>
      <c r="CY75" s="308"/>
      <c r="CZ75" s="308"/>
      <c r="DA75" s="308"/>
      <c r="DB75" s="308"/>
      <c r="DC75" s="308"/>
      <c r="DD75" s="308"/>
      <c r="DE75" s="308"/>
      <c r="DF75" s="308"/>
      <c r="DG75" s="308"/>
      <c r="DH75" s="308"/>
      <c r="DI75" s="308"/>
      <c r="DJ75" s="308"/>
      <c r="DK75" s="308"/>
      <c r="DL75" s="308"/>
      <c r="DM75" s="308"/>
      <c r="DN75" s="308"/>
      <c r="DO75" s="308"/>
      <c r="DP75" s="308"/>
      <c r="DQ75" s="308"/>
      <c r="DR75" s="308"/>
      <c r="DS75" s="308"/>
      <c r="DT75" s="308"/>
      <c r="DU75" s="308"/>
      <c r="DV75" s="308"/>
      <c r="DW75" s="308"/>
      <c r="DX75" s="308"/>
      <c r="DY75" s="308"/>
      <c r="DZ75" s="308"/>
      <c r="EA75" s="308"/>
      <c r="EB75" s="308"/>
      <c r="EC75" s="308"/>
      <c r="ED75" s="308"/>
      <c r="EE75" s="308"/>
      <c r="EF75" s="308"/>
      <c r="EG75" s="308"/>
      <c r="EH75" s="308"/>
      <c r="EI75" s="308"/>
      <c r="EJ75" s="308"/>
      <c r="EK75" s="308"/>
      <c r="EL75" s="308"/>
      <c r="EM75" s="308"/>
      <c r="EN75" s="308"/>
      <c r="EO75" s="308"/>
      <c r="EP75" s="308"/>
      <c r="EQ75" s="308"/>
      <c r="ER75" s="308"/>
      <c r="ES75" s="308"/>
      <c r="ET75" s="308"/>
      <c r="EU75" s="308"/>
      <c r="EV75" s="308"/>
      <c r="EW75" s="308"/>
      <c r="EX75" s="308"/>
      <c r="EY75" s="308"/>
      <c r="EZ75" s="308"/>
      <c r="FA75" s="308"/>
      <c r="FB75" s="308"/>
      <c r="FC75" s="308"/>
      <c r="FD75" s="308"/>
      <c r="FE75" s="308"/>
      <c r="FF75" s="308"/>
      <c r="FG75" s="308"/>
      <c r="FH75" s="308"/>
      <c r="FI75" s="308"/>
      <c r="FJ75" s="308"/>
      <c r="FK75" s="308"/>
      <c r="FL75" s="308"/>
      <c r="FM75" s="308"/>
      <c r="FN75" s="308"/>
      <c r="FO75" s="308"/>
      <c r="FP75" s="308"/>
      <c r="FQ75" s="308"/>
      <c r="FR75" s="308"/>
      <c r="FS75" s="308"/>
      <c r="FT75" s="308"/>
      <c r="FU75" s="308"/>
      <c r="FV75" s="308"/>
      <c r="FW75" s="308"/>
      <c r="FX75" s="308"/>
      <c r="FY75" s="308"/>
      <c r="FZ75" s="308"/>
      <c r="GA75" s="308"/>
      <c r="GB75" s="308"/>
      <c r="GC75" s="308"/>
      <c r="GD75" s="308"/>
      <c r="GE75" s="308"/>
      <c r="GF75" s="308"/>
      <c r="GG75" s="308"/>
      <c r="GH75" s="308"/>
      <c r="GI75" s="308"/>
      <c r="GJ75" s="308"/>
      <c r="GK75" s="308"/>
      <c r="GL75" s="308"/>
      <c r="GM75" s="308"/>
      <c r="GN75" s="308"/>
      <c r="GO75" s="308"/>
      <c r="GP75" s="308"/>
      <c r="GQ75" s="308"/>
      <c r="GR75" s="308"/>
      <c r="GS75" s="308"/>
      <c r="GT75" s="308"/>
      <c r="GU75" s="308"/>
      <c r="GV75" s="308"/>
      <c r="GW75" s="308"/>
      <c r="GX75" s="308"/>
      <c r="GY75" s="308"/>
      <c r="GZ75" s="308"/>
      <c r="HA75" s="308"/>
      <c r="HB75" s="308"/>
      <c r="HC75" s="308"/>
      <c r="HD75" s="308"/>
      <c r="HE75" s="308"/>
      <c r="HF75" s="308"/>
      <c r="HG75" s="308"/>
      <c r="HH75" s="308"/>
      <c r="HI75" s="308"/>
      <c r="HJ75" s="308"/>
      <c r="HK75" s="308"/>
      <c r="HL75" s="308"/>
      <c r="HM75" s="308"/>
      <c r="HN75" s="308"/>
      <c r="HO75" s="308"/>
      <c r="HP75" s="308"/>
      <c r="HQ75" s="308"/>
    </row>
    <row r="76" spans="1:225" s="1" customFormat="1" ht="12.75" thickBot="1">
      <c r="B76" s="259"/>
      <c r="C76" s="260"/>
      <c r="D76" s="260"/>
      <c r="E76" s="261"/>
      <c r="F76" s="260"/>
      <c r="G76" s="260"/>
      <c r="H76" s="260"/>
      <c r="I76" s="260"/>
      <c r="J76" s="262"/>
      <c r="K76" s="319"/>
      <c r="L76" s="308"/>
      <c r="M76" s="308"/>
      <c r="N76" s="308"/>
      <c r="O76" s="308"/>
      <c r="P76" s="308"/>
      <c r="Q76" s="308"/>
      <c r="R76" s="308"/>
      <c r="S76" s="308"/>
      <c r="T76" s="308"/>
      <c r="U76" s="308"/>
      <c r="V76" s="308"/>
      <c r="W76" s="308"/>
      <c r="X76" s="308"/>
      <c r="Y76" s="308"/>
      <c r="Z76" s="308"/>
      <c r="AA76" s="308"/>
      <c r="AB76" s="308"/>
      <c r="AC76" s="308"/>
      <c r="AD76" s="308"/>
      <c r="AE76" s="308"/>
      <c r="AF76" s="308"/>
      <c r="AG76" s="308"/>
      <c r="AH76" s="308"/>
      <c r="AI76" s="308"/>
      <c r="AJ76" s="308"/>
      <c r="AK76" s="308"/>
      <c r="AL76" s="308"/>
      <c r="AM76" s="308"/>
      <c r="AN76" s="308"/>
      <c r="AO76" s="308"/>
      <c r="AP76" s="308"/>
      <c r="AQ76" s="308"/>
      <c r="AR76" s="308"/>
      <c r="AS76" s="308"/>
      <c r="AT76" s="308"/>
      <c r="AU76" s="308"/>
      <c r="AV76" s="308"/>
      <c r="AW76" s="308"/>
      <c r="AX76" s="308"/>
      <c r="AY76" s="308"/>
      <c r="AZ76" s="308"/>
      <c r="BA76" s="308"/>
      <c r="BB76" s="308"/>
      <c r="BC76" s="308"/>
      <c r="BD76" s="308"/>
      <c r="BE76" s="308"/>
      <c r="BF76" s="308"/>
      <c r="BG76" s="308"/>
      <c r="BH76" s="308"/>
      <c r="BI76" s="308"/>
      <c r="BJ76" s="308"/>
      <c r="BK76" s="308"/>
      <c r="BL76" s="308"/>
      <c r="BM76" s="308"/>
      <c r="BN76" s="308"/>
      <c r="BO76" s="308"/>
      <c r="BP76" s="308"/>
      <c r="BQ76" s="308"/>
      <c r="BR76" s="308"/>
      <c r="BS76" s="308"/>
      <c r="BT76" s="308"/>
      <c r="BU76" s="308"/>
      <c r="BV76" s="308"/>
      <c r="BW76" s="308"/>
      <c r="BX76" s="308"/>
      <c r="BY76" s="308"/>
      <c r="BZ76" s="308"/>
      <c r="CA76" s="308"/>
      <c r="CB76" s="308"/>
      <c r="CC76" s="308"/>
      <c r="CD76" s="308"/>
      <c r="CE76" s="308"/>
      <c r="CF76" s="308"/>
      <c r="CG76" s="308"/>
      <c r="CH76" s="308"/>
      <c r="CI76" s="308"/>
      <c r="CJ76" s="308"/>
      <c r="CK76" s="308"/>
      <c r="CL76" s="308"/>
      <c r="CM76" s="308"/>
      <c r="CN76" s="308"/>
      <c r="CO76" s="308"/>
      <c r="CP76" s="308"/>
      <c r="CQ76" s="308"/>
      <c r="CR76" s="308"/>
      <c r="CS76" s="308"/>
      <c r="CT76" s="308"/>
      <c r="CU76" s="308"/>
      <c r="CV76" s="308"/>
      <c r="CW76" s="308"/>
      <c r="CX76" s="308"/>
      <c r="CY76" s="308"/>
      <c r="CZ76" s="308"/>
      <c r="DA76" s="308"/>
      <c r="DB76" s="308"/>
      <c r="DC76" s="308"/>
      <c r="DD76" s="308"/>
      <c r="DE76" s="308"/>
      <c r="DF76" s="308"/>
      <c r="DG76" s="308"/>
      <c r="DH76" s="308"/>
      <c r="DI76" s="308"/>
      <c r="DJ76" s="308"/>
      <c r="DK76" s="308"/>
      <c r="DL76" s="308"/>
      <c r="DM76" s="308"/>
      <c r="DN76" s="308"/>
      <c r="DO76" s="308"/>
      <c r="DP76" s="308"/>
      <c r="DQ76" s="308"/>
      <c r="DR76" s="308"/>
      <c r="DS76" s="308"/>
      <c r="DT76" s="308"/>
      <c r="DU76" s="308"/>
      <c r="DV76" s="308"/>
      <c r="DW76" s="308"/>
      <c r="DX76" s="308"/>
      <c r="DY76" s="308"/>
      <c r="DZ76" s="308"/>
      <c r="EA76" s="308"/>
      <c r="EB76" s="308"/>
      <c r="EC76" s="308"/>
      <c r="ED76" s="308"/>
      <c r="EE76" s="308"/>
      <c r="EF76" s="308"/>
      <c r="EG76" s="308"/>
      <c r="EH76" s="308"/>
      <c r="EI76" s="308"/>
      <c r="EJ76" s="308"/>
      <c r="EK76" s="308"/>
      <c r="EL76" s="308"/>
      <c r="EM76" s="308"/>
      <c r="EN76" s="308"/>
      <c r="EO76" s="308"/>
      <c r="EP76" s="308"/>
      <c r="EQ76" s="308"/>
      <c r="ER76" s="308"/>
      <c r="ES76" s="308"/>
      <c r="ET76" s="308"/>
      <c r="EU76" s="308"/>
      <c r="EV76" s="308"/>
      <c r="EW76" s="308"/>
      <c r="EX76" s="308"/>
      <c r="EY76" s="308"/>
      <c r="EZ76" s="308"/>
      <c r="FA76" s="308"/>
      <c r="FB76" s="308"/>
      <c r="FC76" s="308"/>
      <c r="FD76" s="308"/>
      <c r="FE76" s="308"/>
      <c r="FF76" s="308"/>
      <c r="FG76" s="308"/>
      <c r="FH76" s="308"/>
      <c r="FI76" s="308"/>
      <c r="FJ76" s="308"/>
      <c r="FK76" s="308"/>
      <c r="FL76" s="308"/>
      <c r="FM76" s="308"/>
      <c r="FN76" s="308"/>
      <c r="FO76" s="308"/>
      <c r="FP76" s="308"/>
      <c r="FQ76" s="308"/>
      <c r="FR76" s="308"/>
      <c r="FS76" s="308"/>
      <c r="FT76" s="308"/>
      <c r="FU76" s="308"/>
      <c r="FV76" s="308"/>
      <c r="FW76" s="308"/>
      <c r="FX76" s="308"/>
      <c r="FY76" s="308"/>
      <c r="FZ76" s="308"/>
      <c r="GA76" s="308"/>
      <c r="GB76" s="308"/>
      <c r="GC76" s="308"/>
      <c r="GD76" s="308"/>
      <c r="GE76" s="308"/>
      <c r="GF76" s="308"/>
      <c r="GG76" s="308"/>
      <c r="GH76" s="308"/>
      <c r="GI76" s="308"/>
      <c r="GJ76" s="308"/>
      <c r="GK76" s="308"/>
      <c r="GL76" s="308"/>
      <c r="GM76" s="308"/>
      <c r="GN76" s="308"/>
      <c r="GO76" s="308"/>
      <c r="GP76" s="308"/>
      <c r="GQ76" s="308"/>
      <c r="GR76" s="308"/>
      <c r="GS76" s="308"/>
      <c r="GT76" s="308"/>
      <c r="GU76" s="308"/>
      <c r="GV76" s="308"/>
      <c r="GW76" s="308"/>
      <c r="GX76" s="308"/>
      <c r="GY76" s="308"/>
      <c r="GZ76" s="308"/>
      <c r="HA76" s="308"/>
      <c r="HB76" s="308"/>
      <c r="HC76" s="308"/>
      <c r="HD76" s="308"/>
      <c r="HE76" s="308"/>
      <c r="HF76" s="308"/>
      <c r="HG76" s="308"/>
      <c r="HH76" s="308"/>
      <c r="HI76" s="308"/>
      <c r="HJ76" s="308"/>
      <c r="HK76" s="308"/>
      <c r="HL76" s="308"/>
      <c r="HM76" s="308"/>
      <c r="HN76" s="308"/>
      <c r="HO76" s="308"/>
      <c r="HP76" s="308"/>
      <c r="HQ76" s="308"/>
    </row>
    <row r="77" spans="1:225" s="1" customFormat="1" ht="16.5" thickBot="1">
      <c r="A77" s="196" t="s">
        <v>138</v>
      </c>
      <c r="E77" s="2"/>
      <c r="K77" s="319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8"/>
      <c r="X77" s="308"/>
      <c r="Y77" s="308"/>
      <c r="Z77" s="308"/>
      <c r="AA77" s="308"/>
      <c r="AB77" s="308"/>
      <c r="AC77" s="308"/>
      <c r="AD77" s="308"/>
      <c r="AE77" s="308"/>
      <c r="AF77" s="308"/>
      <c r="AG77" s="308"/>
      <c r="AH77" s="308"/>
      <c r="AI77" s="308"/>
      <c r="AJ77" s="308"/>
      <c r="AK77" s="308"/>
      <c r="AL77" s="308"/>
      <c r="AM77" s="308"/>
      <c r="AN77" s="308"/>
      <c r="AO77" s="308"/>
      <c r="AP77" s="308"/>
      <c r="AQ77" s="308"/>
      <c r="AR77" s="308"/>
      <c r="AS77" s="308"/>
      <c r="AT77" s="308"/>
      <c r="AU77" s="308"/>
      <c r="AV77" s="308"/>
      <c r="AW77" s="308"/>
      <c r="AX77" s="308"/>
      <c r="AY77" s="308"/>
      <c r="AZ77" s="308"/>
      <c r="BA77" s="308"/>
      <c r="BB77" s="308"/>
      <c r="BC77" s="308"/>
      <c r="BD77" s="308"/>
      <c r="BE77" s="308"/>
      <c r="BF77" s="308"/>
      <c r="BG77" s="308"/>
      <c r="BH77" s="308"/>
      <c r="BI77" s="308"/>
      <c r="BJ77" s="308"/>
      <c r="BK77" s="308"/>
      <c r="BL77" s="308"/>
      <c r="BM77" s="308"/>
      <c r="BN77" s="308"/>
      <c r="BO77" s="308"/>
      <c r="BP77" s="308"/>
      <c r="BQ77" s="308"/>
      <c r="BR77" s="308"/>
      <c r="BS77" s="308"/>
      <c r="BT77" s="308"/>
      <c r="BU77" s="308"/>
      <c r="BV77" s="308"/>
      <c r="BW77" s="308"/>
      <c r="BX77" s="308"/>
      <c r="BY77" s="308"/>
      <c r="BZ77" s="308"/>
      <c r="CA77" s="308"/>
      <c r="CB77" s="308"/>
      <c r="CC77" s="308"/>
      <c r="CD77" s="308"/>
      <c r="CE77" s="308"/>
      <c r="CF77" s="308"/>
      <c r="CG77" s="308"/>
      <c r="CH77" s="308"/>
      <c r="CI77" s="308"/>
      <c r="CJ77" s="308"/>
      <c r="CK77" s="308"/>
      <c r="CL77" s="308"/>
      <c r="CM77" s="308"/>
      <c r="CN77" s="308"/>
      <c r="CO77" s="308"/>
      <c r="CP77" s="308"/>
      <c r="CQ77" s="308"/>
      <c r="CR77" s="308"/>
      <c r="CS77" s="308"/>
      <c r="CT77" s="308"/>
      <c r="CU77" s="308"/>
      <c r="CV77" s="308"/>
      <c r="CW77" s="308"/>
      <c r="CX77" s="308"/>
      <c r="CY77" s="308"/>
      <c r="CZ77" s="308"/>
      <c r="DA77" s="308"/>
      <c r="DB77" s="308"/>
      <c r="DC77" s="308"/>
      <c r="DD77" s="308"/>
      <c r="DE77" s="308"/>
      <c r="DF77" s="308"/>
      <c r="DG77" s="308"/>
      <c r="DH77" s="308"/>
      <c r="DI77" s="308"/>
      <c r="DJ77" s="308"/>
      <c r="DK77" s="308"/>
      <c r="DL77" s="308"/>
      <c r="DM77" s="308"/>
      <c r="DN77" s="308"/>
      <c r="DO77" s="308"/>
      <c r="DP77" s="308"/>
      <c r="DQ77" s="308"/>
      <c r="DR77" s="308"/>
      <c r="DS77" s="308"/>
      <c r="DT77" s="308"/>
      <c r="DU77" s="308"/>
      <c r="DV77" s="308"/>
      <c r="DW77" s="308"/>
      <c r="DX77" s="308"/>
      <c r="DY77" s="308"/>
      <c r="DZ77" s="308"/>
      <c r="EA77" s="308"/>
      <c r="EB77" s="308"/>
      <c r="EC77" s="308"/>
      <c r="ED77" s="308"/>
      <c r="EE77" s="308"/>
      <c r="EF77" s="308"/>
      <c r="EG77" s="308"/>
      <c r="EH77" s="308"/>
      <c r="EI77" s="308"/>
      <c r="EJ77" s="308"/>
      <c r="EK77" s="308"/>
      <c r="EL77" s="308"/>
      <c r="EM77" s="308"/>
      <c r="EN77" s="308"/>
      <c r="EO77" s="308"/>
      <c r="EP77" s="308"/>
      <c r="EQ77" s="308"/>
      <c r="ER77" s="308"/>
      <c r="ES77" s="308"/>
      <c r="ET77" s="308"/>
      <c r="EU77" s="308"/>
      <c r="EV77" s="308"/>
      <c r="EW77" s="308"/>
      <c r="EX77" s="308"/>
      <c r="EY77" s="308"/>
      <c r="EZ77" s="308"/>
      <c r="FA77" s="308"/>
      <c r="FB77" s="308"/>
      <c r="FC77" s="308"/>
      <c r="FD77" s="308"/>
      <c r="FE77" s="308"/>
      <c r="FF77" s="308"/>
      <c r="FG77" s="308"/>
      <c r="FH77" s="308"/>
      <c r="FI77" s="308"/>
      <c r="FJ77" s="308"/>
      <c r="FK77" s="308"/>
      <c r="FL77" s="308"/>
      <c r="FM77" s="308"/>
      <c r="FN77" s="308"/>
      <c r="FO77" s="308"/>
      <c r="FP77" s="308"/>
      <c r="FQ77" s="308"/>
      <c r="FR77" s="308"/>
      <c r="FS77" s="308"/>
      <c r="FT77" s="308"/>
      <c r="FU77" s="308"/>
      <c r="FV77" s="308"/>
      <c r="FW77" s="308"/>
      <c r="FX77" s="308"/>
      <c r="FY77" s="308"/>
      <c r="FZ77" s="308"/>
      <c r="GA77" s="308"/>
      <c r="GB77" s="308"/>
      <c r="GC77" s="308"/>
      <c r="GD77" s="308"/>
      <c r="GE77" s="308"/>
      <c r="GF77" s="308"/>
      <c r="GG77" s="308"/>
      <c r="GH77" s="308"/>
      <c r="GI77" s="308"/>
      <c r="GJ77" s="308"/>
      <c r="GK77" s="308"/>
      <c r="GL77" s="308"/>
      <c r="GM77" s="308"/>
      <c r="GN77" s="308"/>
      <c r="GO77" s="308"/>
      <c r="GP77" s="308"/>
      <c r="GQ77" s="308"/>
      <c r="GR77" s="308"/>
      <c r="GS77" s="308"/>
      <c r="GT77" s="308"/>
      <c r="GU77" s="308"/>
      <c r="GV77" s="308"/>
      <c r="GW77" s="308"/>
      <c r="GX77" s="308"/>
      <c r="GY77" s="308"/>
      <c r="GZ77" s="308"/>
      <c r="HA77" s="308"/>
      <c r="HB77" s="308"/>
      <c r="HC77" s="308"/>
      <c r="HD77" s="308"/>
      <c r="HE77" s="308"/>
      <c r="HF77" s="308"/>
      <c r="HG77" s="308"/>
      <c r="HH77" s="308"/>
      <c r="HI77" s="308"/>
      <c r="HJ77" s="308"/>
      <c r="HK77" s="308"/>
      <c r="HL77" s="308"/>
      <c r="HM77" s="308"/>
      <c r="HN77" s="308"/>
      <c r="HO77" s="308"/>
      <c r="HP77" s="308"/>
      <c r="HQ77" s="308"/>
    </row>
    <row r="78" spans="1:225" s="1" customFormat="1">
      <c r="B78" s="263"/>
      <c r="C78" s="253"/>
      <c r="D78" s="253"/>
      <c r="E78" s="254"/>
      <c r="F78" s="253"/>
      <c r="G78" s="253"/>
      <c r="H78" s="253"/>
      <c r="I78" s="253"/>
      <c r="J78" s="255"/>
      <c r="K78" s="319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308"/>
      <c r="AB78" s="308"/>
      <c r="AC78" s="308"/>
      <c r="AD78" s="308"/>
      <c r="AE78" s="308"/>
      <c r="AF78" s="308"/>
      <c r="AG78" s="308"/>
      <c r="AH78" s="308"/>
      <c r="AI78" s="308"/>
      <c r="AJ78" s="308"/>
      <c r="AK78" s="308"/>
      <c r="AL78" s="308"/>
      <c r="AM78" s="308"/>
      <c r="AN78" s="308"/>
      <c r="AO78" s="308"/>
      <c r="AP78" s="308"/>
      <c r="AQ78" s="308"/>
      <c r="AR78" s="308"/>
      <c r="AS78" s="308"/>
      <c r="AT78" s="308"/>
      <c r="AU78" s="308"/>
      <c r="AV78" s="308"/>
      <c r="AW78" s="308"/>
      <c r="AX78" s="308"/>
      <c r="AY78" s="308"/>
      <c r="AZ78" s="308"/>
      <c r="BA78" s="308"/>
      <c r="BB78" s="308"/>
      <c r="BC78" s="308"/>
      <c r="BD78" s="308"/>
      <c r="BE78" s="308"/>
      <c r="BF78" s="308"/>
      <c r="BG78" s="308"/>
      <c r="BH78" s="308"/>
      <c r="BI78" s="308"/>
      <c r="BJ78" s="308"/>
      <c r="BK78" s="308"/>
      <c r="BL78" s="308"/>
      <c r="BM78" s="308"/>
      <c r="BN78" s="308"/>
      <c r="BO78" s="308"/>
      <c r="BP78" s="308"/>
      <c r="BQ78" s="308"/>
      <c r="BR78" s="308"/>
      <c r="BS78" s="308"/>
      <c r="BT78" s="308"/>
      <c r="BU78" s="308"/>
      <c r="BV78" s="308"/>
      <c r="BW78" s="308"/>
      <c r="BX78" s="308"/>
      <c r="BY78" s="308"/>
      <c r="BZ78" s="308"/>
      <c r="CA78" s="308"/>
      <c r="CB78" s="308"/>
      <c r="CC78" s="308"/>
      <c r="CD78" s="308"/>
      <c r="CE78" s="308"/>
      <c r="CF78" s="308"/>
      <c r="CG78" s="308"/>
      <c r="CH78" s="308"/>
      <c r="CI78" s="308"/>
      <c r="CJ78" s="308"/>
      <c r="CK78" s="308"/>
      <c r="CL78" s="308"/>
      <c r="CM78" s="308"/>
      <c r="CN78" s="308"/>
      <c r="CO78" s="308"/>
      <c r="CP78" s="308"/>
      <c r="CQ78" s="308"/>
      <c r="CR78" s="308"/>
      <c r="CS78" s="308"/>
      <c r="CT78" s="308"/>
      <c r="CU78" s="308"/>
      <c r="CV78" s="308"/>
      <c r="CW78" s="308"/>
      <c r="CX78" s="308"/>
      <c r="CY78" s="308"/>
      <c r="CZ78" s="308"/>
      <c r="DA78" s="308"/>
      <c r="DB78" s="308"/>
      <c r="DC78" s="308"/>
      <c r="DD78" s="308"/>
      <c r="DE78" s="308"/>
      <c r="DF78" s="308"/>
      <c r="DG78" s="308"/>
      <c r="DH78" s="308"/>
      <c r="DI78" s="308"/>
      <c r="DJ78" s="308"/>
      <c r="DK78" s="308"/>
      <c r="DL78" s="308"/>
      <c r="DM78" s="308"/>
      <c r="DN78" s="308"/>
      <c r="DO78" s="308"/>
      <c r="DP78" s="308"/>
      <c r="DQ78" s="308"/>
      <c r="DR78" s="308"/>
      <c r="DS78" s="308"/>
      <c r="DT78" s="308"/>
      <c r="DU78" s="308"/>
      <c r="DV78" s="308"/>
      <c r="DW78" s="308"/>
      <c r="DX78" s="308"/>
      <c r="DY78" s="308"/>
      <c r="DZ78" s="308"/>
      <c r="EA78" s="308"/>
      <c r="EB78" s="308"/>
      <c r="EC78" s="308"/>
      <c r="ED78" s="308"/>
      <c r="EE78" s="308"/>
      <c r="EF78" s="308"/>
      <c r="EG78" s="308"/>
      <c r="EH78" s="308"/>
      <c r="EI78" s="308"/>
      <c r="EJ78" s="308"/>
      <c r="EK78" s="308"/>
      <c r="EL78" s="308"/>
      <c r="EM78" s="308"/>
      <c r="EN78" s="308"/>
      <c r="EO78" s="308"/>
      <c r="EP78" s="308"/>
      <c r="EQ78" s="308"/>
      <c r="ER78" s="308"/>
      <c r="ES78" s="308"/>
      <c r="ET78" s="308"/>
      <c r="EU78" s="308"/>
      <c r="EV78" s="308"/>
      <c r="EW78" s="308"/>
      <c r="EX78" s="308"/>
      <c r="EY78" s="308"/>
      <c r="EZ78" s="308"/>
      <c r="FA78" s="308"/>
      <c r="FB78" s="308"/>
      <c r="FC78" s="308"/>
      <c r="FD78" s="308"/>
      <c r="FE78" s="308"/>
      <c r="FF78" s="308"/>
      <c r="FG78" s="308"/>
      <c r="FH78" s="308"/>
      <c r="FI78" s="308"/>
      <c r="FJ78" s="308"/>
      <c r="FK78" s="308"/>
      <c r="FL78" s="308"/>
      <c r="FM78" s="308"/>
      <c r="FN78" s="308"/>
      <c r="FO78" s="308"/>
      <c r="FP78" s="308"/>
      <c r="FQ78" s="308"/>
      <c r="FR78" s="308"/>
      <c r="FS78" s="308"/>
      <c r="FT78" s="308"/>
      <c r="FU78" s="308"/>
      <c r="FV78" s="308"/>
      <c r="FW78" s="308"/>
      <c r="FX78" s="308"/>
      <c r="FY78" s="308"/>
      <c r="FZ78" s="308"/>
      <c r="GA78" s="308"/>
      <c r="GB78" s="308"/>
      <c r="GC78" s="308"/>
      <c r="GD78" s="308"/>
      <c r="GE78" s="308"/>
      <c r="GF78" s="308"/>
      <c r="GG78" s="308"/>
      <c r="GH78" s="308"/>
      <c r="GI78" s="308"/>
      <c r="GJ78" s="308"/>
      <c r="GK78" s="308"/>
      <c r="GL78" s="308"/>
      <c r="GM78" s="308"/>
      <c r="GN78" s="308"/>
      <c r="GO78" s="308"/>
      <c r="GP78" s="308"/>
      <c r="GQ78" s="308"/>
      <c r="GR78" s="308"/>
      <c r="GS78" s="308"/>
      <c r="GT78" s="308"/>
      <c r="GU78" s="308"/>
      <c r="GV78" s="308"/>
      <c r="GW78" s="308"/>
      <c r="GX78" s="308"/>
      <c r="GY78" s="308"/>
      <c r="GZ78" s="308"/>
      <c r="HA78" s="308"/>
      <c r="HB78" s="308"/>
      <c r="HC78" s="308"/>
      <c r="HD78" s="308"/>
      <c r="HE78" s="308"/>
      <c r="HF78" s="308"/>
      <c r="HG78" s="308"/>
      <c r="HH78" s="308"/>
      <c r="HI78" s="308"/>
      <c r="HJ78" s="308"/>
      <c r="HK78" s="308"/>
      <c r="HL78" s="308"/>
      <c r="HM78" s="308"/>
      <c r="HN78" s="308"/>
      <c r="HO78" s="308"/>
      <c r="HP78" s="308"/>
      <c r="HQ78" s="308"/>
    </row>
    <row r="79" spans="1:225" s="1" customFormat="1">
      <c r="B79" s="256"/>
      <c r="C79" s="3"/>
      <c r="D79" s="3"/>
      <c r="E79" s="257"/>
      <c r="F79" s="3"/>
      <c r="G79" s="3"/>
      <c r="H79" s="3"/>
      <c r="I79" s="3"/>
      <c r="J79" s="258"/>
      <c r="K79" s="319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308"/>
      <c r="AA79" s="308"/>
      <c r="AB79" s="308"/>
      <c r="AC79" s="308"/>
      <c r="AD79" s="308"/>
      <c r="AE79" s="308"/>
      <c r="AF79" s="308"/>
      <c r="AG79" s="308"/>
      <c r="AH79" s="308"/>
      <c r="AI79" s="308"/>
      <c r="AJ79" s="308"/>
      <c r="AK79" s="308"/>
      <c r="AL79" s="308"/>
      <c r="AM79" s="308"/>
      <c r="AN79" s="308"/>
      <c r="AO79" s="308"/>
      <c r="AP79" s="308"/>
      <c r="AQ79" s="308"/>
      <c r="AR79" s="308"/>
      <c r="AS79" s="308"/>
      <c r="AT79" s="308"/>
      <c r="AU79" s="308"/>
      <c r="AV79" s="308"/>
      <c r="AW79" s="308"/>
      <c r="AX79" s="308"/>
      <c r="AY79" s="308"/>
      <c r="AZ79" s="308"/>
      <c r="BA79" s="308"/>
      <c r="BB79" s="308"/>
      <c r="BC79" s="308"/>
      <c r="BD79" s="308"/>
      <c r="BE79" s="308"/>
      <c r="BF79" s="308"/>
      <c r="BG79" s="308"/>
      <c r="BH79" s="308"/>
      <c r="BI79" s="308"/>
      <c r="BJ79" s="308"/>
      <c r="BK79" s="308"/>
      <c r="BL79" s="308"/>
      <c r="BM79" s="308"/>
      <c r="BN79" s="308"/>
      <c r="BO79" s="308"/>
      <c r="BP79" s="308"/>
      <c r="BQ79" s="308"/>
      <c r="BR79" s="308"/>
      <c r="BS79" s="308"/>
      <c r="BT79" s="308"/>
      <c r="BU79" s="308"/>
      <c r="BV79" s="308"/>
      <c r="BW79" s="308"/>
      <c r="BX79" s="308"/>
      <c r="BY79" s="308"/>
      <c r="BZ79" s="308"/>
      <c r="CA79" s="308"/>
      <c r="CB79" s="308"/>
      <c r="CC79" s="308"/>
      <c r="CD79" s="308"/>
      <c r="CE79" s="308"/>
      <c r="CF79" s="308"/>
      <c r="CG79" s="308"/>
      <c r="CH79" s="308"/>
      <c r="CI79" s="308"/>
      <c r="CJ79" s="308"/>
      <c r="CK79" s="308"/>
      <c r="CL79" s="308"/>
      <c r="CM79" s="308"/>
      <c r="CN79" s="308"/>
      <c r="CO79" s="308"/>
      <c r="CP79" s="308"/>
      <c r="CQ79" s="308"/>
      <c r="CR79" s="308"/>
      <c r="CS79" s="308"/>
      <c r="CT79" s="308"/>
      <c r="CU79" s="308"/>
      <c r="CV79" s="308"/>
      <c r="CW79" s="308"/>
      <c r="CX79" s="308"/>
      <c r="CY79" s="308"/>
      <c r="CZ79" s="308"/>
      <c r="DA79" s="308"/>
      <c r="DB79" s="308"/>
      <c r="DC79" s="308"/>
      <c r="DD79" s="308"/>
      <c r="DE79" s="308"/>
      <c r="DF79" s="308"/>
      <c r="DG79" s="308"/>
      <c r="DH79" s="308"/>
      <c r="DI79" s="308"/>
      <c r="DJ79" s="308"/>
      <c r="DK79" s="308"/>
      <c r="DL79" s="308"/>
      <c r="DM79" s="308"/>
      <c r="DN79" s="308"/>
      <c r="DO79" s="308"/>
      <c r="DP79" s="308"/>
      <c r="DQ79" s="308"/>
      <c r="DR79" s="308"/>
      <c r="DS79" s="308"/>
      <c r="DT79" s="308"/>
      <c r="DU79" s="308"/>
      <c r="DV79" s="308"/>
      <c r="DW79" s="308"/>
      <c r="DX79" s="308"/>
      <c r="DY79" s="308"/>
      <c r="DZ79" s="308"/>
      <c r="EA79" s="308"/>
      <c r="EB79" s="308"/>
      <c r="EC79" s="308"/>
      <c r="ED79" s="308"/>
      <c r="EE79" s="308"/>
      <c r="EF79" s="308"/>
      <c r="EG79" s="308"/>
      <c r="EH79" s="308"/>
      <c r="EI79" s="308"/>
      <c r="EJ79" s="308"/>
      <c r="EK79" s="308"/>
      <c r="EL79" s="308"/>
      <c r="EM79" s="308"/>
      <c r="EN79" s="308"/>
      <c r="EO79" s="308"/>
      <c r="EP79" s="308"/>
      <c r="EQ79" s="308"/>
      <c r="ER79" s="308"/>
      <c r="ES79" s="308"/>
      <c r="ET79" s="308"/>
      <c r="EU79" s="308"/>
      <c r="EV79" s="308"/>
      <c r="EW79" s="308"/>
      <c r="EX79" s="308"/>
      <c r="EY79" s="308"/>
      <c r="EZ79" s="308"/>
      <c r="FA79" s="308"/>
      <c r="FB79" s="308"/>
      <c r="FC79" s="308"/>
      <c r="FD79" s="308"/>
      <c r="FE79" s="308"/>
      <c r="FF79" s="308"/>
      <c r="FG79" s="308"/>
      <c r="FH79" s="308"/>
      <c r="FI79" s="308"/>
      <c r="FJ79" s="308"/>
      <c r="FK79" s="308"/>
      <c r="FL79" s="308"/>
      <c r="FM79" s="308"/>
      <c r="FN79" s="308"/>
      <c r="FO79" s="308"/>
      <c r="FP79" s="308"/>
      <c r="FQ79" s="308"/>
      <c r="FR79" s="308"/>
      <c r="FS79" s="308"/>
      <c r="FT79" s="308"/>
      <c r="FU79" s="308"/>
      <c r="FV79" s="308"/>
      <c r="FW79" s="308"/>
      <c r="FX79" s="308"/>
      <c r="FY79" s="308"/>
      <c r="FZ79" s="308"/>
      <c r="GA79" s="308"/>
      <c r="GB79" s="308"/>
      <c r="GC79" s="308"/>
      <c r="GD79" s="308"/>
      <c r="GE79" s="308"/>
      <c r="GF79" s="308"/>
      <c r="GG79" s="308"/>
      <c r="GH79" s="308"/>
      <c r="GI79" s="308"/>
      <c r="GJ79" s="308"/>
      <c r="GK79" s="308"/>
      <c r="GL79" s="308"/>
      <c r="GM79" s="308"/>
      <c r="GN79" s="308"/>
      <c r="GO79" s="308"/>
      <c r="GP79" s="308"/>
      <c r="GQ79" s="308"/>
      <c r="GR79" s="308"/>
      <c r="GS79" s="308"/>
      <c r="GT79" s="308"/>
      <c r="GU79" s="308"/>
      <c r="GV79" s="308"/>
      <c r="GW79" s="308"/>
      <c r="GX79" s="308"/>
      <c r="GY79" s="308"/>
      <c r="GZ79" s="308"/>
      <c r="HA79" s="308"/>
      <c r="HB79" s="308"/>
      <c r="HC79" s="308"/>
      <c r="HD79" s="308"/>
      <c r="HE79" s="308"/>
      <c r="HF79" s="308"/>
      <c r="HG79" s="308"/>
      <c r="HH79" s="308"/>
      <c r="HI79" s="308"/>
      <c r="HJ79" s="308"/>
      <c r="HK79" s="308"/>
      <c r="HL79" s="308"/>
      <c r="HM79" s="308"/>
      <c r="HN79" s="308"/>
      <c r="HO79" s="308"/>
      <c r="HP79" s="308"/>
      <c r="HQ79" s="308"/>
    </row>
    <row r="80" spans="1:225" s="1" customFormat="1">
      <c r="B80" s="256"/>
      <c r="C80" s="3"/>
      <c r="D80" s="3"/>
      <c r="E80" s="257"/>
      <c r="F80" s="3"/>
      <c r="G80" s="3"/>
      <c r="H80" s="3"/>
      <c r="I80" s="3"/>
      <c r="J80" s="258"/>
      <c r="K80" s="319"/>
      <c r="L80" s="308"/>
      <c r="M80" s="308"/>
      <c r="N80" s="308"/>
      <c r="O80" s="308"/>
      <c r="P80" s="308"/>
      <c r="Q80" s="308"/>
      <c r="R80" s="308"/>
      <c r="S80" s="308"/>
      <c r="T80" s="308"/>
      <c r="U80" s="308"/>
      <c r="V80" s="308"/>
      <c r="W80" s="308"/>
      <c r="X80" s="308"/>
      <c r="Y80" s="308"/>
      <c r="Z80" s="308"/>
      <c r="AA80" s="308"/>
      <c r="AB80" s="308"/>
      <c r="AC80" s="308"/>
      <c r="AD80" s="308"/>
      <c r="AE80" s="308"/>
      <c r="AF80" s="308"/>
      <c r="AG80" s="308"/>
      <c r="AH80" s="308"/>
      <c r="AI80" s="308"/>
      <c r="AJ80" s="308"/>
      <c r="AK80" s="308"/>
      <c r="AL80" s="308"/>
      <c r="AM80" s="308"/>
      <c r="AN80" s="308"/>
      <c r="AO80" s="308"/>
      <c r="AP80" s="308"/>
      <c r="AQ80" s="308"/>
      <c r="AR80" s="308"/>
      <c r="AS80" s="308"/>
      <c r="AT80" s="308"/>
      <c r="AU80" s="308"/>
      <c r="AV80" s="308"/>
      <c r="AW80" s="308"/>
      <c r="AX80" s="308"/>
      <c r="AY80" s="308"/>
      <c r="AZ80" s="308"/>
      <c r="BA80" s="308"/>
      <c r="BB80" s="308"/>
      <c r="BC80" s="308"/>
      <c r="BD80" s="308"/>
      <c r="BE80" s="308"/>
      <c r="BF80" s="308"/>
      <c r="BG80" s="308"/>
      <c r="BH80" s="308"/>
      <c r="BI80" s="308"/>
      <c r="BJ80" s="308"/>
      <c r="BK80" s="308"/>
      <c r="BL80" s="308"/>
      <c r="BM80" s="308"/>
      <c r="BN80" s="308"/>
      <c r="BO80" s="308"/>
      <c r="BP80" s="308"/>
      <c r="BQ80" s="308"/>
      <c r="BR80" s="308"/>
      <c r="BS80" s="308"/>
      <c r="BT80" s="308"/>
      <c r="BU80" s="308"/>
      <c r="BV80" s="308"/>
      <c r="BW80" s="308"/>
      <c r="BX80" s="308"/>
      <c r="BY80" s="308"/>
      <c r="BZ80" s="308"/>
      <c r="CA80" s="308"/>
      <c r="CB80" s="308"/>
      <c r="CC80" s="308"/>
      <c r="CD80" s="308"/>
      <c r="CE80" s="308"/>
      <c r="CF80" s="308"/>
      <c r="CG80" s="308"/>
      <c r="CH80" s="308"/>
      <c r="CI80" s="308"/>
      <c r="CJ80" s="308"/>
      <c r="CK80" s="308"/>
      <c r="CL80" s="308"/>
      <c r="CM80" s="308"/>
      <c r="CN80" s="308"/>
      <c r="CO80" s="308"/>
      <c r="CP80" s="308"/>
      <c r="CQ80" s="308"/>
      <c r="CR80" s="308"/>
      <c r="CS80" s="308"/>
      <c r="CT80" s="308"/>
      <c r="CU80" s="308"/>
      <c r="CV80" s="308"/>
      <c r="CW80" s="308"/>
      <c r="CX80" s="308"/>
      <c r="CY80" s="308"/>
      <c r="CZ80" s="308"/>
      <c r="DA80" s="308"/>
      <c r="DB80" s="308"/>
      <c r="DC80" s="308"/>
      <c r="DD80" s="308"/>
      <c r="DE80" s="308"/>
      <c r="DF80" s="308"/>
      <c r="DG80" s="308"/>
      <c r="DH80" s="308"/>
      <c r="DI80" s="308"/>
      <c r="DJ80" s="308"/>
      <c r="DK80" s="308"/>
      <c r="DL80" s="308"/>
      <c r="DM80" s="308"/>
      <c r="DN80" s="308"/>
      <c r="DO80" s="308"/>
      <c r="DP80" s="308"/>
      <c r="DQ80" s="308"/>
      <c r="DR80" s="308"/>
      <c r="DS80" s="308"/>
      <c r="DT80" s="308"/>
      <c r="DU80" s="308"/>
      <c r="DV80" s="308"/>
      <c r="DW80" s="308"/>
      <c r="DX80" s="308"/>
      <c r="DY80" s="308"/>
      <c r="DZ80" s="308"/>
      <c r="EA80" s="308"/>
      <c r="EB80" s="308"/>
      <c r="EC80" s="308"/>
      <c r="ED80" s="308"/>
      <c r="EE80" s="308"/>
      <c r="EF80" s="308"/>
      <c r="EG80" s="308"/>
      <c r="EH80" s="308"/>
      <c r="EI80" s="308"/>
      <c r="EJ80" s="308"/>
      <c r="EK80" s="308"/>
      <c r="EL80" s="308"/>
      <c r="EM80" s="308"/>
      <c r="EN80" s="308"/>
      <c r="EO80" s="308"/>
      <c r="EP80" s="308"/>
      <c r="EQ80" s="308"/>
      <c r="ER80" s="308"/>
      <c r="ES80" s="308"/>
      <c r="ET80" s="308"/>
      <c r="EU80" s="308"/>
      <c r="EV80" s="308"/>
      <c r="EW80" s="308"/>
      <c r="EX80" s="308"/>
      <c r="EY80" s="308"/>
      <c r="EZ80" s="308"/>
      <c r="FA80" s="308"/>
      <c r="FB80" s="308"/>
      <c r="FC80" s="308"/>
      <c r="FD80" s="308"/>
      <c r="FE80" s="308"/>
      <c r="FF80" s="308"/>
      <c r="FG80" s="308"/>
      <c r="FH80" s="308"/>
      <c r="FI80" s="308"/>
      <c r="FJ80" s="308"/>
      <c r="FK80" s="308"/>
      <c r="FL80" s="308"/>
      <c r="FM80" s="308"/>
      <c r="FN80" s="308"/>
      <c r="FO80" s="308"/>
      <c r="FP80" s="308"/>
      <c r="FQ80" s="308"/>
      <c r="FR80" s="308"/>
      <c r="FS80" s="308"/>
      <c r="FT80" s="308"/>
      <c r="FU80" s="308"/>
      <c r="FV80" s="308"/>
      <c r="FW80" s="308"/>
      <c r="FX80" s="308"/>
      <c r="FY80" s="308"/>
      <c r="FZ80" s="308"/>
      <c r="GA80" s="308"/>
      <c r="GB80" s="308"/>
      <c r="GC80" s="308"/>
      <c r="GD80" s="308"/>
      <c r="GE80" s="308"/>
      <c r="GF80" s="308"/>
      <c r="GG80" s="308"/>
      <c r="GH80" s="308"/>
      <c r="GI80" s="308"/>
      <c r="GJ80" s="308"/>
      <c r="GK80" s="308"/>
      <c r="GL80" s="308"/>
      <c r="GM80" s="308"/>
      <c r="GN80" s="308"/>
      <c r="GO80" s="308"/>
      <c r="GP80" s="308"/>
      <c r="GQ80" s="308"/>
      <c r="GR80" s="308"/>
      <c r="GS80" s="308"/>
      <c r="GT80" s="308"/>
      <c r="GU80" s="308"/>
      <c r="GV80" s="308"/>
      <c r="GW80" s="308"/>
      <c r="GX80" s="308"/>
      <c r="GY80" s="308"/>
      <c r="GZ80" s="308"/>
      <c r="HA80" s="308"/>
      <c r="HB80" s="308"/>
      <c r="HC80" s="308"/>
      <c r="HD80" s="308"/>
      <c r="HE80" s="308"/>
      <c r="HF80" s="308"/>
      <c r="HG80" s="308"/>
      <c r="HH80" s="308"/>
      <c r="HI80" s="308"/>
      <c r="HJ80" s="308"/>
      <c r="HK80" s="308"/>
      <c r="HL80" s="308"/>
      <c r="HM80" s="308"/>
      <c r="HN80" s="308"/>
      <c r="HO80" s="308"/>
      <c r="HP80" s="308"/>
      <c r="HQ80" s="308"/>
    </row>
    <row r="81" spans="2:225" s="1" customFormat="1" ht="12.75" thickBot="1">
      <c r="B81" s="259"/>
      <c r="C81" s="260"/>
      <c r="D81" s="260"/>
      <c r="E81" s="261"/>
      <c r="F81" s="260"/>
      <c r="G81" s="260"/>
      <c r="H81" s="260"/>
      <c r="I81" s="260"/>
      <c r="J81" s="262"/>
      <c r="K81" s="319"/>
      <c r="L81" s="308"/>
      <c r="M81" s="308"/>
      <c r="N81" s="308"/>
      <c r="O81" s="308"/>
      <c r="P81" s="308"/>
      <c r="Q81" s="308"/>
      <c r="R81" s="308"/>
      <c r="S81" s="308"/>
      <c r="T81" s="308"/>
      <c r="U81" s="308"/>
      <c r="V81" s="308"/>
      <c r="W81" s="308"/>
      <c r="X81" s="308"/>
      <c r="Y81" s="308"/>
      <c r="Z81" s="308"/>
      <c r="AA81" s="308"/>
      <c r="AB81" s="308"/>
      <c r="AC81" s="308"/>
      <c r="AD81" s="308"/>
      <c r="AE81" s="308"/>
      <c r="AF81" s="308"/>
      <c r="AG81" s="308"/>
      <c r="AH81" s="308"/>
      <c r="AI81" s="308"/>
      <c r="AJ81" s="308"/>
      <c r="AK81" s="308"/>
      <c r="AL81" s="308"/>
      <c r="AM81" s="308"/>
      <c r="AN81" s="308"/>
      <c r="AO81" s="308"/>
      <c r="AP81" s="308"/>
      <c r="AQ81" s="308"/>
      <c r="AR81" s="308"/>
      <c r="AS81" s="308"/>
      <c r="AT81" s="308"/>
      <c r="AU81" s="308"/>
      <c r="AV81" s="308"/>
      <c r="AW81" s="308"/>
      <c r="AX81" s="308"/>
      <c r="AY81" s="308"/>
      <c r="AZ81" s="308"/>
      <c r="BA81" s="308"/>
      <c r="BB81" s="308"/>
      <c r="BC81" s="308"/>
      <c r="BD81" s="308"/>
      <c r="BE81" s="308"/>
      <c r="BF81" s="308"/>
      <c r="BG81" s="308"/>
      <c r="BH81" s="308"/>
      <c r="BI81" s="308"/>
      <c r="BJ81" s="308"/>
      <c r="BK81" s="308"/>
      <c r="BL81" s="308"/>
      <c r="BM81" s="308"/>
      <c r="BN81" s="308"/>
      <c r="BO81" s="308"/>
      <c r="BP81" s="308"/>
      <c r="BQ81" s="308"/>
      <c r="BR81" s="308"/>
      <c r="BS81" s="308"/>
      <c r="BT81" s="308"/>
      <c r="BU81" s="308"/>
      <c r="BV81" s="308"/>
      <c r="BW81" s="308"/>
      <c r="BX81" s="308"/>
      <c r="BY81" s="308"/>
      <c r="BZ81" s="308"/>
      <c r="CA81" s="308"/>
      <c r="CB81" s="308"/>
      <c r="CC81" s="308"/>
      <c r="CD81" s="308"/>
      <c r="CE81" s="308"/>
      <c r="CF81" s="308"/>
      <c r="CG81" s="308"/>
      <c r="CH81" s="308"/>
      <c r="CI81" s="308"/>
      <c r="CJ81" s="308"/>
      <c r="CK81" s="308"/>
      <c r="CL81" s="308"/>
      <c r="CM81" s="308"/>
      <c r="CN81" s="308"/>
      <c r="CO81" s="308"/>
      <c r="CP81" s="308"/>
      <c r="CQ81" s="308"/>
      <c r="CR81" s="308"/>
      <c r="CS81" s="308"/>
      <c r="CT81" s="308"/>
      <c r="CU81" s="308"/>
      <c r="CV81" s="308"/>
      <c r="CW81" s="308"/>
      <c r="CX81" s="308"/>
      <c r="CY81" s="308"/>
      <c r="CZ81" s="308"/>
      <c r="DA81" s="308"/>
      <c r="DB81" s="308"/>
      <c r="DC81" s="308"/>
      <c r="DD81" s="308"/>
      <c r="DE81" s="308"/>
      <c r="DF81" s="308"/>
      <c r="DG81" s="308"/>
      <c r="DH81" s="308"/>
      <c r="DI81" s="308"/>
      <c r="DJ81" s="308"/>
      <c r="DK81" s="308"/>
      <c r="DL81" s="308"/>
      <c r="DM81" s="308"/>
      <c r="DN81" s="308"/>
      <c r="DO81" s="308"/>
      <c r="DP81" s="308"/>
      <c r="DQ81" s="308"/>
      <c r="DR81" s="308"/>
      <c r="DS81" s="308"/>
      <c r="DT81" s="308"/>
      <c r="DU81" s="308"/>
      <c r="DV81" s="308"/>
      <c r="DW81" s="308"/>
      <c r="DX81" s="308"/>
      <c r="DY81" s="308"/>
      <c r="DZ81" s="308"/>
      <c r="EA81" s="308"/>
      <c r="EB81" s="308"/>
      <c r="EC81" s="308"/>
      <c r="ED81" s="308"/>
      <c r="EE81" s="308"/>
      <c r="EF81" s="308"/>
      <c r="EG81" s="308"/>
      <c r="EH81" s="308"/>
      <c r="EI81" s="308"/>
      <c r="EJ81" s="308"/>
      <c r="EK81" s="308"/>
      <c r="EL81" s="308"/>
      <c r="EM81" s="308"/>
      <c r="EN81" s="308"/>
      <c r="EO81" s="308"/>
      <c r="EP81" s="308"/>
      <c r="EQ81" s="308"/>
      <c r="ER81" s="308"/>
      <c r="ES81" s="308"/>
      <c r="ET81" s="308"/>
      <c r="EU81" s="308"/>
      <c r="EV81" s="308"/>
      <c r="EW81" s="308"/>
      <c r="EX81" s="308"/>
      <c r="EY81" s="308"/>
      <c r="EZ81" s="308"/>
      <c r="FA81" s="308"/>
      <c r="FB81" s="308"/>
      <c r="FC81" s="308"/>
      <c r="FD81" s="308"/>
      <c r="FE81" s="308"/>
      <c r="FF81" s="308"/>
      <c r="FG81" s="308"/>
      <c r="FH81" s="308"/>
      <c r="FI81" s="308"/>
      <c r="FJ81" s="308"/>
      <c r="FK81" s="308"/>
      <c r="FL81" s="308"/>
      <c r="FM81" s="308"/>
      <c r="FN81" s="308"/>
      <c r="FO81" s="308"/>
      <c r="FP81" s="308"/>
      <c r="FQ81" s="308"/>
      <c r="FR81" s="308"/>
      <c r="FS81" s="308"/>
      <c r="FT81" s="308"/>
      <c r="FU81" s="308"/>
      <c r="FV81" s="308"/>
      <c r="FW81" s="308"/>
      <c r="FX81" s="308"/>
      <c r="FY81" s="308"/>
      <c r="FZ81" s="308"/>
      <c r="GA81" s="308"/>
      <c r="GB81" s="308"/>
      <c r="GC81" s="308"/>
      <c r="GD81" s="308"/>
      <c r="GE81" s="308"/>
      <c r="GF81" s="308"/>
      <c r="GG81" s="308"/>
      <c r="GH81" s="308"/>
      <c r="GI81" s="308"/>
      <c r="GJ81" s="308"/>
      <c r="GK81" s="308"/>
      <c r="GL81" s="308"/>
      <c r="GM81" s="308"/>
      <c r="GN81" s="308"/>
      <c r="GO81" s="308"/>
      <c r="GP81" s="308"/>
      <c r="GQ81" s="308"/>
      <c r="GR81" s="308"/>
      <c r="GS81" s="308"/>
      <c r="GT81" s="308"/>
      <c r="GU81" s="308"/>
      <c r="GV81" s="308"/>
      <c r="GW81" s="308"/>
      <c r="GX81" s="308"/>
      <c r="GY81" s="308"/>
      <c r="GZ81" s="308"/>
      <c r="HA81" s="308"/>
      <c r="HB81" s="308"/>
      <c r="HC81" s="308"/>
      <c r="HD81" s="308"/>
      <c r="HE81" s="308"/>
      <c r="HF81" s="308"/>
      <c r="HG81" s="308"/>
      <c r="HH81" s="308"/>
      <c r="HI81" s="308"/>
      <c r="HJ81" s="308"/>
      <c r="HK81" s="308"/>
      <c r="HL81" s="308"/>
      <c r="HM81" s="308"/>
      <c r="HN81" s="308"/>
      <c r="HO81" s="308"/>
      <c r="HP81" s="308"/>
      <c r="HQ81" s="308"/>
    </row>
    <row r="82" spans="2:225" s="1" customFormat="1">
      <c r="E82" s="2"/>
      <c r="K82" s="319"/>
      <c r="L82" s="308"/>
      <c r="M82" s="308"/>
      <c r="N82" s="308"/>
      <c r="O82" s="308"/>
      <c r="P82" s="308"/>
      <c r="Q82" s="308"/>
      <c r="R82" s="308"/>
      <c r="S82" s="308"/>
      <c r="T82" s="308"/>
      <c r="U82" s="308"/>
      <c r="V82" s="308"/>
      <c r="W82" s="308"/>
      <c r="X82" s="308"/>
      <c r="Y82" s="308"/>
      <c r="Z82" s="308"/>
      <c r="AA82" s="308"/>
      <c r="AB82" s="308"/>
      <c r="AC82" s="308"/>
      <c r="AD82" s="308"/>
      <c r="AE82" s="308"/>
      <c r="AF82" s="308"/>
      <c r="AG82" s="308"/>
      <c r="AH82" s="308"/>
      <c r="AI82" s="308"/>
      <c r="AJ82" s="308"/>
      <c r="AK82" s="308"/>
      <c r="AL82" s="308"/>
      <c r="AM82" s="308"/>
      <c r="AN82" s="308"/>
      <c r="AO82" s="308"/>
      <c r="AP82" s="308"/>
      <c r="AQ82" s="308"/>
      <c r="AR82" s="308"/>
      <c r="AS82" s="308"/>
      <c r="AT82" s="308"/>
      <c r="AU82" s="308"/>
      <c r="AV82" s="308"/>
      <c r="AW82" s="308"/>
      <c r="AX82" s="308"/>
      <c r="AY82" s="308"/>
      <c r="AZ82" s="308"/>
      <c r="BA82" s="308"/>
      <c r="BB82" s="308"/>
      <c r="BC82" s="308"/>
      <c r="BD82" s="308"/>
      <c r="BE82" s="308"/>
      <c r="BF82" s="308"/>
      <c r="BG82" s="308"/>
      <c r="BH82" s="308"/>
      <c r="BI82" s="308"/>
      <c r="BJ82" s="308"/>
      <c r="BK82" s="308"/>
      <c r="BL82" s="308"/>
      <c r="BM82" s="308"/>
      <c r="BN82" s="308"/>
      <c r="BO82" s="308"/>
      <c r="BP82" s="308"/>
      <c r="BQ82" s="308"/>
      <c r="BR82" s="308"/>
      <c r="BS82" s="308"/>
      <c r="BT82" s="308"/>
      <c r="BU82" s="308"/>
      <c r="BV82" s="308"/>
      <c r="BW82" s="308"/>
      <c r="BX82" s="308"/>
      <c r="BY82" s="308"/>
      <c r="BZ82" s="308"/>
      <c r="CA82" s="308"/>
      <c r="CB82" s="308"/>
      <c r="CC82" s="308"/>
      <c r="CD82" s="308"/>
      <c r="CE82" s="308"/>
      <c r="CF82" s="308"/>
      <c r="CG82" s="308"/>
      <c r="CH82" s="308"/>
      <c r="CI82" s="308"/>
      <c r="CJ82" s="308"/>
      <c r="CK82" s="308"/>
      <c r="CL82" s="308"/>
      <c r="CM82" s="308"/>
      <c r="CN82" s="308"/>
      <c r="CO82" s="308"/>
      <c r="CP82" s="308"/>
      <c r="CQ82" s="308"/>
      <c r="CR82" s="308"/>
      <c r="CS82" s="308"/>
      <c r="CT82" s="308"/>
      <c r="CU82" s="308"/>
      <c r="CV82" s="308"/>
      <c r="CW82" s="308"/>
      <c r="CX82" s="308"/>
      <c r="CY82" s="308"/>
      <c r="CZ82" s="308"/>
      <c r="DA82" s="308"/>
      <c r="DB82" s="308"/>
      <c r="DC82" s="308"/>
      <c r="DD82" s="308"/>
      <c r="DE82" s="308"/>
      <c r="DF82" s="308"/>
      <c r="DG82" s="308"/>
      <c r="DH82" s="308"/>
      <c r="DI82" s="308"/>
      <c r="DJ82" s="308"/>
      <c r="DK82" s="308"/>
      <c r="DL82" s="308"/>
      <c r="DM82" s="308"/>
      <c r="DN82" s="308"/>
      <c r="DO82" s="308"/>
      <c r="DP82" s="308"/>
      <c r="DQ82" s="308"/>
      <c r="DR82" s="308"/>
      <c r="DS82" s="308"/>
      <c r="DT82" s="308"/>
      <c r="DU82" s="308"/>
      <c r="DV82" s="308"/>
      <c r="DW82" s="308"/>
      <c r="DX82" s="308"/>
      <c r="DY82" s="308"/>
      <c r="DZ82" s="308"/>
      <c r="EA82" s="308"/>
      <c r="EB82" s="308"/>
      <c r="EC82" s="308"/>
      <c r="ED82" s="308"/>
      <c r="EE82" s="308"/>
      <c r="EF82" s="308"/>
      <c r="EG82" s="308"/>
      <c r="EH82" s="308"/>
      <c r="EI82" s="308"/>
      <c r="EJ82" s="308"/>
      <c r="EK82" s="308"/>
      <c r="EL82" s="308"/>
      <c r="EM82" s="308"/>
      <c r="EN82" s="308"/>
      <c r="EO82" s="308"/>
      <c r="EP82" s="308"/>
      <c r="EQ82" s="308"/>
      <c r="ER82" s="308"/>
      <c r="ES82" s="308"/>
      <c r="ET82" s="308"/>
      <c r="EU82" s="308"/>
      <c r="EV82" s="308"/>
      <c r="EW82" s="308"/>
      <c r="EX82" s="308"/>
      <c r="EY82" s="308"/>
      <c r="EZ82" s="308"/>
      <c r="FA82" s="308"/>
      <c r="FB82" s="308"/>
      <c r="FC82" s="308"/>
      <c r="FD82" s="308"/>
      <c r="FE82" s="308"/>
      <c r="FF82" s="308"/>
      <c r="FG82" s="308"/>
      <c r="FH82" s="308"/>
      <c r="FI82" s="308"/>
      <c r="FJ82" s="308"/>
      <c r="FK82" s="308"/>
      <c r="FL82" s="308"/>
      <c r="FM82" s="308"/>
      <c r="FN82" s="308"/>
      <c r="FO82" s="308"/>
      <c r="FP82" s="308"/>
      <c r="FQ82" s="308"/>
      <c r="FR82" s="308"/>
      <c r="FS82" s="308"/>
      <c r="FT82" s="308"/>
      <c r="FU82" s="308"/>
      <c r="FV82" s="308"/>
      <c r="FW82" s="308"/>
      <c r="FX82" s="308"/>
      <c r="FY82" s="308"/>
      <c r="FZ82" s="308"/>
      <c r="GA82" s="308"/>
      <c r="GB82" s="308"/>
      <c r="GC82" s="308"/>
      <c r="GD82" s="308"/>
      <c r="GE82" s="308"/>
      <c r="GF82" s="308"/>
      <c r="GG82" s="308"/>
      <c r="GH82" s="308"/>
      <c r="GI82" s="308"/>
      <c r="GJ82" s="308"/>
      <c r="GK82" s="308"/>
      <c r="GL82" s="308"/>
      <c r="GM82" s="308"/>
      <c r="GN82" s="308"/>
      <c r="GO82" s="308"/>
      <c r="GP82" s="308"/>
      <c r="GQ82" s="308"/>
      <c r="GR82" s="308"/>
      <c r="GS82" s="308"/>
      <c r="GT82" s="308"/>
      <c r="GU82" s="308"/>
      <c r="GV82" s="308"/>
      <c r="GW82" s="308"/>
      <c r="GX82" s="308"/>
      <c r="GY82" s="308"/>
      <c r="GZ82" s="308"/>
      <c r="HA82" s="308"/>
      <c r="HB82" s="308"/>
      <c r="HC82" s="308"/>
      <c r="HD82" s="308"/>
      <c r="HE82" s="308"/>
      <c r="HF82" s="308"/>
      <c r="HG82" s="308"/>
      <c r="HH82" s="308"/>
      <c r="HI82" s="308"/>
      <c r="HJ82" s="308"/>
      <c r="HK82" s="308"/>
      <c r="HL82" s="308"/>
      <c r="HM82" s="308"/>
      <c r="HN82" s="308"/>
      <c r="HO82" s="308"/>
      <c r="HP82" s="308"/>
      <c r="HQ82" s="308"/>
    </row>
    <row r="83" spans="2:225" s="1" customFormat="1" ht="15.75">
      <c r="E83" s="2"/>
      <c r="H83" s="197"/>
      <c r="K83" s="319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308"/>
      <c r="AA83" s="308"/>
      <c r="AB83" s="308"/>
      <c r="AC83" s="308"/>
      <c r="AD83" s="308"/>
      <c r="AE83" s="308"/>
      <c r="AF83" s="308"/>
      <c r="AG83" s="308"/>
      <c r="AH83" s="308"/>
      <c r="AI83" s="308"/>
      <c r="AJ83" s="308"/>
      <c r="AK83" s="308"/>
      <c r="AL83" s="308"/>
      <c r="AM83" s="308"/>
      <c r="AN83" s="308"/>
      <c r="AO83" s="308"/>
      <c r="AP83" s="308"/>
      <c r="AQ83" s="308"/>
      <c r="AR83" s="308"/>
      <c r="AS83" s="308"/>
      <c r="AT83" s="308"/>
      <c r="AU83" s="308"/>
      <c r="AV83" s="308"/>
      <c r="AW83" s="308"/>
      <c r="AX83" s="308"/>
      <c r="AY83" s="308"/>
      <c r="AZ83" s="308"/>
      <c r="BA83" s="308"/>
      <c r="BB83" s="308"/>
      <c r="BC83" s="308"/>
      <c r="BD83" s="308"/>
      <c r="BE83" s="308"/>
      <c r="BF83" s="308"/>
      <c r="BG83" s="308"/>
      <c r="BH83" s="308"/>
      <c r="BI83" s="308"/>
      <c r="BJ83" s="308"/>
      <c r="BK83" s="308"/>
      <c r="BL83" s="308"/>
      <c r="BM83" s="308"/>
      <c r="BN83" s="308"/>
      <c r="BO83" s="308"/>
      <c r="BP83" s="308"/>
      <c r="BQ83" s="308"/>
      <c r="BR83" s="308"/>
      <c r="BS83" s="308"/>
      <c r="BT83" s="308"/>
      <c r="BU83" s="308"/>
      <c r="BV83" s="308"/>
      <c r="BW83" s="308"/>
      <c r="BX83" s="308"/>
      <c r="BY83" s="308"/>
      <c r="BZ83" s="308"/>
      <c r="CA83" s="308"/>
      <c r="CB83" s="308"/>
      <c r="CC83" s="308"/>
      <c r="CD83" s="308"/>
      <c r="CE83" s="308"/>
      <c r="CF83" s="308"/>
      <c r="CG83" s="308"/>
      <c r="CH83" s="308"/>
      <c r="CI83" s="308"/>
      <c r="CJ83" s="308"/>
      <c r="CK83" s="308"/>
      <c r="CL83" s="308"/>
      <c r="CM83" s="308"/>
      <c r="CN83" s="308"/>
      <c r="CO83" s="308"/>
      <c r="CP83" s="308"/>
      <c r="CQ83" s="308"/>
      <c r="CR83" s="308"/>
      <c r="CS83" s="308"/>
      <c r="CT83" s="308"/>
      <c r="CU83" s="308"/>
      <c r="CV83" s="308"/>
      <c r="CW83" s="308"/>
      <c r="CX83" s="308"/>
      <c r="CY83" s="308"/>
      <c r="CZ83" s="308"/>
      <c r="DA83" s="308"/>
      <c r="DB83" s="308"/>
      <c r="DC83" s="308"/>
      <c r="DD83" s="308"/>
      <c r="DE83" s="308"/>
      <c r="DF83" s="308"/>
      <c r="DG83" s="308"/>
      <c r="DH83" s="308"/>
      <c r="DI83" s="308"/>
      <c r="DJ83" s="308"/>
      <c r="DK83" s="308"/>
      <c r="DL83" s="308"/>
      <c r="DM83" s="308"/>
      <c r="DN83" s="308"/>
      <c r="DO83" s="308"/>
      <c r="DP83" s="308"/>
      <c r="DQ83" s="308"/>
      <c r="DR83" s="308"/>
      <c r="DS83" s="308"/>
      <c r="DT83" s="308"/>
      <c r="DU83" s="308"/>
      <c r="DV83" s="308"/>
      <c r="DW83" s="308"/>
      <c r="DX83" s="308"/>
      <c r="DY83" s="308"/>
      <c r="DZ83" s="308"/>
      <c r="EA83" s="308"/>
      <c r="EB83" s="308"/>
      <c r="EC83" s="308"/>
      <c r="ED83" s="308"/>
      <c r="EE83" s="308"/>
      <c r="EF83" s="308"/>
      <c r="EG83" s="308"/>
      <c r="EH83" s="308"/>
      <c r="EI83" s="308"/>
      <c r="EJ83" s="308"/>
      <c r="EK83" s="308"/>
      <c r="EL83" s="308"/>
      <c r="EM83" s="308"/>
      <c r="EN83" s="308"/>
      <c r="EO83" s="308"/>
      <c r="EP83" s="308"/>
      <c r="EQ83" s="308"/>
      <c r="ER83" s="308"/>
      <c r="ES83" s="308"/>
      <c r="ET83" s="308"/>
      <c r="EU83" s="308"/>
      <c r="EV83" s="308"/>
      <c r="EW83" s="308"/>
      <c r="EX83" s="308"/>
      <c r="EY83" s="308"/>
      <c r="EZ83" s="308"/>
      <c r="FA83" s="308"/>
      <c r="FB83" s="308"/>
      <c r="FC83" s="308"/>
      <c r="FD83" s="308"/>
      <c r="FE83" s="308"/>
      <c r="FF83" s="308"/>
      <c r="FG83" s="308"/>
      <c r="FH83" s="308"/>
      <c r="FI83" s="308"/>
      <c r="FJ83" s="308"/>
      <c r="FK83" s="308"/>
      <c r="FL83" s="308"/>
      <c r="FM83" s="308"/>
      <c r="FN83" s="308"/>
      <c r="FO83" s="308"/>
      <c r="FP83" s="308"/>
      <c r="FQ83" s="308"/>
      <c r="FR83" s="308"/>
      <c r="FS83" s="308"/>
      <c r="FT83" s="308"/>
      <c r="FU83" s="308"/>
      <c r="FV83" s="308"/>
      <c r="FW83" s="308"/>
      <c r="FX83" s="308"/>
      <c r="FY83" s="308"/>
      <c r="FZ83" s="308"/>
      <c r="GA83" s="308"/>
      <c r="GB83" s="308"/>
      <c r="GC83" s="308"/>
      <c r="GD83" s="308"/>
      <c r="GE83" s="308"/>
      <c r="GF83" s="308"/>
      <c r="GG83" s="308"/>
      <c r="GH83" s="308"/>
      <c r="GI83" s="308"/>
      <c r="GJ83" s="308"/>
      <c r="GK83" s="308"/>
      <c r="GL83" s="308"/>
      <c r="GM83" s="308"/>
      <c r="GN83" s="308"/>
      <c r="GO83" s="308"/>
      <c r="GP83" s="308"/>
      <c r="GQ83" s="308"/>
      <c r="GR83" s="308"/>
      <c r="GS83" s="308"/>
      <c r="GT83" s="308"/>
      <c r="GU83" s="308"/>
      <c r="GV83" s="308"/>
      <c r="GW83" s="308"/>
      <c r="GX83" s="308"/>
      <c r="GY83" s="308"/>
      <c r="GZ83" s="308"/>
      <c r="HA83" s="308"/>
      <c r="HB83" s="308"/>
      <c r="HC83" s="308"/>
      <c r="HD83" s="308"/>
      <c r="HE83" s="308"/>
      <c r="HF83" s="308"/>
      <c r="HG83" s="308"/>
      <c r="HH83" s="308"/>
      <c r="HI83" s="308"/>
      <c r="HJ83" s="308"/>
      <c r="HK83" s="308"/>
      <c r="HL83" s="308"/>
      <c r="HM83" s="308"/>
      <c r="HN83" s="308"/>
      <c r="HO83" s="308"/>
      <c r="HP83" s="308"/>
      <c r="HQ83" s="308"/>
    </row>
    <row r="84" spans="2:225" s="1" customFormat="1" ht="15.75">
      <c r="E84" s="2"/>
      <c r="H84" s="197" t="s">
        <v>161</v>
      </c>
      <c r="K84" s="319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308"/>
      <c r="AB84" s="308"/>
      <c r="AC84" s="308"/>
      <c r="AD84" s="308"/>
      <c r="AE84" s="308"/>
      <c r="AF84" s="308"/>
      <c r="AG84" s="308"/>
      <c r="AH84" s="308"/>
      <c r="AI84" s="308"/>
      <c r="AJ84" s="308"/>
      <c r="AK84" s="308"/>
      <c r="AL84" s="308"/>
      <c r="AM84" s="308"/>
      <c r="AN84" s="308"/>
      <c r="AO84" s="308"/>
      <c r="AP84" s="308"/>
      <c r="AQ84" s="308"/>
      <c r="AR84" s="308"/>
      <c r="AS84" s="308"/>
      <c r="AT84" s="308"/>
      <c r="AU84" s="308"/>
      <c r="AV84" s="308"/>
      <c r="AW84" s="308"/>
      <c r="AX84" s="308"/>
      <c r="AY84" s="308"/>
      <c r="AZ84" s="308"/>
      <c r="BA84" s="308"/>
      <c r="BB84" s="308"/>
      <c r="BC84" s="308"/>
      <c r="BD84" s="308"/>
      <c r="BE84" s="308"/>
      <c r="BF84" s="308"/>
      <c r="BG84" s="308"/>
      <c r="BH84" s="308"/>
      <c r="BI84" s="308"/>
      <c r="BJ84" s="308"/>
      <c r="BK84" s="308"/>
      <c r="BL84" s="308"/>
      <c r="BM84" s="308"/>
      <c r="BN84" s="308"/>
      <c r="BO84" s="308"/>
      <c r="BP84" s="308"/>
      <c r="BQ84" s="308"/>
      <c r="BR84" s="308"/>
      <c r="BS84" s="308"/>
      <c r="BT84" s="308"/>
      <c r="BU84" s="308"/>
      <c r="BV84" s="308"/>
      <c r="BW84" s="308"/>
      <c r="BX84" s="308"/>
      <c r="BY84" s="308"/>
      <c r="BZ84" s="308"/>
      <c r="CA84" s="308"/>
      <c r="CB84" s="308"/>
      <c r="CC84" s="308"/>
      <c r="CD84" s="308"/>
      <c r="CE84" s="308"/>
      <c r="CF84" s="308"/>
      <c r="CG84" s="308"/>
      <c r="CH84" s="308"/>
      <c r="CI84" s="308"/>
      <c r="CJ84" s="308"/>
      <c r="CK84" s="308"/>
      <c r="CL84" s="308"/>
      <c r="CM84" s="308"/>
      <c r="CN84" s="308"/>
      <c r="CO84" s="308"/>
      <c r="CP84" s="308"/>
      <c r="CQ84" s="308"/>
      <c r="CR84" s="308"/>
      <c r="CS84" s="308"/>
      <c r="CT84" s="308"/>
      <c r="CU84" s="308"/>
      <c r="CV84" s="308"/>
      <c r="CW84" s="308"/>
      <c r="CX84" s="308"/>
      <c r="CY84" s="308"/>
      <c r="CZ84" s="308"/>
      <c r="DA84" s="308"/>
      <c r="DB84" s="308"/>
      <c r="DC84" s="308"/>
      <c r="DD84" s="308"/>
      <c r="DE84" s="308"/>
      <c r="DF84" s="308"/>
      <c r="DG84" s="308"/>
      <c r="DH84" s="308"/>
      <c r="DI84" s="308"/>
      <c r="DJ84" s="308"/>
      <c r="DK84" s="308"/>
      <c r="DL84" s="308"/>
      <c r="DM84" s="308"/>
      <c r="DN84" s="308"/>
      <c r="DO84" s="308"/>
      <c r="DP84" s="308"/>
      <c r="DQ84" s="308"/>
      <c r="DR84" s="308"/>
      <c r="DS84" s="308"/>
      <c r="DT84" s="308"/>
      <c r="DU84" s="308"/>
      <c r="DV84" s="308"/>
      <c r="DW84" s="308"/>
      <c r="DX84" s="308"/>
      <c r="DY84" s="308"/>
      <c r="DZ84" s="308"/>
      <c r="EA84" s="308"/>
      <c r="EB84" s="308"/>
      <c r="EC84" s="308"/>
      <c r="ED84" s="308"/>
      <c r="EE84" s="308"/>
      <c r="EF84" s="308"/>
      <c r="EG84" s="308"/>
      <c r="EH84" s="308"/>
      <c r="EI84" s="308"/>
      <c r="EJ84" s="308"/>
      <c r="EK84" s="308"/>
      <c r="EL84" s="308"/>
      <c r="EM84" s="308"/>
      <c r="EN84" s="308"/>
      <c r="EO84" s="308"/>
      <c r="EP84" s="308"/>
      <c r="EQ84" s="308"/>
      <c r="ER84" s="308"/>
      <c r="ES84" s="308"/>
      <c r="ET84" s="308"/>
      <c r="EU84" s="308"/>
      <c r="EV84" s="308"/>
      <c r="EW84" s="308"/>
      <c r="EX84" s="308"/>
      <c r="EY84" s="308"/>
      <c r="EZ84" s="308"/>
      <c r="FA84" s="308"/>
      <c r="FB84" s="308"/>
      <c r="FC84" s="308"/>
      <c r="FD84" s="308"/>
      <c r="FE84" s="308"/>
      <c r="FF84" s="308"/>
      <c r="FG84" s="308"/>
      <c r="FH84" s="308"/>
      <c r="FI84" s="308"/>
      <c r="FJ84" s="308"/>
      <c r="FK84" s="308"/>
      <c r="FL84" s="308"/>
      <c r="FM84" s="308"/>
      <c r="FN84" s="308"/>
      <c r="FO84" s="308"/>
      <c r="FP84" s="308"/>
      <c r="FQ84" s="308"/>
      <c r="FR84" s="308"/>
      <c r="FS84" s="308"/>
      <c r="FT84" s="308"/>
      <c r="FU84" s="308"/>
      <c r="FV84" s="308"/>
      <c r="FW84" s="308"/>
      <c r="FX84" s="308"/>
      <c r="FY84" s="308"/>
      <c r="FZ84" s="308"/>
      <c r="GA84" s="308"/>
      <c r="GB84" s="308"/>
      <c r="GC84" s="308"/>
      <c r="GD84" s="308"/>
      <c r="GE84" s="308"/>
      <c r="GF84" s="308"/>
      <c r="GG84" s="308"/>
      <c r="GH84" s="308"/>
      <c r="GI84" s="308"/>
      <c r="GJ84" s="308"/>
      <c r="GK84" s="308"/>
      <c r="GL84" s="308"/>
      <c r="GM84" s="308"/>
      <c r="GN84" s="308"/>
      <c r="GO84" s="308"/>
      <c r="GP84" s="308"/>
      <c r="GQ84" s="308"/>
      <c r="GR84" s="308"/>
      <c r="GS84" s="308"/>
      <c r="GT84" s="308"/>
      <c r="GU84" s="308"/>
      <c r="GV84" s="308"/>
      <c r="GW84" s="308"/>
      <c r="GX84" s="308"/>
      <c r="GY84" s="308"/>
      <c r="GZ84" s="308"/>
      <c r="HA84" s="308"/>
      <c r="HB84" s="308"/>
      <c r="HC84" s="308"/>
      <c r="HD84" s="308"/>
      <c r="HE84" s="308"/>
      <c r="HF84" s="308"/>
      <c r="HG84" s="308"/>
      <c r="HH84" s="308"/>
      <c r="HI84" s="308"/>
      <c r="HJ84" s="308"/>
      <c r="HK84" s="308"/>
      <c r="HL84" s="308"/>
      <c r="HM84" s="308"/>
      <c r="HN84" s="308"/>
      <c r="HO84" s="308"/>
      <c r="HP84" s="308"/>
      <c r="HQ84" s="308"/>
    </row>
    <row r="85" spans="2:225" s="1" customFormat="1" ht="15.75">
      <c r="C85"/>
      <c r="D85"/>
      <c r="E85"/>
      <c r="F85"/>
      <c r="H85" s="197" t="s">
        <v>162</v>
      </c>
      <c r="K85" s="316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308"/>
      <c r="AB85" s="308"/>
      <c r="AC85" s="308"/>
      <c r="AD85" s="308"/>
      <c r="AE85" s="308"/>
      <c r="AF85" s="308"/>
      <c r="AG85" s="308"/>
      <c r="AH85" s="308"/>
      <c r="AI85" s="308"/>
      <c r="AJ85" s="308"/>
      <c r="AK85" s="308"/>
      <c r="AL85" s="308"/>
      <c r="AM85" s="308"/>
      <c r="AN85" s="308"/>
      <c r="AO85" s="308"/>
      <c r="AP85" s="308"/>
      <c r="AQ85" s="308"/>
      <c r="AR85" s="308"/>
      <c r="AS85" s="308"/>
      <c r="AT85" s="308"/>
      <c r="AU85" s="308"/>
      <c r="AV85" s="308"/>
      <c r="AW85" s="308"/>
      <c r="AX85" s="308"/>
      <c r="AY85" s="308"/>
      <c r="AZ85" s="308"/>
      <c r="BA85" s="308"/>
      <c r="BB85" s="308"/>
      <c r="BC85" s="308"/>
      <c r="BD85" s="308"/>
      <c r="BE85" s="308"/>
      <c r="BF85" s="308"/>
      <c r="BG85" s="308"/>
      <c r="BH85" s="308"/>
      <c r="BI85" s="308"/>
      <c r="BJ85" s="308"/>
      <c r="BK85" s="308"/>
      <c r="BL85" s="308"/>
      <c r="BM85" s="308"/>
      <c r="BN85" s="308"/>
      <c r="BO85" s="308"/>
      <c r="BP85" s="308"/>
      <c r="BQ85" s="308"/>
      <c r="BR85" s="308"/>
      <c r="BS85" s="308"/>
      <c r="BT85" s="308"/>
      <c r="BU85" s="308"/>
      <c r="BV85" s="308"/>
      <c r="BW85" s="308"/>
      <c r="BX85" s="308"/>
      <c r="BY85" s="308"/>
      <c r="BZ85" s="308"/>
      <c r="CA85" s="308"/>
      <c r="CB85" s="308"/>
      <c r="CC85" s="308"/>
      <c r="CD85" s="308"/>
      <c r="CE85" s="308"/>
      <c r="CF85" s="308"/>
      <c r="CG85" s="308"/>
      <c r="CH85" s="308"/>
      <c r="CI85" s="308"/>
      <c r="CJ85" s="308"/>
      <c r="CK85" s="308"/>
      <c r="CL85" s="308"/>
      <c r="CM85" s="308"/>
      <c r="CN85" s="308"/>
      <c r="CO85" s="308"/>
      <c r="CP85" s="308"/>
      <c r="CQ85" s="308"/>
      <c r="CR85" s="308"/>
      <c r="CS85" s="308"/>
      <c r="CT85" s="308"/>
      <c r="CU85" s="308"/>
      <c r="CV85" s="308"/>
      <c r="CW85" s="308"/>
      <c r="CX85" s="308"/>
      <c r="CY85" s="308"/>
      <c r="CZ85" s="308"/>
      <c r="DA85" s="308"/>
      <c r="DB85" s="308"/>
      <c r="DC85" s="308"/>
      <c r="DD85" s="308"/>
      <c r="DE85" s="308"/>
      <c r="DF85" s="308"/>
      <c r="DG85" s="308"/>
      <c r="DH85" s="308"/>
      <c r="DI85" s="308"/>
      <c r="DJ85" s="308"/>
      <c r="DK85" s="308"/>
      <c r="DL85" s="308"/>
      <c r="DM85" s="308"/>
      <c r="DN85" s="308"/>
      <c r="DO85" s="308"/>
      <c r="DP85" s="308"/>
      <c r="DQ85" s="308"/>
      <c r="DR85" s="308"/>
      <c r="DS85" s="308"/>
      <c r="DT85" s="308"/>
      <c r="DU85" s="308"/>
      <c r="DV85" s="308"/>
      <c r="DW85" s="308"/>
      <c r="DX85" s="308"/>
      <c r="DY85" s="308"/>
      <c r="DZ85" s="308"/>
      <c r="EA85" s="308"/>
      <c r="EB85" s="308"/>
      <c r="EC85" s="308"/>
      <c r="ED85" s="308"/>
      <c r="EE85" s="308"/>
      <c r="EF85" s="308"/>
      <c r="EG85" s="308"/>
      <c r="EH85" s="308"/>
      <c r="EI85" s="308"/>
      <c r="EJ85" s="308"/>
      <c r="EK85" s="308"/>
      <c r="EL85" s="308"/>
      <c r="EM85" s="308"/>
      <c r="EN85" s="308"/>
      <c r="EO85" s="308"/>
      <c r="EP85" s="308"/>
      <c r="EQ85" s="308"/>
      <c r="ER85" s="308"/>
      <c r="ES85" s="308"/>
      <c r="ET85" s="308"/>
      <c r="EU85" s="308"/>
      <c r="EV85" s="308"/>
      <c r="EW85" s="308"/>
      <c r="EX85" s="308"/>
      <c r="EY85" s="308"/>
      <c r="EZ85" s="308"/>
      <c r="FA85" s="308"/>
      <c r="FB85" s="308"/>
      <c r="FC85" s="308"/>
      <c r="FD85" s="308"/>
      <c r="FE85" s="308"/>
      <c r="FF85" s="308"/>
      <c r="FG85" s="308"/>
      <c r="FH85" s="308"/>
      <c r="FI85" s="308"/>
      <c r="FJ85" s="308"/>
      <c r="FK85" s="308"/>
      <c r="FL85" s="308"/>
      <c r="FM85" s="308"/>
      <c r="FN85" s="308"/>
      <c r="FO85" s="308"/>
      <c r="FP85" s="308"/>
      <c r="FQ85" s="308"/>
      <c r="FR85" s="308"/>
      <c r="FS85" s="308"/>
      <c r="FT85" s="308"/>
      <c r="FU85" s="308"/>
      <c r="FV85" s="308"/>
      <c r="FW85" s="308"/>
      <c r="FX85" s="308"/>
      <c r="FY85" s="308"/>
      <c r="FZ85" s="308"/>
      <c r="GA85" s="308"/>
      <c r="GB85" s="308"/>
      <c r="GC85" s="308"/>
      <c r="GD85" s="308"/>
      <c r="GE85" s="308"/>
      <c r="GF85" s="308"/>
      <c r="GG85" s="308"/>
      <c r="GH85" s="308"/>
      <c r="GI85" s="308"/>
      <c r="GJ85" s="308"/>
      <c r="GK85" s="308"/>
      <c r="GL85" s="308"/>
      <c r="GM85" s="308"/>
      <c r="GN85" s="308"/>
      <c r="GO85" s="308"/>
      <c r="GP85" s="308"/>
      <c r="GQ85" s="308"/>
      <c r="GR85" s="308"/>
      <c r="GS85" s="308"/>
      <c r="GT85" s="308"/>
      <c r="GU85" s="308"/>
      <c r="GV85" s="308"/>
      <c r="GW85" s="308"/>
      <c r="GX85" s="308"/>
      <c r="GY85" s="308"/>
      <c r="GZ85" s="308"/>
      <c r="HA85" s="308"/>
      <c r="HB85" s="308"/>
      <c r="HC85" s="308"/>
      <c r="HD85" s="308"/>
      <c r="HE85" s="308"/>
      <c r="HF85" s="308"/>
      <c r="HG85" s="308"/>
      <c r="HH85" s="308"/>
      <c r="HI85" s="308"/>
      <c r="HJ85" s="308"/>
      <c r="HK85" s="308"/>
      <c r="HL85" s="308"/>
      <c r="HM85" s="308"/>
      <c r="HN85" s="308"/>
      <c r="HO85" s="308"/>
      <c r="HP85" s="308"/>
      <c r="HQ85" s="308"/>
    </row>
    <row r="86" spans="2:225" s="1" customFormat="1" ht="15.75">
      <c r="B86" s="336" t="s">
        <v>139</v>
      </c>
      <c r="E86" s="197"/>
      <c r="H86" s="197" t="s">
        <v>163</v>
      </c>
      <c r="K86" s="330"/>
      <c r="L86" s="308"/>
      <c r="M86" s="308"/>
      <c r="N86" s="308"/>
      <c r="O86" s="308"/>
      <c r="P86" s="308"/>
      <c r="Q86" s="308"/>
      <c r="R86" s="308"/>
      <c r="S86" s="308"/>
      <c r="T86" s="308"/>
      <c r="U86" s="308"/>
      <c r="V86" s="308"/>
      <c r="W86" s="308"/>
      <c r="X86" s="308"/>
      <c r="Y86" s="308"/>
      <c r="Z86" s="308"/>
      <c r="AA86" s="308"/>
      <c r="AB86" s="308"/>
      <c r="AC86" s="308"/>
      <c r="AD86" s="308"/>
      <c r="AE86" s="308"/>
      <c r="AF86" s="308"/>
      <c r="AG86" s="308"/>
      <c r="AH86" s="308"/>
      <c r="AI86" s="308"/>
      <c r="AJ86" s="308"/>
      <c r="AK86" s="308"/>
      <c r="AL86" s="308"/>
      <c r="AM86" s="308"/>
      <c r="AN86" s="308"/>
      <c r="AO86" s="308"/>
      <c r="AP86" s="308"/>
      <c r="AQ86" s="308"/>
      <c r="AR86" s="308"/>
      <c r="AS86" s="308"/>
      <c r="AT86" s="308"/>
      <c r="AU86" s="308"/>
      <c r="AV86" s="308"/>
      <c r="AW86" s="308"/>
      <c r="AX86" s="308"/>
      <c r="AY86" s="308"/>
      <c r="AZ86" s="308"/>
      <c r="BA86" s="308"/>
      <c r="BB86" s="308"/>
      <c r="BC86" s="308"/>
      <c r="BD86" s="308"/>
      <c r="BE86" s="308"/>
      <c r="BF86" s="308"/>
      <c r="BG86" s="308"/>
      <c r="BH86" s="308"/>
      <c r="BI86" s="308"/>
      <c r="BJ86" s="308"/>
      <c r="BK86" s="308"/>
      <c r="BL86" s="308"/>
      <c r="BM86" s="308"/>
      <c r="BN86" s="308"/>
      <c r="BO86" s="308"/>
      <c r="BP86" s="308"/>
      <c r="BQ86" s="308"/>
      <c r="BR86" s="308"/>
      <c r="BS86" s="308"/>
      <c r="BT86" s="308"/>
      <c r="BU86" s="308"/>
      <c r="BV86" s="308"/>
      <c r="BW86" s="308"/>
      <c r="BX86" s="308"/>
      <c r="BY86" s="308"/>
      <c r="BZ86" s="308"/>
      <c r="CA86" s="308"/>
      <c r="CB86" s="308"/>
      <c r="CC86" s="308"/>
      <c r="CD86" s="308"/>
      <c r="CE86" s="308"/>
      <c r="CF86" s="308"/>
      <c r="CG86" s="308"/>
      <c r="CH86" s="308"/>
      <c r="CI86" s="308"/>
      <c r="CJ86" s="308"/>
      <c r="CK86" s="308"/>
      <c r="CL86" s="308"/>
      <c r="CM86" s="308"/>
      <c r="CN86" s="308"/>
      <c r="CO86" s="308"/>
      <c r="CP86" s="308"/>
      <c r="CQ86" s="308"/>
      <c r="CR86" s="308"/>
      <c r="CS86" s="308"/>
      <c r="CT86" s="308"/>
      <c r="CU86" s="308"/>
      <c r="CV86" s="308"/>
      <c r="CW86" s="308"/>
      <c r="CX86" s="308"/>
      <c r="CY86" s="308"/>
      <c r="CZ86" s="308"/>
      <c r="DA86" s="308"/>
      <c r="DB86" s="308"/>
      <c r="DC86" s="308"/>
      <c r="DD86" s="308"/>
      <c r="DE86" s="308"/>
      <c r="DF86" s="308"/>
      <c r="DG86" s="308"/>
      <c r="DH86" s="308"/>
      <c r="DI86" s="308"/>
      <c r="DJ86" s="308"/>
      <c r="DK86" s="308"/>
      <c r="DL86" s="308"/>
      <c r="DM86" s="308"/>
      <c r="DN86" s="308"/>
      <c r="DO86" s="308"/>
      <c r="DP86" s="308"/>
      <c r="DQ86" s="308"/>
      <c r="DR86" s="308"/>
      <c r="DS86" s="308"/>
      <c r="DT86" s="308"/>
      <c r="DU86" s="308"/>
      <c r="DV86" s="308"/>
      <c r="DW86" s="308"/>
      <c r="DX86" s="308"/>
      <c r="DY86" s="308"/>
      <c r="DZ86" s="308"/>
      <c r="EA86" s="308"/>
      <c r="EB86" s="308"/>
      <c r="EC86" s="308"/>
      <c r="ED86" s="308"/>
      <c r="EE86" s="308"/>
      <c r="EF86" s="308"/>
      <c r="EG86" s="308"/>
      <c r="EH86" s="308"/>
      <c r="EI86" s="308"/>
      <c r="EJ86" s="308"/>
      <c r="EK86" s="308"/>
      <c r="EL86" s="308"/>
      <c r="EM86" s="308"/>
      <c r="EN86" s="308"/>
      <c r="EO86" s="308"/>
      <c r="EP86" s="308"/>
      <c r="EQ86" s="308"/>
      <c r="ER86" s="308"/>
      <c r="ES86" s="308"/>
      <c r="ET86" s="308"/>
      <c r="EU86" s="308"/>
      <c r="EV86" s="308"/>
      <c r="EW86" s="308"/>
      <c r="EX86" s="308"/>
      <c r="EY86" s="308"/>
      <c r="EZ86" s="308"/>
      <c r="FA86" s="308"/>
      <c r="FB86" s="308"/>
      <c r="FC86" s="308"/>
      <c r="FD86" s="308"/>
      <c r="FE86" s="308"/>
      <c r="FF86" s="308"/>
      <c r="FG86" s="308"/>
      <c r="FH86" s="308"/>
      <c r="FI86" s="308"/>
      <c r="FJ86" s="308"/>
      <c r="FK86" s="308"/>
      <c r="FL86" s="308"/>
      <c r="FM86" s="308"/>
      <c r="FN86" s="308"/>
      <c r="FO86" s="308"/>
      <c r="FP86" s="308"/>
      <c r="FQ86" s="308"/>
      <c r="FR86" s="308"/>
      <c r="FS86" s="308"/>
      <c r="FT86" s="308"/>
      <c r="FU86" s="308"/>
      <c r="FV86" s="308"/>
      <c r="FW86" s="308"/>
      <c r="FX86" s="308"/>
      <c r="FY86" s="308"/>
      <c r="FZ86" s="308"/>
      <c r="GA86" s="308"/>
      <c r="GB86" s="308"/>
      <c r="GC86" s="308"/>
      <c r="GD86" s="308"/>
      <c r="GE86" s="308"/>
      <c r="GF86" s="308"/>
      <c r="GG86" s="308"/>
      <c r="GH86" s="308"/>
      <c r="GI86" s="308"/>
      <c r="GJ86" s="308"/>
      <c r="GK86" s="308"/>
      <c r="GL86" s="308"/>
      <c r="GM86" s="308"/>
      <c r="GN86" s="308"/>
      <c r="GO86" s="308"/>
      <c r="GP86" s="308"/>
      <c r="GQ86" s="308"/>
      <c r="GR86" s="308"/>
      <c r="GS86" s="308"/>
      <c r="GT86" s="308"/>
      <c r="GU86" s="308"/>
      <c r="GV86" s="308"/>
      <c r="GW86" s="308"/>
      <c r="GX86" s="308"/>
      <c r="GY86" s="308"/>
      <c r="GZ86" s="308"/>
      <c r="HA86" s="308"/>
      <c r="HB86" s="308"/>
      <c r="HC86" s="308"/>
      <c r="HD86" s="308"/>
      <c r="HE86" s="308"/>
      <c r="HF86" s="308"/>
      <c r="HG86" s="308"/>
      <c r="HH86" s="308"/>
      <c r="HI86" s="308"/>
      <c r="HJ86" s="308"/>
      <c r="HK86" s="308"/>
      <c r="HL86" s="308"/>
      <c r="HM86" s="308"/>
      <c r="HN86" s="308"/>
      <c r="HO86" s="308"/>
      <c r="HP86" s="308"/>
      <c r="HQ86" s="308"/>
    </row>
    <row r="87" spans="2:225" s="7" customFormat="1" ht="15.75">
      <c r="B87" s="286" t="s">
        <v>170</v>
      </c>
      <c r="C87"/>
      <c r="D87" s="1"/>
      <c r="E87"/>
      <c r="F87" s="1"/>
      <c r="G87" s="1"/>
      <c r="H87" s="197" t="s">
        <v>164</v>
      </c>
      <c r="I87" s="1"/>
      <c r="J87" s="1"/>
      <c r="K87" s="331"/>
      <c r="L87" s="311"/>
      <c r="M87" s="311"/>
      <c r="N87" s="311"/>
      <c r="O87" s="311"/>
      <c r="P87" s="311"/>
      <c r="Q87" s="311"/>
      <c r="R87" s="311"/>
      <c r="S87" s="311"/>
      <c r="T87" s="311"/>
      <c r="U87" s="311"/>
      <c r="V87" s="311"/>
      <c r="W87" s="311"/>
      <c r="X87" s="311"/>
      <c r="Y87" s="311"/>
      <c r="Z87" s="311"/>
      <c r="AA87" s="311"/>
      <c r="AB87" s="311"/>
      <c r="AC87" s="311"/>
      <c r="AD87" s="311"/>
      <c r="AE87" s="311"/>
      <c r="AF87" s="311"/>
      <c r="AG87" s="311"/>
      <c r="AH87" s="311"/>
      <c r="AI87" s="311"/>
      <c r="AJ87" s="311"/>
      <c r="AK87" s="311"/>
      <c r="AL87" s="311"/>
      <c r="AM87" s="311"/>
      <c r="AN87" s="311"/>
      <c r="AO87" s="311"/>
      <c r="AP87" s="311"/>
      <c r="AQ87" s="311"/>
      <c r="AR87" s="311"/>
      <c r="AS87" s="311"/>
      <c r="AT87" s="311"/>
      <c r="AU87" s="311"/>
      <c r="AV87" s="311"/>
      <c r="AW87" s="311"/>
      <c r="AX87" s="311"/>
      <c r="AY87" s="311"/>
      <c r="AZ87" s="311"/>
      <c r="BA87" s="311"/>
      <c r="BB87" s="311"/>
      <c r="BC87" s="311"/>
      <c r="BD87" s="311"/>
      <c r="BE87" s="311"/>
      <c r="BF87" s="311"/>
      <c r="BG87" s="311"/>
      <c r="BH87" s="311"/>
      <c r="BI87" s="311"/>
      <c r="BJ87" s="311"/>
      <c r="BK87" s="311"/>
      <c r="BL87" s="311"/>
      <c r="BM87" s="311"/>
      <c r="BN87" s="311"/>
      <c r="BO87" s="311"/>
      <c r="BP87" s="311"/>
      <c r="BQ87" s="311"/>
      <c r="BR87" s="311"/>
      <c r="BS87" s="311"/>
      <c r="BT87" s="311"/>
      <c r="BU87" s="311"/>
      <c r="BV87" s="311"/>
      <c r="BW87" s="311"/>
      <c r="BX87" s="311"/>
      <c r="BY87" s="311"/>
      <c r="BZ87" s="311"/>
      <c r="CA87" s="311"/>
      <c r="CB87" s="311"/>
      <c r="CC87" s="311"/>
      <c r="CD87" s="311"/>
      <c r="CE87" s="311"/>
      <c r="CF87" s="311"/>
      <c r="CG87" s="311"/>
      <c r="CH87" s="311"/>
      <c r="CI87" s="311"/>
      <c r="CJ87" s="311"/>
      <c r="CK87" s="311"/>
      <c r="CL87" s="311"/>
      <c r="CM87" s="311"/>
      <c r="CN87" s="311"/>
      <c r="CO87" s="311"/>
      <c r="CP87" s="311"/>
      <c r="CQ87" s="311"/>
      <c r="CR87" s="311"/>
      <c r="CS87" s="311"/>
      <c r="CT87" s="311"/>
      <c r="CU87" s="311"/>
      <c r="CV87" s="311"/>
      <c r="CW87" s="311"/>
      <c r="CX87" s="311"/>
      <c r="CY87" s="311"/>
      <c r="CZ87" s="311"/>
      <c r="DA87" s="311"/>
      <c r="DB87" s="311"/>
      <c r="DC87" s="311"/>
      <c r="DD87" s="311"/>
      <c r="DE87" s="311"/>
      <c r="DF87" s="311"/>
      <c r="DG87" s="311"/>
      <c r="DH87" s="311"/>
      <c r="DI87" s="311"/>
      <c r="DJ87" s="311"/>
      <c r="DK87" s="311"/>
      <c r="DL87" s="311"/>
      <c r="DM87" s="311"/>
      <c r="DN87" s="311"/>
      <c r="DO87" s="311"/>
      <c r="DP87" s="311"/>
      <c r="DQ87" s="311"/>
      <c r="DR87" s="311"/>
      <c r="DS87" s="311"/>
      <c r="DT87" s="311"/>
      <c r="DU87" s="311"/>
      <c r="DV87" s="311"/>
      <c r="DW87" s="311"/>
      <c r="DX87" s="311"/>
      <c r="DY87" s="311"/>
      <c r="DZ87" s="311"/>
      <c r="EA87" s="311"/>
      <c r="EB87" s="311"/>
      <c r="EC87" s="311"/>
      <c r="ED87" s="311"/>
      <c r="EE87" s="311"/>
      <c r="EF87" s="311"/>
      <c r="EG87" s="311"/>
      <c r="EH87" s="311"/>
      <c r="EI87" s="311"/>
      <c r="EJ87" s="311"/>
      <c r="EK87" s="311"/>
      <c r="EL87" s="311"/>
      <c r="EM87" s="311"/>
      <c r="EN87" s="311"/>
      <c r="EO87" s="311"/>
      <c r="EP87" s="311"/>
      <c r="EQ87" s="311"/>
      <c r="ER87" s="311"/>
      <c r="ES87" s="311"/>
      <c r="ET87" s="311"/>
      <c r="EU87" s="311"/>
      <c r="EV87" s="311"/>
      <c r="EW87" s="311"/>
      <c r="EX87" s="311"/>
      <c r="EY87" s="311"/>
      <c r="EZ87" s="311"/>
      <c r="FA87" s="311"/>
      <c r="FB87" s="311"/>
      <c r="FC87" s="311"/>
      <c r="FD87" s="311"/>
      <c r="FE87" s="311"/>
      <c r="FF87" s="311"/>
      <c r="FG87" s="311"/>
      <c r="FH87" s="311"/>
      <c r="FI87" s="311"/>
      <c r="FJ87" s="311"/>
      <c r="FK87" s="311"/>
      <c r="FL87" s="311"/>
      <c r="FM87" s="311"/>
      <c r="FN87" s="311"/>
      <c r="FO87" s="311"/>
      <c r="FP87" s="311"/>
      <c r="FQ87" s="311"/>
      <c r="FR87" s="311"/>
      <c r="FS87" s="311"/>
      <c r="FT87" s="311"/>
      <c r="FU87" s="311"/>
      <c r="FV87" s="311"/>
      <c r="FW87" s="311"/>
      <c r="FX87" s="311"/>
      <c r="FY87" s="311"/>
      <c r="FZ87" s="311"/>
      <c r="GA87" s="311"/>
      <c r="GB87" s="311"/>
      <c r="GC87" s="311"/>
      <c r="GD87" s="311"/>
      <c r="GE87" s="311"/>
      <c r="GF87" s="311"/>
      <c r="GG87" s="311"/>
      <c r="GH87" s="311"/>
      <c r="GI87" s="311"/>
      <c r="GJ87" s="311"/>
      <c r="GK87" s="311"/>
      <c r="GL87" s="311"/>
      <c r="GM87" s="311"/>
      <c r="GN87" s="311"/>
      <c r="GO87" s="311"/>
      <c r="GP87" s="311"/>
      <c r="GQ87" s="311"/>
      <c r="GR87" s="311"/>
      <c r="GS87" s="311"/>
      <c r="GT87" s="311"/>
      <c r="GU87" s="311"/>
      <c r="GV87" s="311"/>
      <c r="GW87" s="311"/>
      <c r="GX87" s="311"/>
      <c r="GY87" s="311"/>
      <c r="GZ87" s="311"/>
      <c r="HA87" s="311"/>
      <c r="HB87" s="311"/>
      <c r="HC87" s="311"/>
      <c r="HD87" s="311"/>
      <c r="HE87" s="311"/>
      <c r="HF87" s="311"/>
      <c r="HG87" s="311"/>
      <c r="HH87" s="311"/>
      <c r="HI87" s="311"/>
      <c r="HJ87" s="311"/>
      <c r="HK87" s="311"/>
      <c r="HL87" s="311"/>
      <c r="HM87" s="311"/>
      <c r="HN87" s="311"/>
      <c r="HO87" s="311"/>
      <c r="HP87" s="311"/>
      <c r="HQ87" s="311"/>
    </row>
    <row r="88" spans="2:225" s="7" customFormat="1" ht="15.75">
      <c r="B88"/>
      <c r="C88"/>
      <c r="D88" s="1"/>
      <c r="E88"/>
      <c r="F88" s="1"/>
      <c r="G88" s="1"/>
      <c r="H88" s="197"/>
      <c r="I88" s="1"/>
      <c r="J88" s="1"/>
      <c r="K88" s="323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11"/>
      <c r="W88" s="311"/>
      <c r="X88" s="311"/>
      <c r="Y88" s="311"/>
      <c r="Z88" s="311"/>
      <c r="AA88" s="311"/>
      <c r="AB88" s="311"/>
      <c r="AC88" s="311"/>
      <c r="AD88" s="311"/>
      <c r="AE88" s="311"/>
      <c r="AF88" s="311"/>
      <c r="AG88" s="311"/>
      <c r="AH88" s="311"/>
      <c r="AI88" s="311"/>
      <c r="AJ88" s="311"/>
      <c r="AK88" s="311"/>
      <c r="AL88" s="311"/>
      <c r="AM88" s="311"/>
      <c r="AN88" s="311"/>
      <c r="AO88" s="311"/>
      <c r="AP88" s="311"/>
      <c r="AQ88" s="311"/>
      <c r="AR88" s="311"/>
      <c r="AS88" s="311"/>
      <c r="AT88" s="311"/>
      <c r="AU88" s="311"/>
      <c r="AV88" s="311"/>
      <c r="AW88" s="311"/>
      <c r="AX88" s="311"/>
      <c r="AY88" s="311"/>
      <c r="AZ88" s="311"/>
      <c r="BA88" s="311"/>
      <c r="BB88" s="311"/>
      <c r="BC88" s="311"/>
      <c r="BD88" s="311"/>
      <c r="BE88" s="311"/>
      <c r="BF88" s="311"/>
      <c r="BG88" s="311"/>
      <c r="BH88" s="311"/>
      <c r="BI88" s="311"/>
      <c r="BJ88" s="311"/>
      <c r="BK88" s="311"/>
      <c r="BL88" s="311"/>
      <c r="BM88" s="311"/>
      <c r="BN88" s="311"/>
      <c r="BO88" s="311"/>
      <c r="BP88" s="311"/>
      <c r="BQ88" s="311"/>
      <c r="BR88" s="311"/>
      <c r="BS88" s="311"/>
      <c r="BT88" s="311"/>
      <c r="BU88" s="311"/>
      <c r="BV88" s="311"/>
      <c r="BW88" s="311"/>
      <c r="BX88" s="311"/>
      <c r="BY88" s="311"/>
      <c r="BZ88" s="311"/>
      <c r="CA88" s="311"/>
      <c r="CB88" s="311"/>
      <c r="CC88" s="311"/>
      <c r="CD88" s="311"/>
      <c r="CE88" s="311"/>
      <c r="CF88" s="311"/>
      <c r="CG88" s="311"/>
      <c r="CH88" s="311"/>
      <c r="CI88" s="311"/>
      <c r="CJ88" s="311"/>
      <c r="CK88" s="311"/>
      <c r="CL88" s="311"/>
      <c r="CM88" s="311"/>
      <c r="CN88" s="311"/>
      <c r="CO88" s="311"/>
      <c r="CP88" s="311"/>
      <c r="CQ88" s="311"/>
      <c r="CR88" s="311"/>
      <c r="CS88" s="311"/>
      <c r="CT88" s="311"/>
      <c r="CU88" s="311"/>
      <c r="CV88" s="311"/>
      <c r="CW88" s="311"/>
      <c r="CX88" s="311"/>
      <c r="CY88" s="311"/>
      <c r="CZ88" s="311"/>
      <c r="DA88" s="311"/>
      <c r="DB88" s="311"/>
      <c r="DC88" s="311"/>
      <c r="DD88" s="311"/>
      <c r="DE88" s="311"/>
      <c r="DF88" s="311"/>
      <c r="DG88" s="311"/>
      <c r="DH88" s="311"/>
      <c r="DI88" s="311"/>
      <c r="DJ88" s="311"/>
      <c r="DK88" s="311"/>
      <c r="DL88" s="311"/>
      <c r="DM88" s="311"/>
      <c r="DN88" s="311"/>
      <c r="DO88" s="311"/>
      <c r="DP88" s="311"/>
      <c r="DQ88" s="311"/>
      <c r="DR88" s="311"/>
      <c r="DS88" s="311"/>
      <c r="DT88" s="311"/>
      <c r="DU88" s="311"/>
      <c r="DV88" s="311"/>
      <c r="DW88" s="311"/>
      <c r="DX88" s="311"/>
      <c r="DY88" s="311"/>
      <c r="DZ88" s="311"/>
      <c r="EA88" s="311"/>
      <c r="EB88" s="311"/>
      <c r="EC88" s="311"/>
      <c r="ED88" s="311"/>
      <c r="EE88" s="311"/>
      <c r="EF88" s="311"/>
      <c r="EG88" s="311"/>
      <c r="EH88" s="311"/>
      <c r="EI88" s="311"/>
      <c r="EJ88" s="311"/>
      <c r="EK88" s="311"/>
      <c r="EL88" s="311"/>
      <c r="EM88" s="311"/>
      <c r="EN88" s="311"/>
      <c r="EO88" s="311"/>
      <c r="EP88" s="311"/>
      <c r="EQ88" s="311"/>
      <c r="ER88" s="311"/>
      <c r="ES88" s="311"/>
      <c r="ET88" s="311"/>
      <c r="EU88" s="311"/>
      <c r="EV88" s="311"/>
      <c r="EW88" s="311"/>
      <c r="EX88" s="311"/>
      <c r="EY88" s="311"/>
      <c r="EZ88" s="311"/>
      <c r="FA88" s="311"/>
      <c r="FB88" s="311"/>
      <c r="FC88" s="311"/>
      <c r="FD88" s="311"/>
      <c r="FE88" s="311"/>
      <c r="FF88" s="311"/>
      <c r="FG88" s="311"/>
      <c r="FH88" s="311"/>
      <c r="FI88" s="311"/>
      <c r="FJ88" s="311"/>
      <c r="FK88" s="311"/>
      <c r="FL88" s="311"/>
      <c r="FM88" s="311"/>
      <c r="FN88" s="311"/>
      <c r="FO88" s="311"/>
      <c r="FP88" s="311"/>
      <c r="FQ88" s="311"/>
      <c r="FR88" s="311"/>
      <c r="FS88" s="311"/>
      <c r="FT88" s="311"/>
      <c r="FU88" s="311"/>
      <c r="FV88" s="311"/>
      <c r="FW88" s="311"/>
      <c r="FX88" s="311"/>
      <c r="FY88" s="311"/>
      <c r="FZ88" s="311"/>
      <c r="GA88" s="311"/>
      <c r="GB88" s="311"/>
      <c r="GC88" s="311"/>
      <c r="GD88" s="311"/>
      <c r="GE88" s="311"/>
      <c r="GF88" s="311"/>
      <c r="GG88" s="311"/>
      <c r="GH88" s="311"/>
      <c r="GI88" s="311"/>
      <c r="GJ88" s="311"/>
      <c r="GK88" s="311"/>
      <c r="GL88" s="311"/>
      <c r="GM88" s="311"/>
      <c r="GN88" s="311"/>
      <c r="GO88" s="311"/>
      <c r="GP88" s="311"/>
      <c r="GQ88" s="311"/>
      <c r="GR88" s="311"/>
      <c r="GS88" s="311"/>
      <c r="GT88" s="311"/>
      <c r="GU88" s="311"/>
      <c r="GV88" s="311"/>
      <c r="GW88" s="311"/>
      <c r="GX88" s="311"/>
      <c r="GY88" s="311"/>
      <c r="GZ88" s="311"/>
      <c r="HA88" s="311"/>
      <c r="HB88" s="311"/>
      <c r="HC88" s="311"/>
      <c r="HD88" s="311"/>
      <c r="HE88" s="311"/>
      <c r="HF88" s="311"/>
      <c r="HG88" s="311"/>
      <c r="HH88" s="311"/>
      <c r="HI88" s="311"/>
      <c r="HJ88" s="311"/>
      <c r="HK88" s="311"/>
      <c r="HL88" s="311"/>
      <c r="HM88" s="311"/>
      <c r="HN88" s="311"/>
      <c r="HO88" s="311"/>
      <c r="HP88" s="311"/>
      <c r="HQ88" s="311"/>
    </row>
    <row r="89" spans="2:225" s="7" customFormat="1" ht="15.75">
      <c r="B89" s="337" t="s">
        <v>123</v>
      </c>
      <c r="C89" s="1"/>
      <c r="D89" s="1"/>
      <c r="E89"/>
      <c r="F89" s="1"/>
      <c r="G89" s="1"/>
      <c r="H89" s="197" t="s">
        <v>165</v>
      </c>
      <c r="I89" s="1"/>
      <c r="J89" s="1"/>
      <c r="K89" s="33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11"/>
      <c r="W89" s="311"/>
      <c r="X89" s="311"/>
      <c r="Y89" s="311"/>
      <c r="Z89" s="311"/>
      <c r="AA89" s="311"/>
      <c r="AB89" s="311"/>
      <c r="AC89" s="311"/>
      <c r="AD89" s="311"/>
      <c r="AE89" s="311"/>
      <c r="AF89" s="311"/>
      <c r="AG89" s="311"/>
      <c r="AH89" s="311"/>
      <c r="AI89" s="311"/>
      <c r="AJ89" s="311"/>
      <c r="AK89" s="311"/>
      <c r="AL89" s="311"/>
      <c r="AM89" s="311"/>
      <c r="AN89" s="311"/>
      <c r="AO89" s="311"/>
      <c r="AP89" s="311"/>
      <c r="AQ89" s="311"/>
      <c r="AR89" s="311"/>
      <c r="AS89" s="311"/>
      <c r="AT89" s="311"/>
      <c r="AU89" s="311"/>
      <c r="AV89" s="311"/>
      <c r="AW89" s="311"/>
      <c r="AX89" s="311"/>
      <c r="AY89" s="311"/>
      <c r="AZ89" s="311"/>
      <c r="BA89" s="311"/>
      <c r="BB89" s="311"/>
      <c r="BC89" s="311"/>
      <c r="BD89" s="311"/>
      <c r="BE89" s="311"/>
      <c r="BF89" s="311"/>
      <c r="BG89" s="311"/>
      <c r="BH89" s="311"/>
      <c r="BI89" s="311"/>
      <c r="BJ89" s="311"/>
      <c r="BK89" s="311"/>
      <c r="BL89" s="311"/>
      <c r="BM89" s="311"/>
      <c r="BN89" s="311"/>
      <c r="BO89" s="311"/>
      <c r="BP89" s="311"/>
      <c r="BQ89" s="311"/>
      <c r="BR89" s="311"/>
      <c r="BS89" s="311"/>
      <c r="BT89" s="311"/>
      <c r="BU89" s="311"/>
      <c r="BV89" s="311"/>
      <c r="BW89" s="311"/>
      <c r="BX89" s="311"/>
      <c r="BY89" s="311"/>
      <c r="BZ89" s="311"/>
      <c r="CA89" s="311"/>
      <c r="CB89" s="311"/>
      <c r="CC89" s="311"/>
      <c r="CD89" s="311"/>
      <c r="CE89" s="311"/>
      <c r="CF89" s="311"/>
      <c r="CG89" s="311"/>
      <c r="CH89" s="311"/>
      <c r="CI89" s="311"/>
      <c r="CJ89" s="311"/>
      <c r="CK89" s="311"/>
      <c r="CL89" s="311"/>
      <c r="CM89" s="311"/>
      <c r="CN89" s="311"/>
      <c r="CO89" s="311"/>
      <c r="CP89" s="311"/>
      <c r="CQ89" s="311"/>
      <c r="CR89" s="311"/>
      <c r="CS89" s="311"/>
      <c r="CT89" s="311"/>
      <c r="CU89" s="311"/>
      <c r="CV89" s="311"/>
      <c r="CW89" s="311"/>
      <c r="CX89" s="311"/>
      <c r="CY89" s="311"/>
      <c r="CZ89" s="311"/>
      <c r="DA89" s="311"/>
      <c r="DB89" s="311"/>
      <c r="DC89" s="311"/>
      <c r="DD89" s="311"/>
      <c r="DE89" s="311"/>
      <c r="DF89" s="311"/>
      <c r="DG89" s="311"/>
      <c r="DH89" s="311"/>
      <c r="DI89" s="311"/>
      <c r="DJ89" s="311"/>
      <c r="DK89" s="311"/>
      <c r="DL89" s="311"/>
      <c r="DM89" s="311"/>
      <c r="DN89" s="311"/>
      <c r="DO89" s="311"/>
      <c r="DP89" s="311"/>
      <c r="DQ89" s="311"/>
      <c r="DR89" s="311"/>
      <c r="DS89" s="311"/>
      <c r="DT89" s="311"/>
      <c r="DU89" s="311"/>
      <c r="DV89" s="311"/>
      <c r="DW89" s="311"/>
      <c r="DX89" s="311"/>
      <c r="DY89" s="311"/>
      <c r="DZ89" s="311"/>
      <c r="EA89" s="311"/>
      <c r="EB89" s="311"/>
      <c r="EC89" s="311"/>
      <c r="ED89" s="311"/>
      <c r="EE89" s="311"/>
      <c r="EF89" s="311"/>
      <c r="EG89" s="311"/>
      <c r="EH89" s="311"/>
      <c r="EI89" s="311"/>
      <c r="EJ89" s="311"/>
      <c r="EK89" s="311"/>
      <c r="EL89" s="311"/>
      <c r="EM89" s="311"/>
      <c r="EN89" s="311"/>
      <c r="EO89" s="311"/>
      <c r="EP89" s="311"/>
      <c r="EQ89" s="311"/>
      <c r="ER89" s="311"/>
      <c r="ES89" s="311"/>
      <c r="ET89" s="311"/>
      <c r="EU89" s="311"/>
      <c r="EV89" s="311"/>
      <c r="EW89" s="311"/>
      <c r="EX89" s="311"/>
      <c r="EY89" s="311"/>
      <c r="EZ89" s="311"/>
      <c r="FA89" s="311"/>
      <c r="FB89" s="311"/>
      <c r="FC89" s="311"/>
      <c r="FD89" s="311"/>
      <c r="FE89" s="311"/>
      <c r="FF89" s="311"/>
      <c r="FG89" s="311"/>
      <c r="FH89" s="311"/>
      <c r="FI89" s="311"/>
      <c r="FJ89" s="311"/>
      <c r="FK89" s="311"/>
      <c r="FL89" s="311"/>
      <c r="FM89" s="311"/>
      <c r="FN89" s="311"/>
      <c r="FO89" s="311"/>
      <c r="FP89" s="311"/>
      <c r="FQ89" s="311"/>
      <c r="FR89" s="311"/>
      <c r="FS89" s="311"/>
      <c r="FT89" s="311"/>
      <c r="FU89" s="311"/>
      <c r="FV89" s="311"/>
      <c r="FW89" s="311"/>
      <c r="FX89" s="311"/>
      <c r="FY89" s="311"/>
      <c r="FZ89" s="311"/>
      <c r="GA89" s="311"/>
      <c r="GB89" s="311"/>
      <c r="GC89" s="311"/>
      <c r="GD89" s="311"/>
      <c r="GE89" s="311"/>
      <c r="GF89" s="311"/>
      <c r="GG89" s="311"/>
      <c r="GH89" s="311"/>
      <c r="GI89" s="311"/>
      <c r="GJ89" s="311"/>
      <c r="GK89" s="311"/>
      <c r="GL89" s="311"/>
      <c r="GM89" s="311"/>
      <c r="GN89" s="311"/>
      <c r="GO89" s="311"/>
      <c r="GP89" s="311"/>
      <c r="GQ89" s="311"/>
      <c r="GR89" s="311"/>
      <c r="GS89" s="311"/>
      <c r="GT89" s="311"/>
      <c r="GU89" s="311"/>
      <c r="GV89" s="311"/>
      <c r="GW89" s="311"/>
      <c r="GX89" s="311"/>
      <c r="GY89" s="311"/>
      <c r="GZ89" s="311"/>
      <c r="HA89" s="311"/>
      <c r="HB89" s="311"/>
      <c r="HC89" s="311"/>
      <c r="HD89" s="311"/>
      <c r="HE89" s="311"/>
      <c r="HF89" s="311"/>
      <c r="HG89" s="311"/>
      <c r="HH89" s="311"/>
      <c r="HI89" s="311"/>
      <c r="HJ89" s="311"/>
      <c r="HK89" s="311"/>
      <c r="HL89" s="311"/>
      <c r="HM89" s="311"/>
      <c r="HN89" s="311"/>
      <c r="HO89" s="311"/>
      <c r="HP89" s="311"/>
      <c r="HQ89" s="311"/>
    </row>
    <row r="90" spans="2:225" s="7" customFormat="1" ht="15.75">
      <c r="B90" s="338"/>
      <c r="C90"/>
      <c r="D90"/>
      <c r="E90"/>
      <c r="F90" s="1"/>
      <c r="G90" s="1"/>
      <c r="H90"/>
      <c r="I90" s="1"/>
      <c r="J90" s="1"/>
      <c r="K90" s="331"/>
      <c r="L90" s="311"/>
      <c r="M90" s="311"/>
      <c r="N90" s="311"/>
      <c r="O90" s="311"/>
      <c r="P90" s="311"/>
      <c r="Q90" s="311"/>
      <c r="R90" s="311"/>
      <c r="S90" s="311"/>
      <c r="T90" s="311"/>
      <c r="U90" s="311"/>
      <c r="V90" s="311"/>
      <c r="W90" s="311"/>
      <c r="X90" s="311"/>
      <c r="Y90" s="311"/>
      <c r="Z90" s="311"/>
      <c r="AA90" s="311"/>
      <c r="AB90" s="311"/>
      <c r="AC90" s="311"/>
      <c r="AD90" s="311"/>
      <c r="AE90" s="311"/>
      <c r="AF90" s="311"/>
      <c r="AG90" s="311"/>
      <c r="AH90" s="311"/>
      <c r="AI90" s="311"/>
      <c r="AJ90" s="311"/>
      <c r="AK90" s="311"/>
      <c r="AL90" s="311"/>
      <c r="AM90" s="311"/>
      <c r="AN90" s="311"/>
      <c r="AO90" s="311"/>
      <c r="AP90" s="311"/>
      <c r="AQ90" s="311"/>
      <c r="AR90" s="311"/>
      <c r="AS90" s="311"/>
      <c r="AT90" s="311"/>
      <c r="AU90" s="311"/>
      <c r="AV90" s="311"/>
      <c r="AW90" s="311"/>
      <c r="AX90" s="311"/>
      <c r="AY90" s="311"/>
      <c r="AZ90" s="311"/>
      <c r="BA90" s="311"/>
      <c r="BB90" s="311"/>
      <c r="BC90" s="311"/>
      <c r="BD90" s="311"/>
      <c r="BE90" s="311"/>
      <c r="BF90" s="311"/>
      <c r="BG90" s="311"/>
      <c r="BH90" s="311"/>
      <c r="BI90" s="311"/>
      <c r="BJ90" s="311"/>
      <c r="BK90" s="311"/>
      <c r="BL90" s="311"/>
      <c r="BM90" s="311"/>
      <c r="BN90" s="311"/>
      <c r="BO90" s="311"/>
      <c r="BP90" s="311"/>
      <c r="BQ90" s="311"/>
      <c r="BR90" s="311"/>
      <c r="BS90" s="311"/>
      <c r="BT90" s="311"/>
      <c r="BU90" s="311"/>
      <c r="BV90" s="311"/>
      <c r="BW90" s="311"/>
      <c r="BX90" s="311"/>
      <c r="BY90" s="311"/>
      <c r="BZ90" s="311"/>
      <c r="CA90" s="311"/>
      <c r="CB90" s="311"/>
      <c r="CC90" s="311"/>
      <c r="CD90" s="311"/>
      <c r="CE90" s="311"/>
      <c r="CF90" s="311"/>
      <c r="CG90" s="311"/>
      <c r="CH90" s="311"/>
      <c r="CI90" s="311"/>
      <c r="CJ90" s="311"/>
      <c r="CK90" s="311"/>
      <c r="CL90" s="311"/>
      <c r="CM90" s="311"/>
      <c r="CN90" s="311"/>
      <c r="CO90" s="311"/>
      <c r="CP90" s="311"/>
      <c r="CQ90" s="311"/>
      <c r="CR90" s="311"/>
      <c r="CS90" s="311"/>
      <c r="CT90" s="311"/>
      <c r="CU90" s="311"/>
      <c r="CV90" s="311"/>
      <c r="CW90" s="311"/>
      <c r="CX90" s="311"/>
      <c r="CY90" s="311"/>
      <c r="CZ90" s="311"/>
      <c r="DA90" s="311"/>
      <c r="DB90" s="311"/>
      <c r="DC90" s="311"/>
      <c r="DD90" s="311"/>
      <c r="DE90" s="311"/>
      <c r="DF90" s="311"/>
      <c r="DG90" s="311"/>
      <c r="DH90" s="311"/>
      <c r="DI90" s="311"/>
      <c r="DJ90" s="311"/>
      <c r="DK90" s="311"/>
      <c r="DL90" s="311"/>
      <c r="DM90" s="311"/>
      <c r="DN90" s="311"/>
      <c r="DO90" s="311"/>
      <c r="DP90" s="311"/>
      <c r="DQ90" s="311"/>
      <c r="DR90" s="311"/>
      <c r="DS90" s="311"/>
      <c r="DT90" s="311"/>
      <c r="DU90" s="311"/>
      <c r="DV90" s="311"/>
      <c r="DW90" s="311"/>
      <c r="DX90" s="311"/>
      <c r="DY90" s="311"/>
      <c r="DZ90" s="311"/>
      <c r="EA90" s="311"/>
      <c r="EB90" s="311"/>
      <c r="EC90" s="311"/>
      <c r="ED90" s="311"/>
      <c r="EE90" s="311"/>
      <c r="EF90" s="311"/>
      <c r="EG90" s="311"/>
      <c r="EH90" s="311"/>
      <c r="EI90" s="311"/>
      <c r="EJ90" s="311"/>
      <c r="EK90" s="311"/>
      <c r="EL90" s="311"/>
      <c r="EM90" s="311"/>
      <c r="EN90" s="311"/>
      <c r="EO90" s="311"/>
      <c r="EP90" s="311"/>
      <c r="EQ90" s="311"/>
      <c r="ER90" s="311"/>
      <c r="ES90" s="311"/>
      <c r="ET90" s="311"/>
      <c r="EU90" s="311"/>
      <c r="EV90" s="311"/>
      <c r="EW90" s="311"/>
      <c r="EX90" s="311"/>
      <c r="EY90" s="311"/>
      <c r="EZ90" s="311"/>
      <c r="FA90" s="311"/>
      <c r="FB90" s="311"/>
      <c r="FC90" s="311"/>
      <c r="FD90" s="311"/>
      <c r="FE90" s="311"/>
      <c r="FF90" s="311"/>
      <c r="FG90" s="311"/>
      <c r="FH90" s="311"/>
      <c r="FI90" s="311"/>
      <c r="FJ90" s="311"/>
      <c r="FK90" s="311"/>
      <c r="FL90" s="311"/>
      <c r="FM90" s="311"/>
      <c r="FN90" s="311"/>
      <c r="FO90" s="311"/>
      <c r="FP90" s="311"/>
      <c r="FQ90" s="311"/>
      <c r="FR90" s="311"/>
      <c r="FS90" s="311"/>
      <c r="FT90" s="311"/>
      <c r="FU90" s="311"/>
      <c r="FV90" s="311"/>
      <c r="FW90" s="311"/>
      <c r="FX90" s="311"/>
      <c r="FY90" s="311"/>
      <c r="FZ90" s="311"/>
      <c r="GA90" s="311"/>
      <c r="GB90" s="311"/>
      <c r="GC90" s="311"/>
      <c r="GD90" s="311"/>
      <c r="GE90" s="311"/>
      <c r="GF90" s="311"/>
      <c r="GG90" s="311"/>
      <c r="GH90" s="311"/>
      <c r="GI90" s="311"/>
      <c r="GJ90" s="311"/>
      <c r="GK90" s="311"/>
      <c r="GL90" s="311"/>
      <c r="GM90" s="311"/>
      <c r="GN90" s="311"/>
      <c r="GO90" s="311"/>
      <c r="GP90" s="311"/>
      <c r="GQ90" s="311"/>
      <c r="GR90" s="311"/>
      <c r="GS90" s="311"/>
      <c r="GT90" s="311"/>
      <c r="GU90" s="311"/>
      <c r="GV90" s="311"/>
      <c r="GW90" s="311"/>
      <c r="GX90" s="311"/>
      <c r="GY90" s="311"/>
      <c r="GZ90" s="311"/>
      <c r="HA90" s="311"/>
      <c r="HB90" s="311"/>
      <c r="HC90" s="311"/>
      <c r="HD90" s="311"/>
      <c r="HE90" s="311"/>
      <c r="HF90" s="311"/>
      <c r="HG90" s="311"/>
      <c r="HH90" s="311"/>
      <c r="HI90" s="311"/>
      <c r="HJ90" s="311"/>
      <c r="HK90" s="311"/>
      <c r="HL90" s="311"/>
      <c r="HM90" s="311"/>
      <c r="HN90" s="311"/>
      <c r="HO90" s="311"/>
      <c r="HP90" s="311"/>
      <c r="HQ90" s="311"/>
    </row>
    <row r="91" spans="2:225" s="7" customFormat="1" ht="15.75">
      <c r="B91" s="338"/>
      <c r="C91"/>
      <c r="D91"/>
      <c r="E91"/>
      <c r="F91" s="1"/>
      <c r="G91" s="1"/>
      <c r="H91"/>
      <c r="I91" s="1"/>
      <c r="J91" s="1"/>
      <c r="K91" s="332"/>
      <c r="L91" s="311"/>
      <c r="M91" s="311"/>
      <c r="N91" s="311"/>
      <c r="O91" s="311"/>
      <c r="P91" s="311"/>
      <c r="Q91" s="311"/>
      <c r="R91" s="311"/>
      <c r="S91" s="311"/>
      <c r="T91" s="311"/>
      <c r="U91" s="311"/>
      <c r="V91" s="311"/>
      <c r="W91" s="311"/>
      <c r="X91" s="311"/>
      <c r="Y91" s="311"/>
      <c r="Z91" s="311"/>
      <c r="AA91" s="311"/>
      <c r="AB91" s="311"/>
      <c r="AC91" s="311"/>
      <c r="AD91" s="311"/>
      <c r="AE91" s="311"/>
      <c r="AF91" s="311"/>
      <c r="AG91" s="311"/>
      <c r="AH91" s="311"/>
      <c r="AI91" s="311"/>
      <c r="AJ91" s="311"/>
      <c r="AK91" s="311"/>
      <c r="AL91" s="311"/>
      <c r="AM91" s="311"/>
      <c r="AN91" s="311"/>
      <c r="AO91" s="311"/>
      <c r="AP91" s="311"/>
      <c r="AQ91" s="311"/>
      <c r="AR91" s="311"/>
      <c r="AS91" s="311"/>
      <c r="AT91" s="311"/>
      <c r="AU91" s="311"/>
      <c r="AV91" s="311"/>
      <c r="AW91" s="311"/>
      <c r="AX91" s="311"/>
      <c r="AY91" s="311"/>
      <c r="AZ91" s="311"/>
      <c r="BA91" s="311"/>
      <c r="BB91" s="311"/>
      <c r="BC91" s="311"/>
      <c r="BD91" s="311"/>
      <c r="BE91" s="311"/>
      <c r="BF91" s="311"/>
      <c r="BG91" s="311"/>
      <c r="BH91" s="311"/>
      <c r="BI91" s="311"/>
      <c r="BJ91" s="311"/>
      <c r="BK91" s="311"/>
      <c r="BL91" s="311"/>
      <c r="BM91" s="311"/>
      <c r="BN91" s="311"/>
      <c r="BO91" s="311"/>
      <c r="BP91" s="311"/>
      <c r="BQ91" s="311"/>
      <c r="BR91" s="311"/>
      <c r="BS91" s="311"/>
      <c r="BT91" s="311"/>
      <c r="BU91" s="311"/>
      <c r="BV91" s="311"/>
      <c r="BW91" s="311"/>
      <c r="BX91" s="311"/>
      <c r="BY91" s="311"/>
      <c r="BZ91" s="311"/>
      <c r="CA91" s="311"/>
      <c r="CB91" s="311"/>
      <c r="CC91" s="311"/>
      <c r="CD91" s="311"/>
      <c r="CE91" s="311"/>
      <c r="CF91" s="311"/>
      <c r="CG91" s="311"/>
      <c r="CH91" s="311"/>
      <c r="CI91" s="311"/>
      <c r="CJ91" s="311"/>
      <c r="CK91" s="311"/>
      <c r="CL91" s="311"/>
      <c r="CM91" s="311"/>
      <c r="CN91" s="311"/>
      <c r="CO91" s="311"/>
      <c r="CP91" s="311"/>
      <c r="CQ91" s="311"/>
      <c r="CR91" s="311"/>
      <c r="CS91" s="311"/>
      <c r="CT91" s="311"/>
      <c r="CU91" s="311"/>
      <c r="CV91" s="311"/>
      <c r="CW91" s="311"/>
      <c r="CX91" s="311"/>
      <c r="CY91" s="311"/>
      <c r="CZ91" s="311"/>
      <c r="DA91" s="311"/>
      <c r="DB91" s="311"/>
      <c r="DC91" s="311"/>
      <c r="DD91" s="311"/>
      <c r="DE91" s="311"/>
      <c r="DF91" s="311"/>
      <c r="DG91" s="311"/>
      <c r="DH91" s="311"/>
      <c r="DI91" s="311"/>
      <c r="DJ91" s="311"/>
      <c r="DK91" s="311"/>
      <c r="DL91" s="311"/>
      <c r="DM91" s="311"/>
      <c r="DN91" s="311"/>
      <c r="DO91" s="311"/>
      <c r="DP91" s="311"/>
      <c r="DQ91" s="311"/>
      <c r="DR91" s="311"/>
      <c r="DS91" s="311"/>
      <c r="DT91" s="311"/>
      <c r="DU91" s="311"/>
      <c r="DV91" s="311"/>
      <c r="DW91" s="311"/>
      <c r="DX91" s="311"/>
      <c r="DY91" s="311"/>
      <c r="DZ91" s="311"/>
      <c r="EA91" s="311"/>
      <c r="EB91" s="311"/>
      <c r="EC91" s="311"/>
      <c r="ED91" s="311"/>
      <c r="EE91" s="311"/>
      <c r="EF91" s="311"/>
      <c r="EG91" s="311"/>
      <c r="EH91" s="311"/>
      <c r="EI91" s="311"/>
      <c r="EJ91" s="311"/>
      <c r="EK91" s="311"/>
      <c r="EL91" s="311"/>
      <c r="EM91" s="311"/>
      <c r="EN91" s="311"/>
      <c r="EO91" s="311"/>
      <c r="EP91" s="311"/>
      <c r="EQ91" s="311"/>
      <c r="ER91" s="311"/>
      <c r="ES91" s="311"/>
      <c r="ET91" s="311"/>
      <c r="EU91" s="311"/>
      <c r="EV91" s="311"/>
      <c r="EW91" s="311"/>
      <c r="EX91" s="311"/>
      <c r="EY91" s="311"/>
      <c r="EZ91" s="311"/>
      <c r="FA91" s="311"/>
      <c r="FB91" s="311"/>
      <c r="FC91" s="311"/>
      <c r="FD91" s="311"/>
      <c r="FE91" s="311"/>
      <c r="FF91" s="311"/>
      <c r="FG91" s="311"/>
      <c r="FH91" s="311"/>
      <c r="FI91" s="311"/>
      <c r="FJ91" s="311"/>
      <c r="FK91" s="311"/>
      <c r="FL91" s="311"/>
      <c r="FM91" s="311"/>
      <c r="FN91" s="311"/>
      <c r="FO91" s="311"/>
      <c r="FP91" s="311"/>
      <c r="FQ91" s="311"/>
      <c r="FR91" s="311"/>
      <c r="FS91" s="311"/>
      <c r="FT91" s="311"/>
      <c r="FU91" s="311"/>
      <c r="FV91" s="311"/>
      <c r="FW91" s="311"/>
      <c r="FX91" s="311"/>
      <c r="FY91" s="311"/>
      <c r="FZ91" s="311"/>
      <c r="GA91" s="311"/>
      <c r="GB91" s="311"/>
      <c r="GC91" s="311"/>
      <c r="GD91" s="311"/>
      <c r="GE91" s="311"/>
      <c r="GF91" s="311"/>
      <c r="GG91" s="311"/>
      <c r="GH91" s="311"/>
      <c r="GI91" s="311"/>
      <c r="GJ91" s="311"/>
      <c r="GK91" s="311"/>
      <c r="GL91" s="311"/>
      <c r="GM91" s="311"/>
      <c r="GN91" s="311"/>
      <c r="GO91" s="311"/>
      <c r="GP91" s="311"/>
      <c r="GQ91" s="311"/>
      <c r="GR91" s="311"/>
      <c r="GS91" s="311"/>
      <c r="GT91" s="311"/>
      <c r="GU91" s="311"/>
      <c r="GV91" s="311"/>
      <c r="GW91" s="311"/>
      <c r="GX91" s="311"/>
      <c r="GY91" s="311"/>
      <c r="GZ91" s="311"/>
      <c r="HA91" s="311"/>
      <c r="HB91" s="311"/>
      <c r="HC91" s="311"/>
      <c r="HD91" s="311"/>
      <c r="HE91" s="311"/>
      <c r="HF91" s="311"/>
      <c r="HG91" s="311"/>
      <c r="HH91" s="311"/>
      <c r="HI91" s="311"/>
      <c r="HJ91" s="311"/>
      <c r="HK91" s="311"/>
      <c r="HL91" s="311"/>
      <c r="HM91" s="311"/>
      <c r="HN91" s="311"/>
      <c r="HO91" s="311"/>
      <c r="HP91" s="311"/>
      <c r="HQ91" s="311"/>
    </row>
    <row r="92" spans="2:225" s="7" customFormat="1" ht="12.75">
      <c r="B92" s="339" t="str">
        <f>J48</f>
        <v>Rina Zahara, S.E</v>
      </c>
      <c r="C92" s="340"/>
      <c r="D92" s="341"/>
      <c r="E92" s="342"/>
      <c r="F92" s="341"/>
      <c r="G92" s="341"/>
      <c r="H92" s="343" t="s">
        <v>166</v>
      </c>
      <c r="I92" s="341"/>
      <c r="J92" s="341"/>
      <c r="K92" s="331"/>
      <c r="L92" s="311"/>
      <c r="M92" s="311"/>
      <c r="N92" s="311"/>
      <c r="O92" s="311"/>
      <c r="P92" s="311"/>
      <c r="Q92" s="311"/>
      <c r="R92" s="311"/>
      <c r="S92" s="311"/>
      <c r="T92" s="311"/>
      <c r="U92" s="311"/>
      <c r="V92" s="311"/>
      <c r="W92" s="311"/>
      <c r="X92" s="311"/>
      <c r="Y92" s="311"/>
      <c r="Z92" s="311"/>
      <c r="AA92" s="311"/>
      <c r="AB92" s="311"/>
      <c r="AC92" s="311"/>
      <c r="AD92" s="311"/>
      <c r="AE92" s="311"/>
      <c r="AF92" s="311"/>
      <c r="AG92" s="311"/>
      <c r="AH92" s="311"/>
      <c r="AI92" s="311"/>
      <c r="AJ92" s="311"/>
      <c r="AK92" s="311"/>
      <c r="AL92" s="311"/>
      <c r="AM92" s="311"/>
      <c r="AN92" s="311"/>
      <c r="AO92" s="311"/>
      <c r="AP92" s="311"/>
      <c r="AQ92" s="311"/>
      <c r="AR92" s="311"/>
      <c r="AS92" s="311"/>
      <c r="AT92" s="311"/>
      <c r="AU92" s="311"/>
      <c r="AV92" s="311"/>
      <c r="AW92" s="311"/>
      <c r="AX92" s="311"/>
      <c r="AY92" s="311"/>
      <c r="AZ92" s="311"/>
      <c r="BA92" s="311"/>
      <c r="BB92" s="311"/>
      <c r="BC92" s="311"/>
      <c r="BD92" s="311"/>
      <c r="BE92" s="311"/>
      <c r="BF92" s="311"/>
      <c r="BG92" s="311"/>
      <c r="BH92" s="311"/>
      <c r="BI92" s="311"/>
      <c r="BJ92" s="311"/>
      <c r="BK92" s="311"/>
      <c r="BL92" s="311"/>
      <c r="BM92" s="311"/>
      <c r="BN92" s="311"/>
      <c r="BO92" s="311"/>
      <c r="BP92" s="311"/>
      <c r="BQ92" s="311"/>
      <c r="BR92" s="311"/>
      <c r="BS92" s="311"/>
      <c r="BT92" s="311"/>
      <c r="BU92" s="311"/>
      <c r="BV92" s="311"/>
      <c r="BW92" s="311"/>
      <c r="BX92" s="311"/>
      <c r="BY92" s="311"/>
      <c r="BZ92" s="311"/>
      <c r="CA92" s="311"/>
      <c r="CB92" s="311"/>
      <c r="CC92" s="311"/>
      <c r="CD92" s="311"/>
      <c r="CE92" s="311"/>
      <c r="CF92" s="311"/>
      <c r="CG92" s="311"/>
      <c r="CH92" s="311"/>
      <c r="CI92" s="311"/>
      <c r="CJ92" s="311"/>
      <c r="CK92" s="311"/>
      <c r="CL92" s="311"/>
      <c r="CM92" s="311"/>
      <c r="CN92" s="311"/>
      <c r="CO92" s="311"/>
      <c r="CP92" s="311"/>
      <c r="CQ92" s="311"/>
      <c r="CR92" s="311"/>
      <c r="CS92" s="311"/>
      <c r="CT92" s="311"/>
      <c r="CU92" s="311"/>
      <c r="CV92" s="311"/>
      <c r="CW92" s="311"/>
      <c r="CX92" s="311"/>
      <c r="CY92" s="311"/>
      <c r="CZ92" s="311"/>
      <c r="DA92" s="311"/>
      <c r="DB92" s="311"/>
      <c r="DC92" s="311"/>
      <c r="DD92" s="311"/>
      <c r="DE92" s="311"/>
      <c r="DF92" s="311"/>
      <c r="DG92" s="311"/>
      <c r="DH92" s="311"/>
      <c r="DI92" s="311"/>
      <c r="DJ92" s="311"/>
      <c r="DK92" s="311"/>
      <c r="DL92" s="311"/>
      <c r="DM92" s="311"/>
      <c r="DN92" s="311"/>
      <c r="DO92" s="311"/>
      <c r="DP92" s="311"/>
      <c r="DQ92" s="311"/>
      <c r="DR92" s="311"/>
      <c r="DS92" s="311"/>
      <c r="DT92" s="311"/>
      <c r="DU92" s="311"/>
      <c r="DV92" s="311"/>
      <c r="DW92" s="311"/>
      <c r="DX92" s="311"/>
      <c r="DY92" s="311"/>
      <c r="DZ92" s="311"/>
      <c r="EA92" s="311"/>
      <c r="EB92" s="311"/>
      <c r="EC92" s="311"/>
      <c r="ED92" s="311"/>
      <c r="EE92" s="311"/>
      <c r="EF92" s="311"/>
      <c r="EG92" s="311"/>
      <c r="EH92" s="311"/>
      <c r="EI92" s="311"/>
      <c r="EJ92" s="311"/>
      <c r="EK92" s="311"/>
      <c r="EL92" s="311"/>
      <c r="EM92" s="311"/>
      <c r="EN92" s="311"/>
      <c r="EO92" s="311"/>
      <c r="EP92" s="311"/>
      <c r="EQ92" s="311"/>
      <c r="ER92" s="311"/>
      <c r="ES92" s="311"/>
      <c r="ET92" s="311"/>
      <c r="EU92" s="311"/>
      <c r="EV92" s="311"/>
      <c r="EW92" s="311"/>
      <c r="EX92" s="311"/>
      <c r="EY92" s="311"/>
      <c r="EZ92" s="311"/>
      <c r="FA92" s="311"/>
      <c r="FB92" s="311"/>
      <c r="FC92" s="311"/>
      <c r="FD92" s="311"/>
      <c r="FE92" s="311"/>
      <c r="FF92" s="311"/>
      <c r="FG92" s="311"/>
      <c r="FH92" s="311"/>
      <c r="FI92" s="311"/>
      <c r="FJ92" s="311"/>
      <c r="FK92" s="311"/>
      <c r="FL92" s="311"/>
      <c r="FM92" s="311"/>
      <c r="FN92" s="311"/>
      <c r="FO92" s="311"/>
      <c r="FP92" s="311"/>
      <c r="FQ92" s="311"/>
      <c r="FR92" s="311"/>
      <c r="FS92" s="311"/>
      <c r="FT92" s="311"/>
      <c r="FU92" s="311"/>
      <c r="FV92" s="311"/>
      <c r="FW92" s="311"/>
      <c r="FX92" s="311"/>
      <c r="FY92" s="311"/>
      <c r="FZ92" s="311"/>
      <c r="GA92" s="311"/>
      <c r="GB92" s="311"/>
      <c r="GC92" s="311"/>
      <c r="GD92" s="311"/>
      <c r="GE92" s="311"/>
      <c r="GF92" s="311"/>
      <c r="GG92" s="311"/>
      <c r="GH92" s="311"/>
      <c r="GI92" s="311"/>
      <c r="GJ92" s="311"/>
      <c r="GK92" s="311"/>
      <c r="GL92" s="311"/>
      <c r="GM92" s="311"/>
      <c r="GN92" s="311"/>
      <c r="GO92" s="311"/>
      <c r="GP92" s="311"/>
      <c r="GQ92" s="311"/>
      <c r="GR92" s="311"/>
      <c r="GS92" s="311"/>
      <c r="GT92" s="311"/>
      <c r="GU92" s="311"/>
      <c r="GV92" s="311"/>
      <c r="GW92" s="311"/>
      <c r="GX92" s="311"/>
      <c r="GY92" s="311"/>
      <c r="GZ92" s="311"/>
      <c r="HA92" s="311"/>
      <c r="HB92" s="311"/>
      <c r="HC92" s="311"/>
      <c r="HD92" s="311"/>
      <c r="HE92" s="311"/>
      <c r="HF92" s="311"/>
      <c r="HG92" s="311"/>
      <c r="HH92" s="311"/>
      <c r="HI92" s="311"/>
      <c r="HJ92" s="311"/>
      <c r="HK92" s="311"/>
      <c r="HL92" s="311"/>
      <c r="HM92" s="311"/>
      <c r="HN92" s="311"/>
      <c r="HO92" s="311"/>
      <c r="HP92" s="311"/>
      <c r="HQ92" s="311"/>
    </row>
    <row r="93" spans="2:225" s="1" customFormat="1" ht="12.75">
      <c r="B93" s="344" t="str">
        <f>J49</f>
        <v xml:space="preserve">NIP </v>
      </c>
      <c r="C93" s="342"/>
      <c r="D93" s="341"/>
      <c r="E93" s="342"/>
      <c r="F93" s="341"/>
      <c r="G93" s="341"/>
      <c r="H93" s="345" t="s">
        <v>167</v>
      </c>
      <c r="I93" s="341"/>
      <c r="J93" s="341"/>
      <c r="K93" s="319"/>
      <c r="L93" s="308"/>
      <c r="M93" s="308"/>
      <c r="N93" s="308"/>
      <c r="O93" s="308"/>
      <c r="P93" s="308"/>
      <c r="Q93" s="308"/>
      <c r="R93" s="308"/>
      <c r="S93" s="308"/>
      <c r="T93" s="308"/>
      <c r="U93" s="308"/>
      <c r="V93" s="308"/>
      <c r="W93" s="308"/>
      <c r="X93" s="308"/>
      <c r="Y93" s="308"/>
      <c r="Z93" s="308"/>
      <c r="AA93" s="308"/>
      <c r="AB93" s="308"/>
      <c r="AC93" s="308"/>
      <c r="AD93" s="308"/>
      <c r="AE93" s="308"/>
      <c r="AF93" s="308"/>
      <c r="AG93" s="308"/>
      <c r="AH93" s="308"/>
      <c r="AI93" s="308"/>
      <c r="AJ93" s="308"/>
      <c r="AK93" s="308"/>
      <c r="AL93" s="308"/>
      <c r="AM93" s="308"/>
      <c r="AN93" s="308"/>
      <c r="AO93" s="308"/>
      <c r="AP93" s="308"/>
      <c r="AQ93" s="308"/>
      <c r="AR93" s="308"/>
      <c r="AS93" s="308"/>
      <c r="AT93" s="308"/>
      <c r="AU93" s="308"/>
      <c r="AV93" s="308"/>
      <c r="AW93" s="308"/>
      <c r="AX93" s="308"/>
      <c r="AY93" s="308"/>
      <c r="AZ93" s="308"/>
      <c r="BA93" s="308"/>
      <c r="BB93" s="308"/>
      <c r="BC93" s="308"/>
      <c r="BD93" s="308"/>
      <c r="BE93" s="308"/>
      <c r="BF93" s="308"/>
      <c r="BG93" s="308"/>
      <c r="BH93" s="308"/>
      <c r="BI93" s="308"/>
      <c r="BJ93" s="308"/>
      <c r="BK93" s="308"/>
      <c r="BL93" s="308"/>
      <c r="BM93" s="308"/>
      <c r="BN93" s="308"/>
      <c r="BO93" s="308"/>
      <c r="BP93" s="308"/>
      <c r="BQ93" s="308"/>
      <c r="BR93" s="308"/>
      <c r="BS93" s="308"/>
      <c r="BT93" s="308"/>
      <c r="BU93" s="308"/>
      <c r="BV93" s="308"/>
      <c r="BW93" s="308"/>
      <c r="BX93" s="308"/>
      <c r="BY93" s="308"/>
      <c r="BZ93" s="308"/>
      <c r="CA93" s="308"/>
      <c r="CB93" s="308"/>
      <c r="CC93" s="308"/>
      <c r="CD93" s="308"/>
      <c r="CE93" s="308"/>
      <c r="CF93" s="308"/>
      <c r="CG93" s="308"/>
      <c r="CH93" s="308"/>
      <c r="CI93" s="308"/>
      <c r="CJ93" s="308"/>
      <c r="CK93" s="308"/>
      <c r="CL93" s="308"/>
      <c r="CM93" s="308"/>
      <c r="CN93" s="308"/>
      <c r="CO93" s="308"/>
      <c r="CP93" s="308"/>
      <c r="CQ93" s="308"/>
      <c r="CR93" s="308"/>
      <c r="CS93" s="308"/>
      <c r="CT93" s="308"/>
      <c r="CU93" s="308"/>
      <c r="CV93" s="308"/>
      <c r="CW93" s="308"/>
      <c r="CX93" s="308"/>
      <c r="CY93" s="308"/>
      <c r="CZ93" s="308"/>
      <c r="DA93" s="308"/>
      <c r="DB93" s="308"/>
      <c r="DC93" s="308"/>
      <c r="DD93" s="308"/>
      <c r="DE93" s="308"/>
      <c r="DF93" s="308"/>
      <c r="DG93" s="308"/>
      <c r="DH93" s="308"/>
      <c r="DI93" s="308"/>
      <c r="DJ93" s="308"/>
      <c r="DK93" s="308"/>
      <c r="DL93" s="308"/>
      <c r="DM93" s="308"/>
      <c r="DN93" s="308"/>
      <c r="DO93" s="308"/>
      <c r="DP93" s="308"/>
      <c r="DQ93" s="308"/>
      <c r="DR93" s="308"/>
      <c r="DS93" s="308"/>
      <c r="DT93" s="308"/>
      <c r="DU93" s="308"/>
      <c r="DV93" s="308"/>
      <c r="DW93" s="308"/>
      <c r="DX93" s="308"/>
      <c r="DY93" s="308"/>
      <c r="DZ93" s="308"/>
      <c r="EA93" s="308"/>
      <c r="EB93" s="308"/>
      <c r="EC93" s="308"/>
      <c r="ED93" s="308"/>
      <c r="EE93" s="308"/>
      <c r="EF93" s="308"/>
      <c r="EG93" s="308"/>
      <c r="EH93" s="308"/>
      <c r="EI93" s="308"/>
      <c r="EJ93" s="308"/>
      <c r="EK93" s="308"/>
      <c r="EL93" s="308"/>
      <c r="EM93" s="308"/>
      <c r="EN93" s="308"/>
      <c r="EO93" s="308"/>
      <c r="EP93" s="308"/>
      <c r="EQ93" s="308"/>
      <c r="ER93" s="308"/>
      <c r="ES93" s="308"/>
      <c r="ET93" s="308"/>
      <c r="EU93" s="308"/>
      <c r="EV93" s="308"/>
      <c r="EW93" s="308"/>
      <c r="EX93" s="308"/>
      <c r="EY93" s="308"/>
      <c r="EZ93" s="308"/>
      <c r="FA93" s="308"/>
      <c r="FB93" s="308"/>
      <c r="FC93" s="308"/>
      <c r="FD93" s="308"/>
      <c r="FE93" s="308"/>
      <c r="FF93" s="308"/>
      <c r="FG93" s="308"/>
      <c r="FH93" s="308"/>
      <c r="FI93" s="308"/>
      <c r="FJ93" s="308"/>
      <c r="FK93" s="308"/>
      <c r="FL93" s="308"/>
      <c r="FM93" s="308"/>
      <c r="FN93" s="308"/>
      <c r="FO93" s="308"/>
      <c r="FP93" s="308"/>
      <c r="FQ93" s="308"/>
      <c r="FR93" s="308"/>
      <c r="FS93" s="308"/>
      <c r="FT93" s="308"/>
      <c r="FU93" s="308"/>
      <c r="FV93" s="308"/>
      <c r="FW93" s="308"/>
      <c r="FX93" s="308"/>
      <c r="FY93" s="308"/>
      <c r="FZ93" s="308"/>
      <c r="GA93" s="308"/>
      <c r="GB93" s="308"/>
      <c r="GC93" s="308"/>
      <c r="GD93" s="308"/>
      <c r="GE93" s="308"/>
      <c r="GF93" s="308"/>
      <c r="GG93" s="308"/>
      <c r="GH93" s="308"/>
      <c r="GI93" s="308"/>
      <c r="GJ93" s="308"/>
      <c r="GK93" s="308"/>
      <c r="GL93" s="308"/>
      <c r="GM93" s="308"/>
      <c r="GN93" s="308"/>
      <c r="GO93" s="308"/>
      <c r="GP93" s="308"/>
      <c r="GQ93" s="308"/>
      <c r="GR93" s="308"/>
      <c r="GS93" s="308"/>
      <c r="GT93" s="308"/>
      <c r="GU93" s="308"/>
      <c r="GV93" s="308"/>
      <c r="GW93" s="308"/>
      <c r="GX93" s="308"/>
      <c r="GY93" s="308"/>
      <c r="GZ93" s="308"/>
      <c r="HA93" s="308"/>
      <c r="HB93" s="308"/>
      <c r="HC93" s="308"/>
      <c r="HD93" s="308"/>
      <c r="HE93" s="308"/>
      <c r="HF93" s="308"/>
      <c r="HG93" s="308"/>
      <c r="HH93" s="308"/>
      <c r="HI93" s="308"/>
      <c r="HJ93" s="308"/>
      <c r="HK93" s="308"/>
      <c r="HL93" s="308"/>
      <c r="HM93" s="308"/>
      <c r="HN93" s="308"/>
      <c r="HO93" s="308"/>
      <c r="HP93" s="308"/>
      <c r="HQ93" s="308"/>
    </row>
    <row r="94" spans="2:225" s="1" customFormat="1" ht="15.75">
      <c r="B94" s="339"/>
      <c r="C94"/>
      <c r="E94"/>
      <c r="H94" s="197"/>
      <c r="K94" s="319"/>
      <c r="L94" s="308"/>
      <c r="M94" s="308"/>
      <c r="N94" s="308"/>
      <c r="O94" s="308"/>
      <c r="P94" s="308"/>
      <c r="Q94" s="308"/>
      <c r="R94" s="308"/>
      <c r="S94" s="308"/>
      <c r="T94" s="308"/>
      <c r="U94" s="308"/>
      <c r="V94" s="308"/>
      <c r="W94" s="308"/>
      <c r="X94" s="308"/>
      <c r="Y94" s="308"/>
      <c r="Z94" s="308"/>
      <c r="AA94" s="308"/>
      <c r="AB94" s="308"/>
      <c r="AC94" s="308"/>
      <c r="AD94" s="308"/>
      <c r="AE94" s="308"/>
      <c r="AF94" s="308"/>
      <c r="AG94" s="308"/>
      <c r="AH94" s="308"/>
      <c r="AI94" s="308"/>
      <c r="AJ94" s="308"/>
      <c r="AK94" s="308"/>
      <c r="AL94" s="308"/>
      <c r="AM94" s="308"/>
      <c r="AN94" s="308"/>
      <c r="AO94" s="308"/>
      <c r="AP94" s="308"/>
      <c r="AQ94" s="308"/>
      <c r="AR94" s="308"/>
      <c r="AS94" s="308"/>
      <c r="AT94" s="308"/>
      <c r="AU94" s="308"/>
      <c r="AV94" s="308"/>
      <c r="AW94" s="308"/>
      <c r="AX94" s="308"/>
      <c r="AY94" s="308"/>
      <c r="AZ94" s="308"/>
      <c r="BA94" s="308"/>
      <c r="BB94" s="308"/>
      <c r="BC94" s="308"/>
      <c r="BD94" s="308"/>
      <c r="BE94" s="308"/>
      <c r="BF94" s="308"/>
      <c r="BG94" s="308"/>
      <c r="BH94" s="308"/>
      <c r="BI94" s="308"/>
      <c r="BJ94" s="308"/>
      <c r="BK94" s="308"/>
      <c r="BL94" s="308"/>
      <c r="BM94" s="308"/>
      <c r="BN94" s="308"/>
      <c r="BO94" s="308"/>
      <c r="BP94" s="308"/>
      <c r="BQ94" s="308"/>
      <c r="BR94" s="308"/>
      <c r="BS94" s="308"/>
      <c r="BT94" s="308"/>
      <c r="BU94" s="308"/>
      <c r="BV94" s="308"/>
      <c r="BW94" s="308"/>
      <c r="BX94" s="308"/>
      <c r="BY94" s="308"/>
      <c r="BZ94" s="308"/>
      <c r="CA94" s="308"/>
      <c r="CB94" s="308"/>
      <c r="CC94" s="308"/>
      <c r="CD94" s="308"/>
      <c r="CE94" s="308"/>
      <c r="CF94" s="308"/>
      <c r="CG94" s="308"/>
      <c r="CH94" s="308"/>
      <c r="CI94" s="308"/>
      <c r="CJ94" s="308"/>
      <c r="CK94" s="308"/>
      <c r="CL94" s="308"/>
      <c r="CM94" s="308"/>
      <c r="CN94" s="308"/>
      <c r="CO94" s="308"/>
      <c r="CP94" s="308"/>
      <c r="CQ94" s="308"/>
      <c r="CR94" s="308"/>
      <c r="CS94" s="308"/>
      <c r="CT94" s="308"/>
      <c r="CU94" s="308"/>
      <c r="CV94" s="308"/>
      <c r="CW94" s="308"/>
      <c r="CX94" s="308"/>
      <c r="CY94" s="308"/>
      <c r="CZ94" s="308"/>
      <c r="DA94" s="308"/>
      <c r="DB94" s="308"/>
      <c r="DC94" s="308"/>
      <c r="DD94" s="308"/>
      <c r="DE94" s="308"/>
      <c r="DF94" s="308"/>
      <c r="DG94" s="308"/>
      <c r="DH94" s="308"/>
      <c r="DI94" s="308"/>
      <c r="DJ94" s="308"/>
      <c r="DK94" s="308"/>
      <c r="DL94" s="308"/>
      <c r="DM94" s="308"/>
      <c r="DN94" s="308"/>
      <c r="DO94" s="308"/>
      <c r="DP94" s="308"/>
      <c r="DQ94" s="308"/>
      <c r="DR94" s="308"/>
      <c r="DS94" s="308"/>
      <c r="DT94" s="308"/>
      <c r="DU94" s="308"/>
      <c r="DV94" s="308"/>
      <c r="DW94" s="308"/>
      <c r="DX94" s="308"/>
      <c r="DY94" s="308"/>
      <c r="DZ94" s="308"/>
      <c r="EA94" s="308"/>
      <c r="EB94" s="308"/>
      <c r="EC94" s="308"/>
      <c r="ED94" s="308"/>
      <c r="EE94" s="308"/>
      <c r="EF94" s="308"/>
      <c r="EG94" s="308"/>
      <c r="EH94" s="308"/>
      <c r="EI94" s="308"/>
      <c r="EJ94" s="308"/>
      <c r="EK94" s="308"/>
      <c r="EL94" s="308"/>
      <c r="EM94" s="308"/>
      <c r="EN94" s="308"/>
      <c r="EO94" s="308"/>
      <c r="EP94" s="308"/>
      <c r="EQ94" s="308"/>
      <c r="ER94" s="308"/>
      <c r="ES94" s="308"/>
      <c r="ET94" s="308"/>
      <c r="EU94" s="308"/>
      <c r="EV94" s="308"/>
      <c r="EW94" s="308"/>
      <c r="EX94" s="308"/>
      <c r="EY94" s="308"/>
      <c r="EZ94" s="308"/>
      <c r="FA94" s="308"/>
      <c r="FB94" s="308"/>
      <c r="FC94" s="308"/>
      <c r="FD94" s="308"/>
      <c r="FE94" s="308"/>
      <c r="FF94" s="308"/>
      <c r="FG94" s="308"/>
      <c r="FH94" s="308"/>
      <c r="FI94" s="308"/>
      <c r="FJ94" s="308"/>
      <c r="FK94" s="308"/>
      <c r="FL94" s="308"/>
      <c r="FM94" s="308"/>
      <c r="FN94" s="308"/>
      <c r="FO94" s="308"/>
      <c r="FP94" s="308"/>
      <c r="FQ94" s="308"/>
      <c r="FR94" s="308"/>
      <c r="FS94" s="308"/>
      <c r="FT94" s="308"/>
      <c r="FU94" s="308"/>
      <c r="FV94" s="308"/>
      <c r="FW94" s="308"/>
      <c r="FX94" s="308"/>
      <c r="FY94" s="308"/>
      <c r="FZ94" s="308"/>
      <c r="GA94" s="308"/>
      <c r="GB94" s="308"/>
      <c r="GC94" s="308"/>
      <c r="GD94" s="308"/>
      <c r="GE94" s="308"/>
      <c r="GF94" s="308"/>
      <c r="GG94" s="308"/>
      <c r="GH94" s="308"/>
      <c r="GI94" s="308"/>
      <c r="GJ94" s="308"/>
      <c r="GK94" s="308"/>
      <c r="GL94" s="308"/>
      <c r="GM94" s="308"/>
      <c r="GN94" s="308"/>
      <c r="GO94" s="308"/>
      <c r="GP94" s="308"/>
      <c r="GQ94" s="308"/>
      <c r="GR94" s="308"/>
      <c r="GS94" s="308"/>
      <c r="GT94" s="308"/>
      <c r="GU94" s="308"/>
      <c r="GV94" s="308"/>
      <c r="GW94" s="308"/>
      <c r="GX94" s="308"/>
      <c r="GY94" s="308"/>
      <c r="GZ94" s="308"/>
      <c r="HA94" s="308"/>
      <c r="HB94" s="308"/>
      <c r="HC94" s="308"/>
      <c r="HD94" s="308"/>
      <c r="HE94" s="308"/>
      <c r="HF94" s="308"/>
      <c r="HG94" s="308"/>
      <c r="HH94" s="308"/>
      <c r="HI94" s="308"/>
      <c r="HJ94" s="308"/>
      <c r="HK94" s="308"/>
      <c r="HL94" s="308"/>
      <c r="HM94" s="308"/>
      <c r="HN94" s="308"/>
      <c r="HO94" s="308"/>
      <c r="HP94" s="308"/>
      <c r="HQ94" s="308"/>
    </row>
    <row r="95" spans="2:225" s="1" customFormat="1" ht="15.75">
      <c r="B95" s="336" t="s">
        <v>124</v>
      </c>
      <c r="D95"/>
      <c r="E95"/>
      <c r="F95"/>
      <c r="K95" s="319"/>
      <c r="L95" s="308"/>
      <c r="M95" s="308"/>
      <c r="N95" s="308"/>
      <c r="O95" s="308"/>
      <c r="P95" s="308"/>
      <c r="Q95" s="308"/>
      <c r="R95" s="308"/>
      <c r="S95" s="308"/>
      <c r="T95" s="308"/>
      <c r="U95" s="308"/>
      <c r="V95" s="308"/>
      <c r="W95" s="308"/>
      <c r="X95" s="308"/>
      <c r="Y95" s="308"/>
      <c r="Z95" s="308"/>
      <c r="AA95" s="308"/>
      <c r="AB95" s="308"/>
      <c r="AC95" s="308"/>
      <c r="AD95" s="308"/>
      <c r="AE95" s="308"/>
      <c r="AF95" s="308"/>
      <c r="AG95" s="308"/>
      <c r="AH95" s="308"/>
      <c r="AI95" s="308"/>
      <c r="AJ95" s="308"/>
      <c r="AK95" s="308"/>
      <c r="AL95" s="308"/>
      <c r="AM95" s="308"/>
      <c r="AN95" s="308"/>
      <c r="AO95" s="308"/>
      <c r="AP95" s="308"/>
      <c r="AQ95" s="308"/>
      <c r="AR95" s="308"/>
      <c r="AS95" s="308"/>
      <c r="AT95" s="308"/>
      <c r="AU95" s="308"/>
      <c r="AV95" s="308"/>
      <c r="AW95" s="308"/>
      <c r="AX95" s="308"/>
      <c r="AY95" s="308"/>
      <c r="AZ95" s="308"/>
      <c r="BA95" s="308"/>
      <c r="BB95" s="308"/>
      <c r="BC95" s="308"/>
      <c r="BD95" s="308"/>
      <c r="BE95" s="308"/>
      <c r="BF95" s="308"/>
      <c r="BG95" s="308"/>
      <c r="BH95" s="308"/>
      <c r="BI95" s="308"/>
      <c r="BJ95" s="308"/>
      <c r="BK95" s="308"/>
      <c r="BL95" s="308"/>
      <c r="BM95" s="308"/>
      <c r="BN95" s="308"/>
      <c r="BO95" s="308"/>
      <c r="BP95" s="308"/>
      <c r="BQ95" s="308"/>
      <c r="BR95" s="308"/>
      <c r="BS95" s="308"/>
      <c r="BT95" s="308"/>
      <c r="BU95" s="308"/>
      <c r="BV95" s="308"/>
      <c r="BW95" s="308"/>
      <c r="BX95" s="308"/>
      <c r="BY95" s="308"/>
      <c r="BZ95" s="308"/>
      <c r="CA95" s="308"/>
      <c r="CB95" s="308"/>
      <c r="CC95" s="308"/>
      <c r="CD95" s="308"/>
      <c r="CE95" s="308"/>
      <c r="CF95" s="308"/>
      <c r="CG95" s="308"/>
      <c r="CH95" s="308"/>
      <c r="CI95" s="308"/>
      <c r="CJ95" s="308"/>
      <c r="CK95" s="308"/>
      <c r="CL95" s="308"/>
      <c r="CM95" s="308"/>
      <c r="CN95" s="308"/>
      <c r="CO95" s="308"/>
      <c r="CP95" s="308"/>
      <c r="CQ95" s="308"/>
      <c r="CR95" s="308"/>
      <c r="CS95" s="308"/>
      <c r="CT95" s="308"/>
      <c r="CU95" s="308"/>
      <c r="CV95" s="308"/>
      <c r="CW95" s="308"/>
      <c r="CX95" s="308"/>
      <c r="CY95" s="308"/>
      <c r="CZ95" s="308"/>
      <c r="DA95" s="308"/>
      <c r="DB95" s="308"/>
      <c r="DC95" s="308"/>
      <c r="DD95" s="308"/>
      <c r="DE95" s="308"/>
      <c r="DF95" s="308"/>
      <c r="DG95" s="308"/>
      <c r="DH95" s="308"/>
      <c r="DI95" s="308"/>
      <c r="DJ95" s="308"/>
      <c r="DK95" s="308"/>
      <c r="DL95" s="308"/>
      <c r="DM95" s="308"/>
      <c r="DN95" s="308"/>
      <c r="DO95" s="308"/>
      <c r="DP95" s="308"/>
      <c r="DQ95" s="308"/>
      <c r="DR95" s="308"/>
      <c r="DS95" s="308"/>
      <c r="DT95" s="308"/>
      <c r="DU95" s="308"/>
      <c r="DV95" s="308"/>
      <c r="DW95" s="308"/>
      <c r="DX95" s="308"/>
      <c r="DY95" s="308"/>
      <c r="DZ95" s="308"/>
      <c r="EA95" s="308"/>
      <c r="EB95" s="308"/>
      <c r="EC95" s="308"/>
      <c r="ED95" s="308"/>
      <c r="EE95" s="308"/>
      <c r="EF95" s="308"/>
      <c r="EG95" s="308"/>
      <c r="EH95" s="308"/>
      <c r="EI95" s="308"/>
      <c r="EJ95" s="308"/>
      <c r="EK95" s="308"/>
      <c r="EL95" s="308"/>
      <c r="EM95" s="308"/>
      <c r="EN95" s="308"/>
      <c r="EO95" s="308"/>
      <c r="EP95" s="308"/>
      <c r="EQ95" s="308"/>
      <c r="ER95" s="308"/>
      <c r="ES95" s="308"/>
      <c r="ET95" s="308"/>
      <c r="EU95" s="308"/>
      <c r="EV95" s="308"/>
      <c r="EW95" s="308"/>
      <c r="EX95" s="308"/>
      <c r="EY95" s="308"/>
      <c r="EZ95" s="308"/>
      <c r="FA95" s="308"/>
      <c r="FB95" s="308"/>
      <c r="FC95" s="308"/>
      <c r="FD95" s="308"/>
      <c r="FE95" s="308"/>
      <c r="FF95" s="308"/>
      <c r="FG95" s="308"/>
      <c r="FH95" s="308"/>
      <c r="FI95" s="308"/>
      <c r="FJ95" s="308"/>
      <c r="FK95" s="308"/>
      <c r="FL95" s="308"/>
      <c r="FM95" s="308"/>
      <c r="FN95" s="308"/>
      <c r="FO95" s="308"/>
      <c r="FP95" s="308"/>
      <c r="FQ95" s="308"/>
      <c r="FR95" s="308"/>
      <c r="FS95" s="308"/>
      <c r="FT95" s="308"/>
      <c r="FU95" s="308"/>
      <c r="FV95" s="308"/>
      <c r="FW95" s="308"/>
      <c r="FX95" s="308"/>
      <c r="FY95" s="308"/>
      <c r="FZ95" s="308"/>
      <c r="GA95" s="308"/>
      <c r="GB95" s="308"/>
      <c r="GC95" s="308"/>
      <c r="GD95" s="308"/>
      <c r="GE95" s="308"/>
      <c r="GF95" s="308"/>
      <c r="GG95" s="308"/>
      <c r="GH95" s="308"/>
      <c r="GI95" s="308"/>
      <c r="GJ95" s="308"/>
      <c r="GK95" s="308"/>
      <c r="GL95" s="308"/>
      <c r="GM95" s="308"/>
      <c r="GN95" s="308"/>
      <c r="GO95" s="308"/>
      <c r="GP95" s="308"/>
      <c r="GQ95" s="308"/>
      <c r="GR95" s="308"/>
      <c r="GS95" s="308"/>
      <c r="GT95" s="308"/>
      <c r="GU95" s="308"/>
      <c r="GV95" s="308"/>
      <c r="GW95" s="308"/>
      <c r="GX95" s="308"/>
      <c r="GY95" s="308"/>
      <c r="GZ95" s="308"/>
      <c r="HA95" s="308"/>
      <c r="HB95" s="308"/>
      <c r="HC95" s="308"/>
      <c r="HD95" s="308"/>
      <c r="HE95" s="308"/>
      <c r="HF95" s="308"/>
      <c r="HG95" s="308"/>
      <c r="HH95" s="308"/>
      <c r="HI95" s="308"/>
      <c r="HJ95" s="308"/>
      <c r="HK95" s="308"/>
      <c r="HL95" s="308"/>
      <c r="HM95" s="308"/>
      <c r="HN95" s="308"/>
      <c r="HO95" s="308"/>
      <c r="HP95" s="308"/>
      <c r="HQ95" s="308"/>
    </row>
    <row r="96" spans="2:225" s="1" customFormat="1" ht="15.75">
      <c r="B96" s="336" t="s">
        <v>125</v>
      </c>
      <c r="D96"/>
      <c r="E96"/>
      <c r="F96"/>
      <c r="K96" s="319"/>
      <c r="L96" s="308"/>
      <c r="M96" s="308"/>
      <c r="N96" s="308"/>
      <c r="O96" s="308"/>
      <c r="P96" s="308"/>
      <c r="Q96" s="308"/>
      <c r="R96" s="308"/>
      <c r="S96" s="308"/>
      <c r="T96" s="308"/>
      <c r="U96" s="308"/>
      <c r="V96" s="308"/>
      <c r="W96" s="308"/>
      <c r="X96" s="308"/>
      <c r="Y96" s="308"/>
      <c r="Z96" s="308"/>
      <c r="AA96" s="308"/>
      <c r="AB96" s="308"/>
      <c r="AC96" s="308"/>
      <c r="AD96" s="308"/>
      <c r="AE96" s="308"/>
      <c r="AF96" s="308"/>
      <c r="AG96" s="308"/>
      <c r="AH96" s="308"/>
      <c r="AI96" s="308"/>
      <c r="AJ96" s="308"/>
      <c r="AK96" s="308"/>
      <c r="AL96" s="308"/>
      <c r="AM96" s="308"/>
      <c r="AN96" s="308"/>
      <c r="AO96" s="308"/>
      <c r="AP96" s="308"/>
      <c r="AQ96" s="308"/>
      <c r="AR96" s="308"/>
      <c r="AS96" s="308"/>
      <c r="AT96" s="308"/>
      <c r="AU96" s="308"/>
      <c r="AV96" s="308"/>
      <c r="AW96" s="308"/>
      <c r="AX96" s="308"/>
      <c r="AY96" s="308"/>
      <c r="AZ96" s="308"/>
      <c r="BA96" s="308"/>
      <c r="BB96" s="308"/>
      <c r="BC96" s="308"/>
      <c r="BD96" s="308"/>
      <c r="BE96" s="308"/>
      <c r="BF96" s="308"/>
      <c r="BG96" s="308"/>
      <c r="BH96" s="308"/>
      <c r="BI96" s="308"/>
      <c r="BJ96" s="308"/>
      <c r="BK96" s="308"/>
      <c r="BL96" s="308"/>
      <c r="BM96" s="308"/>
      <c r="BN96" s="308"/>
      <c r="BO96" s="308"/>
      <c r="BP96" s="308"/>
      <c r="BQ96" s="308"/>
      <c r="BR96" s="308"/>
      <c r="BS96" s="308"/>
      <c r="BT96" s="308"/>
      <c r="BU96" s="308"/>
      <c r="BV96" s="308"/>
      <c r="BW96" s="308"/>
      <c r="BX96" s="308"/>
      <c r="BY96" s="308"/>
      <c r="BZ96" s="308"/>
      <c r="CA96" s="308"/>
      <c r="CB96" s="308"/>
      <c r="CC96" s="308"/>
      <c r="CD96" s="308"/>
      <c r="CE96" s="308"/>
      <c r="CF96" s="308"/>
      <c r="CG96" s="308"/>
      <c r="CH96" s="308"/>
      <c r="CI96" s="308"/>
      <c r="CJ96" s="308"/>
      <c r="CK96" s="308"/>
      <c r="CL96" s="308"/>
      <c r="CM96" s="308"/>
      <c r="CN96" s="308"/>
      <c r="CO96" s="308"/>
      <c r="CP96" s="308"/>
      <c r="CQ96" s="308"/>
      <c r="CR96" s="308"/>
      <c r="CS96" s="308"/>
      <c r="CT96" s="308"/>
      <c r="CU96" s="308"/>
      <c r="CV96" s="308"/>
      <c r="CW96" s="308"/>
      <c r="CX96" s="308"/>
      <c r="CY96" s="308"/>
      <c r="CZ96" s="308"/>
      <c r="DA96" s="308"/>
      <c r="DB96" s="308"/>
      <c r="DC96" s="308"/>
      <c r="DD96" s="308"/>
      <c r="DE96" s="308"/>
      <c r="DF96" s="308"/>
      <c r="DG96" s="308"/>
      <c r="DH96" s="308"/>
      <c r="DI96" s="308"/>
      <c r="DJ96" s="308"/>
      <c r="DK96" s="308"/>
      <c r="DL96" s="308"/>
      <c r="DM96" s="308"/>
      <c r="DN96" s="308"/>
      <c r="DO96" s="308"/>
      <c r="DP96" s="308"/>
      <c r="DQ96" s="308"/>
      <c r="DR96" s="308"/>
      <c r="DS96" s="308"/>
      <c r="DT96" s="308"/>
      <c r="DU96" s="308"/>
      <c r="DV96" s="308"/>
      <c r="DW96" s="308"/>
      <c r="DX96" s="308"/>
      <c r="DY96" s="308"/>
      <c r="DZ96" s="308"/>
      <c r="EA96" s="308"/>
      <c r="EB96" s="308"/>
      <c r="EC96" s="308"/>
      <c r="ED96" s="308"/>
      <c r="EE96" s="308"/>
      <c r="EF96" s="308"/>
      <c r="EG96" s="308"/>
      <c r="EH96" s="308"/>
      <c r="EI96" s="308"/>
      <c r="EJ96" s="308"/>
      <c r="EK96" s="308"/>
      <c r="EL96" s="308"/>
      <c r="EM96" s="308"/>
      <c r="EN96" s="308"/>
      <c r="EO96" s="308"/>
      <c r="EP96" s="308"/>
      <c r="EQ96" s="308"/>
      <c r="ER96" s="308"/>
      <c r="ES96" s="308"/>
      <c r="ET96" s="308"/>
      <c r="EU96" s="308"/>
      <c r="EV96" s="308"/>
      <c r="EW96" s="308"/>
      <c r="EX96" s="308"/>
      <c r="EY96" s="308"/>
      <c r="EZ96" s="308"/>
      <c r="FA96" s="308"/>
      <c r="FB96" s="308"/>
      <c r="FC96" s="308"/>
      <c r="FD96" s="308"/>
      <c r="FE96" s="308"/>
      <c r="FF96" s="308"/>
      <c r="FG96" s="308"/>
      <c r="FH96" s="308"/>
      <c r="FI96" s="308"/>
      <c r="FJ96" s="308"/>
      <c r="FK96" s="308"/>
      <c r="FL96" s="308"/>
      <c r="FM96" s="308"/>
      <c r="FN96" s="308"/>
      <c r="FO96" s="308"/>
      <c r="FP96" s="308"/>
      <c r="FQ96" s="308"/>
      <c r="FR96" s="308"/>
      <c r="FS96" s="308"/>
      <c r="FT96" s="308"/>
      <c r="FU96" s="308"/>
      <c r="FV96" s="308"/>
      <c r="FW96" s="308"/>
      <c r="FX96" s="308"/>
      <c r="FY96" s="308"/>
      <c r="FZ96" s="308"/>
      <c r="GA96" s="308"/>
      <c r="GB96" s="308"/>
      <c r="GC96" s="308"/>
      <c r="GD96" s="308"/>
      <c r="GE96" s="308"/>
      <c r="GF96" s="308"/>
      <c r="GG96" s="308"/>
      <c r="GH96" s="308"/>
      <c r="GI96" s="308"/>
      <c r="GJ96" s="308"/>
      <c r="GK96" s="308"/>
      <c r="GL96" s="308"/>
      <c r="GM96" s="308"/>
      <c r="GN96" s="308"/>
      <c r="GO96" s="308"/>
      <c r="GP96" s="308"/>
      <c r="GQ96" s="308"/>
      <c r="GR96" s="308"/>
      <c r="GS96" s="308"/>
      <c r="GT96" s="308"/>
      <c r="GU96" s="308"/>
      <c r="GV96" s="308"/>
      <c r="GW96" s="308"/>
      <c r="GX96" s="308"/>
      <c r="GY96" s="308"/>
      <c r="GZ96" s="308"/>
      <c r="HA96" s="308"/>
      <c r="HB96" s="308"/>
      <c r="HC96" s="308"/>
      <c r="HD96" s="308"/>
      <c r="HE96" s="308"/>
      <c r="HF96" s="308"/>
      <c r="HG96" s="308"/>
      <c r="HH96" s="308"/>
      <c r="HI96" s="308"/>
      <c r="HJ96" s="308"/>
      <c r="HK96" s="308"/>
      <c r="HL96" s="308"/>
      <c r="HM96" s="308"/>
      <c r="HN96" s="308"/>
      <c r="HO96" s="308"/>
      <c r="HP96" s="308"/>
      <c r="HQ96" s="308"/>
    </row>
    <row r="97" spans="2:225" s="1" customFormat="1" ht="12.75">
      <c r="B97" s="346"/>
      <c r="D97"/>
      <c r="E97"/>
      <c r="F97"/>
      <c r="K97" s="319"/>
      <c r="L97" s="308"/>
      <c r="M97" s="308"/>
      <c r="N97" s="308"/>
      <c r="O97" s="308"/>
      <c r="P97" s="308"/>
      <c r="Q97" s="308"/>
      <c r="R97" s="308"/>
      <c r="S97" s="308"/>
      <c r="T97" s="308"/>
      <c r="U97" s="308"/>
      <c r="V97" s="308"/>
      <c r="W97" s="308"/>
      <c r="X97" s="308"/>
      <c r="Y97" s="308"/>
      <c r="Z97" s="308"/>
      <c r="AA97" s="308"/>
      <c r="AB97" s="308"/>
      <c r="AC97" s="308"/>
      <c r="AD97" s="308"/>
      <c r="AE97" s="308"/>
      <c r="AF97" s="308"/>
      <c r="AG97" s="308"/>
      <c r="AH97" s="308"/>
      <c r="AI97" s="308"/>
      <c r="AJ97" s="308"/>
      <c r="AK97" s="308"/>
      <c r="AL97" s="308"/>
      <c r="AM97" s="308"/>
      <c r="AN97" s="308"/>
      <c r="AO97" s="308"/>
      <c r="AP97" s="308"/>
      <c r="AQ97" s="308"/>
      <c r="AR97" s="308"/>
      <c r="AS97" s="308"/>
      <c r="AT97" s="308"/>
      <c r="AU97" s="308"/>
      <c r="AV97" s="308"/>
      <c r="AW97" s="308"/>
      <c r="AX97" s="308"/>
      <c r="AY97" s="308"/>
      <c r="AZ97" s="308"/>
      <c r="BA97" s="308"/>
      <c r="BB97" s="308"/>
      <c r="BC97" s="308"/>
      <c r="BD97" s="308"/>
      <c r="BE97" s="308"/>
      <c r="BF97" s="308"/>
      <c r="BG97" s="308"/>
      <c r="BH97" s="308"/>
      <c r="BI97" s="308"/>
      <c r="BJ97" s="308"/>
      <c r="BK97" s="308"/>
      <c r="BL97" s="308"/>
      <c r="BM97" s="308"/>
      <c r="BN97" s="308"/>
      <c r="BO97" s="308"/>
      <c r="BP97" s="308"/>
      <c r="BQ97" s="308"/>
      <c r="BR97" s="308"/>
      <c r="BS97" s="308"/>
      <c r="BT97" s="308"/>
      <c r="BU97" s="308"/>
      <c r="BV97" s="308"/>
      <c r="BW97" s="308"/>
      <c r="BX97" s="308"/>
      <c r="BY97" s="308"/>
      <c r="BZ97" s="308"/>
      <c r="CA97" s="308"/>
      <c r="CB97" s="308"/>
      <c r="CC97" s="308"/>
      <c r="CD97" s="308"/>
      <c r="CE97" s="308"/>
      <c r="CF97" s="308"/>
      <c r="CG97" s="308"/>
      <c r="CH97" s="308"/>
      <c r="CI97" s="308"/>
      <c r="CJ97" s="308"/>
      <c r="CK97" s="308"/>
      <c r="CL97" s="308"/>
      <c r="CM97" s="308"/>
      <c r="CN97" s="308"/>
      <c r="CO97" s="308"/>
      <c r="CP97" s="308"/>
      <c r="CQ97" s="308"/>
      <c r="CR97" s="308"/>
      <c r="CS97" s="308"/>
      <c r="CT97" s="308"/>
      <c r="CU97" s="308"/>
      <c r="CV97" s="308"/>
      <c r="CW97" s="308"/>
      <c r="CX97" s="308"/>
      <c r="CY97" s="308"/>
      <c r="CZ97" s="308"/>
      <c r="DA97" s="308"/>
      <c r="DB97" s="308"/>
      <c r="DC97" s="308"/>
      <c r="DD97" s="308"/>
      <c r="DE97" s="308"/>
      <c r="DF97" s="308"/>
      <c r="DG97" s="308"/>
      <c r="DH97" s="308"/>
      <c r="DI97" s="308"/>
      <c r="DJ97" s="308"/>
      <c r="DK97" s="308"/>
      <c r="DL97" s="308"/>
      <c r="DM97" s="308"/>
      <c r="DN97" s="308"/>
      <c r="DO97" s="308"/>
      <c r="DP97" s="308"/>
      <c r="DQ97" s="308"/>
      <c r="DR97" s="308"/>
      <c r="DS97" s="308"/>
      <c r="DT97" s="308"/>
      <c r="DU97" s="308"/>
      <c r="DV97" s="308"/>
      <c r="DW97" s="308"/>
      <c r="DX97" s="308"/>
      <c r="DY97" s="308"/>
      <c r="DZ97" s="308"/>
      <c r="EA97" s="308"/>
      <c r="EB97" s="308"/>
      <c r="EC97" s="308"/>
      <c r="ED97" s="308"/>
      <c r="EE97" s="308"/>
      <c r="EF97" s="308"/>
      <c r="EG97" s="308"/>
      <c r="EH97" s="308"/>
      <c r="EI97" s="308"/>
      <c r="EJ97" s="308"/>
      <c r="EK97" s="308"/>
      <c r="EL97" s="308"/>
      <c r="EM97" s="308"/>
      <c r="EN97" s="308"/>
      <c r="EO97" s="308"/>
      <c r="EP97" s="308"/>
      <c r="EQ97" s="308"/>
      <c r="ER97" s="308"/>
      <c r="ES97" s="308"/>
      <c r="ET97" s="308"/>
      <c r="EU97" s="308"/>
      <c r="EV97" s="308"/>
      <c r="EW97" s="308"/>
      <c r="EX97" s="308"/>
      <c r="EY97" s="308"/>
      <c r="EZ97" s="308"/>
      <c r="FA97" s="308"/>
      <c r="FB97" s="308"/>
      <c r="FC97" s="308"/>
      <c r="FD97" s="308"/>
      <c r="FE97" s="308"/>
      <c r="FF97" s="308"/>
      <c r="FG97" s="308"/>
      <c r="FH97" s="308"/>
      <c r="FI97" s="308"/>
      <c r="FJ97" s="308"/>
      <c r="FK97" s="308"/>
      <c r="FL97" s="308"/>
      <c r="FM97" s="308"/>
      <c r="FN97" s="308"/>
      <c r="FO97" s="308"/>
      <c r="FP97" s="308"/>
      <c r="FQ97" s="308"/>
      <c r="FR97" s="308"/>
      <c r="FS97" s="308"/>
      <c r="FT97" s="308"/>
      <c r="FU97" s="308"/>
      <c r="FV97" s="308"/>
      <c r="FW97" s="308"/>
      <c r="FX97" s="308"/>
      <c r="FY97" s="308"/>
      <c r="FZ97" s="308"/>
      <c r="GA97" s="308"/>
      <c r="GB97" s="308"/>
      <c r="GC97" s="308"/>
      <c r="GD97" s="308"/>
      <c r="GE97" s="308"/>
      <c r="GF97" s="308"/>
      <c r="GG97" s="308"/>
      <c r="GH97" s="308"/>
      <c r="GI97" s="308"/>
      <c r="GJ97" s="308"/>
      <c r="GK97" s="308"/>
      <c r="GL97" s="308"/>
      <c r="GM97" s="308"/>
      <c r="GN97" s="308"/>
      <c r="GO97" s="308"/>
      <c r="GP97" s="308"/>
      <c r="GQ97" s="308"/>
      <c r="GR97" s="308"/>
      <c r="GS97" s="308"/>
      <c r="GT97" s="308"/>
      <c r="GU97" s="308"/>
      <c r="GV97" s="308"/>
      <c r="GW97" s="308"/>
      <c r="GX97" s="308"/>
      <c r="GY97" s="308"/>
      <c r="GZ97" s="308"/>
      <c r="HA97" s="308"/>
      <c r="HB97" s="308"/>
      <c r="HC97" s="308"/>
      <c r="HD97" s="308"/>
      <c r="HE97" s="308"/>
      <c r="HF97" s="308"/>
      <c r="HG97" s="308"/>
      <c r="HH97" s="308"/>
      <c r="HI97" s="308"/>
      <c r="HJ97" s="308"/>
      <c r="HK97" s="308"/>
      <c r="HL97" s="308"/>
      <c r="HM97" s="308"/>
      <c r="HN97" s="308"/>
      <c r="HO97" s="308"/>
      <c r="HP97" s="308"/>
      <c r="HQ97" s="308"/>
    </row>
    <row r="98" spans="2:225" s="1" customFormat="1" ht="12.75">
      <c r="B98" s="346"/>
      <c r="D98"/>
      <c r="E98"/>
      <c r="F98"/>
      <c r="K98" s="319"/>
      <c r="L98" s="308"/>
      <c r="M98" s="308"/>
      <c r="N98" s="308"/>
      <c r="O98" s="308"/>
      <c r="P98" s="308"/>
      <c r="Q98" s="308"/>
      <c r="R98" s="308"/>
      <c r="S98" s="308"/>
      <c r="T98" s="308"/>
      <c r="U98" s="308"/>
      <c r="V98" s="308"/>
      <c r="W98" s="308"/>
      <c r="X98" s="308"/>
      <c r="Y98" s="308"/>
      <c r="Z98" s="308"/>
      <c r="AA98" s="308"/>
      <c r="AB98" s="308"/>
      <c r="AC98" s="308"/>
      <c r="AD98" s="308"/>
      <c r="AE98" s="308"/>
      <c r="AF98" s="308"/>
      <c r="AG98" s="308"/>
      <c r="AH98" s="308"/>
      <c r="AI98" s="308"/>
      <c r="AJ98" s="308"/>
      <c r="AK98" s="308"/>
      <c r="AL98" s="308"/>
      <c r="AM98" s="308"/>
      <c r="AN98" s="308"/>
      <c r="AO98" s="308"/>
      <c r="AP98" s="308"/>
      <c r="AQ98" s="308"/>
      <c r="AR98" s="308"/>
      <c r="AS98" s="308"/>
      <c r="AT98" s="308"/>
      <c r="AU98" s="308"/>
      <c r="AV98" s="308"/>
      <c r="AW98" s="308"/>
      <c r="AX98" s="308"/>
      <c r="AY98" s="308"/>
      <c r="AZ98" s="308"/>
      <c r="BA98" s="308"/>
      <c r="BB98" s="308"/>
      <c r="BC98" s="308"/>
      <c r="BD98" s="308"/>
      <c r="BE98" s="308"/>
      <c r="BF98" s="308"/>
      <c r="BG98" s="308"/>
      <c r="BH98" s="308"/>
      <c r="BI98" s="308"/>
      <c r="BJ98" s="308"/>
      <c r="BK98" s="308"/>
      <c r="BL98" s="308"/>
      <c r="BM98" s="308"/>
      <c r="BN98" s="308"/>
      <c r="BO98" s="308"/>
      <c r="BP98" s="308"/>
      <c r="BQ98" s="308"/>
      <c r="BR98" s="308"/>
      <c r="BS98" s="308"/>
      <c r="BT98" s="308"/>
      <c r="BU98" s="308"/>
      <c r="BV98" s="308"/>
      <c r="BW98" s="308"/>
      <c r="BX98" s="308"/>
      <c r="BY98" s="308"/>
      <c r="BZ98" s="308"/>
      <c r="CA98" s="308"/>
      <c r="CB98" s="308"/>
      <c r="CC98" s="308"/>
      <c r="CD98" s="308"/>
      <c r="CE98" s="308"/>
      <c r="CF98" s="308"/>
      <c r="CG98" s="308"/>
      <c r="CH98" s="308"/>
      <c r="CI98" s="308"/>
      <c r="CJ98" s="308"/>
      <c r="CK98" s="308"/>
      <c r="CL98" s="308"/>
      <c r="CM98" s="308"/>
      <c r="CN98" s="308"/>
      <c r="CO98" s="308"/>
      <c r="CP98" s="308"/>
      <c r="CQ98" s="308"/>
      <c r="CR98" s="308"/>
      <c r="CS98" s="308"/>
      <c r="CT98" s="308"/>
      <c r="CU98" s="308"/>
      <c r="CV98" s="308"/>
      <c r="CW98" s="308"/>
      <c r="CX98" s="308"/>
      <c r="CY98" s="308"/>
      <c r="CZ98" s="308"/>
      <c r="DA98" s="308"/>
      <c r="DB98" s="308"/>
      <c r="DC98" s="308"/>
      <c r="DD98" s="308"/>
      <c r="DE98" s="308"/>
      <c r="DF98" s="308"/>
      <c r="DG98" s="308"/>
      <c r="DH98" s="308"/>
      <c r="DI98" s="308"/>
      <c r="DJ98" s="308"/>
      <c r="DK98" s="308"/>
      <c r="DL98" s="308"/>
      <c r="DM98" s="308"/>
      <c r="DN98" s="308"/>
      <c r="DO98" s="308"/>
      <c r="DP98" s="308"/>
      <c r="DQ98" s="308"/>
      <c r="DR98" s="308"/>
      <c r="DS98" s="308"/>
      <c r="DT98" s="308"/>
      <c r="DU98" s="308"/>
      <c r="DV98" s="308"/>
      <c r="DW98" s="308"/>
      <c r="DX98" s="308"/>
      <c r="DY98" s="308"/>
      <c r="DZ98" s="308"/>
      <c r="EA98" s="308"/>
      <c r="EB98" s="308"/>
      <c r="EC98" s="308"/>
      <c r="ED98" s="308"/>
      <c r="EE98" s="308"/>
      <c r="EF98" s="308"/>
      <c r="EG98" s="308"/>
      <c r="EH98" s="308"/>
      <c r="EI98" s="308"/>
      <c r="EJ98" s="308"/>
      <c r="EK98" s="308"/>
      <c r="EL98" s="308"/>
      <c r="EM98" s="308"/>
      <c r="EN98" s="308"/>
      <c r="EO98" s="308"/>
      <c r="EP98" s="308"/>
      <c r="EQ98" s="308"/>
      <c r="ER98" s="308"/>
      <c r="ES98" s="308"/>
      <c r="ET98" s="308"/>
      <c r="EU98" s="308"/>
      <c r="EV98" s="308"/>
      <c r="EW98" s="308"/>
      <c r="EX98" s="308"/>
      <c r="EY98" s="308"/>
      <c r="EZ98" s="308"/>
      <c r="FA98" s="308"/>
      <c r="FB98" s="308"/>
      <c r="FC98" s="308"/>
      <c r="FD98" s="308"/>
      <c r="FE98" s="308"/>
      <c r="FF98" s="308"/>
      <c r="FG98" s="308"/>
      <c r="FH98" s="308"/>
      <c r="FI98" s="308"/>
      <c r="FJ98" s="308"/>
      <c r="FK98" s="308"/>
      <c r="FL98" s="308"/>
      <c r="FM98" s="308"/>
      <c r="FN98" s="308"/>
      <c r="FO98" s="308"/>
      <c r="FP98" s="308"/>
      <c r="FQ98" s="308"/>
      <c r="FR98" s="308"/>
      <c r="FS98" s="308"/>
      <c r="FT98" s="308"/>
      <c r="FU98" s="308"/>
      <c r="FV98" s="308"/>
      <c r="FW98" s="308"/>
      <c r="FX98" s="308"/>
      <c r="FY98" s="308"/>
      <c r="FZ98" s="308"/>
      <c r="GA98" s="308"/>
      <c r="GB98" s="308"/>
      <c r="GC98" s="308"/>
      <c r="GD98" s="308"/>
      <c r="GE98" s="308"/>
      <c r="GF98" s="308"/>
      <c r="GG98" s="308"/>
      <c r="GH98" s="308"/>
      <c r="GI98" s="308"/>
      <c r="GJ98" s="308"/>
      <c r="GK98" s="308"/>
      <c r="GL98" s="308"/>
      <c r="GM98" s="308"/>
      <c r="GN98" s="308"/>
      <c r="GO98" s="308"/>
      <c r="GP98" s="308"/>
      <c r="GQ98" s="308"/>
      <c r="GR98" s="308"/>
      <c r="GS98" s="308"/>
      <c r="GT98" s="308"/>
      <c r="GU98" s="308"/>
      <c r="GV98" s="308"/>
      <c r="GW98" s="308"/>
      <c r="GX98" s="308"/>
      <c r="GY98" s="308"/>
      <c r="GZ98" s="308"/>
      <c r="HA98" s="308"/>
      <c r="HB98" s="308"/>
      <c r="HC98" s="308"/>
      <c r="HD98" s="308"/>
      <c r="HE98" s="308"/>
      <c r="HF98" s="308"/>
      <c r="HG98" s="308"/>
      <c r="HH98" s="308"/>
      <c r="HI98" s="308"/>
      <c r="HJ98" s="308"/>
      <c r="HK98" s="308"/>
      <c r="HL98" s="308"/>
      <c r="HM98" s="308"/>
      <c r="HN98" s="308"/>
      <c r="HO98" s="308"/>
      <c r="HP98" s="308"/>
      <c r="HQ98" s="308"/>
    </row>
    <row r="99" spans="2:225" ht="14.25">
      <c r="B99" s="347" t="s">
        <v>126</v>
      </c>
      <c r="C99" s="1"/>
      <c r="D99"/>
      <c r="E99"/>
      <c r="F99"/>
      <c r="G99" s="1"/>
      <c r="H99" s="1"/>
      <c r="I99" s="1"/>
      <c r="J99" s="1"/>
    </row>
  </sheetData>
  <sheetProtection selectLockedCells="1" selectUnlockedCells="1"/>
  <dataConsolidate topLabels="1">
    <dataRefs count="1">
      <dataRef ref="M11:M13" sheet="raport"/>
    </dataRefs>
  </dataConsolidate>
  <mergeCells count="68">
    <mergeCell ref="B37:C37"/>
    <mergeCell ref="B27:C27"/>
    <mergeCell ref="B18:C18"/>
    <mergeCell ref="B23:C23"/>
    <mergeCell ref="B24:C24"/>
    <mergeCell ref="B25:C25"/>
    <mergeCell ref="B22:C22"/>
    <mergeCell ref="A7:A8"/>
    <mergeCell ref="B7:C8"/>
    <mergeCell ref="D7:D8"/>
    <mergeCell ref="E7:J7"/>
    <mergeCell ref="H8:J8"/>
    <mergeCell ref="H1:I1"/>
    <mergeCell ref="B13:C13"/>
    <mergeCell ref="B14:C14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26:J26"/>
    <mergeCell ref="H16:J16"/>
    <mergeCell ref="H10:J10"/>
    <mergeCell ref="H11:J11"/>
    <mergeCell ref="H15:J15"/>
    <mergeCell ref="H17:J17"/>
    <mergeCell ref="H18:J18"/>
    <mergeCell ref="H13:J13"/>
    <mergeCell ref="H12:J12"/>
    <mergeCell ref="H14:J14"/>
    <mergeCell ref="H19:J19"/>
    <mergeCell ref="H31:J31"/>
    <mergeCell ref="H37:J37"/>
    <mergeCell ref="H28:J28"/>
    <mergeCell ref="H29:J29"/>
    <mergeCell ref="H21:J21"/>
    <mergeCell ref="H23:J23"/>
    <mergeCell ref="H24:J24"/>
    <mergeCell ref="H25:J25"/>
    <mergeCell ref="H32:J32"/>
    <mergeCell ref="H33:J33"/>
    <mergeCell ref="H34:J34"/>
    <mergeCell ref="H35:J35"/>
    <mergeCell ref="H36:J36"/>
    <mergeCell ref="H27:J27"/>
    <mergeCell ref="H30:J30"/>
    <mergeCell ref="H22:J22"/>
    <mergeCell ref="C56:E56"/>
    <mergeCell ref="C57:E57"/>
    <mergeCell ref="C58:E58"/>
    <mergeCell ref="B62:H62"/>
    <mergeCell ref="H38:J38"/>
    <mergeCell ref="H39:J39"/>
    <mergeCell ref="G69:H69"/>
    <mergeCell ref="G70:H70"/>
    <mergeCell ref="G71:H71"/>
    <mergeCell ref="B69:F71"/>
    <mergeCell ref="F63:H63"/>
    <mergeCell ref="F64:H64"/>
    <mergeCell ref="F65:H65"/>
    <mergeCell ref="F66:H66"/>
    <mergeCell ref="B63:E64"/>
    <mergeCell ref="B65:E66"/>
  </mergeCells>
  <conditionalFormatting sqref="E29:H29 E38:H38 E26:H27 E15:H15 E10:G14 H28:H36 E16:G40">
    <cfRule type="cellIs" dxfId="0" priority="13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4 C51:C52 I51:I54 D51:F54 C54 G54:H54 G51:G53 G3:G5 J6 C3:C4 I3:I6 D3:F6 C6 G6:H6">
      <formula1>1000</formula1>
    </dataValidation>
    <dataValidation type="textLength" operator="greaterThanOrEqual" allowBlank="1" errorTitle="Perhatian" error="Data terisi secara outomatis, silahkan pilih cancel" sqref="C53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26 G15">
      <formula1>1000</formula1>
    </dataValidation>
    <dataValidation type="textLength" operator="greaterThanOrEqual" allowBlank="1" errorTitle="Perhatian" error="Data otomatis, jangan dirubah_x000a_silahkan pilih cancel" sqref="F37:F38 F26 F15 E10:E39">
      <formula1>1000</formula1>
    </dataValidation>
    <dataValidation allowBlank="1" sqref="F39:G39 F16:G25 F10:J14 H15:J40 F27:G36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11" customWidth="1"/>
    <col min="2" max="2" width="12.28515625" style="11" customWidth="1"/>
    <col min="3" max="8" width="9.140625" style="11"/>
    <col min="9" max="9" width="13.140625" style="11" customWidth="1"/>
    <col min="10" max="16384" width="9.140625" style="11"/>
  </cols>
  <sheetData>
    <row r="2" spans="1:9" ht="15">
      <c r="A2" s="25">
        <v>0</v>
      </c>
      <c r="B2" s="25" t="s">
        <v>60</v>
      </c>
      <c r="H2" s="26"/>
    </row>
    <row r="3" spans="1:9" ht="15">
      <c r="A3" s="25">
        <v>1</v>
      </c>
      <c r="B3" s="25" t="s">
        <v>61</v>
      </c>
      <c r="H3" s="22"/>
      <c r="I3" s="27"/>
    </row>
    <row r="4" spans="1:9" ht="15">
      <c r="A4" s="25">
        <v>2</v>
      </c>
      <c r="B4" s="25" t="s">
        <v>62</v>
      </c>
      <c r="H4" s="22"/>
      <c r="I4" s="27"/>
    </row>
    <row r="5" spans="1:9" ht="15">
      <c r="A5" s="25">
        <v>3</v>
      </c>
      <c r="B5" s="25" t="s">
        <v>63</v>
      </c>
      <c r="H5" s="22"/>
      <c r="I5" s="27"/>
    </row>
    <row r="6" spans="1:9" ht="15">
      <c r="A6" s="25">
        <v>4</v>
      </c>
      <c r="B6" s="25" t="s">
        <v>64</v>
      </c>
      <c r="H6" s="22"/>
      <c r="I6" s="27"/>
    </row>
    <row r="7" spans="1:9" ht="15">
      <c r="A7" s="25">
        <v>5</v>
      </c>
      <c r="B7" s="25" t="s">
        <v>65</v>
      </c>
      <c r="H7" s="22"/>
      <c r="I7" s="27"/>
    </row>
    <row r="8" spans="1:9" ht="15">
      <c r="A8" s="25">
        <v>6</v>
      </c>
      <c r="B8" s="25" t="s">
        <v>66</v>
      </c>
      <c r="H8" s="22"/>
      <c r="I8" s="27"/>
    </row>
    <row r="9" spans="1:9" ht="15">
      <c r="A9" s="25">
        <v>7</v>
      </c>
      <c r="B9" s="25" t="s">
        <v>67</v>
      </c>
      <c r="H9" s="22"/>
      <c r="I9" s="27"/>
    </row>
    <row r="10" spans="1:9" ht="15">
      <c r="A10" s="25">
        <v>8</v>
      </c>
      <c r="B10" s="25" t="s">
        <v>68</v>
      </c>
      <c r="H10" s="22"/>
      <c r="I10" s="27"/>
    </row>
    <row r="11" spans="1:9" ht="15">
      <c r="A11" s="25">
        <v>9</v>
      </c>
      <c r="B11" s="25" t="s">
        <v>69</v>
      </c>
      <c r="H11" s="22"/>
      <c r="I11" s="27"/>
    </row>
    <row r="12" spans="1:9">
      <c r="H12" s="22"/>
      <c r="I12" s="27"/>
    </row>
    <row r="13" spans="1:9">
      <c r="I13" s="2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ENTRY NILAI</vt:lpstr>
      <vt:lpstr>raport</vt:lpstr>
      <vt:lpstr>nilai huruf</vt:lpstr>
      <vt:lpstr>raport!_GoBack</vt:lpstr>
      <vt:lpstr>'ENTRY NILAI'!Print_Area</vt:lpstr>
      <vt:lpstr>raport!Print_Area</vt:lpstr>
      <vt:lpstr>'ENTRY NILAI'!Print_Titles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Corporate Edition</cp:lastModifiedBy>
  <cp:lastPrinted>2013-06-13T06:36:30Z</cp:lastPrinted>
  <dcterms:created xsi:type="dcterms:W3CDTF">2010-10-20T00:45:33Z</dcterms:created>
  <dcterms:modified xsi:type="dcterms:W3CDTF">2015-06-12T04:57:51Z</dcterms:modified>
</cp:coreProperties>
</file>