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0" yWindow="-90" windowWidth="10425" windowHeight="8040" firstSheet="2" activeTab="3"/>
  </bookViews>
  <sheets>
    <sheet name="nama_mapel" sheetId="10" r:id="rId1"/>
    <sheet name="DAFTAR SISWA" sheetId="9" r:id="rId2"/>
    <sheet name="ENTRI NILAI PILIH TAB INI" sheetId="2" r:id="rId3"/>
    <sheet name="TRANSKIP NILAI" sheetId="1" r:id="rId4"/>
    <sheet name="nilai huruf" sheetId="3" r:id="rId5"/>
  </sheets>
  <definedNames>
    <definedName name="_xlnm._FilterDatabase" localSheetId="3" hidden="1">'TRANSKIP NILAI'!$P$4:$P$6</definedName>
    <definedName name="_GoBack" localSheetId="3">'TRANSKIP NILAI'!$A$83</definedName>
    <definedName name="_xlnm.Print_Area" localSheetId="2">'ENTRI NILAI PILIH TAB INI'!$A$1:$AC$51</definedName>
    <definedName name="_xlnm.Print_Area" localSheetId="3">'TRANSKIP NILAI'!$A$2:$J$100</definedName>
    <definedName name="_xlnm.Print_Titles" localSheetId="2">'ENTRI NILAI PILIH TAB INI'!$6:$8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31" i="1"/>
  <c r="B32"/>
  <c r="B33"/>
  <c r="B76" l="1"/>
  <c r="J73"/>
  <c r="J72"/>
  <c r="J71"/>
  <c r="J68"/>
  <c r="J67"/>
  <c r="J66"/>
  <c r="J65"/>
  <c r="F65"/>
  <c r="J64"/>
  <c r="F64"/>
  <c r="AM8" i="2"/>
  <c r="AN8" s="1"/>
  <c r="AO8" s="1"/>
  <c r="AP8" s="1"/>
  <c r="AQ8" s="1"/>
  <c r="AR8" s="1"/>
  <c r="AS8" s="1"/>
  <c r="AT8" s="1"/>
  <c r="E39" i="1" l="1"/>
  <c r="AD10" i="2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D46"/>
  <c r="AE46"/>
  <c r="AD47"/>
  <c r="AE47"/>
  <c r="AE9"/>
  <c r="AD9"/>
  <c r="AF45" l="1"/>
  <c r="AF47"/>
  <c r="AF41"/>
  <c r="AF42"/>
  <c r="AF37"/>
  <c r="AF38"/>
  <c r="AF33"/>
  <c r="AF34"/>
  <c r="AF29"/>
  <c r="AF30"/>
  <c r="AF28"/>
  <c r="AF26"/>
  <c r="AF23"/>
  <c r="AF21"/>
  <c r="AF19"/>
  <c r="AF17"/>
  <c r="AF15"/>
  <c r="AF13"/>
  <c r="AF11"/>
  <c r="AF10"/>
  <c r="AF46"/>
  <c r="AF43"/>
  <c r="AF39"/>
  <c r="AF35"/>
  <c r="AF31"/>
  <c r="AF27"/>
  <c r="AF25"/>
  <c r="AF9"/>
  <c r="AF44"/>
  <c r="AF40"/>
  <c r="AF36"/>
  <c r="AF32"/>
  <c r="AF24"/>
  <c r="AF22"/>
  <c r="AF20"/>
  <c r="AF18"/>
  <c r="AF16"/>
  <c r="AF14"/>
  <c r="AF12"/>
  <c r="B28" i="1"/>
  <c r="B29"/>
  <c r="B30"/>
  <c r="B10" l="1"/>
  <c r="Y4" i="2"/>
  <c r="E4"/>
  <c r="D39" i="1"/>
  <c r="D32"/>
  <c r="D33"/>
  <c r="D34"/>
  <c r="D35"/>
  <c r="D36"/>
  <c r="D28"/>
  <c r="D29"/>
  <c r="D30"/>
  <c r="D31"/>
  <c r="D27"/>
  <c r="D17"/>
  <c r="D18"/>
  <c r="D19"/>
  <c r="D20"/>
  <c r="D21"/>
  <c r="D22"/>
  <c r="D23"/>
  <c r="D24"/>
  <c r="D16"/>
  <c r="D11"/>
  <c r="D12"/>
  <c r="D13"/>
  <c r="D14"/>
  <c r="D10"/>
  <c r="E32"/>
  <c r="F32" s="1"/>
  <c r="E33"/>
  <c r="E34"/>
  <c r="F34" s="1"/>
  <c r="E35"/>
  <c r="F35" s="1"/>
  <c r="E36"/>
  <c r="F36" s="1"/>
  <c r="B36"/>
  <c r="B35"/>
  <c r="B34"/>
  <c r="B27"/>
  <c r="B18"/>
  <c r="B19"/>
  <c r="B20"/>
  <c r="B21"/>
  <c r="B22"/>
  <c r="B23"/>
  <c r="B24"/>
  <c r="B17"/>
  <c r="B16"/>
  <c r="E23"/>
  <c r="F23" s="1"/>
  <c r="E24"/>
  <c r="F24" s="1"/>
  <c r="J53"/>
  <c r="AB7" i="2"/>
  <c r="Z7"/>
  <c r="AA7"/>
  <c r="Y7"/>
  <c r="X7"/>
  <c r="W7"/>
  <c r="V7"/>
  <c r="S7"/>
  <c r="R7"/>
  <c r="Q7"/>
  <c r="P7"/>
  <c r="O7"/>
  <c r="N7"/>
  <c r="J3" i="10"/>
  <c r="J3" i="1" s="1"/>
  <c r="J5" i="10"/>
  <c r="J54" i="1" s="1"/>
  <c r="J95"/>
  <c r="J94"/>
  <c r="J49"/>
  <c r="J48"/>
  <c r="J4"/>
  <c r="M4"/>
  <c r="E27"/>
  <c r="G27" s="1"/>
  <c r="F38"/>
  <c r="F37"/>
  <c r="F26"/>
  <c r="F15"/>
  <c r="C51" i="2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1" s="1"/>
  <c r="B9" i="2"/>
  <c r="C53" i="1" s="1"/>
  <c r="B14"/>
  <c r="B13"/>
  <c r="B12"/>
  <c r="B11"/>
  <c r="AC7" i="2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U8" s="1"/>
  <c r="U7"/>
  <c r="T7"/>
  <c r="M7"/>
  <c r="L7"/>
  <c r="K7"/>
  <c r="J7"/>
  <c r="F33" i="1" l="1"/>
  <c r="H33"/>
  <c r="H27"/>
  <c r="H32"/>
  <c r="E3" i="2"/>
  <c r="Y3"/>
  <c r="G34" i="1"/>
  <c r="G35"/>
  <c r="G36"/>
  <c r="G32"/>
  <c r="G33"/>
  <c r="M5"/>
  <c r="J5"/>
  <c r="J52"/>
  <c r="G24"/>
  <c r="H24" s="1"/>
  <c r="H36"/>
  <c r="H35"/>
  <c r="H34"/>
  <c r="G23"/>
  <c r="H23" s="1"/>
  <c r="E11"/>
  <c r="F11" s="1"/>
  <c r="E10"/>
  <c r="F10" s="1"/>
  <c r="C3"/>
  <c r="G10" l="1"/>
  <c r="H10" s="1"/>
  <c r="I7" i="2"/>
  <c r="H7"/>
  <c r="G7"/>
  <c r="F7"/>
  <c r="E7"/>
  <c r="E31" i="1"/>
  <c r="H31" s="1"/>
  <c r="E30"/>
  <c r="H30" s="1"/>
  <c r="E29"/>
  <c r="H29" s="1"/>
  <c r="E28"/>
  <c r="H28" s="1"/>
  <c r="E22"/>
  <c r="E21"/>
  <c r="E20"/>
  <c r="E19"/>
  <c r="E18"/>
  <c r="E17"/>
  <c r="E16"/>
  <c r="E12"/>
  <c r="E13"/>
  <c r="E14"/>
  <c r="G11"/>
  <c r="H11" s="1"/>
  <c r="L40"/>
  <c r="C180" i="9"/>
  <c r="C179"/>
  <c r="C4" i="1"/>
  <c r="C54" i="2"/>
  <c r="C53"/>
  <c r="L11" i="1"/>
  <c r="C55" i="2" l="1"/>
  <c r="F39" i="1"/>
  <c r="F12"/>
  <c r="F17"/>
  <c r="F19"/>
  <c r="F21"/>
  <c r="L39"/>
  <c r="F28"/>
  <c r="G28"/>
  <c r="F31"/>
  <c r="G31"/>
  <c r="F30"/>
  <c r="G30"/>
  <c r="F29"/>
  <c r="G29"/>
  <c r="L30"/>
  <c r="L13"/>
  <c r="F13"/>
  <c r="F16"/>
  <c r="F18"/>
  <c r="L20"/>
  <c r="F20"/>
  <c r="F22"/>
  <c r="F27"/>
  <c r="G14"/>
  <c r="H14" s="1"/>
  <c r="F14"/>
  <c r="L21"/>
  <c r="G19"/>
  <c r="H19" s="1"/>
  <c r="L14"/>
  <c r="L17"/>
  <c r="G18"/>
  <c r="H18" s="1"/>
  <c r="G16"/>
  <c r="H16" s="1"/>
  <c r="G20"/>
  <c r="H20" s="1"/>
  <c r="L18"/>
  <c r="L12"/>
  <c r="G17"/>
  <c r="H17" s="1"/>
  <c r="L19"/>
  <c r="G21"/>
  <c r="H21" s="1"/>
  <c r="L28"/>
  <c r="L31"/>
  <c r="G22"/>
  <c r="H22" s="1"/>
  <c r="L16"/>
  <c r="G13"/>
  <c r="H13" s="1"/>
  <c r="L22"/>
  <c r="L27"/>
  <c r="L29"/>
  <c r="G39"/>
  <c r="H39" s="1"/>
  <c r="G12"/>
  <c r="H12" s="1"/>
</calcChain>
</file>

<file path=xl/comments1.xml><?xml version="1.0" encoding="utf-8"?>
<comments xmlns="http://schemas.openxmlformats.org/spreadsheetml/2006/main">
  <authors>
    <author>ma wh 02</author>
  </authors>
  <commentList>
    <comment ref="J1" authorId="0">
      <text>
        <r>
          <rPr>
            <sz val="8"/>
            <color indexed="81"/>
            <rFont val="Tahoma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<sst xmlns="http://schemas.openxmlformats.org/spreadsheetml/2006/main" count="311" uniqueCount="215">
  <si>
    <t>masukan Nomor:</t>
  </si>
  <si>
    <t xml:space="preserve">Kelas / Semester </t>
  </si>
  <si>
    <t>No. Induk</t>
  </si>
  <si>
    <t xml:space="preserve">Tahun Ajaran         </t>
  </si>
  <si>
    <t>Program</t>
  </si>
  <si>
    <t>No</t>
  </si>
  <si>
    <t>Mata Pelajaran</t>
  </si>
  <si>
    <t>Nilai Hasil Belajar</t>
  </si>
  <si>
    <t>Angka</t>
  </si>
  <si>
    <t>Huruf</t>
  </si>
  <si>
    <t>Predikat</t>
  </si>
  <si>
    <t>A</t>
  </si>
  <si>
    <t>Pendidikan Agama</t>
  </si>
  <si>
    <t>B</t>
  </si>
  <si>
    <t>Bahasa Inggris</t>
  </si>
  <si>
    <t>Matematika</t>
  </si>
  <si>
    <t>C</t>
  </si>
  <si>
    <t>Seni Budaya</t>
  </si>
  <si>
    <t>Muatan Lokal  :</t>
  </si>
  <si>
    <t>Wali Kelas</t>
  </si>
  <si>
    <t>Normatif</t>
  </si>
  <si>
    <t>Bahasa  Indonesia</t>
  </si>
  <si>
    <t>Pendidikan Jasmani dan Olahraga</t>
  </si>
  <si>
    <t>Adaptif</t>
  </si>
  <si>
    <t>Ketrampilan Komputer dan Pengelolaan Informasi</t>
  </si>
  <si>
    <t>Kewirausahaan</t>
  </si>
  <si>
    <t>Produktif</t>
  </si>
  <si>
    <t>Nama Sekolah</t>
  </si>
  <si>
    <t>D</t>
  </si>
  <si>
    <t>Bahasa Jawa</t>
  </si>
  <si>
    <t>KKM</t>
  </si>
  <si>
    <t>Diskripsi Kemajuan Belajar</t>
  </si>
  <si>
    <t xml:space="preserve">:  </t>
  </si>
  <si>
    <t>NO</t>
  </si>
  <si>
    <t>N A M A</t>
  </si>
  <si>
    <t>L</t>
  </si>
  <si>
    <t>P</t>
  </si>
  <si>
    <t>L =</t>
  </si>
  <si>
    <t>P =</t>
  </si>
  <si>
    <t>JML =</t>
  </si>
  <si>
    <t>NORMATIF</t>
  </si>
  <si>
    <t>ADAPTIF</t>
  </si>
  <si>
    <t>PRODUKTIF</t>
  </si>
  <si>
    <t>Nama Siswa</t>
  </si>
  <si>
    <t>PEMASARAN</t>
  </si>
  <si>
    <t>PENJUALAN</t>
  </si>
  <si>
    <t>REKAYASA PERANGKAT LUNAK</t>
  </si>
  <si>
    <t>X</t>
  </si>
  <si>
    <t>XI</t>
  </si>
  <si>
    <t>XII</t>
  </si>
  <si>
    <t xml:space="preserve"> </t>
  </si>
  <si>
    <t>SMK NEGERI 1 BANGSRI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</si>
  <si>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</si>
  <si>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</si>
  <si>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</si>
  <si>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</si>
  <si>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</si>
  <si>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</si>
  <si>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</si>
  <si>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</si>
  <si>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</si>
  <si>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</si>
  <si>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LAPORAN HASIL BELAJAR SISWA</t>
  </si>
  <si>
    <t xml:space="preserve">DATA SISWA </t>
  </si>
  <si>
    <t>NIS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</si>
  <si>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</si>
  <si>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</si>
  <si>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</si>
  <si>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</si>
  <si>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</si>
  <si>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</si>
  <si>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</si>
  <si>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</si>
  <si>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</si>
  <si>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</si>
  <si>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Orang Tua/Wali,</t>
  </si>
  <si>
    <t>………………………………</t>
  </si>
  <si>
    <t>Kurang</t>
  </si>
  <si>
    <t>Cukup</t>
  </si>
  <si>
    <t>Baik</t>
  </si>
  <si>
    <t>Amat Baik</t>
  </si>
  <si>
    <t>Belum Kompeten</t>
  </si>
  <si>
    <t>SMK N 1 BANGSRI</t>
  </si>
  <si>
    <t>satu</t>
  </si>
  <si>
    <t>Sepuluh</t>
  </si>
  <si>
    <t>enam</t>
  </si>
  <si>
    <t>Enam puluh</t>
  </si>
  <si>
    <t>tujuh</t>
  </si>
  <si>
    <t>Tujuh puluh</t>
  </si>
  <si>
    <t>delapan</t>
  </si>
  <si>
    <t>Delapan puluh</t>
  </si>
  <si>
    <t>MULOK</t>
  </si>
  <si>
    <t>DAFTAR MATA PELAJARAN</t>
  </si>
  <si>
    <t>dua</t>
  </si>
  <si>
    <t>tiga</t>
  </si>
  <si>
    <t>empat</t>
  </si>
  <si>
    <t>lima</t>
  </si>
  <si>
    <t>sembilan</t>
  </si>
  <si>
    <t>Lima puluh</t>
  </si>
  <si>
    <t>Sembilan puluh</t>
  </si>
  <si>
    <t>Tanggal Raport</t>
  </si>
  <si>
    <t>Walikelas</t>
  </si>
  <si>
    <t>NIP</t>
  </si>
  <si>
    <t>CATATAN AKHIR SEMESTER</t>
  </si>
  <si>
    <t>Nama DU/DI atau Instansi Relevan</t>
  </si>
  <si>
    <t>Alamat</t>
  </si>
  <si>
    <t>Nilai</t>
  </si>
  <si>
    <t>Komponen</t>
  </si>
  <si>
    <t>Kepribadian</t>
  </si>
  <si>
    <t>Ketidakhadiran</t>
  </si>
  <si>
    <t>Wali Kelas,</t>
  </si>
  <si>
    <t>Mengetahui</t>
  </si>
  <si>
    <t>Orang tua/wali</t>
  </si>
  <si>
    <t>..............................</t>
  </si>
  <si>
    <t>Lama dan waktu Pelaksanaan</t>
  </si>
  <si>
    <t>X / 1</t>
  </si>
  <si>
    <t>Pemasaran</t>
  </si>
  <si>
    <t>Teknik Sepeda Motor</t>
  </si>
  <si>
    <t>Rekayasa Perangkat Lunak</t>
  </si>
  <si>
    <t>Administrasi Perkantoran</t>
  </si>
  <si>
    <t xml:space="preserve"> X / 1</t>
  </si>
  <si>
    <t xml:space="preserve"> X / 2</t>
  </si>
  <si>
    <t xml:space="preserve"> XI / 3</t>
  </si>
  <si>
    <t xml:space="preserve"> XI / 4</t>
  </si>
  <si>
    <t xml:space="preserve"> XII / 5</t>
  </si>
  <si>
    <t xml:space="preserve"> XII / 6</t>
  </si>
  <si>
    <t xml:space="preserve">: </t>
  </si>
  <si>
    <t>PROGRAM DIKLAT</t>
  </si>
  <si>
    <t xml:space="preserve">SEMESTER             </t>
  </si>
  <si>
    <t>Kelas/Semester</t>
  </si>
  <si>
    <t>:</t>
  </si>
  <si>
    <t>TAHUN 2015-2016</t>
  </si>
  <si>
    <t>2015-2016</t>
  </si>
  <si>
    <t>Tanggal         : 19 Desember 2015</t>
  </si>
  <si>
    <t>Diberikan di   : Bangsri</t>
  </si>
  <si>
    <t>1.  Kegiatan Belajar di Dunia Usaha/ Industri dan Instansi Relevan:</t>
  </si>
  <si>
    <t>2.  Pengembangan Diri dan Kepribadian:</t>
  </si>
  <si>
    <r>
      <t>3.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Ketidakhadiran:</t>
    </r>
  </si>
  <si>
    <r>
      <t>4.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Catatan untuk perhatian orang tua/ wali:</t>
    </r>
  </si>
  <si>
    <r>
      <t>5.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Pernyataan:</t>
    </r>
  </si>
  <si>
    <t xml:space="preserve">Pendidikan Kewarganegaraan </t>
  </si>
  <si>
    <t>PRAKERIN (PSG)</t>
  </si>
  <si>
    <t>Extra - School</t>
  </si>
  <si>
    <t>ABSENSI</t>
  </si>
  <si>
    <t>Catatan untuk Ortu/Wali</t>
  </si>
  <si>
    <t>Pernyataan</t>
  </si>
  <si>
    <t xml:space="preserve">Tempat Prakerin </t>
  </si>
  <si>
    <t>lama pelaksanaan</t>
  </si>
  <si>
    <t>Kelakuan</t>
  </si>
  <si>
    <t>Kerajinan</t>
  </si>
  <si>
    <t>Kerapihan</t>
  </si>
  <si>
    <t>SAKIT</t>
  </si>
  <si>
    <t>IZIN</t>
  </si>
  <si>
    <t>TANPA KETERANGAN</t>
  </si>
  <si>
    <t>Rata-rata smt 1</t>
  </si>
  <si>
    <t>Jumlah</t>
  </si>
  <si>
    <t>Peringkat</t>
  </si>
  <si>
    <t>Pramuka</t>
  </si>
  <si>
    <t>PMR</t>
  </si>
  <si>
    <r>
      <t>1.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Sakit </t>
    </r>
  </si>
  <si>
    <r>
      <t>2.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Izin </t>
    </r>
  </si>
  <si>
    <t>Lebih giat lagi dalam belajar</t>
  </si>
  <si>
    <t>LEGGER NILAI</t>
  </si>
  <si>
    <t>Pencak Silat</t>
  </si>
  <si>
    <t>Band</t>
  </si>
  <si>
    <t>Tingkatkan prestasi akademikmu</t>
  </si>
  <si>
    <t>Fisika</t>
  </si>
  <si>
    <t>Kimia</t>
  </si>
  <si>
    <t>Memb. Paket Software aplikasi berbasis desktop</t>
  </si>
  <si>
    <t>Meranc. Apl teks dan Desktop berbasis objek</t>
  </si>
  <si>
    <t>Mengg. Bhs Pemrograman Berorientasi Objek</t>
  </si>
  <si>
    <t>Meranc. Program Apl Web Berbasis Objek</t>
  </si>
  <si>
    <t>Perawatan Jaringan (Mulok)</t>
  </si>
  <si>
    <t>Desain Grafis (Mulok)</t>
  </si>
  <si>
    <t>AAN MIFTAHUDIN</t>
  </si>
  <si>
    <t>ACHMAD HARIADI</t>
  </si>
  <si>
    <t>ACHMAD SAIFUL ROHIM</t>
  </si>
  <si>
    <t>ADHI SAPUTRO WIJAYANTO</t>
  </si>
  <si>
    <t>AHMAAT RIDUWAN</t>
  </si>
  <si>
    <t>AHMAD SAIDUL WAHIB</t>
  </si>
  <si>
    <t>AHMAD WILDAN FITHRONI</t>
  </si>
  <si>
    <t>ANDY PRASETIYO</t>
  </si>
  <si>
    <t>ANISA RAHAYU</t>
  </si>
  <si>
    <t>AVID KURNIAWAN</t>
  </si>
  <si>
    <t>BRAM JUNI ARTO</t>
  </si>
  <si>
    <t>CINDI NOVA</t>
  </si>
  <si>
    <t>DHIAS SEPTA REFORMISA</t>
  </si>
  <si>
    <t>DIAN SUPRIANTO</t>
  </si>
  <si>
    <t>DWI NUR ROHMAN</t>
  </si>
  <si>
    <t>EKA TRISYANTI</t>
  </si>
  <si>
    <t>GALANG ARIF SETIAWAN</t>
  </si>
  <si>
    <t>GAYUS PRANATA</t>
  </si>
  <si>
    <t>HANDIKA PUJIONO</t>
  </si>
  <si>
    <t>HERI AGUS PRASETYO</t>
  </si>
  <si>
    <t>I MADE KERTA SUMITRA</t>
  </si>
  <si>
    <t>IDHAM KHALIQ</t>
  </si>
  <si>
    <t>KHAFIDL ABDURROHMAN</t>
  </si>
  <si>
    <t>KHUSNIA</t>
  </si>
  <si>
    <t>MUHAMMAD ADIT IKROMI</t>
  </si>
  <si>
    <t>MUHAMMAD AFIF ASHARI</t>
  </si>
  <si>
    <t>MUHAMMAD HERI HERMAWAN</t>
  </si>
  <si>
    <t>MUHAMMAD KHOIRUL AMING</t>
  </si>
  <si>
    <t>MUHAMMAD RESA ADITYA</t>
  </si>
  <si>
    <t>MUHAMMAD SYAIFUL ANAM</t>
  </si>
  <si>
    <t>MUKHAMAD ZULKIFLI</t>
  </si>
  <si>
    <t>NOFA BAGUS MAULANA</t>
  </si>
  <si>
    <t>RESA NOOR AF'IDAH</t>
  </si>
  <si>
    <t>RINA SUSANTI</t>
  </si>
  <si>
    <t>SAIFUR ROHMAN</t>
  </si>
  <si>
    <t>VITA ARUM AMEILIA</t>
  </si>
  <si>
    <t>VITRI HANDAYANI</t>
  </si>
  <si>
    <t>Toetik Irawati, S.Pd</t>
  </si>
  <si>
    <t>19760425200501 2 004</t>
  </si>
  <si>
    <t>Kegiatan Pengembangan Diri</t>
  </si>
  <si>
    <r>
      <t>3.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Tanpa Keterangan </t>
    </r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</si>
</sst>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164" formatCode="\:\ \ @"/>
    <numFmt numFmtId="165" formatCode="0000000000"/>
    <numFmt numFmtId="166" formatCode="\:\ \ General"/>
    <numFmt numFmtId="167" formatCode="0000"/>
    <numFmt numFmtId="168" formatCode="000"/>
    <numFmt numFmtId="169" formatCode="\:\ \ @\ "/>
    <numFmt numFmtId="170" formatCode="_(* #,##0_);_(* \(#,##0\);_(* \-_);_(@_)"/>
    <numFmt numFmtId="171" formatCode="[$-421]dd\ mmmm\ yyyy;@"/>
  </numFmts>
  <fonts count="56">
    <font>
      <sz val="10"/>
      <name val="Arial"/>
      <charset val="178"/>
    </font>
    <font>
      <sz val="10"/>
      <name val="Arial"/>
      <family val="2"/>
    </font>
    <font>
      <sz val="9"/>
      <name val="Arial"/>
      <family val="2"/>
    </font>
    <font>
      <b/>
      <sz val="16"/>
      <color indexed="13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sz val="10"/>
      <color indexed="10"/>
      <name val="Arial"/>
      <family val="2"/>
    </font>
    <font>
      <sz val="10"/>
      <name val="Lucida Handwriting"/>
      <family val="4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7"/>
      <color indexed="9"/>
      <name val="Arial Narrow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u/>
      <sz val="10"/>
      <name val="Lucida Calligraphy"/>
      <family val="4"/>
    </font>
    <font>
      <sz val="10"/>
      <name val="Arial"/>
      <family val="2"/>
      <charset val="1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 Narrow"/>
      <family val="2"/>
    </font>
    <font>
      <b/>
      <sz val="9"/>
      <color theme="0"/>
      <name val="Arial"/>
      <family val="2"/>
    </font>
    <font>
      <b/>
      <u/>
      <sz val="9"/>
      <name val="Arial"/>
      <family val="2"/>
    </font>
    <font>
      <i/>
      <sz val="10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sz val="11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0"/>
      <color indexed="9"/>
      <name val="Arial Narrow"/>
      <family val="2"/>
    </font>
    <font>
      <sz val="10"/>
      <name val="Calibri"/>
      <family val="2"/>
    </font>
    <font>
      <sz val="11"/>
      <name val="Times New Roman"/>
      <family val="1"/>
    </font>
    <font>
      <u/>
      <sz val="1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rgb="FFFF0000"/>
      <name val="Tahoma"/>
      <family val="2"/>
    </font>
    <font>
      <sz val="11"/>
      <color rgb="FFFF0000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6" fillId="0" borderId="0" applyFont="0" applyFill="0" applyBorder="0" applyAlignment="0" applyProtection="0"/>
    <xf numFmtId="0" fontId="7" fillId="0" borderId="0"/>
    <xf numFmtId="0" fontId="34" fillId="0" borderId="0"/>
  </cellStyleXfs>
  <cellXfs count="360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0" fontId="7" fillId="0" borderId="0" xfId="2"/>
    <xf numFmtId="0" fontId="11" fillId="0" borderId="0" xfId="2" quotePrefix="1" applyFont="1" applyAlignment="1">
      <alignment horizontal="left"/>
    </xf>
    <xf numFmtId="0" fontId="7" fillId="0" borderId="0" xfId="2" applyFont="1"/>
    <xf numFmtId="0" fontId="11" fillId="0" borderId="0" xfId="2" applyFont="1"/>
    <xf numFmtId="0" fontId="11" fillId="0" borderId="0" xfId="2" applyFont="1" applyAlignment="1">
      <alignment horizontal="left"/>
    </xf>
    <xf numFmtId="0" fontId="7" fillId="0" borderId="0" xfId="2" applyAlignment="1">
      <alignment horizontal="center"/>
    </xf>
    <xf numFmtId="168" fontId="7" fillId="0" borderId="0" xfId="2" applyNumberFormat="1" applyFill="1" applyBorder="1" applyAlignment="1">
      <alignment horizontal="right"/>
    </xf>
    <xf numFmtId="0" fontId="7" fillId="0" borderId="0" xfId="2" applyFill="1" applyBorder="1" applyAlignment="1">
      <alignment horizontal="left"/>
    </xf>
    <xf numFmtId="0" fontId="14" fillId="0" borderId="2" xfId="2" applyFont="1" applyBorder="1"/>
    <xf numFmtId="0" fontId="7" fillId="0" borderId="0" xfId="2" quotePrefix="1"/>
    <xf numFmtId="0" fontId="7" fillId="0" borderId="0" xfId="2" applyAlignment="1">
      <alignment horizontal="left"/>
    </xf>
    <xf numFmtId="1" fontId="2" fillId="0" borderId="0" xfId="0" applyNumberFormat="1" applyFont="1" applyAlignment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  <protection hidden="1"/>
    </xf>
    <xf numFmtId="0" fontId="7" fillId="0" borderId="0" xfId="2" applyBorder="1"/>
    <xf numFmtId="0" fontId="1" fillId="0" borderId="0" xfId="2" applyFont="1"/>
    <xf numFmtId="0" fontId="17" fillId="0" borderId="0" xfId="2" applyFont="1" applyBorder="1"/>
    <xf numFmtId="0" fontId="10" fillId="0" borderId="0" xfId="0" applyFont="1" applyAlignment="1">
      <alignment horizontal="left"/>
    </xf>
    <xf numFmtId="0" fontId="0" fillId="0" borderId="0" xfId="0" applyFont="1"/>
    <xf numFmtId="0" fontId="9" fillId="0" borderId="0" xfId="0" applyFont="1" applyAlignment="1">
      <alignment horizontal="left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70" fontId="0" fillId="0" borderId="13" xfId="1" applyNumberFormat="1" applyFont="1" applyFill="1" applyBorder="1" applyAlignment="1" applyProtection="1">
      <alignment horizontal="left" vertical="center"/>
    </xf>
    <xf numFmtId="170" fontId="0" fillId="0" borderId="13" xfId="1" applyNumberFormat="1" applyFont="1" applyFill="1" applyBorder="1" applyAlignment="1" applyProtection="1">
      <alignment horizontal="center" vertical="center"/>
    </xf>
    <xf numFmtId="0" fontId="0" fillId="0" borderId="13" xfId="0" applyFont="1" applyBorder="1" applyAlignment="1">
      <alignment horizontal="center"/>
    </xf>
    <xf numFmtId="170" fontId="0" fillId="0" borderId="13" xfId="1" applyNumberFormat="1" applyFont="1" applyFill="1" applyBorder="1" applyAlignment="1" applyProtection="1">
      <alignment horizontal="left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/>
    <xf numFmtId="0" fontId="2" fillId="0" borderId="15" xfId="0" applyFont="1" applyBorder="1" applyAlignment="1">
      <alignment horizontal="center" vertical="center"/>
    </xf>
    <xf numFmtId="167" fontId="13" fillId="0" borderId="16" xfId="0" applyNumberFormat="1" applyFont="1" applyFill="1" applyBorder="1" applyAlignment="1">
      <alignment horizontal="center" vertical="center"/>
    </xf>
    <xf numFmtId="170" fontId="13" fillId="0" borderId="16" xfId="1" applyNumberFormat="1" applyFont="1" applyFill="1" applyBorder="1" applyAlignment="1" applyProtection="1">
      <alignment vertical="center"/>
    </xf>
    <xf numFmtId="0" fontId="13" fillId="0" borderId="16" xfId="0" applyFont="1" applyFill="1" applyBorder="1" applyAlignment="1">
      <alignment horizontal="center" vertical="center"/>
    </xf>
    <xf numFmtId="170" fontId="0" fillId="0" borderId="16" xfId="1" applyNumberFormat="1" applyFont="1" applyFill="1" applyBorder="1" applyAlignment="1" applyProtection="1">
      <alignment horizontal="left" vertical="center"/>
    </xf>
    <xf numFmtId="170" fontId="0" fillId="0" borderId="16" xfId="1" applyNumberFormat="1" applyFont="1" applyFill="1" applyBorder="1" applyAlignment="1" applyProtection="1">
      <alignment horizontal="center" vertical="center"/>
    </xf>
    <xf numFmtId="0" fontId="0" fillId="0" borderId="16" xfId="0" applyFont="1" applyBorder="1" applyAlignment="1">
      <alignment horizontal="center"/>
    </xf>
    <xf numFmtId="170" fontId="0" fillId="0" borderId="16" xfId="1" applyNumberFormat="1" applyFont="1" applyFill="1" applyBorder="1" applyAlignment="1" applyProtection="1">
      <alignment horizontal="left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/>
    <xf numFmtId="170" fontId="0" fillId="2" borderId="16" xfId="1" applyNumberFormat="1" applyFont="1" applyFill="1" applyBorder="1" applyAlignment="1" applyProtection="1">
      <alignment horizontal="left" vertical="center"/>
    </xf>
    <xf numFmtId="0" fontId="0" fillId="2" borderId="16" xfId="0" applyFont="1" applyFill="1" applyBorder="1" applyAlignment="1">
      <alignment horizontal="center"/>
    </xf>
    <xf numFmtId="170" fontId="0" fillId="2" borderId="16" xfId="1" applyNumberFormat="1" applyFont="1" applyFill="1" applyBorder="1" applyAlignment="1" applyProtection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/>
    <xf numFmtId="170" fontId="19" fillId="0" borderId="16" xfId="1" applyNumberFormat="1" applyFont="1" applyFill="1" applyBorder="1" applyAlignment="1" applyProtection="1">
      <alignment horizontal="left"/>
    </xf>
    <xf numFmtId="170" fontId="19" fillId="0" borderId="16" xfId="1" applyNumberFormat="1" applyFont="1" applyFill="1" applyBorder="1" applyAlignment="1" applyProtection="1">
      <alignment horizontal="left" vertic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 applyAlignment="1">
      <alignment horizontal="left"/>
    </xf>
    <xf numFmtId="170" fontId="0" fillId="0" borderId="16" xfId="1" applyNumberFormat="1" applyFont="1" applyFill="1" applyBorder="1" applyAlignment="1" applyProtection="1"/>
    <xf numFmtId="0" fontId="0" fillId="0" borderId="16" xfId="0" applyFont="1" applyBorder="1"/>
    <xf numFmtId="0" fontId="2" fillId="0" borderId="18" xfId="0" applyFont="1" applyBorder="1" applyAlignment="1">
      <alignment horizontal="center" vertical="center"/>
    </xf>
    <xf numFmtId="167" fontId="13" fillId="0" borderId="19" xfId="0" applyNumberFormat="1" applyFont="1" applyFill="1" applyBorder="1" applyAlignment="1">
      <alignment horizontal="center" vertical="center"/>
    </xf>
    <xf numFmtId="170" fontId="13" fillId="0" borderId="19" xfId="1" applyNumberFormat="1" applyFont="1" applyFill="1" applyBorder="1" applyAlignment="1" applyProtection="1">
      <alignment vertical="center"/>
    </xf>
    <xf numFmtId="0" fontId="13" fillId="0" borderId="19" xfId="0" applyFont="1" applyFill="1" applyBorder="1" applyAlignment="1">
      <alignment horizontal="center" vertical="center"/>
    </xf>
    <xf numFmtId="170" fontId="0" fillId="0" borderId="19" xfId="1" applyNumberFormat="1" applyFont="1" applyFill="1" applyBorder="1" applyAlignment="1" applyProtection="1">
      <alignment horizontal="left" vertical="center"/>
    </xf>
    <xf numFmtId="170" fontId="0" fillId="0" borderId="19" xfId="1" applyNumberFormat="1" applyFont="1" applyFill="1" applyBorder="1" applyAlignment="1" applyProtection="1">
      <alignment horizontal="center" vertical="center"/>
    </xf>
    <xf numFmtId="0" fontId="0" fillId="0" borderId="19" xfId="0" applyFont="1" applyBorder="1" applyAlignment="1">
      <alignment horizontal="center"/>
    </xf>
    <xf numFmtId="170" fontId="0" fillId="0" borderId="19" xfId="1" applyNumberFormat="1" applyFont="1" applyFill="1" applyBorder="1" applyAlignment="1" applyProtection="1">
      <alignment horizontal="left"/>
    </xf>
    <xf numFmtId="0" fontId="0" fillId="0" borderId="19" xfId="0" applyFont="1" applyBorder="1" applyAlignment="1">
      <alignment horizontal="left" vertical="center"/>
    </xf>
    <xf numFmtId="0" fontId="0" fillId="0" borderId="20" xfId="0" applyFont="1" applyBorder="1"/>
    <xf numFmtId="167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11" fillId="0" borderId="0" xfId="0" applyFont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28" fillId="0" borderId="0" xfId="2" applyFont="1"/>
    <xf numFmtId="0" fontId="12" fillId="0" borderId="0" xfId="0" applyFont="1" applyAlignment="1" applyProtection="1">
      <alignment horizontal="left" vertical="center"/>
      <protection hidden="1"/>
    </xf>
    <xf numFmtId="0" fontId="12" fillId="0" borderId="0" xfId="0" applyFont="1" applyAlignment="1">
      <alignment horizontal="center" vertical="center"/>
    </xf>
    <xf numFmtId="165" fontId="12" fillId="0" borderId="0" xfId="0" applyNumberFormat="1" applyFont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left" vertical="center"/>
      <protection hidden="1"/>
    </xf>
    <xf numFmtId="1" fontId="6" fillId="3" borderId="2" xfId="0" applyNumberFormat="1" applyFont="1" applyFill="1" applyBorder="1" applyAlignment="1" applyProtection="1">
      <alignment horizontal="center" vertical="center"/>
      <protection hidden="1"/>
    </xf>
    <xf numFmtId="0" fontId="6" fillId="3" borderId="2" xfId="0" applyFont="1" applyFill="1" applyBorder="1" applyAlignment="1" applyProtection="1">
      <alignment horizontal="center" vertical="center"/>
      <protection hidden="1"/>
    </xf>
    <xf numFmtId="0" fontId="22" fillId="3" borderId="22" xfId="0" applyFont="1" applyFill="1" applyBorder="1" applyAlignment="1" applyProtection="1">
      <alignment horizontal="left" vertical="center" indent="1"/>
      <protection hidden="1"/>
    </xf>
    <xf numFmtId="0" fontId="6" fillId="3" borderId="5" xfId="0" applyFont="1" applyFill="1" applyBorder="1" applyAlignment="1" applyProtection="1">
      <alignment vertical="center"/>
      <protection hidden="1"/>
    </xf>
    <xf numFmtId="1" fontId="6" fillId="3" borderId="5" xfId="0" applyNumberFormat="1" applyFont="1" applyFill="1" applyBorder="1" applyAlignment="1" applyProtection="1">
      <alignment vertical="center"/>
      <protection hidden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26" fillId="3" borderId="4" xfId="0" applyFont="1" applyFill="1" applyBorder="1" applyAlignment="1" applyProtection="1">
      <alignment horizontal="left" vertical="center" indent="1"/>
      <protection hidden="1"/>
    </xf>
    <xf numFmtId="0" fontId="26" fillId="3" borderId="22" xfId="0" applyFont="1" applyFill="1" applyBorder="1" applyAlignment="1" applyProtection="1">
      <alignment horizontal="left" vertical="center" indent="1"/>
      <protection hidden="1"/>
    </xf>
    <xf numFmtId="1" fontId="24" fillId="0" borderId="29" xfId="0" applyNumberFormat="1" applyFont="1" applyFill="1" applyBorder="1" applyAlignment="1" applyProtection="1">
      <alignment horizontal="center" vertical="center"/>
      <protection hidden="1"/>
    </xf>
    <xf numFmtId="0" fontId="27" fillId="0" borderId="29" xfId="0" applyFont="1" applyBorder="1" applyAlignment="1" applyProtection="1">
      <alignment horizontal="left" vertical="center" wrapText="1"/>
      <protection hidden="1"/>
    </xf>
    <xf numFmtId="1" fontId="27" fillId="0" borderId="29" xfId="0" applyNumberFormat="1" applyFont="1" applyFill="1" applyBorder="1" applyAlignment="1" applyProtection="1">
      <alignment horizontal="center" vertical="center"/>
      <protection hidden="1"/>
    </xf>
    <xf numFmtId="1" fontId="27" fillId="0" borderId="30" xfId="0" applyNumberFormat="1" applyFont="1" applyFill="1" applyBorder="1" applyAlignment="1" applyProtection="1">
      <alignment horizontal="center" vertical="center"/>
      <protection hidden="1"/>
    </xf>
    <xf numFmtId="0" fontId="26" fillId="3" borderId="31" xfId="0" applyFont="1" applyFill="1" applyBorder="1" applyAlignment="1" applyProtection="1">
      <alignment horizontal="center" vertical="center"/>
      <protection hidden="1"/>
    </xf>
    <xf numFmtId="0" fontId="6" fillId="0" borderId="34" xfId="0" applyFont="1" applyBorder="1" applyAlignment="1" applyProtection="1">
      <alignment horizontal="center" vertical="center" wrapText="1"/>
      <protection hidden="1"/>
    </xf>
    <xf numFmtId="0" fontId="6" fillId="3" borderId="22" xfId="0" applyFont="1" applyFill="1" applyBorder="1" applyAlignment="1" applyProtection="1">
      <alignment horizontal="left" vertical="center" indent="1"/>
      <protection hidden="1"/>
    </xf>
    <xf numFmtId="0" fontId="26" fillId="3" borderId="31" xfId="0" applyFont="1" applyFill="1" applyBorder="1" applyAlignment="1" applyProtection="1">
      <alignment horizontal="center" vertical="center" wrapText="1"/>
      <protection hidden="1"/>
    </xf>
    <xf numFmtId="0" fontId="6" fillId="0" borderId="35" xfId="0" applyFont="1" applyBorder="1" applyAlignment="1" applyProtection="1">
      <alignment horizontal="center" vertical="center" wrapText="1"/>
      <protection hidden="1"/>
    </xf>
    <xf numFmtId="0" fontId="6" fillId="0" borderId="29" xfId="0" applyFont="1" applyBorder="1" applyAlignment="1" applyProtection="1">
      <alignment horizontal="left" vertical="center" wrapText="1"/>
      <protection hidden="1"/>
    </xf>
    <xf numFmtId="0" fontId="23" fillId="0" borderId="29" xfId="0" applyFont="1" applyBorder="1" applyAlignment="1" applyProtection="1">
      <alignment horizontal="center" vertical="center" wrapText="1"/>
      <protection hidden="1"/>
    </xf>
    <xf numFmtId="0" fontId="1" fillId="0" borderId="0" xfId="0" applyFont="1"/>
    <xf numFmtId="169" fontId="12" fillId="0" borderId="0" xfId="0" applyNumberFormat="1" applyFont="1" applyAlignment="1" applyProtection="1">
      <alignment horizontal="left" vertical="center"/>
      <protection hidden="1"/>
    </xf>
    <xf numFmtId="169" fontId="12" fillId="3" borderId="2" xfId="0" applyNumberFormat="1" applyFont="1" applyFill="1" applyBorder="1" applyAlignment="1" applyProtection="1">
      <alignment horizontal="left" vertical="center"/>
      <protection hidden="1"/>
    </xf>
    <xf numFmtId="0" fontId="32" fillId="0" borderId="0" xfId="0" applyFont="1" applyAlignment="1">
      <alignment horizontal="left" indent="1"/>
    </xf>
    <xf numFmtId="169" fontId="12" fillId="0" borderId="0" xfId="0" applyNumberFormat="1" applyFont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31" fillId="0" borderId="0" xfId="0" applyFont="1" applyAlignment="1">
      <alignment horizontal="centerContinuous"/>
    </xf>
    <xf numFmtId="171" fontId="28" fillId="5" borderId="2" xfId="0" applyNumberFormat="1" applyFont="1" applyFill="1" applyBorder="1" applyAlignment="1">
      <alignment horizontal="left" vertical="center" indent="1"/>
    </xf>
    <xf numFmtId="0" fontId="1" fillId="0" borderId="0" xfId="0" applyFont="1" applyAlignment="1">
      <alignment horizontal="left"/>
    </xf>
    <xf numFmtId="1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0" fillId="7" borderId="0" xfId="0" applyFill="1"/>
    <xf numFmtId="0" fontId="35" fillId="7" borderId="0" xfId="0" applyFont="1" applyFill="1"/>
    <xf numFmtId="0" fontId="11" fillId="7" borderId="0" xfId="0" applyFont="1" applyFill="1" applyAlignment="1">
      <alignment horizontal="right"/>
    </xf>
    <xf numFmtId="169" fontId="12" fillId="7" borderId="2" xfId="0" applyNumberFormat="1" applyFont="1" applyFill="1" applyBorder="1" applyAlignment="1" applyProtection="1">
      <alignment horizontal="left" vertical="center"/>
      <protection hidden="1"/>
    </xf>
    <xf numFmtId="0" fontId="37" fillId="7" borderId="0" xfId="0" applyFont="1" applyFill="1"/>
    <xf numFmtId="0" fontId="26" fillId="3" borderId="51" xfId="0" applyFont="1" applyFill="1" applyBorder="1" applyAlignment="1" applyProtection="1">
      <alignment horizontal="left" vertical="center" indent="1"/>
      <protection hidden="1"/>
    </xf>
    <xf numFmtId="0" fontId="22" fillId="3" borderId="52" xfId="0" applyFont="1" applyFill="1" applyBorder="1" applyAlignment="1" applyProtection="1">
      <alignment horizontal="left" vertical="center" indent="1"/>
      <protection hidden="1"/>
    </xf>
    <xf numFmtId="0" fontId="0" fillId="6" borderId="2" xfId="0" applyFill="1" applyBorder="1" applyAlignment="1">
      <alignment horizontal="center"/>
    </xf>
    <xf numFmtId="0" fontId="21" fillId="6" borderId="2" xfId="0" applyFont="1" applyFill="1" applyBorder="1" applyAlignment="1" applyProtection="1">
      <alignment vertical="center" wrapText="1"/>
      <protection hidden="1"/>
    </xf>
    <xf numFmtId="0" fontId="6" fillId="3" borderId="52" xfId="0" applyFont="1" applyFill="1" applyBorder="1" applyAlignment="1" applyProtection="1">
      <alignment horizontal="left" vertical="center" indent="1"/>
      <protection hidden="1"/>
    </xf>
    <xf numFmtId="0" fontId="6" fillId="6" borderId="2" xfId="0" applyFont="1" applyFill="1" applyBorder="1" applyAlignment="1" applyProtection="1">
      <alignment vertical="center" wrapText="1"/>
      <protection hidden="1"/>
    </xf>
    <xf numFmtId="0" fontId="6" fillId="6" borderId="2" xfId="0" applyFont="1" applyFill="1" applyBorder="1" applyAlignment="1" applyProtection="1">
      <alignment horizontal="left" vertical="center" indent="1"/>
      <protection hidden="1"/>
    </xf>
    <xf numFmtId="0" fontId="0" fillId="3" borderId="2" xfId="0" applyFill="1" applyBorder="1" applyAlignment="1">
      <alignment horizontal="center"/>
    </xf>
    <xf numFmtId="0" fontId="21" fillId="3" borderId="2" xfId="0" applyFont="1" applyFill="1" applyBorder="1" applyAlignment="1" applyProtection="1">
      <alignment vertical="center" wrapText="1"/>
      <protection hidden="1"/>
    </xf>
    <xf numFmtId="0" fontId="6" fillId="3" borderId="2" xfId="0" applyFont="1" applyFill="1" applyBorder="1" applyAlignment="1" applyProtection="1">
      <alignment vertical="center" wrapText="1"/>
      <protection hidden="1"/>
    </xf>
    <xf numFmtId="0" fontId="1" fillId="6" borderId="2" xfId="0" applyFont="1" applyFill="1" applyBorder="1"/>
    <xf numFmtId="0" fontId="2" fillId="7" borderId="0" xfId="0" applyFont="1" applyFill="1" applyAlignment="1">
      <alignment vertical="center"/>
    </xf>
    <xf numFmtId="0" fontId="1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5" fillId="7" borderId="0" xfId="0" applyNumberFormat="1" applyFont="1" applyFill="1" applyAlignment="1"/>
    <xf numFmtId="0" fontId="20" fillId="7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2" fillId="7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1" fontId="2" fillId="4" borderId="0" xfId="0" applyNumberFormat="1" applyFont="1" applyFill="1" applyAlignment="1">
      <alignment vertical="center"/>
    </xf>
    <xf numFmtId="0" fontId="3" fillId="4" borderId="0" xfId="0" applyFont="1" applyFill="1" applyBorder="1" applyAlignment="1" applyProtection="1">
      <alignment horizontal="center" vertical="center"/>
      <protection hidden="1"/>
    </xf>
    <xf numFmtId="0" fontId="2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Alignment="1">
      <alignment vertical="center"/>
    </xf>
    <xf numFmtId="0" fontId="5" fillId="4" borderId="0" xfId="0" applyFont="1" applyFill="1" applyBorder="1" applyAlignment="1" applyProtection="1">
      <alignment horizontal="center" vertical="center"/>
      <protection hidden="1"/>
    </xf>
    <xf numFmtId="0" fontId="5" fillId="4" borderId="0" xfId="0" applyFont="1" applyFill="1" applyBorder="1" applyAlignment="1" applyProtection="1">
      <alignment vertical="center"/>
      <protection hidden="1"/>
    </xf>
    <xf numFmtId="1" fontId="5" fillId="4" borderId="0" xfId="0" applyNumberFormat="1" applyFont="1" applyFill="1" applyBorder="1" applyAlignment="1" applyProtection="1">
      <alignment horizontal="center" vertical="center"/>
      <protection hidden="1"/>
    </xf>
    <xf numFmtId="0" fontId="6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vertical="center"/>
    </xf>
    <xf numFmtId="0" fontId="0" fillId="4" borderId="0" xfId="0" applyFill="1"/>
    <xf numFmtId="0" fontId="1" fillId="4" borderId="0" xfId="0" applyFont="1" applyFill="1"/>
    <xf numFmtId="0" fontId="33" fillId="4" borderId="0" xfId="0" applyFont="1" applyFill="1" applyAlignment="1">
      <alignment horizontal="center"/>
    </xf>
    <xf numFmtId="0" fontId="12" fillId="0" borderId="4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vertical="top"/>
    </xf>
    <xf numFmtId="0" fontId="40" fillId="0" borderId="0" xfId="0" applyFont="1" applyAlignment="1">
      <alignment vertical="center"/>
    </xf>
    <xf numFmtId="0" fontId="11" fillId="4" borderId="0" xfId="0" applyFont="1" applyFill="1" applyBorder="1" applyAlignment="1">
      <alignment vertical="center"/>
    </xf>
    <xf numFmtId="1" fontId="11" fillId="0" borderId="0" xfId="0" applyNumberFormat="1" applyFont="1" applyAlignment="1">
      <alignment vertical="center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4" borderId="0" xfId="0" applyFont="1" applyFill="1" applyBorder="1" applyAlignment="1"/>
    <xf numFmtId="0" fontId="11" fillId="7" borderId="0" xfId="0" applyFont="1" applyFill="1" applyAlignment="1"/>
    <xf numFmtId="0" fontId="5" fillId="0" borderId="32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41" fillId="0" borderId="21" xfId="0" applyFont="1" applyFill="1" applyBorder="1" applyAlignment="1" applyProtection="1">
      <alignment horizontal="center" vertical="center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left" vertical="center" wrapText="1" indent="1"/>
      <protection hidden="1"/>
    </xf>
    <xf numFmtId="0" fontId="5" fillId="0" borderId="26" xfId="0" applyFont="1" applyBorder="1" applyAlignment="1" applyProtection="1">
      <alignment horizontal="left" vertical="center" wrapText="1" indent="1"/>
      <protection hidden="1"/>
    </xf>
    <xf numFmtId="0" fontId="5" fillId="0" borderId="34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left" vertical="center" indent="1"/>
      <protection hidden="1"/>
    </xf>
    <xf numFmtId="0" fontId="5" fillId="0" borderId="26" xfId="0" applyFont="1" applyBorder="1" applyAlignment="1" applyProtection="1">
      <alignment horizontal="left" vertical="center" indent="1"/>
      <protection hidden="1"/>
    </xf>
    <xf numFmtId="0" fontId="26" fillId="0" borderId="0" xfId="0" applyFont="1" applyAlignment="1">
      <alignment vertical="top"/>
    </xf>
    <xf numFmtId="0" fontId="43" fillId="0" borderId="0" xfId="0" applyFont="1" applyAlignment="1">
      <alignment vertical="top"/>
    </xf>
    <xf numFmtId="0" fontId="43" fillId="4" borderId="0" xfId="0" applyFont="1" applyFill="1" applyBorder="1" applyAlignment="1">
      <alignment vertical="top"/>
    </xf>
    <xf numFmtId="0" fontId="43" fillId="7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44" fillId="0" borderId="0" xfId="0" applyFont="1" applyAlignment="1">
      <alignment vertical="top"/>
    </xf>
    <xf numFmtId="0" fontId="44" fillId="4" borderId="0" xfId="0" applyFont="1" applyFill="1" applyBorder="1" applyAlignment="1">
      <alignment vertical="top"/>
    </xf>
    <xf numFmtId="0" fontId="44" fillId="7" borderId="0" xfId="0" applyFont="1" applyFill="1" applyAlignment="1">
      <alignment vertical="top"/>
    </xf>
    <xf numFmtId="0" fontId="43" fillId="4" borderId="0" xfId="0" applyFont="1" applyFill="1" applyBorder="1" applyAlignment="1">
      <alignment vertical="center"/>
    </xf>
    <xf numFmtId="0" fontId="43" fillId="7" borderId="0" xfId="0" applyFont="1" applyFill="1" applyAlignment="1">
      <alignment vertical="center"/>
    </xf>
    <xf numFmtId="0" fontId="43" fillId="0" borderId="0" xfId="0" applyFont="1" applyAlignment="1">
      <alignment vertical="center"/>
    </xf>
    <xf numFmtId="0" fontId="44" fillId="4" borderId="0" xfId="0" applyFont="1" applyFill="1" applyBorder="1" applyAlignment="1">
      <alignment vertical="center"/>
    </xf>
    <xf numFmtId="0" fontId="44" fillId="7" borderId="0" xfId="0" applyFont="1" applyFill="1" applyAlignment="1">
      <alignment vertical="center"/>
    </xf>
    <xf numFmtId="0" fontId="44" fillId="0" borderId="0" xfId="0" applyFont="1" applyAlignment="1">
      <alignment vertical="center"/>
    </xf>
    <xf numFmtId="0" fontId="46" fillId="4" borderId="0" xfId="0" applyFont="1" applyFill="1" applyBorder="1" applyAlignment="1">
      <alignment vertical="center"/>
    </xf>
    <xf numFmtId="0" fontId="46" fillId="7" borderId="0" xfId="0" applyFont="1" applyFill="1" applyAlignment="1">
      <alignment vertical="center"/>
    </xf>
    <xf numFmtId="0" fontId="46" fillId="0" borderId="0" xfId="0" applyFont="1" applyAlignment="1">
      <alignment vertical="center"/>
    </xf>
    <xf numFmtId="1" fontId="43" fillId="0" borderId="0" xfId="0" applyNumberFormat="1" applyFont="1" applyAlignment="1">
      <alignment vertical="center"/>
    </xf>
    <xf numFmtId="0" fontId="21" fillId="0" borderId="0" xfId="0" applyFont="1"/>
    <xf numFmtId="1" fontId="44" fillId="0" borderId="0" xfId="0" applyNumberFormat="1" applyFont="1" applyAlignment="1">
      <alignment vertical="center"/>
    </xf>
    <xf numFmtId="1" fontId="43" fillId="0" borderId="0" xfId="0" applyNumberFormat="1" applyFont="1" applyAlignment="1">
      <alignment vertical="top"/>
    </xf>
    <xf numFmtId="0" fontId="26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164" fontId="12" fillId="0" borderId="0" xfId="0" applyNumberFormat="1" applyFont="1" applyAlignment="1" applyProtection="1">
      <alignment horizontal="center" vertical="center"/>
      <protection hidden="1"/>
    </xf>
    <xf numFmtId="166" fontId="21" fillId="0" borderId="0" xfId="0" applyNumberFormat="1" applyFont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5" fillId="0" borderId="23" xfId="0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44" fillId="0" borderId="0" xfId="0" applyNumberFormat="1" applyFont="1" applyAlignment="1">
      <alignment horizontal="center" vertical="top"/>
    </xf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top"/>
    </xf>
    <xf numFmtId="0" fontId="4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4" fillId="0" borderId="29" xfId="0" applyFont="1" applyBorder="1" applyAlignment="1" applyProtection="1">
      <alignment horizontal="center" vertical="center" wrapText="1"/>
      <protection hidden="1"/>
    </xf>
    <xf numFmtId="0" fontId="44" fillId="0" borderId="0" xfId="0" applyFont="1" applyAlignment="1">
      <alignment horizontal="center" vertical="top"/>
    </xf>
    <xf numFmtId="0" fontId="2" fillId="4" borderId="0" xfId="0" applyFont="1" applyFill="1" applyBorder="1" applyAlignment="1">
      <alignment horizontal="centerContinuous" vertical="top"/>
    </xf>
    <xf numFmtId="0" fontId="47" fillId="0" borderId="21" xfId="0" applyNumberFormat="1" applyFont="1" applyFill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 wrapText="1" shrinkToFit="1"/>
      <protection hidden="1"/>
    </xf>
    <xf numFmtId="1" fontId="5" fillId="0" borderId="21" xfId="0" applyNumberFormat="1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 wrapText="1"/>
      <protection hidden="1"/>
    </xf>
    <xf numFmtId="0" fontId="23" fillId="3" borderId="5" xfId="0" applyNumberFormat="1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 wrapText="1" shrinkToFit="1"/>
      <protection hidden="1"/>
    </xf>
    <xf numFmtId="1" fontId="6" fillId="3" borderId="5" xfId="0" applyNumberFormat="1" applyFont="1" applyFill="1" applyBorder="1" applyAlignment="1" applyProtection="1">
      <alignment horizontal="center" vertical="center"/>
      <protection hidden="1"/>
    </xf>
    <xf numFmtId="0" fontId="22" fillId="3" borderId="5" xfId="0" applyFont="1" applyFill="1" applyBorder="1" applyAlignment="1" applyProtection="1">
      <alignment horizontal="center" vertical="center" wrapText="1"/>
      <protection hidden="1"/>
    </xf>
    <xf numFmtId="0" fontId="22" fillId="0" borderId="24" xfId="0" applyFont="1" applyFill="1" applyBorder="1" applyAlignment="1" applyProtection="1">
      <alignment horizontal="center" vertical="center" wrapText="1"/>
      <protection hidden="1"/>
    </xf>
    <xf numFmtId="0" fontId="23" fillId="0" borderId="24" xfId="0" applyNumberFormat="1" applyFont="1" applyFill="1" applyBorder="1" applyAlignment="1" applyProtection="1">
      <alignment horizontal="center" vertical="center"/>
      <protection hidden="1"/>
    </xf>
    <xf numFmtId="0" fontId="6" fillId="0" borderId="24" xfId="0" applyFont="1" applyBorder="1" applyAlignment="1" applyProtection="1">
      <alignment horizontal="center" vertical="center" wrapText="1" shrinkToFit="1"/>
      <protection hidden="1"/>
    </xf>
    <xf numFmtId="1" fontId="6" fillId="0" borderId="24" xfId="0" applyNumberFormat="1" applyFont="1" applyFill="1" applyBorder="1" applyAlignment="1" applyProtection="1">
      <alignment horizontal="center" vertical="center"/>
      <protection hidden="1"/>
    </xf>
    <xf numFmtId="0" fontId="2" fillId="0" borderId="50" xfId="0" applyFont="1" applyBorder="1" applyAlignment="1">
      <alignment vertical="center"/>
    </xf>
    <xf numFmtId="0" fontId="12" fillId="0" borderId="50" xfId="0" applyFont="1" applyBorder="1" applyAlignment="1">
      <alignment horizontal="center" vertical="center" wrapText="1"/>
    </xf>
    <xf numFmtId="0" fontId="1" fillId="0" borderId="58" xfId="0" applyFont="1" applyBorder="1" applyAlignment="1"/>
    <xf numFmtId="0" fontId="44" fillId="6" borderId="2" xfId="0" applyFont="1" applyFill="1" applyBorder="1" applyAlignment="1" applyProtection="1">
      <alignment vertical="center" wrapText="1"/>
      <protection hidden="1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13" fillId="0" borderId="61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170" fontId="13" fillId="0" borderId="63" xfId="1" applyNumberFormat="1" applyFont="1" applyFill="1" applyBorder="1" applyAlignment="1" applyProtection="1">
      <alignment vertical="center"/>
    </xf>
    <xf numFmtId="0" fontId="1" fillId="0" borderId="2" xfId="0" applyFont="1" applyBorder="1" applyAlignment="1">
      <alignment horizontal="left"/>
    </xf>
    <xf numFmtId="0" fontId="1" fillId="0" borderId="50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50" xfId="0" applyFont="1" applyBorder="1" applyAlignment="1">
      <alignment horizontal="center" vertical="center"/>
    </xf>
    <xf numFmtId="0" fontId="1" fillId="0" borderId="2" xfId="2" applyFont="1" applyFill="1" applyBorder="1" applyAlignment="1">
      <alignment horizontal="center"/>
    </xf>
    <xf numFmtId="0" fontId="1" fillId="0" borderId="2" xfId="2" applyFont="1" applyFill="1" applyBorder="1"/>
    <xf numFmtId="0" fontId="28" fillId="0" borderId="2" xfId="2" applyFont="1" applyFill="1" applyBorder="1"/>
    <xf numFmtId="0" fontId="50" fillId="0" borderId="2" xfId="2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43" fillId="0" borderId="2" xfId="2" applyFont="1" applyFill="1" applyBorder="1" applyAlignment="1">
      <alignment horizontal="center" vertical="center" textRotation="180" wrapText="1"/>
    </xf>
    <xf numFmtId="0" fontId="51" fillId="0" borderId="2" xfId="0" applyFont="1" applyFill="1" applyBorder="1" applyAlignment="1">
      <alignment horizontal="center" vertical="center" textRotation="90" wrapText="1"/>
    </xf>
    <xf numFmtId="0" fontId="28" fillId="0" borderId="2" xfId="2" quotePrefix="1" applyFont="1" applyFill="1" applyBorder="1" applyAlignment="1">
      <alignment horizontal="center" vertical="center"/>
    </xf>
    <xf numFmtId="0" fontId="28" fillId="0" borderId="2" xfId="2" applyFont="1" applyFill="1" applyBorder="1" applyAlignment="1">
      <alignment horizontal="center" vertical="center" wrapText="1"/>
    </xf>
    <xf numFmtId="167" fontId="13" fillId="0" borderId="2" xfId="2" applyNumberFormat="1" applyFont="1" applyFill="1" applyBorder="1" applyAlignment="1">
      <alignment horizontal="left" vertical="center"/>
    </xf>
    <xf numFmtId="0" fontId="13" fillId="0" borderId="2" xfId="2" applyFont="1" applyFill="1" applyBorder="1" applyAlignment="1">
      <alignment horizontal="center" vertical="center"/>
    </xf>
    <xf numFmtId="0" fontId="4" fillId="0" borderId="2" xfId="2" applyNumberFormat="1" applyFont="1" applyFill="1" applyBorder="1" applyAlignment="1">
      <alignment horizontal="center"/>
    </xf>
    <xf numFmtId="0" fontId="1" fillId="0" borderId="2" xfId="2" applyNumberFormat="1" applyFont="1" applyFill="1" applyBorder="1" applyAlignment="1">
      <alignment horizontal="center"/>
    </xf>
    <xf numFmtId="0" fontId="28" fillId="0" borderId="2" xfId="2" applyFont="1" applyFill="1" applyBorder="1" applyAlignment="1">
      <alignment horizontal="center"/>
    </xf>
    <xf numFmtId="0" fontId="53" fillId="0" borderId="2" xfId="2" applyFont="1" applyFill="1" applyBorder="1" applyAlignment="1">
      <alignment horizontal="center" vertical="center"/>
    </xf>
    <xf numFmtId="0" fontId="54" fillId="0" borderId="2" xfId="2" applyNumberFormat="1" applyFont="1" applyFill="1" applyBorder="1" applyAlignment="1">
      <alignment horizontal="center"/>
    </xf>
    <xf numFmtId="0" fontId="5" fillId="0" borderId="2" xfId="2" applyNumberFormat="1" applyFont="1" applyFill="1" applyBorder="1" applyAlignment="1">
      <alignment horizontal="center"/>
    </xf>
    <xf numFmtId="1" fontId="44" fillId="0" borderId="2" xfId="2" applyNumberFormat="1" applyFont="1" applyFill="1" applyBorder="1" applyAlignment="1">
      <alignment horizontal="center"/>
    </xf>
    <xf numFmtId="0" fontId="1" fillId="0" borderId="2" xfId="2" applyNumberFormat="1" applyFont="1" applyFill="1" applyBorder="1"/>
    <xf numFmtId="0" fontId="51" fillId="8" borderId="2" xfId="0" applyFont="1" applyFill="1" applyBorder="1" applyAlignment="1">
      <alignment horizontal="center" vertical="center" textRotation="90" wrapText="1"/>
    </xf>
    <xf numFmtId="0" fontId="28" fillId="8" borderId="2" xfId="2" applyFont="1" applyFill="1" applyBorder="1" applyAlignment="1">
      <alignment horizontal="center" vertical="center" wrapText="1"/>
    </xf>
    <xf numFmtId="0" fontId="1" fillId="8" borderId="2" xfId="2" applyFont="1" applyFill="1" applyBorder="1"/>
    <xf numFmtId="0" fontId="28" fillId="8" borderId="2" xfId="2" applyFont="1" applyFill="1" applyBorder="1"/>
    <xf numFmtId="0" fontId="55" fillId="0" borderId="0" xfId="2" applyFont="1" applyAlignment="1">
      <alignment horizontal="left"/>
    </xf>
    <xf numFmtId="0" fontId="35" fillId="0" borderId="0" xfId="2" applyFont="1"/>
    <xf numFmtId="0" fontId="1" fillId="0" borderId="2" xfId="2" applyNumberFormat="1" applyFont="1" applyFill="1" applyBorder="1" applyAlignment="1">
      <alignment horizontal="left" vertical="center"/>
    </xf>
    <xf numFmtId="167" fontId="4" fillId="0" borderId="2" xfId="0" applyNumberFormat="1" applyFont="1" applyBorder="1" applyAlignment="1">
      <alignment horizontal="center"/>
    </xf>
    <xf numFmtId="0" fontId="48" fillId="0" borderId="50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left"/>
    </xf>
    <xf numFmtId="167" fontId="1" fillId="0" borderId="0" xfId="0" applyNumberFormat="1" applyFont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38" fillId="5" borderId="0" xfId="0" applyFont="1" applyFill="1" applyAlignment="1">
      <alignment horizontal="center"/>
    </xf>
    <xf numFmtId="0" fontId="12" fillId="3" borderId="2" xfId="0" applyFont="1" applyFill="1" applyBorder="1" applyAlignment="1" applyProtection="1">
      <alignment horizontal="left" vertical="center" indent="1"/>
      <protection hidden="1"/>
    </xf>
    <xf numFmtId="0" fontId="29" fillId="5" borderId="2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2" fillId="0" borderId="47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52" fillId="0" borderId="2" xfId="0" applyFont="1" applyFill="1" applyBorder="1" applyAlignment="1">
      <alignment horizontal="center" vertical="center" textRotation="90"/>
    </xf>
    <xf numFmtId="0" fontId="51" fillId="8" borderId="2" xfId="0" applyFont="1" applyFill="1" applyBorder="1" applyAlignment="1">
      <alignment horizontal="center"/>
    </xf>
    <xf numFmtId="0" fontId="2" fillId="0" borderId="2" xfId="2" applyFont="1" applyFill="1" applyBorder="1" applyAlignment="1">
      <alignment horizontal="center" vertical="center"/>
    </xf>
    <xf numFmtId="0" fontId="51" fillId="0" borderId="2" xfId="0" applyFont="1" applyFill="1" applyBorder="1" applyAlignment="1">
      <alignment horizontal="center"/>
    </xf>
    <xf numFmtId="0" fontId="51" fillId="8" borderId="2" xfId="0" applyFont="1" applyFill="1" applyBorder="1" applyAlignment="1">
      <alignment horizontal="center" vertical="center" wrapText="1"/>
    </xf>
    <xf numFmtId="0" fontId="51" fillId="0" borderId="2" xfId="0" applyFont="1" applyFill="1" applyBorder="1" applyAlignment="1">
      <alignment horizontal="center" vertical="center" textRotation="90" wrapText="1"/>
    </xf>
    <xf numFmtId="0" fontId="9" fillId="0" borderId="0" xfId="2" applyFont="1" applyAlignment="1">
      <alignment horizontal="center"/>
    </xf>
    <xf numFmtId="0" fontId="2" fillId="0" borderId="2" xfId="2" quotePrefix="1" applyFont="1" applyFill="1" applyBorder="1" applyAlignment="1">
      <alignment horizontal="center" vertical="center"/>
    </xf>
    <xf numFmtId="0" fontId="1" fillId="0" borderId="2" xfId="2" quotePrefix="1" applyFont="1" applyFill="1" applyBorder="1" applyAlignment="1">
      <alignment horizontal="center" vertical="center"/>
    </xf>
    <xf numFmtId="0" fontId="1" fillId="0" borderId="2" xfId="2" applyFont="1" applyFill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" fontId="5" fillId="0" borderId="25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37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38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25" xfId="0" applyNumberFormat="1" applyFont="1" applyFill="1" applyBorder="1" applyAlignment="1" applyProtection="1">
      <alignment horizontal="left" vertical="center" indent="1" shrinkToFit="1"/>
      <protection hidden="1"/>
    </xf>
    <xf numFmtId="1" fontId="5" fillId="0" borderId="37" xfId="0" applyNumberFormat="1" applyFont="1" applyFill="1" applyBorder="1" applyAlignment="1" applyProtection="1">
      <alignment horizontal="left" vertical="center" indent="1" shrinkToFit="1"/>
      <protection hidden="1"/>
    </xf>
    <xf numFmtId="1" fontId="5" fillId="0" borderId="38" xfId="0" applyNumberFormat="1" applyFont="1" applyFill="1" applyBorder="1" applyAlignment="1" applyProtection="1">
      <alignment horizontal="left" vertical="center" indent="1" shrinkToFit="1"/>
      <protection hidden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1" fontId="6" fillId="3" borderId="4" xfId="0" applyNumberFormat="1" applyFont="1" applyFill="1" applyBorder="1" applyAlignment="1" applyProtection="1">
      <alignment horizontal="center" vertical="center" shrinkToFit="1"/>
      <protection hidden="1"/>
    </xf>
    <xf numFmtId="1" fontId="6" fillId="3" borderId="45" xfId="0" applyNumberFormat="1" applyFont="1" applyFill="1" applyBorder="1" applyAlignment="1" applyProtection="1">
      <alignment horizontal="center" vertical="center" shrinkToFit="1"/>
      <protection hidden="1"/>
    </xf>
    <xf numFmtId="1" fontId="6" fillId="3" borderId="46" xfId="0" applyNumberFormat="1" applyFont="1" applyFill="1" applyBorder="1" applyAlignment="1" applyProtection="1">
      <alignment horizontal="center" vertical="center" shrinkToFit="1"/>
      <protection hidden="1"/>
    </xf>
    <xf numFmtId="0" fontId="5" fillId="0" borderId="25" xfId="0" applyFont="1" applyBorder="1" applyAlignment="1" applyProtection="1">
      <alignment horizontal="left" vertical="center" wrapText="1" indent="1"/>
      <protection hidden="1"/>
    </xf>
    <xf numFmtId="0" fontId="5" fillId="0" borderId="37" xfId="0" applyFont="1" applyBorder="1" applyAlignment="1" applyProtection="1">
      <alignment horizontal="left" vertical="center" wrapText="1" indent="1"/>
      <protection hidden="1"/>
    </xf>
    <xf numFmtId="0" fontId="5" fillId="0" borderId="38" xfId="0" applyFont="1" applyBorder="1" applyAlignment="1" applyProtection="1">
      <alignment horizontal="left" vertical="center" wrapText="1" indent="1"/>
      <protection hidden="1"/>
    </xf>
    <xf numFmtId="0" fontId="45" fillId="0" borderId="0" xfId="0" applyFont="1" applyAlignment="1">
      <alignment horizontal="center"/>
    </xf>
    <xf numFmtId="0" fontId="5" fillId="0" borderId="26" xfId="0" applyFont="1" applyBorder="1" applyAlignment="1" applyProtection="1">
      <alignment horizontal="left" vertical="center" wrapText="1" indent="1"/>
      <protection hidden="1"/>
    </xf>
    <xf numFmtId="0" fontId="39" fillId="4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top"/>
    </xf>
    <xf numFmtId="0" fontId="6" fillId="3" borderId="41" xfId="0" applyFont="1" applyFill="1" applyBorder="1" applyAlignment="1" applyProtection="1">
      <alignment horizontal="center" vertical="center"/>
      <protection hidden="1"/>
    </xf>
    <xf numFmtId="0" fontId="6" fillId="3" borderId="7" xfId="0" applyFont="1" applyFill="1" applyBorder="1" applyAlignment="1" applyProtection="1">
      <alignment horizontal="center" vertical="center"/>
      <protection hidden="1"/>
    </xf>
    <xf numFmtId="0" fontId="6" fillId="3" borderId="42" xfId="0" applyFont="1" applyFill="1" applyBorder="1" applyAlignment="1" applyProtection="1">
      <alignment horizontal="center" vertical="center" wrapText="1"/>
      <protection hidden="1"/>
    </xf>
    <xf numFmtId="0" fontId="6" fillId="3" borderId="43" xfId="0" applyFont="1" applyFill="1" applyBorder="1" applyAlignment="1" applyProtection="1">
      <alignment horizontal="center" vertical="center" wrapText="1"/>
      <protection hidden="1"/>
    </xf>
    <xf numFmtId="0" fontId="6" fillId="3" borderId="44" xfId="0" applyFont="1" applyFill="1" applyBorder="1" applyAlignment="1" applyProtection="1">
      <alignment horizontal="center" vertical="center" wrapText="1"/>
      <protection hidden="1"/>
    </xf>
    <xf numFmtId="0" fontId="6" fillId="3" borderId="10" xfId="0" applyFont="1" applyFill="1" applyBorder="1" applyAlignment="1" applyProtection="1">
      <alignment horizontal="center" vertical="center" wrapText="1"/>
      <protection hidden="1"/>
    </xf>
    <xf numFmtId="0" fontId="6" fillId="3" borderId="1" xfId="0" applyFont="1" applyFill="1" applyBorder="1" applyAlignment="1" applyProtection="1">
      <alignment horizontal="center" vertical="center" wrapText="1"/>
      <protection hidden="1"/>
    </xf>
    <xf numFmtId="0" fontId="6" fillId="3" borderId="6" xfId="0" applyFont="1" applyFill="1" applyBorder="1" applyAlignment="1" applyProtection="1">
      <alignment horizontal="center" vertical="center" wrapText="1"/>
      <protection hidden="1"/>
    </xf>
    <xf numFmtId="0" fontId="6" fillId="3" borderId="8" xfId="0" applyFont="1" applyFill="1" applyBorder="1" applyAlignment="1" applyProtection="1">
      <alignment horizontal="center" vertical="center"/>
      <protection hidden="1"/>
    </xf>
    <xf numFmtId="0" fontId="6" fillId="3" borderId="3" xfId="0" applyFont="1" applyFill="1" applyBorder="1" applyAlignment="1" applyProtection="1">
      <alignment horizontal="center" vertical="center"/>
      <protection hidden="1"/>
    </xf>
    <xf numFmtId="0" fontId="6" fillId="3" borderId="9" xfId="0" applyFont="1" applyFill="1" applyBorder="1" applyAlignment="1" applyProtection="1">
      <alignment horizontal="center" vertical="center"/>
      <protection hidden="1"/>
    </xf>
    <xf numFmtId="0" fontId="6" fillId="3" borderId="27" xfId="0" applyFont="1" applyFill="1" applyBorder="1" applyAlignment="1" applyProtection="1">
      <alignment horizontal="center" vertical="center"/>
      <protection hidden="1"/>
    </xf>
    <xf numFmtId="0" fontId="6" fillId="3" borderId="28" xfId="0" applyFont="1" applyFill="1" applyBorder="1" applyAlignment="1" applyProtection="1">
      <alignment horizontal="center" vertical="center"/>
      <protection hidden="1"/>
    </xf>
    <xf numFmtId="0" fontId="6" fillId="3" borderId="36" xfId="0" applyFont="1" applyFill="1" applyBorder="1" applyAlignment="1" applyProtection="1">
      <alignment horizontal="center" vertical="center"/>
      <protection hidden="1"/>
    </xf>
    <xf numFmtId="0" fontId="25" fillId="3" borderId="4" xfId="0" applyFont="1" applyFill="1" applyBorder="1" applyAlignment="1" applyProtection="1">
      <alignment horizontal="center" vertical="center"/>
      <protection hidden="1"/>
    </xf>
    <xf numFmtId="0" fontId="25" fillId="3" borderId="45" xfId="0" applyFont="1" applyFill="1" applyBorder="1" applyAlignment="1" applyProtection="1">
      <alignment horizontal="center" vertical="center"/>
      <protection hidden="1"/>
    </xf>
    <xf numFmtId="0" fontId="25" fillId="3" borderId="46" xfId="0" applyFont="1" applyFill="1" applyBorder="1" applyAlignment="1" applyProtection="1">
      <alignment horizontal="center" vertical="center"/>
      <protection hidden="1"/>
    </xf>
    <xf numFmtId="0" fontId="30" fillId="0" borderId="50" xfId="0" applyFont="1" applyBorder="1" applyAlignment="1">
      <alignment horizontal="left" vertical="center" wrapText="1"/>
    </xf>
    <xf numFmtId="0" fontId="12" fillId="0" borderId="49" xfId="0" applyFont="1" applyBorder="1" applyAlignment="1">
      <alignment horizontal="center" vertical="center" wrapText="1"/>
    </xf>
    <xf numFmtId="0" fontId="6" fillId="0" borderId="39" xfId="0" applyFont="1" applyBorder="1" applyAlignment="1" applyProtection="1">
      <alignment horizontal="left" vertical="center" wrapText="1" indent="1"/>
      <protection hidden="1"/>
    </xf>
    <xf numFmtId="0" fontId="6" fillId="0" borderId="40" xfId="0" applyFont="1" applyBorder="1" applyAlignment="1" applyProtection="1">
      <alignment horizontal="left" vertical="center" wrapText="1" indent="1"/>
      <protection hidden="1"/>
    </xf>
    <xf numFmtId="0" fontId="30" fillId="0" borderId="50" xfId="0" applyFont="1" applyBorder="1" applyAlignment="1">
      <alignment horizontal="center" vertical="center" wrapText="1"/>
    </xf>
    <xf numFmtId="0" fontId="1" fillId="0" borderId="58" xfId="0" applyNumberFormat="1" applyFont="1" applyBorder="1" applyAlignment="1">
      <alignment horizontal="left" vertical="center" wrapText="1"/>
    </xf>
    <xf numFmtId="0" fontId="1" fillId="0" borderId="64" xfId="0" applyNumberFormat="1" applyFont="1" applyBorder="1" applyAlignment="1">
      <alignment horizontal="left" vertical="center" wrapText="1"/>
    </xf>
    <xf numFmtId="0" fontId="1" fillId="0" borderId="65" xfId="0" applyNumberFormat="1" applyFont="1" applyBorder="1" applyAlignment="1">
      <alignment horizontal="left" vertical="center" wrapText="1"/>
    </xf>
    <xf numFmtId="0" fontId="48" fillId="0" borderId="50" xfId="0" applyFont="1" applyBorder="1" applyAlignment="1">
      <alignment vertical="center" wrapText="1"/>
    </xf>
    <xf numFmtId="0" fontId="48" fillId="0" borderId="58" xfId="0" applyFont="1" applyBorder="1" applyAlignment="1">
      <alignment vertical="center" wrapText="1"/>
    </xf>
    <xf numFmtId="0" fontId="48" fillId="0" borderId="64" xfId="0" applyFont="1" applyBorder="1" applyAlignment="1">
      <alignment vertical="center" wrapText="1"/>
    </xf>
    <xf numFmtId="0" fontId="48" fillId="0" borderId="65" xfId="0" applyFont="1" applyBorder="1" applyAlignment="1">
      <alignment vertical="center" wrapText="1"/>
    </xf>
    <xf numFmtId="0" fontId="6" fillId="0" borderId="25" xfId="0" applyFont="1" applyBorder="1" applyAlignment="1" applyProtection="1">
      <alignment horizontal="left" vertical="center" wrapText="1" indent="1"/>
      <protection hidden="1"/>
    </xf>
    <xf numFmtId="0" fontId="6" fillId="0" borderId="37" xfId="0" applyFont="1" applyBorder="1" applyAlignment="1" applyProtection="1">
      <alignment horizontal="left" vertical="center" wrapText="1" indent="1"/>
      <protection hidden="1"/>
    </xf>
    <xf numFmtId="0" fontId="6" fillId="0" borderId="38" xfId="0" applyFont="1" applyBorder="1" applyAlignment="1" applyProtection="1">
      <alignment horizontal="left" vertical="center" wrapText="1" indent="1"/>
      <protection hidden="1"/>
    </xf>
  </cellXfs>
  <cellStyles count="4">
    <cellStyle name="Comma [0]" xfId="1" builtinId="6"/>
    <cellStyle name="Excel Built-in Normal" xfId="3"/>
    <cellStyle name="Normal" xfId="0" builtinId="0"/>
    <cellStyle name="Normal 2" xfId="2"/>
  </cellStyles>
  <dxfs count="1">
    <dxf>
      <font>
        <condense val="0"/>
        <extend val="0"/>
        <color auto="1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6" name="Picture 1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7" name="Picture 3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8" name="Picture 4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3"/>
  <sheetViews>
    <sheetView showGridLines="0" topLeftCell="D1" workbookViewId="0">
      <selection activeCell="J11" sqref="J11"/>
    </sheetView>
  </sheetViews>
  <sheetFormatPr defaultRowHeight="12.75"/>
  <cols>
    <col min="1" max="1" width="2.28515625" style="117" customWidth="1"/>
    <col min="2" max="2" width="9.140625" style="117"/>
    <col min="3" max="3" width="39.42578125" style="117" customWidth="1"/>
    <col min="4" max="4" width="9.140625" style="117"/>
    <col min="5" max="5" width="2" style="117" customWidth="1"/>
    <col min="6" max="7" width="9.140625" style="117"/>
    <col min="8" max="8" width="28.5703125" style="117" bestFit="1" customWidth="1"/>
    <col min="9" max="9" width="9.140625" style="117"/>
    <col min="10" max="10" width="22.28515625" style="121" bestFit="1" customWidth="1"/>
    <col min="11" max="11" width="22.28515625" style="121" customWidth="1"/>
    <col min="12" max="14" width="9.140625" style="121"/>
    <col min="15" max="15" width="9.140625" style="118"/>
    <col min="16" max="16384" width="9.140625" style="117"/>
  </cols>
  <sheetData>
    <row r="1" spans="1:13" ht="15.75">
      <c r="B1" s="271" t="s">
        <v>92</v>
      </c>
      <c r="C1" s="271"/>
      <c r="D1" s="271"/>
    </row>
    <row r="3" spans="1:13" ht="15.75">
      <c r="A3" s="119" t="s">
        <v>11</v>
      </c>
      <c r="B3" s="122" t="s">
        <v>20</v>
      </c>
      <c r="C3" s="123"/>
      <c r="D3" s="123" t="s">
        <v>30</v>
      </c>
      <c r="F3" s="272" t="s">
        <v>1</v>
      </c>
      <c r="G3" s="272"/>
      <c r="H3" s="120" t="s">
        <v>115</v>
      </c>
      <c r="J3" s="121" t="str">
        <f>VLOOKUP(K3,$L$11:$M$16,2)</f>
        <v xml:space="preserve"> XII / 5</v>
      </c>
      <c r="K3" s="121">
        <v>5</v>
      </c>
    </row>
    <row r="4" spans="1:13" ht="16.5" customHeight="1">
      <c r="A4" s="119"/>
      <c r="B4" s="124">
        <v>1</v>
      </c>
      <c r="C4" s="230" t="s">
        <v>12</v>
      </c>
      <c r="D4" s="125">
        <v>76</v>
      </c>
      <c r="F4" s="272" t="s">
        <v>3</v>
      </c>
      <c r="G4" s="272"/>
      <c r="H4" s="104" t="s">
        <v>132</v>
      </c>
    </row>
    <row r="5" spans="1:13" ht="16.5" customHeight="1">
      <c r="A5" s="119"/>
      <c r="B5" s="124">
        <v>2</v>
      </c>
      <c r="C5" s="230" t="s">
        <v>140</v>
      </c>
      <c r="D5" s="125">
        <v>75</v>
      </c>
      <c r="F5" s="272" t="s">
        <v>4</v>
      </c>
      <c r="G5" s="272"/>
      <c r="H5" s="120"/>
      <c r="J5" s="121" t="str">
        <f>VLOOKUP(K5,$L$5:$M$8,2)</f>
        <v>Rekayasa Perangkat Lunak</v>
      </c>
      <c r="K5" s="121">
        <v>2</v>
      </c>
      <c r="L5" s="121">
        <v>1</v>
      </c>
      <c r="M5" s="121" t="s">
        <v>117</v>
      </c>
    </row>
    <row r="6" spans="1:13" ht="16.5" customHeight="1">
      <c r="A6" s="119"/>
      <c r="B6" s="124">
        <v>3</v>
      </c>
      <c r="C6" s="230" t="s">
        <v>21</v>
      </c>
      <c r="D6" s="125">
        <v>75</v>
      </c>
      <c r="F6" s="273" t="s">
        <v>100</v>
      </c>
      <c r="G6" s="273"/>
      <c r="H6" s="111">
        <v>41629</v>
      </c>
      <c r="L6" s="121">
        <v>2</v>
      </c>
      <c r="M6" s="121" t="s">
        <v>118</v>
      </c>
    </row>
    <row r="7" spans="1:13" ht="16.5" customHeight="1">
      <c r="A7" s="119"/>
      <c r="B7" s="124">
        <v>4</v>
      </c>
      <c r="C7" s="230" t="s">
        <v>22</v>
      </c>
      <c r="D7" s="125">
        <v>75</v>
      </c>
      <c r="F7" s="270" t="s">
        <v>101</v>
      </c>
      <c r="G7" s="270"/>
      <c r="H7" s="132" t="s">
        <v>211</v>
      </c>
      <c r="L7" s="121">
        <v>3</v>
      </c>
      <c r="M7" s="121" t="s">
        <v>119</v>
      </c>
    </row>
    <row r="8" spans="1:13" ht="16.5" customHeight="1">
      <c r="A8" s="119"/>
      <c r="B8" s="124">
        <v>5</v>
      </c>
      <c r="C8" s="230" t="s">
        <v>17</v>
      </c>
      <c r="D8" s="125">
        <v>75</v>
      </c>
      <c r="F8" s="270" t="s">
        <v>102</v>
      </c>
      <c r="G8" s="270"/>
      <c r="H8" s="265" t="s">
        <v>212</v>
      </c>
      <c r="L8" s="121">
        <v>4</v>
      </c>
      <c r="M8" s="121" t="s">
        <v>116</v>
      </c>
    </row>
    <row r="9" spans="1:13" ht="15.75">
      <c r="A9" s="119" t="s">
        <v>13</v>
      </c>
      <c r="B9" s="122" t="s">
        <v>23</v>
      </c>
      <c r="C9" s="126"/>
      <c r="D9" s="126"/>
    </row>
    <row r="10" spans="1:13" ht="15" customHeight="1">
      <c r="A10" s="119"/>
      <c r="B10" s="124">
        <v>1</v>
      </c>
      <c r="C10" s="230" t="s">
        <v>14</v>
      </c>
      <c r="D10" s="127">
        <v>76</v>
      </c>
    </row>
    <row r="11" spans="1:13" ht="15" customHeight="1">
      <c r="A11" s="119"/>
      <c r="B11" s="124">
        <v>2</v>
      </c>
      <c r="C11" s="230" t="s">
        <v>15</v>
      </c>
      <c r="D11" s="127">
        <v>75</v>
      </c>
      <c r="L11" s="121">
        <v>1</v>
      </c>
      <c r="M11" s="121" t="s">
        <v>120</v>
      </c>
    </row>
    <row r="12" spans="1:13" ht="15" customHeight="1">
      <c r="A12" s="119"/>
      <c r="B12" s="124">
        <v>3</v>
      </c>
      <c r="C12" s="230" t="s">
        <v>166</v>
      </c>
      <c r="D12" s="127">
        <v>75</v>
      </c>
      <c r="L12" s="121">
        <v>2</v>
      </c>
      <c r="M12" s="121" t="s">
        <v>121</v>
      </c>
    </row>
    <row r="13" spans="1:13" ht="15" customHeight="1">
      <c r="A13" s="119"/>
      <c r="B13" s="124">
        <v>4</v>
      </c>
      <c r="C13" s="230" t="s">
        <v>167</v>
      </c>
      <c r="D13" s="127">
        <v>75</v>
      </c>
      <c r="L13" s="121">
        <v>3</v>
      </c>
      <c r="M13" s="121" t="s">
        <v>122</v>
      </c>
    </row>
    <row r="14" spans="1:13" ht="15" customHeight="1">
      <c r="A14" s="119"/>
      <c r="B14" s="124">
        <v>5</v>
      </c>
      <c r="C14" s="230" t="s">
        <v>24</v>
      </c>
      <c r="D14" s="127">
        <v>75</v>
      </c>
      <c r="L14" s="121">
        <v>4</v>
      </c>
      <c r="M14" s="121" t="s">
        <v>123</v>
      </c>
    </row>
    <row r="15" spans="1:13" ht="15" customHeight="1">
      <c r="A15" s="119"/>
      <c r="B15" s="124">
        <v>6</v>
      </c>
      <c r="C15" s="230" t="s">
        <v>25</v>
      </c>
      <c r="D15" s="127">
        <v>75</v>
      </c>
      <c r="L15" s="121">
        <v>5</v>
      </c>
      <c r="M15" s="121" t="s">
        <v>124</v>
      </c>
    </row>
    <row r="16" spans="1:13" ht="15" customHeight="1">
      <c r="A16" s="119"/>
      <c r="B16" s="124"/>
      <c r="C16" s="125"/>
      <c r="D16" s="127"/>
      <c r="L16" s="121">
        <v>6</v>
      </c>
      <c r="M16" s="121" t="s">
        <v>125</v>
      </c>
    </row>
    <row r="17" spans="1:4" ht="15" customHeight="1">
      <c r="A17" s="119"/>
      <c r="B17" s="124"/>
      <c r="C17" s="125"/>
      <c r="D17" s="127"/>
    </row>
    <row r="18" spans="1:4" ht="15" customHeight="1">
      <c r="A18" s="119"/>
      <c r="B18" s="124"/>
      <c r="C18" s="125"/>
      <c r="D18" s="127"/>
    </row>
    <row r="19" spans="1:4" ht="15" customHeight="1">
      <c r="A19" s="119"/>
      <c r="B19" s="129"/>
      <c r="C19" s="130"/>
      <c r="D19" s="131"/>
    </row>
    <row r="20" spans="1:4" ht="15.75">
      <c r="A20" s="119" t="s">
        <v>16</v>
      </c>
      <c r="B20" s="122" t="s">
        <v>26</v>
      </c>
      <c r="C20" s="126"/>
      <c r="D20" s="126"/>
    </row>
    <row r="21" spans="1:4" ht="12.75" customHeight="1">
      <c r="A21" s="119"/>
      <c r="B21" s="124">
        <v>1</v>
      </c>
      <c r="C21" s="268" t="s">
        <v>168</v>
      </c>
      <c r="D21" s="127">
        <v>76</v>
      </c>
    </row>
    <row r="22" spans="1:4" ht="12.75" customHeight="1">
      <c r="A22" s="119"/>
      <c r="B22" s="124">
        <v>2</v>
      </c>
      <c r="C22" s="229" t="s">
        <v>169</v>
      </c>
      <c r="D22" s="127">
        <v>76</v>
      </c>
    </row>
    <row r="23" spans="1:4" ht="12.75" customHeight="1">
      <c r="A23" s="119"/>
      <c r="B23" s="124">
        <v>3</v>
      </c>
      <c r="C23" s="229" t="s">
        <v>170</v>
      </c>
      <c r="D23" s="127">
        <v>76</v>
      </c>
    </row>
    <row r="24" spans="1:4" ht="12.75" customHeight="1">
      <c r="A24" s="119"/>
      <c r="B24" s="124">
        <v>4</v>
      </c>
      <c r="C24" s="229" t="s">
        <v>171</v>
      </c>
      <c r="D24" s="127">
        <v>76</v>
      </c>
    </row>
    <row r="25" spans="1:4" ht="12.75" customHeight="1">
      <c r="A25" s="119"/>
      <c r="B25" s="124">
        <v>5</v>
      </c>
      <c r="C25" s="229" t="s">
        <v>172</v>
      </c>
      <c r="D25" s="127">
        <v>76</v>
      </c>
    </row>
    <row r="26" spans="1:4" ht="12.75" customHeight="1">
      <c r="A26" s="119"/>
      <c r="B26" s="124">
        <v>6</v>
      </c>
      <c r="C26" s="229" t="s">
        <v>173</v>
      </c>
      <c r="D26" s="127">
        <v>76</v>
      </c>
    </row>
    <row r="27" spans="1:4" ht="12.75" customHeight="1">
      <c r="A27" s="119"/>
      <c r="B27" s="124"/>
      <c r="C27" s="229"/>
      <c r="D27" s="127"/>
    </row>
    <row r="28" spans="1:4" ht="12.75" customHeight="1">
      <c r="A28" s="119"/>
      <c r="B28" s="124"/>
      <c r="C28" s="127"/>
      <c r="D28" s="127"/>
    </row>
    <row r="29" spans="1:4" ht="12.75" customHeight="1">
      <c r="A29" s="119"/>
      <c r="B29" s="124"/>
      <c r="C29" s="127"/>
      <c r="D29" s="127"/>
    </row>
    <row r="30" spans="1:4" ht="12.75" customHeight="1">
      <c r="A30" s="119"/>
      <c r="B30" s="124"/>
      <c r="C30" s="127"/>
      <c r="D30" s="127"/>
    </row>
    <row r="31" spans="1:4" ht="12.75" customHeight="1">
      <c r="A31" s="119"/>
      <c r="B31" s="129"/>
      <c r="C31" s="131"/>
      <c r="D31" s="131"/>
    </row>
    <row r="32" spans="1:4" ht="15.75">
      <c r="A32" s="119" t="s">
        <v>28</v>
      </c>
      <c r="B32" s="122" t="s">
        <v>18</v>
      </c>
      <c r="C32" s="126"/>
      <c r="D32" s="126"/>
    </row>
    <row r="33" spans="2:4">
      <c r="B33" s="124">
        <v>1</v>
      </c>
      <c r="C33" s="128" t="s">
        <v>29</v>
      </c>
      <c r="D33" s="128">
        <v>75</v>
      </c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7">
    <dataValidation type="textLength" operator="greaterThanOrEqual" allowBlank="1" errorTitle="Perhatian" error="Data terisi secara outomatis, silahkan pilih cancel" sqref="H3:H4">
      <formula1>1000</formula1>
    </dataValidation>
    <dataValidation type="textLength" operator="greaterThanOrEqual" allowBlank="1" showInputMessage="1" showErrorMessage="1" errorTitle="Perhatian" error="Data terisi secara outomatis, silahkan pilih cancel" sqref="F3:F5">
      <formula1>1000</formula1>
    </dataValidation>
    <dataValidation type="textLength" operator="equal" allowBlank="1" showInputMessage="1" showErrorMessage="1" promptTitle="Maaf tidak usah di ganti" prompt="Maaf tidak usah di ganti" sqref="F6:H6">
      <formula1>0</formula1>
    </dataValidation>
    <dataValidation operator="greaterThanOrEqual" allowBlank="1" showInputMessage="1" showErrorMessage="1" errorTitle="Perhatian" error="Data terisi secara outomatis, silahkan pilih cancel" sqref="H5"/>
    <dataValidation type="textLength" allowBlank="1" showInputMessage="1" showErrorMessage="1" sqref="I1:I1048576 Q1:AE1048576">
      <formula1>1234</formula1>
      <formula2>1235</formula2>
    </dataValidation>
    <dataValidation type="textLength" showInputMessage="1" showErrorMessage="1" sqref="O1:P1048576">
      <formula1>1234</formula1>
      <formula2>1235</formula2>
    </dataValidation>
    <dataValidation allowBlank="1" showInputMessage="1" showErrorMessage="1" errorTitle="maaf" error="jangan di ubah" sqref="J1:N1048576"/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181"/>
  <sheetViews>
    <sheetView workbookViewId="0">
      <selection activeCell="E10" sqref="E10"/>
    </sheetView>
  </sheetViews>
  <sheetFormatPr defaultRowHeight="12.75"/>
  <cols>
    <col min="1" max="1" width="4.7109375" style="69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</cols>
  <sheetData>
    <row r="1" spans="1:13" ht="18">
      <c r="A1" s="275" t="s">
        <v>63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</row>
    <row r="2" spans="1:13" ht="26.25">
      <c r="A2" s="276" t="s">
        <v>51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</row>
    <row r="3" spans="1:13" ht="18">
      <c r="A3" s="275" t="s">
        <v>131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</row>
    <row r="4" spans="1:13" ht="18">
      <c r="A4" s="23"/>
      <c r="B4" s="24"/>
      <c r="C4" s="24"/>
    </row>
    <row r="5" spans="1:13" ht="16.5" thickBot="1">
      <c r="A5" s="25"/>
    </row>
    <row r="6" spans="1:13" ht="15" customHeight="1" thickBot="1">
      <c r="A6" s="277" t="s">
        <v>33</v>
      </c>
      <c r="B6" s="278" t="s">
        <v>64</v>
      </c>
      <c r="C6" s="274" t="s">
        <v>34</v>
      </c>
      <c r="D6" s="280" t="s">
        <v>65</v>
      </c>
      <c r="E6" s="274" t="s">
        <v>66</v>
      </c>
      <c r="F6" s="26"/>
      <c r="G6" s="274" t="s">
        <v>67</v>
      </c>
      <c r="H6" s="274" t="s">
        <v>68</v>
      </c>
      <c r="I6" s="274" t="s">
        <v>69</v>
      </c>
      <c r="J6" s="274" t="s">
        <v>70</v>
      </c>
      <c r="K6" s="274" t="s">
        <v>71</v>
      </c>
      <c r="L6" s="274" t="s">
        <v>72</v>
      </c>
      <c r="M6" s="274" t="s">
        <v>73</v>
      </c>
    </row>
    <row r="7" spans="1:13" ht="27.75" customHeight="1" thickBot="1">
      <c r="A7" s="277"/>
      <c r="B7" s="279"/>
      <c r="C7" s="274"/>
      <c r="D7" s="274"/>
      <c r="E7" s="274"/>
      <c r="F7" s="27" t="s">
        <v>74</v>
      </c>
      <c r="G7" s="274"/>
      <c r="H7" s="274"/>
      <c r="I7" s="274"/>
      <c r="J7" s="274"/>
      <c r="K7" s="274"/>
      <c r="L7" s="274"/>
      <c r="M7" s="274"/>
    </row>
    <row r="8" spans="1:13" ht="16.5" customHeight="1">
      <c r="A8" s="231">
        <v>1</v>
      </c>
      <c r="B8" s="269">
        <v>721</v>
      </c>
      <c r="C8" s="112" t="s">
        <v>174</v>
      </c>
      <c r="D8" s="233"/>
      <c r="E8" s="28"/>
      <c r="F8" s="29"/>
      <c r="G8" s="28"/>
      <c r="H8" s="28"/>
      <c r="I8" s="30"/>
      <c r="J8" s="31"/>
      <c r="K8" s="28"/>
      <c r="L8" s="32"/>
      <c r="M8" s="33"/>
    </row>
    <row r="9" spans="1:13" ht="16.5" customHeight="1">
      <c r="A9" s="232">
        <v>2</v>
      </c>
      <c r="B9" s="269">
        <v>722</v>
      </c>
      <c r="C9" s="112" t="s">
        <v>175</v>
      </c>
      <c r="D9" s="234"/>
      <c r="E9" s="38"/>
      <c r="F9" s="39"/>
      <c r="G9" s="38"/>
      <c r="H9" s="38"/>
      <c r="I9" s="40"/>
      <c r="J9" s="41"/>
      <c r="K9" s="38"/>
      <c r="L9" s="42"/>
      <c r="M9" s="43"/>
    </row>
    <row r="10" spans="1:13" ht="16.5" customHeight="1">
      <c r="A10" s="232">
        <v>3</v>
      </c>
      <c r="B10" s="269">
        <v>723</v>
      </c>
      <c r="C10" s="112" t="s">
        <v>176</v>
      </c>
      <c r="D10" s="234"/>
      <c r="E10" s="38"/>
      <c r="F10" s="39"/>
      <c r="G10" s="38"/>
      <c r="H10" s="38"/>
      <c r="I10" s="40"/>
      <c r="J10" s="41"/>
      <c r="K10" s="38"/>
      <c r="L10" s="42"/>
      <c r="M10" s="43"/>
    </row>
    <row r="11" spans="1:13" ht="16.5" customHeight="1">
      <c r="A11" s="232">
        <v>4</v>
      </c>
      <c r="B11" s="269">
        <v>724</v>
      </c>
      <c r="C11" s="112" t="s">
        <v>177</v>
      </c>
      <c r="D11" s="234"/>
      <c r="E11" s="38"/>
      <c r="F11" s="39"/>
      <c r="G11" s="38"/>
      <c r="H11" s="38"/>
      <c r="I11" s="40"/>
      <c r="J11" s="41"/>
      <c r="K11" s="38"/>
      <c r="L11" s="42"/>
      <c r="M11" s="43"/>
    </row>
    <row r="12" spans="1:13" ht="16.5" customHeight="1">
      <c r="A12" s="232">
        <v>5</v>
      </c>
      <c r="B12" s="269">
        <v>725</v>
      </c>
      <c r="C12" s="112" t="s">
        <v>178</v>
      </c>
      <c r="D12" s="234"/>
      <c r="E12" s="38"/>
      <c r="F12" s="39"/>
      <c r="G12" s="38"/>
      <c r="H12" s="38"/>
      <c r="I12" s="40"/>
      <c r="J12" s="41"/>
      <c r="K12" s="38"/>
      <c r="L12" s="42"/>
      <c r="M12" s="43"/>
    </row>
    <row r="13" spans="1:13" ht="16.5" customHeight="1">
      <c r="A13" s="232">
        <v>6</v>
      </c>
      <c r="B13" s="269">
        <v>726</v>
      </c>
      <c r="C13" s="112" t="s">
        <v>179</v>
      </c>
      <c r="D13" s="234"/>
      <c r="E13" s="38"/>
      <c r="F13" s="39"/>
      <c r="G13" s="38"/>
      <c r="H13" s="38"/>
      <c r="I13" s="40"/>
      <c r="J13" s="41"/>
      <c r="K13" s="38"/>
      <c r="L13" s="42"/>
      <c r="M13" s="43"/>
    </row>
    <row r="14" spans="1:13" ht="16.5" customHeight="1">
      <c r="A14" s="232">
        <v>7</v>
      </c>
      <c r="B14" s="269">
        <v>727</v>
      </c>
      <c r="C14" s="112" t="s">
        <v>180</v>
      </c>
      <c r="D14" s="234"/>
      <c r="E14" s="44"/>
      <c r="F14" s="39"/>
      <c r="G14" s="44"/>
      <c r="H14" s="44"/>
      <c r="I14" s="45"/>
      <c r="J14" s="46"/>
      <c r="K14" s="44"/>
      <c r="L14" s="42"/>
      <c r="M14" s="43"/>
    </row>
    <row r="15" spans="1:13" ht="16.5" customHeight="1">
      <c r="A15" s="232">
        <v>8</v>
      </c>
      <c r="B15" s="269">
        <v>728</v>
      </c>
      <c r="C15" s="112" t="s">
        <v>181</v>
      </c>
      <c r="D15" s="234"/>
      <c r="E15" s="38"/>
      <c r="F15" s="39"/>
      <c r="G15" s="38"/>
      <c r="H15" s="38"/>
      <c r="I15" s="45"/>
      <c r="J15" s="41"/>
      <c r="K15" s="38"/>
      <c r="L15" s="42"/>
      <c r="M15" s="43"/>
    </row>
    <row r="16" spans="1:13" ht="16.5" customHeight="1">
      <c r="A16" s="232">
        <v>9</v>
      </c>
      <c r="B16" s="269">
        <v>729</v>
      </c>
      <c r="C16" s="112" t="s">
        <v>182</v>
      </c>
      <c r="D16" s="234"/>
      <c r="E16" s="38"/>
      <c r="F16" s="39"/>
      <c r="G16" s="38"/>
      <c r="H16" s="38"/>
      <c r="I16" s="45"/>
      <c r="J16" s="41"/>
      <c r="K16" s="38"/>
      <c r="L16" s="42"/>
      <c r="M16" s="43"/>
    </row>
    <row r="17" spans="1:16" ht="16.5" customHeight="1">
      <c r="A17" s="232">
        <v>10</v>
      </c>
      <c r="B17" s="269">
        <v>730</v>
      </c>
      <c r="C17" s="112" t="s">
        <v>183</v>
      </c>
      <c r="D17" s="234"/>
      <c r="E17" s="38"/>
      <c r="F17" s="39"/>
      <c r="G17" s="38"/>
      <c r="H17" s="38"/>
      <c r="I17" s="45"/>
      <c r="J17" s="41"/>
      <c r="K17" s="38"/>
      <c r="L17" s="42"/>
      <c r="M17" s="43"/>
    </row>
    <row r="18" spans="1:16" ht="16.5" customHeight="1">
      <c r="A18" s="232">
        <v>11</v>
      </c>
      <c r="B18" s="269">
        <v>731</v>
      </c>
      <c r="C18" s="112" t="s">
        <v>184</v>
      </c>
      <c r="D18" s="234"/>
      <c r="E18" s="38"/>
      <c r="F18" s="39"/>
      <c r="G18" s="38"/>
      <c r="H18" s="38"/>
      <c r="I18" s="40"/>
      <c r="J18" s="41"/>
      <c r="K18" s="38"/>
      <c r="L18" s="42"/>
      <c r="M18" s="43"/>
    </row>
    <row r="19" spans="1:16" ht="16.5" customHeight="1">
      <c r="A19" s="232">
        <v>12</v>
      </c>
      <c r="B19" s="269">
        <v>732</v>
      </c>
      <c r="C19" s="112" t="s">
        <v>185</v>
      </c>
      <c r="D19" s="234"/>
      <c r="E19" s="38"/>
      <c r="F19" s="39"/>
      <c r="G19" s="38"/>
      <c r="H19" s="38"/>
      <c r="I19" s="40"/>
      <c r="J19" s="41"/>
      <c r="K19" s="38"/>
      <c r="L19" s="42"/>
      <c r="M19" s="43"/>
    </row>
    <row r="20" spans="1:16" ht="16.5" customHeight="1">
      <c r="A20" s="232">
        <v>13</v>
      </c>
      <c r="B20" s="269">
        <v>733</v>
      </c>
      <c r="C20" s="112" t="s">
        <v>186</v>
      </c>
      <c r="D20" s="234"/>
      <c r="E20" s="38"/>
      <c r="F20" s="39"/>
      <c r="G20" s="38"/>
      <c r="H20" s="38"/>
      <c r="I20" s="40"/>
      <c r="J20" s="41"/>
      <c r="K20" s="38"/>
      <c r="L20" s="42"/>
      <c r="M20" s="43"/>
    </row>
    <row r="21" spans="1:16" ht="16.5" customHeight="1">
      <c r="A21" s="232">
        <v>14</v>
      </c>
      <c r="B21" s="269">
        <v>734</v>
      </c>
      <c r="C21" s="112" t="s">
        <v>187</v>
      </c>
      <c r="D21" s="234"/>
      <c r="E21" s="38"/>
      <c r="F21" s="39"/>
      <c r="G21" s="38"/>
      <c r="H21" s="38"/>
      <c r="I21" s="40"/>
      <c r="J21" s="41"/>
      <c r="K21" s="38"/>
      <c r="L21" s="42"/>
      <c r="M21" s="43"/>
    </row>
    <row r="22" spans="1:16" ht="16.5" customHeight="1">
      <c r="A22" s="232">
        <v>15</v>
      </c>
      <c r="B22" s="269">
        <v>735</v>
      </c>
      <c r="C22" s="112" t="s">
        <v>188</v>
      </c>
      <c r="D22" s="234"/>
      <c r="E22" s="38"/>
      <c r="F22" s="39"/>
      <c r="G22" s="38"/>
      <c r="H22" s="38"/>
      <c r="I22" s="40"/>
      <c r="J22" s="41"/>
      <c r="K22" s="38"/>
      <c r="L22" s="42"/>
      <c r="M22" s="43"/>
      <c r="P22" s="24" t="s">
        <v>50</v>
      </c>
    </row>
    <row r="23" spans="1:16" ht="16.5" customHeight="1">
      <c r="A23" s="232">
        <v>16</v>
      </c>
      <c r="B23" s="269">
        <v>736</v>
      </c>
      <c r="C23" s="112" t="s">
        <v>189</v>
      </c>
      <c r="D23" s="234"/>
      <c r="E23" s="38"/>
      <c r="F23" s="39"/>
      <c r="G23" s="38"/>
      <c r="H23" s="38"/>
      <c r="I23" s="40"/>
      <c r="J23" s="41"/>
      <c r="K23" s="38"/>
      <c r="L23" s="42"/>
      <c r="M23" s="43"/>
    </row>
    <row r="24" spans="1:16" ht="16.5" customHeight="1">
      <c r="A24" s="232">
        <v>17</v>
      </c>
      <c r="B24" s="269">
        <v>737</v>
      </c>
      <c r="C24" s="112" t="s">
        <v>190</v>
      </c>
      <c r="D24" s="234"/>
      <c r="E24" s="38"/>
      <c r="F24" s="39"/>
      <c r="G24" s="38"/>
      <c r="H24" s="38"/>
      <c r="I24" s="40"/>
      <c r="J24" s="41"/>
      <c r="K24" s="38"/>
      <c r="L24" s="42"/>
      <c r="M24" s="43"/>
    </row>
    <row r="25" spans="1:16" ht="16.5" customHeight="1">
      <c r="A25" s="232">
        <v>18</v>
      </c>
      <c r="B25" s="269">
        <v>738</v>
      </c>
      <c r="C25" s="112" t="s">
        <v>191</v>
      </c>
      <c r="D25" s="234"/>
      <c r="E25" s="38"/>
      <c r="F25" s="39"/>
      <c r="G25" s="38"/>
      <c r="H25" s="38"/>
      <c r="I25" s="40"/>
      <c r="J25" s="41"/>
      <c r="K25" s="38"/>
      <c r="L25" s="42"/>
      <c r="M25" s="43"/>
    </row>
    <row r="26" spans="1:16" ht="16.5" customHeight="1">
      <c r="A26" s="232">
        <v>19</v>
      </c>
      <c r="B26" s="269">
        <v>739</v>
      </c>
      <c r="C26" s="112" t="s">
        <v>192</v>
      </c>
      <c r="D26" s="234"/>
      <c r="E26" s="38"/>
      <c r="F26" s="39"/>
      <c r="G26" s="38"/>
      <c r="H26" s="38"/>
      <c r="I26" s="40"/>
      <c r="J26" s="41"/>
      <c r="K26" s="38"/>
      <c r="L26" s="42"/>
      <c r="M26" s="43"/>
    </row>
    <row r="27" spans="1:16" ht="16.5" customHeight="1">
      <c r="A27" s="232">
        <v>20</v>
      </c>
      <c r="B27" s="269">
        <v>740</v>
      </c>
      <c r="C27" s="112" t="s">
        <v>193</v>
      </c>
      <c r="D27" s="234"/>
      <c r="E27" s="38"/>
      <c r="F27" s="39"/>
      <c r="G27" s="38"/>
      <c r="H27" s="38"/>
      <c r="I27" s="40"/>
      <c r="J27" s="41"/>
      <c r="K27" s="38"/>
      <c r="L27" s="42"/>
      <c r="M27" s="43"/>
    </row>
    <row r="28" spans="1:16" ht="16.5" customHeight="1">
      <c r="A28" s="232">
        <v>21</v>
      </c>
      <c r="B28" s="269">
        <v>741</v>
      </c>
      <c r="C28" s="112" t="s">
        <v>194</v>
      </c>
      <c r="D28" s="234"/>
      <c r="E28" s="38"/>
      <c r="F28" s="39"/>
      <c r="G28" s="38"/>
      <c r="H28" s="38"/>
      <c r="I28" s="40"/>
      <c r="J28" s="41"/>
      <c r="K28" s="38"/>
      <c r="L28" s="42"/>
      <c r="M28" s="43"/>
    </row>
    <row r="29" spans="1:16" ht="16.5" customHeight="1">
      <c r="A29" s="232">
        <v>22</v>
      </c>
      <c r="B29" s="269">
        <v>742</v>
      </c>
      <c r="C29" s="112" t="s">
        <v>195</v>
      </c>
      <c r="D29" s="234"/>
      <c r="E29" s="38"/>
      <c r="F29" s="39"/>
      <c r="G29" s="38"/>
      <c r="H29" s="38"/>
      <c r="I29" s="40"/>
      <c r="J29" s="41"/>
      <c r="K29" s="38"/>
      <c r="L29" s="42"/>
      <c r="M29" s="43"/>
    </row>
    <row r="30" spans="1:16" ht="16.5" customHeight="1">
      <c r="A30" s="232">
        <v>23</v>
      </c>
      <c r="B30" s="269">
        <v>743</v>
      </c>
      <c r="C30" s="112" t="s">
        <v>196</v>
      </c>
      <c r="D30" s="234"/>
      <c r="E30" s="38"/>
      <c r="F30" s="39"/>
      <c r="G30" s="38"/>
      <c r="H30" s="38"/>
      <c r="I30" s="40"/>
      <c r="J30" s="41"/>
      <c r="K30" s="38"/>
      <c r="L30" s="42"/>
      <c r="M30" s="43"/>
    </row>
    <row r="31" spans="1:16" ht="16.5" customHeight="1">
      <c r="A31" s="232">
        <v>24</v>
      </c>
      <c r="B31" s="269">
        <v>744</v>
      </c>
      <c r="C31" s="112" t="s">
        <v>197</v>
      </c>
      <c r="D31" s="234"/>
      <c r="E31" s="38"/>
      <c r="F31" s="39"/>
      <c r="G31" s="38"/>
      <c r="H31" s="38"/>
      <c r="I31" s="40"/>
      <c r="J31" s="41"/>
      <c r="K31" s="38"/>
      <c r="L31" s="42"/>
      <c r="M31" s="43"/>
    </row>
    <row r="32" spans="1:16" ht="16.5" customHeight="1">
      <c r="A32" s="232">
        <v>25</v>
      </c>
      <c r="B32" s="269">
        <v>745</v>
      </c>
      <c r="C32" s="112" t="s">
        <v>198</v>
      </c>
      <c r="D32" s="234"/>
      <c r="E32" s="38"/>
      <c r="F32" s="39"/>
      <c r="G32" s="38"/>
      <c r="H32" s="38"/>
      <c r="I32" s="40"/>
      <c r="J32" s="41"/>
      <c r="K32" s="38"/>
      <c r="L32" s="42"/>
      <c r="M32" s="43"/>
    </row>
    <row r="33" spans="1:13" ht="16.5" customHeight="1">
      <c r="A33" s="232">
        <v>26</v>
      </c>
      <c r="B33" s="269">
        <v>746</v>
      </c>
      <c r="C33" s="112" t="s">
        <v>199</v>
      </c>
      <c r="D33" s="234"/>
      <c r="E33" s="38"/>
      <c r="F33" s="39"/>
      <c r="G33" s="38"/>
      <c r="H33" s="38"/>
      <c r="I33" s="40"/>
      <c r="J33" s="41"/>
      <c r="K33" s="38"/>
      <c r="L33" s="42"/>
      <c r="M33" s="43"/>
    </row>
    <row r="34" spans="1:13" ht="16.5" customHeight="1">
      <c r="A34" s="232">
        <v>27</v>
      </c>
      <c r="B34" s="269">
        <v>747</v>
      </c>
      <c r="C34" s="112" t="s">
        <v>200</v>
      </c>
      <c r="D34" s="234"/>
      <c r="E34" s="38"/>
      <c r="F34" s="39"/>
      <c r="G34" s="38"/>
      <c r="H34" s="38"/>
      <c r="I34" s="40"/>
      <c r="J34" s="41"/>
      <c r="K34" s="38"/>
      <c r="L34" s="42"/>
      <c r="M34" s="43"/>
    </row>
    <row r="35" spans="1:13" ht="16.5" customHeight="1">
      <c r="A35" s="232">
        <v>28</v>
      </c>
      <c r="B35" s="269">
        <v>748</v>
      </c>
      <c r="C35" s="112" t="s">
        <v>201</v>
      </c>
      <c r="D35" s="234"/>
      <c r="E35" s="38"/>
      <c r="F35" s="39"/>
      <c r="G35" s="38"/>
      <c r="H35" s="38"/>
      <c r="I35" s="45"/>
      <c r="J35" s="41"/>
      <c r="K35" s="38"/>
      <c r="L35" s="42"/>
      <c r="M35" s="43"/>
    </row>
    <row r="36" spans="1:13" ht="16.5" customHeight="1">
      <c r="A36" s="232">
        <v>29</v>
      </c>
      <c r="B36" s="269">
        <v>749</v>
      </c>
      <c r="C36" s="112" t="s">
        <v>202</v>
      </c>
      <c r="D36" s="234"/>
      <c r="E36" s="38"/>
      <c r="F36" s="39"/>
      <c r="G36" s="38"/>
      <c r="H36" s="38"/>
      <c r="I36" s="40"/>
      <c r="J36" s="41"/>
      <c r="K36" s="38"/>
      <c r="L36" s="42"/>
      <c r="M36" s="43"/>
    </row>
    <row r="37" spans="1:13" ht="16.5" customHeight="1">
      <c r="A37" s="232">
        <v>30</v>
      </c>
      <c r="B37" s="269">
        <v>750</v>
      </c>
      <c r="C37" s="112" t="s">
        <v>203</v>
      </c>
      <c r="D37" s="234"/>
      <c r="E37" s="38"/>
      <c r="F37" s="39"/>
      <c r="G37" s="38"/>
      <c r="H37" s="38"/>
      <c r="I37" s="40"/>
      <c r="J37" s="41"/>
      <c r="K37" s="38"/>
      <c r="L37" s="42"/>
      <c r="M37" s="43"/>
    </row>
    <row r="38" spans="1:13" ht="16.5" customHeight="1">
      <c r="A38" s="232">
        <v>31</v>
      </c>
      <c r="B38" s="269">
        <v>751</v>
      </c>
      <c r="C38" s="112" t="s">
        <v>204</v>
      </c>
      <c r="D38" s="234"/>
      <c r="E38" s="38"/>
      <c r="F38" s="39"/>
      <c r="G38" s="38"/>
      <c r="H38" s="38"/>
      <c r="I38" s="45"/>
      <c r="J38" s="41"/>
      <c r="K38" s="38"/>
      <c r="L38" s="42"/>
      <c r="M38" s="43"/>
    </row>
    <row r="39" spans="1:13" ht="16.5" customHeight="1">
      <c r="A39" s="232">
        <v>32</v>
      </c>
      <c r="B39" s="269">
        <v>752</v>
      </c>
      <c r="C39" s="112" t="s">
        <v>205</v>
      </c>
      <c r="D39" s="234"/>
      <c r="E39" s="38"/>
      <c r="F39" s="39"/>
      <c r="G39" s="38"/>
      <c r="H39" s="38"/>
      <c r="I39" s="40"/>
      <c r="J39" s="41"/>
      <c r="K39" s="38"/>
      <c r="L39" s="42"/>
      <c r="M39" s="43"/>
    </row>
    <row r="40" spans="1:13" ht="16.5" customHeight="1">
      <c r="A40" s="232">
        <v>33</v>
      </c>
      <c r="B40" s="269">
        <v>754</v>
      </c>
      <c r="C40" s="112" t="s">
        <v>206</v>
      </c>
      <c r="D40" s="234"/>
      <c r="E40" s="38"/>
      <c r="F40" s="39"/>
      <c r="G40" s="38"/>
      <c r="H40" s="38"/>
      <c r="I40" s="40"/>
      <c r="J40" s="41"/>
      <c r="K40" s="38"/>
      <c r="L40" s="42"/>
      <c r="M40" s="43"/>
    </row>
    <row r="41" spans="1:13" ht="16.5" customHeight="1">
      <c r="A41" s="232">
        <v>34</v>
      </c>
      <c r="B41" s="269">
        <v>755</v>
      </c>
      <c r="C41" s="112" t="s">
        <v>207</v>
      </c>
      <c r="D41" s="234"/>
      <c r="E41" s="38"/>
      <c r="F41" s="39"/>
      <c r="G41" s="38"/>
      <c r="H41" s="38"/>
      <c r="I41" s="40"/>
      <c r="J41" s="41"/>
      <c r="K41" s="38"/>
      <c r="L41" s="42"/>
      <c r="M41" s="43"/>
    </row>
    <row r="42" spans="1:13" ht="16.5" customHeight="1">
      <c r="A42" s="232">
        <v>35</v>
      </c>
      <c r="B42" s="269">
        <v>756</v>
      </c>
      <c r="C42" s="112" t="s">
        <v>208</v>
      </c>
      <c r="D42" s="234"/>
      <c r="E42" s="38"/>
      <c r="F42" s="39"/>
      <c r="G42" s="38"/>
      <c r="H42" s="38"/>
      <c r="I42" s="40"/>
      <c r="J42" s="41"/>
      <c r="K42" s="38"/>
      <c r="L42" s="42"/>
      <c r="M42" s="43"/>
    </row>
    <row r="43" spans="1:13" ht="16.5" customHeight="1">
      <c r="A43" s="232">
        <v>36</v>
      </c>
      <c r="B43" s="269">
        <v>757</v>
      </c>
      <c r="C43" s="112" t="s">
        <v>209</v>
      </c>
      <c r="D43" s="234"/>
      <c r="E43" s="38"/>
      <c r="F43" s="39"/>
      <c r="G43" s="38"/>
      <c r="H43" s="38"/>
      <c r="I43" s="40"/>
      <c r="J43" s="41"/>
      <c r="K43" s="38"/>
      <c r="L43" s="42"/>
      <c r="M43" s="43"/>
    </row>
    <row r="44" spans="1:13" ht="16.5" customHeight="1">
      <c r="A44" s="232">
        <v>37</v>
      </c>
      <c r="B44" s="269">
        <v>758</v>
      </c>
      <c r="C44" s="112" t="s">
        <v>210</v>
      </c>
      <c r="D44" s="234"/>
      <c r="E44" s="38"/>
      <c r="F44" s="39"/>
      <c r="G44" s="38"/>
      <c r="H44" s="38"/>
      <c r="I44" s="40"/>
      <c r="J44" s="41"/>
      <c r="K44" s="38"/>
      <c r="L44" s="42"/>
      <c r="M44" s="43"/>
    </row>
    <row r="45" spans="1:13" ht="16.5" customHeight="1">
      <c r="A45" s="232">
        <v>38</v>
      </c>
      <c r="B45" s="266"/>
      <c r="C45" s="236"/>
      <c r="D45" s="234"/>
      <c r="E45" s="38"/>
      <c r="F45" s="39"/>
      <c r="G45" s="38"/>
      <c r="H45" s="38"/>
      <c r="I45" s="40"/>
      <c r="J45" s="41"/>
      <c r="K45" s="38"/>
      <c r="L45" s="42"/>
      <c r="M45" s="43"/>
    </row>
    <row r="46" spans="1:13" ht="16.5" customHeight="1">
      <c r="A46" s="232">
        <v>39</v>
      </c>
      <c r="B46" s="266"/>
      <c r="C46" s="236"/>
      <c r="D46" s="234"/>
      <c r="E46" s="38"/>
      <c r="F46" s="39"/>
      <c r="G46" s="38"/>
      <c r="H46" s="38"/>
      <c r="I46" s="40"/>
      <c r="J46" s="41"/>
      <c r="K46" s="38"/>
      <c r="L46" s="42"/>
      <c r="M46" s="43"/>
    </row>
    <row r="47" spans="1:13" ht="16.5" customHeight="1">
      <c r="A47" s="34">
        <v>40</v>
      </c>
      <c r="B47" s="266"/>
      <c r="C47" s="235"/>
      <c r="D47" s="37"/>
      <c r="E47" s="38"/>
      <c r="F47" s="39"/>
      <c r="G47" s="38"/>
      <c r="H47" s="38"/>
      <c r="I47" s="40"/>
      <c r="J47" s="41"/>
      <c r="K47" s="38"/>
      <c r="L47" s="42"/>
      <c r="M47" s="43"/>
    </row>
    <row r="48" spans="1:13" ht="16.5" customHeight="1">
      <c r="A48" s="34">
        <v>41</v>
      </c>
      <c r="B48" s="266"/>
      <c r="C48" s="36"/>
      <c r="D48" s="37"/>
      <c r="E48" s="38"/>
      <c r="F48" s="39"/>
      <c r="G48" s="38"/>
      <c r="H48" s="38"/>
      <c r="I48" s="45"/>
      <c r="J48" s="41"/>
      <c r="K48" s="38"/>
      <c r="L48" s="42"/>
      <c r="M48" s="43"/>
    </row>
    <row r="49" spans="1:13" ht="16.5" customHeight="1">
      <c r="A49" s="34">
        <v>42</v>
      </c>
      <c r="B49" s="266"/>
      <c r="C49" s="36"/>
      <c r="D49" s="37"/>
      <c r="E49" s="38"/>
      <c r="F49" s="39"/>
      <c r="G49" s="38"/>
      <c r="H49" s="38"/>
      <c r="I49" s="40"/>
      <c r="J49" s="41"/>
      <c r="K49" s="38"/>
      <c r="L49" s="42"/>
      <c r="M49" s="43"/>
    </row>
    <row r="50" spans="1:13" ht="16.5" customHeight="1">
      <c r="A50" s="34">
        <v>43</v>
      </c>
      <c r="B50" s="266"/>
      <c r="C50" s="36"/>
      <c r="D50" s="37"/>
      <c r="E50" s="38"/>
      <c r="F50" s="39"/>
      <c r="G50" s="38"/>
      <c r="H50" s="38"/>
      <c r="I50" s="40"/>
      <c r="J50" s="41"/>
      <c r="K50" s="38"/>
      <c r="L50" s="42"/>
      <c r="M50" s="43"/>
    </row>
    <row r="51" spans="1:13" ht="16.5" customHeight="1">
      <c r="A51" s="34">
        <v>44</v>
      </c>
      <c r="B51" s="266"/>
      <c r="C51" s="36"/>
      <c r="D51" s="37"/>
      <c r="E51" s="38"/>
      <c r="F51" s="39"/>
      <c r="G51" s="38"/>
      <c r="H51" s="38"/>
      <c r="I51" s="40"/>
      <c r="J51" s="41"/>
      <c r="K51" s="38"/>
      <c r="L51" s="42"/>
      <c r="M51" s="43"/>
    </row>
    <row r="52" spans="1:13" ht="16.5" customHeight="1">
      <c r="A52" s="34">
        <v>45</v>
      </c>
      <c r="B52" s="266"/>
      <c r="C52" s="36"/>
      <c r="D52" s="37"/>
      <c r="E52" s="38"/>
      <c r="F52" s="39"/>
      <c r="G52" s="38"/>
      <c r="H52" s="38"/>
      <c r="I52" s="40"/>
      <c r="J52" s="41"/>
      <c r="K52" s="38"/>
      <c r="L52" s="42"/>
      <c r="M52" s="43"/>
    </row>
    <row r="53" spans="1:13" ht="16.5" customHeight="1">
      <c r="A53" s="34">
        <v>46</v>
      </c>
      <c r="B53" s="266"/>
      <c r="C53" s="36"/>
      <c r="D53" s="37"/>
      <c r="E53" s="38"/>
      <c r="F53" s="39"/>
      <c r="G53" s="38"/>
      <c r="H53" s="38"/>
      <c r="I53" s="40"/>
      <c r="J53" s="41"/>
      <c r="K53" s="38"/>
      <c r="L53" s="42"/>
      <c r="M53" s="43"/>
    </row>
    <row r="54" spans="1:13" ht="16.5" customHeight="1">
      <c r="A54" s="34">
        <v>47</v>
      </c>
      <c r="B54" s="266"/>
      <c r="C54" s="36"/>
      <c r="D54" s="37"/>
      <c r="E54" s="38"/>
      <c r="F54" s="39"/>
      <c r="G54" s="38"/>
      <c r="H54" s="38"/>
      <c r="I54" s="40"/>
      <c r="J54" s="41"/>
      <c r="K54" s="38"/>
      <c r="L54" s="42"/>
      <c r="M54" s="43"/>
    </row>
    <row r="55" spans="1:13" ht="16.5" customHeight="1">
      <c r="A55" s="34">
        <v>48</v>
      </c>
      <c r="B55" s="266"/>
      <c r="C55" s="36"/>
      <c r="D55" s="37"/>
      <c r="E55" s="38"/>
      <c r="F55" s="39"/>
      <c r="G55" s="38"/>
      <c r="H55" s="38"/>
      <c r="I55" s="40"/>
      <c r="J55" s="41"/>
      <c r="K55" s="38"/>
      <c r="L55" s="42"/>
      <c r="M55" s="43"/>
    </row>
    <row r="56" spans="1:13" ht="16.5" customHeight="1">
      <c r="A56" s="34">
        <v>49</v>
      </c>
      <c r="B56" s="266"/>
      <c r="C56" s="36"/>
      <c r="D56" s="37"/>
      <c r="E56" s="38"/>
      <c r="F56" s="39"/>
      <c r="G56" s="38"/>
      <c r="H56" s="38"/>
      <c r="I56" s="40"/>
      <c r="J56" s="41"/>
      <c r="K56" s="38"/>
      <c r="L56" s="42"/>
      <c r="M56" s="43"/>
    </row>
    <row r="57" spans="1:13" ht="16.5" customHeight="1">
      <c r="A57" s="34">
        <v>50</v>
      </c>
      <c r="B57" s="266"/>
      <c r="C57" s="36"/>
      <c r="D57" s="37"/>
      <c r="E57" s="38"/>
      <c r="F57" s="39"/>
      <c r="G57" s="38"/>
      <c r="H57" s="38"/>
      <c r="I57" s="40"/>
      <c r="J57" s="41"/>
      <c r="K57" s="38"/>
      <c r="L57" s="42"/>
      <c r="M57" s="43"/>
    </row>
    <row r="58" spans="1:13" ht="16.5" customHeight="1">
      <c r="A58" s="34">
        <v>51</v>
      </c>
      <c r="B58" s="266"/>
      <c r="C58" s="36"/>
      <c r="D58" s="37"/>
      <c r="E58" s="38"/>
      <c r="F58" s="39"/>
      <c r="G58" s="38"/>
      <c r="H58" s="38"/>
      <c r="I58" s="40"/>
      <c r="J58" s="41"/>
      <c r="K58" s="38"/>
      <c r="L58" s="42"/>
      <c r="M58" s="43"/>
    </row>
    <row r="59" spans="1:13" ht="16.5" customHeight="1">
      <c r="A59" s="34">
        <v>52</v>
      </c>
      <c r="B59" s="35"/>
      <c r="C59" s="36"/>
      <c r="D59" s="37"/>
      <c r="E59" s="38"/>
      <c r="F59" s="39"/>
      <c r="G59" s="38"/>
      <c r="H59" s="38"/>
      <c r="I59" s="40"/>
      <c r="J59" s="41"/>
      <c r="K59" s="38"/>
      <c r="L59" s="42"/>
      <c r="M59" s="43"/>
    </row>
    <row r="60" spans="1:13" ht="16.5" customHeight="1">
      <c r="A60" s="34">
        <v>53</v>
      </c>
      <c r="B60" s="35"/>
      <c r="C60" s="36"/>
      <c r="D60" s="37"/>
      <c r="E60" s="38"/>
      <c r="F60" s="39"/>
      <c r="G60" s="38"/>
      <c r="H60" s="38"/>
      <c r="I60" s="40"/>
      <c r="J60" s="41"/>
      <c r="K60" s="38"/>
      <c r="L60" s="42"/>
      <c r="M60" s="43"/>
    </row>
    <row r="61" spans="1:13" ht="16.5" customHeight="1">
      <c r="A61" s="34">
        <v>54</v>
      </c>
      <c r="B61" s="35"/>
      <c r="C61" s="36"/>
      <c r="D61" s="37"/>
      <c r="E61" s="38"/>
      <c r="F61" s="39"/>
      <c r="G61" s="38"/>
      <c r="H61" s="38"/>
      <c r="I61" s="40"/>
      <c r="J61" s="41"/>
      <c r="K61" s="38"/>
      <c r="L61" s="42"/>
      <c r="M61" s="43"/>
    </row>
    <row r="62" spans="1:13" ht="16.5" customHeight="1">
      <c r="A62" s="34">
        <v>55</v>
      </c>
      <c r="B62" s="35"/>
      <c r="C62" s="36"/>
      <c r="D62" s="37"/>
      <c r="E62" s="38"/>
      <c r="F62" s="39"/>
      <c r="G62" s="38"/>
      <c r="H62" s="38"/>
      <c r="I62" s="40"/>
      <c r="J62" s="41"/>
      <c r="K62" s="38"/>
      <c r="L62" s="42"/>
      <c r="M62" s="43"/>
    </row>
    <row r="63" spans="1:13" ht="16.5" customHeight="1">
      <c r="A63" s="34">
        <v>56</v>
      </c>
      <c r="B63" s="35"/>
      <c r="C63" s="36"/>
      <c r="D63" s="37"/>
      <c r="E63" s="38"/>
      <c r="F63" s="39"/>
      <c r="G63" s="38"/>
      <c r="H63" s="38"/>
      <c r="I63" s="40"/>
      <c r="J63" s="41"/>
      <c r="K63" s="38"/>
      <c r="L63" s="42"/>
      <c r="M63" s="43"/>
    </row>
    <row r="64" spans="1:13" ht="16.5" customHeight="1">
      <c r="A64" s="34">
        <v>57</v>
      </c>
      <c r="B64" s="35"/>
      <c r="C64" s="36"/>
      <c r="D64" s="37"/>
      <c r="E64" s="38"/>
      <c r="F64" s="39"/>
      <c r="G64" s="38"/>
      <c r="H64" s="38"/>
      <c r="I64" s="40"/>
      <c r="J64" s="41"/>
      <c r="K64" s="38"/>
      <c r="L64" s="42"/>
      <c r="M64" s="43"/>
    </row>
    <row r="65" spans="1:13" ht="16.5" customHeight="1">
      <c r="A65" s="34">
        <v>58</v>
      </c>
      <c r="B65" s="35"/>
      <c r="C65" s="36"/>
      <c r="D65" s="37"/>
      <c r="E65" s="38"/>
      <c r="F65" s="39"/>
      <c r="G65" s="38"/>
      <c r="H65" s="38"/>
      <c r="I65" s="40"/>
      <c r="J65" s="41"/>
      <c r="K65" s="38"/>
      <c r="L65" s="42"/>
      <c r="M65" s="43"/>
    </row>
    <row r="66" spans="1:13" ht="16.5" customHeight="1">
      <c r="A66" s="34">
        <v>59</v>
      </c>
      <c r="B66" s="35"/>
      <c r="C66" s="36"/>
      <c r="D66" s="37"/>
      <c r="E66" s="38"/>
      <c r="F66" s="39"/>
      <c r="G66" s="38"/>
      <c r="H66" s="38"/>
      <c r="I66" s="40"/>
      <c r="J66" s="41"/>
      <c r="K66" s="38"/>
      <c r="L66" s="42"/>
      <c r="M66" s="43"/>
    </row>
    <row r="67" spans="1:13" ht="16.5" customHeight="1">
      <c r="A67" s="34">
        <v>60</v>
      </c>
      <c r="B67" s="35"/>
      <c r="C67" s="36"/>
      <c r="D67" s="37"/>
      <c r="E67" s="38"/>
      <c r="F67" s="39"/>
      <c r="G67" s="38"/>
      <c r="H67" s="38"/>
      <c r="I67" s="40"/>
      <c r="J67" s="41"/>
      <c r="K67" s="38"/>
      <c r="L67" s="42"/>
      <c r="M67" s="43"/>
    </row>
    <row r="68" spans="1:13" ht="16.5" customHeight="1">
      <c r="A68" s="34">
        <v>61</v>
      </c>
      <c r="B68" s="35"/>
      <c r="C68" s="36"/>
      <c r="D68" s="37"/>
      <c r="E68" s="38"/>
      <c r="F68" s="39"/>
      <c r="G68" s="38"/>
      <c r="H68" s="38"/>
      <c r="I68" s="40"/>
      <c r="J68" s="41"/>
      <c r="K68" s="38"/>
      <c r="L68" s="42"/>
      <c r="M68" s="43"/>
    </row>
    <row r="69" spans="1:13" ht="16.5" customHeight="1">
      <c r="A69" s="34">
        <v>62</v>
      </c>
      <c r="B69" s="35"/>
      <c r="C69" s="36"/>
      <c r="D69" s="37"/>
      <c r="E69" s="38"/>
      <c r="F69" s="39"/>
      <c r="G69" s="38"/>
      <c r="H69" s="38"/>
      <c r="I69" s="40"/>
      <c r="J69" s="41"/>
      <c r="K69" s="38"/>
      <c r="L69" s="42"/>
      <c r="M69" s="43"/>
    </row>
    <row r="70" spans="1:13" ht="16.5" customHeight="1">
      <c r="A70" s="34">
        <v>63</v>
      </c>
      <c r="B70" s="35"/>
      <c r="C70" s="36"/>
      <c r="D70" s="37"/>
      <c r="E70" s="38"/>
      <c r="F70" s="39"/>
      <c r="G70" s="38"/>
      <c r="H70" s="38"/>
      <c r="I70" s="40"/>
      <c r="J70" s="41"/>
      <c r="K70" s="38"/>
      <c r="L70" s="42"/>
      <c r="M70" s="43"/>
    </row>
    <row r="71" spans="1:13" ht="16.5" customHeight="1">
      <c r="A71" s="34">
        <v>64</v>
      </c>
      <c r="B71" s="35"/>
      <c r="C71" s="36"/>
      <c r="D71" s="37"/>
      <c r="E71" s="38"/>
      <c r="F71" s="39"/>
      <c r="G71" s="38"/>
      <c r="H71" s="38"/>
      <c r="I71" s="40"/>
      <c r="J71" s="41"/>
      <c r="K71" s="38"/>
      <c r="L71" s="42"/>
      <c r="M71" s="43"/>
    </row>
    <row r="72" spans="1:13" ht="16.5" customHeight="1">
      <c r="A72" s="34">
        <v>65</v>
      </c>
      <c r="B72" s="35"/>
      <c r="C72" s="36"/>
      <c r="D72" s="37"/>
      <c r="E72" s="38"/>
      <c r="F72" s="39"/>
      <c r="G72" s="38"/>
      <c r="H72" s="38"/>
      <c r="I72" s="40"/>
      <c r="J72" s="41"/>
      <c r="K72" s="38"/>
      <c r="L72" s="42"/>
      <c r="M72" s="43"/>
    </row>
    <row r="73" spans="1:13" ht="16.5" customHeight="1">
      <c r="A73" s="34">
        <v>66</v>
      </c>
      <c r="B73" s="35"/>
      <c r="C73" s="36"/>
      <c r="D73" s="37"/>
      <c r="E73" s="38"/>
      <c r="F73" s="39"/>
      <c r="G73" s="38"/>
      <c r="H73" s="38"/>
      <c r="I73" s="40"/>
      <c r="J73" s="41"/>
      <c r="K73" s="38"/>
      <c r="L73" s="42"/>
      <c r="M73" s="43"/>
    </row>
    <row r="74" spans="1:13" ht="16.5" customHeight="1">
      <c r="A74" s="34">
        <v>67</v>
      </c>
      <c r="B74" s="35"/>
      <c r="C74" s="36"/>
      <c r="D74" s="37"/>
      <c r="E74" s="38"/>
      <c r="F74" s="39"/>
      <c r="G74" s="38"/>
      <c r="H74" s="38"/>
      <c r="I74" s="45"/>
      <c r="J74" s="41"/>
      <c r="K74" s="38"/>
      <c r="L74" s="42"/>
      <c r="M74" s="43"/>
    </row>
    <row r="75" spans="1:13" ht="16.5" customHeight="1">
      <c r="A75" s="34">
        <v>68</v>
      </c>
      <c r="B75" s="35"/>
      <c r="C75" s="36"/>
      <c r="D75" s="37"/>
      <c r="E75" s="38"/>
      <c r="F75" s="39"/>
      <c r="G75" s="38"/>
      <c r="H75" s="38"/>
      <c r="I75" s="40"/>
      <c r="J75" s="41"/>
      <c r="K75" s="38"/>
      <c r="L75" s="42"/>
      <c r="M75" s="43"/>
    </row>
    <row r="76" spans="1:13" ht="16.5" customHeight="1">
      <c r="A76" s="34">
        <v>69</v>
      </c>
      <c r="B76" s="35"/>
      <c r="C76" s="36"/>
      <c r="D76" s="37"/>
      <c r="E76" s="38"/>
      <c r="F76" s="39"/>
      <c r="G76" s="38"/>
      <c r="H76" s="38"/>
      <c r="I76" s="40"/>
      <c r="J76" s="41"/>
      <c r="K76" s="38"/>
      <c r="L76" s="42"/>
      <c r="M76" s="43"/>
    </row>
    <row r="77" spans="1:13" ht="16.5" customHeight="1">
      <c r="A77" s="34">
        <v>70</v>
      </c>
      <c r="B77" s="35"/>
      <c r="C77" s="36"/>
      <c r="D77" s="37"/>
      <c r="E77" s="38"/>
      <c r="F77" s="39"/>
      <c r="G77" s="38"/>
      <c r="H77" s="38"/>
      <c r="I77" s="40"/>
      <c r="J77" s="41"/>
      <c r="K77" s="38"/>
      <c r="L77" s="42"/>
      <c r="M77" s="43"/>
    </row>
    <row r="78" spans="1:13" ht="16.5" customHeight="1">
      <c r="A78" s="34">
        <v>71</v>
      </c>
      <c r="B78" s="35"/>
      <c r="C78" s="36"/>
      <c r="D78" s="37"/>
      <c r="E78" s="38"/>
      <c r="F78" s="39"/>
      <c r="G78" s="38"/>
      <c r="H78" s="38"/>
      <c r="I78" s="45"/>
      <c r="J78" s="41"/>
      <c r="K78" s="38"/>
      <c r="L78" s="42"/>
      <c r="M78" s="43"/>
    </row>
    <row r="79" spans="1:13" ht="16.5" customHeight="1">
      <c r="A79" s="34">
        <v>72</v>
      </c>
      <c r="B79" s="35"/>
      <c r="C79" s="36"/>
      <c r="D79" s="37"/>
      <c r="E79" s="38"/>
      <c r="F79" s="39"/>
      <c r="G79" s="38"/>
      <c r="H79" s="38"/>
      <c r="I79" s="40"/>
      <c r="J79" s="41"/>
      <c r="K79" s="38"/>
      <c r="L79" s="42"/>
      <c r="M79" s="43"/>
    </row>
    <row r="80" spans="1:13" ht="16.5" customHeight="1">
      <c r="A80" s="34">
        <v>73</v>
      </c>
      <c r="B80" s="35"/>
      <c r="C80" s="36"/>
      <c r="D80" s="37"/>
      <c r="E80" s="38"/>
      <c r="F80" s="39"/>
      <c r="G80" s="38"/>
      <c r="H80" s="38"/>
      <c r="I80" s="40"/>
      <c r="J80" s="41"/>
      <c r="K80" s="38"/>
      <c r="L80" s="42"/>
      <c r="M80" s="43"/>
    </row>
    <row r="81" spans="1:13" ht="16.5" customHeight="1">
      <c r="A81" s="34">
        <v>74</v>
      </c>
      <c r="B81" s="35"/>
      <c r="C81" s="36"/>
      <c r="D81" s="37"/>
      <c r="E81" s="38"/>
      <c r="F81" s="39"/>
      <c r="G81" s="38"/>
      <c r="H81" s="38"/>
      <c r="I81" s="40"/>
      <c r="J81" s="41"/>
      <c r="K81" s="38"/>
      <c r="L81" s="42"/>
      <c r="M81" s="43"/>
    </row>
    <row r="82" spans="1:13" ht="16.5" customHeight="1">
      <c r="A82" s="34">
        <v>75</v>
      </c>
      <c r="B82" s="35"/>
      <c r="C82" s="36"/>
      <c r="D82" s="37"/>
      <c r="E82" s="38"/>
      <c r="F82" s="39"/>
      <c r="G82" s="38"/>
      <c r="H82" s="38"/>
      <c r="I82" s="40"/>
      <c r="J82" s="41"/>
      <c r="K82" s="38"/>
      <c r="L82" s="42"/>
      <c r="M82" s="43"/>
    </row>
    <row r="83" spans="1:13" ht="16.5" customHeight="1">
      <c r="A83" s="34">
        <v>76</v>
      </c>
      <c r="B83" s="35"/>
      <c r="C83" s="36"/>
      <c r="D83" s="37"/>
      <c r="E83" s="38"/>
      <c r="F83" s="39"/>
      <c r="G83" s="38"/>
      <c r="H83" s="38"/>
      <c r="I83" s="40"/>
      <c r="J83" s="41"/>
      <c r="K83" s="38"/>
      <c r="L83" s="42"/>
      <c r="M83" s="43"/>
    </row>
    <row r="84" spans="1:13" ht="16.5" customHeight="1">
      <c r="A84" s="34">
        <v>77</v>
      </c>
      <c r="B84" s="35"/>
      <c r="C84" s="36"/>
      <c r="D84" s="37"/>
      <c r="E84" s="38"/>
      <c r="F84" s="39"/>
      <c r="G84" s="38"/>
      <c r="H84" s="38"/>
      <c r="I84" s="40"/>
      <c r="J84" s="41"/>
      <c r="K84" s="38"/>
      <c r="L84" s="42"/>
      <c r="M84" s="43"/>
    </row>
    <row r="85" spans="1:13" ht="16.5" customHeight="1">
      <c r="A85" s="34">
        <v>78</v>
      </c>
      <c r="B85" s="35"/>
      <c r="C85" s="36"/>
      <c r="D85" s="37"/>
      <c r="E85" s="38"/>
      <c r="F85" s="39"/>
      <c r="G85" s="38"/>
      <c r="H85" s="38"/>
      <c r="I85" s="40"/>
      <c r="J85" s="41"/>
      <c r="K85" s="38"/>
      <c r="L85" s="42"/>
      <c r="M85" s="43"/>
    </row>
    <row r="86" spans="1:13" ht="16.5" customHeight="1">
      <c r="A86" s="34">
        <v>79</v>
      </c>
      <c r="B86" s="35"/>
      <c r="C86" s="36"/>
      <c r="D86" s="37"/>
      <c r="E86" s="38"/>
      <c r="F86" s="39"/>
      <c r="G86" s="38"/>
      <c r="H86" s="38"/>
      <c r="I86" s="40"/>
      <c r="J86" s="41"/>
      <c r="K86" s="38"/>
      <c r="L86" s="42"/>
      <c r="M86" s="43"/>
    </row>
    <row r="87" spans="1:13" ht="16.5" customHeight="1">
      <c r="A87" s="34">
        <v>80</v>
      </c>
      <c r="B87" s="35"/>
      <c r="C87" s="36"/>
      <c r="D87" s="37"/>
      <c r="E87" s="38"/>
      <c r="F87" s="39"/>
      <c r="G87" s="38"/>
      <c r="H87" s="38"/>
      <c r="I87" s="40"/>
      <c r="J87" s="41"/>
      <c r="K87" s="38"/>
      <c r="L87" s="42"/>
      <c r="M87" s="43"/>
    </row>
    <row r="88" spans="1:13" ht="16.5" customHeight="1">
      <c r="A88" s="34">
        <v>81</v>
      </c>
      <c r="B88" s="35"/>
      <c r="C88" s="36"/>
      <c r="D88" s="37"/>
      <c r="E88" s="38"/>
      <c r="F88" s="39"/>
      <c r="G88" s="38"/>
      <c r="H88" s="38"/>
      <c r="I88" s="40"/>
      <c r="J88" s="41"/>
      <c r="K88" s="38"/>
      <c r="L88" s="42"/>
      <c r="M88" s="43"/>
    </row>
    <row r="89" spans="1:13" ht="16.5" customHeight="1">
      <c r="A89" s="34">
        <v>82</v>
      </c>
      <c r="B89" s="35"/>
      <c r="C89" s="36"/>
      <c r="D89" s="37"/>
      <c r="E89" s="38"/>
      <c r="F89" s="39"/>
      <c r="G89" s="38"/>
      <c r="H89" s="38"/>
      <c r="I89" s="45"/>
      <c r="J89" s="41"/>
      <c r="K89" s="38"/>
      <c r="L89" s="42"/>
      <c r="M89" s="43"/>
    </row>
    <row r="90" spans="1:13" ht="16.5" customHeight="1">
      <c r="A90" s="34">
        <v>83</v>
      </c>
      <c r="B90" s="35"/>
      <c r="C90" s="36"/>
      <c r="D90" s="37"/>
      <c r="E90" s="38"/>
      <c r="F90" s="39"/>
      <c r="G90" s="38"/>
      <c r="H90" s="38"/>
      <c r="I90" s="40"/>
      <c r="J90" s="41"/>
      <c r="K90" s="38"/>
      <c r="L90" s="42"/>
      <c r="M90" s="43"/>
    </row>
    <row r="91" spans="1:13" ht="16.5" customHeight="1">
      <c r="A91" s="34">
        <v>84</v>
      </c>
      <c r="B91" s="35"/>
      <c r="C91" s="36"/>
      <c r="D91" s="37"/>
      <c r="E91" s="38"/>
      <c r="F91" s="39"/>
      <c r="G91" s="38"/>
      <c r="H91" s="38"/>
      <c r="I91" s="40"/>
      <c r="J91" s="41"/>
      <c r="K91" s="38"/>
      <c r="L91" s="42"/>
      <c r="M91" s="43"/>
    </row>
    <row r="92" spans="1:13" ht="16.5" customHeight="1">
      <c r="A92" s="34">
        <v>85</v>
      </c>
      <c r="B92" s="35"/>
      <c r="C92" s="36"/>
      <c r="D92" s="37"/>
      <c r="E92" s="38"/>
      <c r="F92" s="39"/>
      <c r="G92" s="38"/>
      <c r="H92" s="38"/>
      <c r="I92" s="45"/>
      <c r="J92" s="41"/>
      <c r="K92" s="38"/>
      <c r="L92" s="42"/>
      <c r="M92" s="43"/>
    </row>
    <row r="93" spans="1:13" ht="16.5" customHeight="1">
      <c r="A93" s="34">
        <v>86</v>
      </c>
      <c r="B93" s="35"/>
      <c r="C93" s="36"/>
      <c r="D93" s="37"/>
      <c r="E93" s="38"/>
      <c r="F93" s="39"/>
      <c r="G93" s="38"/>
      <c r="H93" s="38"/>
      <c r="I93" s="40"/>
      <c r="J93" s="41"/>
      <c r="K93" s="38"/>
      <c r="L93" s="42"/>
      <c r="M93" s="43"/>
    </row>
    <row r="94" spans="1:13" ht="16.5" customHeight="1">
      <c r="A94" s="34">
        <v>87</v>
      </c>
      <c r="B94" s="35"/>
      <c r="C94" s="36"/>
      <c r="D94" s="37"/>
      <c r="E94" s="38"/>
      <c r="F94" s="39"/>
      <c r="G94" s="38"/>
      <c r="H94" s="38"/>
      <c r="I94" s="40"/>
      <c r="J94" s="41"/>
      <c r="K94" s="38"/>
      <c r="L94" s="42"/>
      <c r="M94" s="43"/>
    </row>
    <row r="95" spans="1:13" ht="16.5" customHeight="1">
      <c r="A95" s="34">
        <v>88</v>
      </c>
      <c r="B95" s="35"/>
      <c r="C95" s="36"/>
      <c r="D95" s="37"/>
      <c r="E95" s="38"/>
      <c r="F95" s="39"/>
      <c r="G95" s="38"/>
      <c r="H95" s="38"/>
      <c r="I95" s="40"/>
      <c r="J95" s="41"/>
      <c r="K95" s="38"/>
      <c r="L95" s="42"/>
      <c r="M95" s="43"/>
    </row>
    <row r="96" spans="1:13" ht="16.5" customHeight="1">
      <c r="A96" s="34">
        <v>89</v>
      </c>
      <c r="B96" s="35"/>
      <c r="C96" s="36"/>
      <c r="D96" s="37"/>
      <c r="E96" s="38"/>
      <c r="F96" s="39"/>
      <c r="G96" s="38"/>
      <c r="H96" s="38"/>
      <c r="I96" s="40"/>
      <c r="J96" s="41"/>
      <c r="K96" s="38"/>
      <c r="L96" s="42"/>
      <c r="M96" s="43"/>
    </row>
    <row r="97" spans="1:13" ht="16.5" customHeight="1">
      <c r="A97" s="34">
        <v>90</v>
      </c>
      <c r="B97" s="35"/>
      <c r="C97" s="36"/>
      <c r="D97" s="37"/>
      <c r="E97" s="38"/>
      <c r="F97" s="39"/>
      <c r="G97" s="38"/>
      <c r="H97" s="38"/>
      <c r="I97" s="40"/>
      <c r="J97" s="41"/>
      <c r="K97" s="38"/>
      <c r="L97" s="42"/>
      <c r="M97" s="43"/>
    </row>
    <row r="98" spans="1:13" ht="16.5" customHeight="1">
      <c r="A98" s="34">
        <v>91</v>
      </c>
      <c r="B98" s="35"/>
      <c r="C98" s="36"/>
      <c r="D98" s="37"/>
      <c r="E98" s="38"/>
      <c r="F98" s="39"/>
      <c r="G98" s="38"/>
      <c r="H98" s="38"/>
      <c r="I98" s="40"/>
      <c r="J98" s="41"/>
      <c r="K98" s="38"/>
      <c r="L98" s="42"/>
      <c r="M98" s="43"/>
    </row>
    <row r="99" spans="1:13" ht="16.5" customHeight="1">
      <c r="A99" s="34">
        <v>92</v>
      </c>
      <c r="B99" s="35"/>
      <c r="C99" s="36"/>
      <c r="D99" s="37"/>
      <c r="E99" s="38"/>
      <c r="F99" s="39"/>
      <c r="G99" s="38"/>
      <c r="H99" s="38"/>
      <c r="I99" s="40"/>
      <c r="J99" s="41"/>
      <c r="K99" s="38"/>
      <c r="L99" s="42"/>
      <c r="M99" s="43"/>
    </row>
    <row r="100" spans="1:13" ht="16.5" customHeight="1">
      <c r="A100" s="34">
        <v>93</v>
      </c>
      <c r="B100" s="35"/>
      <c r="C100" s="36"/>
      <c r="D100" s="37"/>
      <c r="E100" s="38"/>
      <c r="F100" s="39"/>
      <c r="G100" s="38"/>
      <c r="H100" s="38"/>
      <c r="I100" s="45"/>
      <c r="J100" s="41"/>
      <c r="K100" s="38"/>
      <c r="L100" s="42"/>
      <c r="M100" s="43"/>
    </row>
    <row r="101" spans="1:13" ht="16.5" customHeight="1">
      <c r="A101" s="34">
        <v>94</v>
      </c>
      <c r="B101" s="35"/>
      <c r="C101" s="36"/>
      <c r="D101" s="37"/>
      <c r="E101" s="38"/>
      <c r="F101" s="39"/>
      <c r="G101" s="38"/>
      <c r="H101" s="38"/>
      <c r="I101" s="40"/>
      <c r="J101" s="41"/>
      <c r="K101" s="38"/>
      <c r="L101" s="42"/>
      <c r="M101" s="43"/>
    </row>
    <row r="102" spans="1:13" ht="16.5" customHeight="1">
      <c r="A102" s="34">
        <v>95</v>
      </c>
      <c r="B102" s="35"/>
      <c r="C102" s="36"/>
      <c r="D102" s="37"/>
      <c r="E102" s="38"/>
      <c r="F102" s="39"/>
      <c r="G102" s="38"/>
      <c r="H102" s="38"/>
      <c r="I102" s="40"/>
      <c r="J102" s="41"/>
      <c r="K102" s="38"/>
      <c r="L102" s="42"/>
      <c r="M102" s="43"/>
    </row>
    <row r="103" spans="1:13" ht="16.5" customHeight="1">
      <c r="A103" s="34">
        <v>96</v>
      </c>
      <c r="B103" s="35"/>
      <c r="C103" s="36"/>
      <c r="D103" s="37"/>
      <c r="E103" s="38"/>
      <c r="F103" s="39"/>
      <c r="G103" s="38"/>
      <c r="H103" s="38"/>
      <c r="I103" s="40"/>
      <c r="J103" s="41"/>
      <c r="K103" s="38"/>
      <c r="L103" s="42"/>
      <c r="M103" s="43"/>
    </row>
    <row r="104" spans="1:13" ht="16.5" customHeight="1">
      <c r="A104" s="34">
        <v>97</v>
      </c>
      <c r="B104" s="35"/>
      <c r="C104" s="36"/>
      <c r="D104" s="37"/>
      <c r="E104" s="38"/>
      <c r="F104" s="39"/>
      <c r="G104" s="38"/>
      <c r="H104" s="38"/>
      <c r="I104" s="40"/>
      <c r="J104" s="41"/>
      <c r="K104" s="38"/>
      <c r="L104" s="42"/>
      <c r="M104" s="43"/>
    </row>
    <row r="105" spans="1:13" ht="16.5" customHeight="1">
      <c r="A105" s="34">
        <v>98</v>
      </c>
      <c r="B105" s="35"/>
      <c r="C105" s="36"/>
      <c r="D105" s="37"/>
      <c r="E105" s="38"/>
      <c r="F105" s="39"/>
      <c r="G105" s="38"/>
      <c r="H105" s="38"/>
      <c r="I105" s="40"/>
      <c r="J105" s="41"/>
      <c r="K105" s="38"/>
      <c r="L105" s="42"/>
      <c r="M105" s="43"/>
    </row>
    <row r="106" spans="1:13" ht="16.5" customHeight="1">
      <c r="A106" s="34">
        <v>99</v>
      </c>
      <c r="B106" s="35"/>
      <c r="C106" s="36"/>
      <c r="D106" s="37"/>
      <c r="E106" s="38"/>
      <c r="F106" s="39"/>
      <c r="G106" s="38"/>
      <c r="H106" s="38"/>
      <c r="I106" s="40"/>
      <c r="J106" s="41"/>
      <c r="K106" s="38"/>
      <c r="L106" s="42"/>
      <c r="M106" s="43"/>
    </row>
    <row r="107" spans="1:13" ht="16.5" customHeight="1">
      <c r="A107" s="34">
        <v>100</v>
      </c>
      <c r="B107" s="35"/>
      <c r="C107" s="36"/>
      <c r="D107" s="37"/>
      <c r="E107" s="38"/>
      <c r="F107" s="39"/>
      <c r="G107" s="38"/>
      <c r="H107" s="38"/>
      <c r="I107" s="40"/>
      <c r="J107" s="41"/>
      <c r="K107" s="38"/>
      <c r="L107" s="42"/>
      <c r="M107" s="43"/>
    </row>
    <row r="108" spans="1:13" ht="16.5" customHeight="1">
      <c r="A108" s="34">
        <v>101</v>
      </c>
      <c r="B108" s="35"/>
      <c r="C108" s="36"/>
      <c r="D108" s="37"/>
      <c r="E108" s="38"/>
      <c r="F108" s="39"/>
      <c r="G108" s="38"/>
      <c r="H108" s="38"/>
      <c r="I108" s="40"/>
      <c r="J108" s="41"/>
      <c r="K108" s="38"/>
      <c r="L108" s="42"/>
      <c r="M108" s="43"/>
    </row>
    <row r="109" spans="1:13" ht="16.5" customHeight="1">
      <c r="A109" s="34">
        <v>102</v>
      </c>
      <c r="B109" s="35"/>
      <c r="C109" s="36"/>
      <c r="D109" s="37"/>
      <c r="E109" s="38"/>
      <c r="F109" s="39"/>
      <c r="G109" s="38"/>
      <c r="H109" s="38"/>
      <c r="I109" s="45"/>
      <c r="J109" s="41"/>
      <c r="K109" s="38"/>
      <c r="L109" s="42"/>
      <c r="M109" s="43"/>
    </row>
    <row r="110" spans="1:13" ht="16.5" customHeight="1">
      <c r="A110" s="34">
        <v>103</v>
      </c>
      <c r="B110" s="35"/>
      <c r="C110" s="36"/>
      <c r="D110" s="37"/>
      <c r="E110" s="38"/>
      <c r="F110" s="39"/>
      <c r="G110" s="38"/>
      <c r="H110" s="38"/>
      <c r="I110" s="40"/>
      <c r="J110" s="41"/>
      <c r="K110" s="38"/>
      <c r="L110" s="42"/>
      <c r="M110" s="43"/>
    </row>
    <row r="111" spans="1:13" ht="16.5" customHeight="1">
      <c r="A111" s="34">
        <v>104</v>
      </c>
      <c r="B111" s="35"/>
      <c r="C111" s="36"/>
      <c r="D111" s="37"/>
      <c r="E111" s="38"/>
      <c r="F111" s="39"/>
      <c r="G111" s="38"/>
      <c r="H111" s="38"/>
      <c r="I111" s="40"/>
      <c r="J111" s="41"/>
      <c r="K111" s="38"/>
      <c r="L111" s="42"/>
      <c r="M111" s="43"/>
    </row>
    <row r="112" spans="1:13" ht="16.5" customHeight="1">
      <c r="A112" s="34">
        <v>105</v>
      </c>
      <c r="B112" s="35"/>
      <c r="C112" s="36"/>
      <c r="D112" s="37"/>
      <c r="E112" s="38"/>
      <c r="F112" s="39"/>
      <c r="G112" s="38"/>
      <c r="H112" s="38"/>
      <c r="I112" s="40"/>
      <c r="J112" s="41"/>
      <c r="K112" s="38"/>
      <c r="L112" s="47"/>
      <c r="M112" s="48"/>
    </row>
    <row r="113" spans="1:13" ht="16.5" customHeight="1">
      <c r="A113" s="34">
        <v>106</v>
      </c>
      <c r="B113" s="35"/>
      <c r="C113" s="36"/>
      <c r="D113" s="37"/>
      <c r="E113" s="38"/>
      <c r="F113" s="39"/>
      <c r="G113" s="38"/>
      <c r="H113" s="38"/>
      <c r="I113" s="40"/>
      <c r="J113" s="41"/>
      <c r="K113" s="38"/>
      <c r="L113" s="42"/>
      <c r="M113" s="43"/>
    </row>
    <row r="114" spans="1:13" ht="16.5" customHeight="1">
      <c r="A114" s="34">
        <v>107</v>
      </c>
      <c r="B114" s="35"/>
      <c r="C114" s="36"/>
      <c r="D114" s="37"/>
      <c r="E114" s="38"/>
      <c r="F114" s="39"/>
      <c r="G114" s="38"/>
      <c r="H114" s="38"/>
      <c r="I114" s="45"/>
      <c r="J114" s="41"/>
      <c r="K114" s="38"/>
      <c r="L114" s="42"/>
      <c r="M114" s="43"/>
    </row>
    <row r="115" spans="1:13" ht="16.5" customHeight="1">
      <c r="A115" s="34">
        <v>108</v>
      </c>
      <c r="B115" s="35"/>
      <c r="C115" s="36"/>
      <c r="D115" s="37"/>
      <c r="E115" s="38"/>
      <c r="F115" s="39"/>
      <c r="G115" s="38"/>
      <c r="H115" s="38"/>
      <c r="I115" s="45"/>
      <c r="J115" s="41"/>
      <c r="K115" s="38"/>
      <c r="L115" s="42"/>
      <c r="M115" s="43"/>
    </row>
    <row r="116" spans="1:13" ht="16.5" customHeight="1">
      <c r="A116" s="34">
        <v>109</v>
      </c>
      <c r="B116" s="35"/>
      <c r="C116" s="36"/>
      <c r="D116" s="37"/>
      <c r="E116" s="38"/>
      <c r="F116" s="39"/>
      <c r="G116" s="38"/>
      <c r="H116" s="38"/>
      <c r="I116" s="45"/>
      <c r="J116" s="49"/>
      <c r="K116" s="38"/>
      <c r="L116" s="42"/>
      <c r="M116" s="43"/>
    </row>
    <row r="117" spans="1:13" ht="16.5" customHeight="1">
      <c r="A117" s="34">
        <v>110</v>
      </c>
      <c r="B117" s="35"/>
      <c r="C117" s="36"/>
      <c r="D117" s="37"/>
      <c r="E117" s="38"/>
      <c r="F117" s="39"/>
      <c r="G117" s="38"/>
      <c r="H117" s="38"/>
      <c r="I117" s="45"/>
      <c r="J117" s="41"/>
      <c r="K117" s="38"/>
      <c r="L117" s="42"/>
      <c r="M117" s="43"/>
    </row>
    <row r="118" spans="1:13" ht="16.5" customHeight="1">
      <c r="A118" s="34">
        <v>111</v>
      </c>
      <c r="B118" s="35"/>
      <c r="C118" s="36"/>
      <c r="D118" s="37"/>
      <c r="E118" s="38"/>
      <c r="F118" s="39"/>
      <c r="G118" s="38"/>
      <c r="H118" s="38"/>
      <c r="I118" s="40"/>
      <c r="J118" s="41"/>
      <c r="K118" s="38"/>
      <c r="L118" s="42"/>
      <c r="M118" s="43"/>
    </row>
    <row r="119" spans="1:13" ht="16.5" customHeight="1">
      <c r="A119" s="34">
        <v>112</v>
      </c>
      <c r="B119" s="35"/>
      <c r="C119" s="36"/>
      <c r="D119" s="37"/>
      <c r="E119" s="38"/>
      <c r="F119" s="39"/>
      <c r="G119" s="38"/>
      <c r="H119" s="38"/>
      <c r="I119" s="40"/>
      <c r="J119" s="41"/>
      <c r="K119" s="38"/>
      <c r="L119" s="42"/>
      <c r="M119" s="43"/>
    </row>
    <row r="120" spans="1:13" ht="16.5" customHeight="1">
      <c r="A120" s="34">
        <v>113</v>
      </c>
      <c r="B120" s="35"/>
      <c r="C120" s="36"/>
      <c r="D120" s="37"/>
      <c r="E120" s="50"/>
      <c r="F120" s="39"/>
      <c r="G120" s="38"/>
      <c r="H120" s="38"/>
      <c r="I120" s="40"/>
      <c r="J120" s="41"/>
      <c r="K120" s="38"/>
      <c r="L120" s="42"/>
      <c r="M120" s="43"/>
    </row>
    <row r="121" spans="1:13" ht="16.5" customHeight="1">
      <c r="A121" s="34">
        <v>114</v>
      </c>
      <c r="B121" s="35"/>
      <c r="C121" s="36"/>
      <c r="D121" s="37"/>
      <c r="E121" s="38"/>
      <c r="F121" s="39"/>
      <c r="G121" s="38"/>
      <c r="H121" s="38"/>
      <c r="I121" s="40"/>
      <c r="J121" s="41"/>
      <c r="K121" s="38"/>
      <c r="L121" s="42"/>
      <c r="M121" s="43"/>
    </row>
    <row r="122" spans="1:13" ht="16.5" customHeight="1">
      <c r="A122" s="34">
        <v>115</v>
      </c>
      <c r="B122" s="35"/>
      <c r="C122" s="36"/>
      <c r="D122" s="37"/>
      <c r="E122" s="38"/>
      <c r="F122" s="39"/>
      <c r="G122" s="38"/>
      <c r="H122" s="38"/>
      <c r="I122" s="45"/>
      <c r="J122" s="41"/>
      <c r="K122" s="38"/>
      <c r="L122" s="42"/>
      <c r="M122" s="43"/>
    </row>
    <row r="123" spans="1:13" ht="16.5" customHeight="1">
      <c r="A123" s="34">
        <v>116</v>
      </c>
      <c r="B123" s="35"/>
      <c r="C123" s="36"/>
      <c r="D123" s="37"/>
      <c r="E123" s="38"/>
      <c r="F123" s="39"/>
      <c r="G123" s="38"/>
      <c r="H123" s="38"/>
      <c r="I123" s="40"/>
      <c r="J123" s="41"/>
      <c r="K123" s="38"/>
      <c r="L123" s="42"/>
      <c r="M123" s="43"/>
    </row>
    <row r="124" spans="1:13" ht="16.5" customHeight="1">
      <c r="A124" s="34">
        <v>117</v>
      </c>
      <c r="B124" s="35"/>
      <c r="C124" s="36"/>
      <c r="D124" s="37"/>
      <c r="E124" s="38"/>
      <c r="F124" s="39"/>
      <c r="G124" s="38"/>
      <c r="H124" s="38"/>
      <c r="I124" s="45"/>
      <c r="J124" s="41"/>
      <c r="K124" s="38"/>
      <c r="L124" s="42"/>
      <c r="M124" s="43"/>
    </row>
    <row r="125" spans="1:13" ht="16.5" customHeight="1">
      <c r="A125" s="34">
        <v>118</v>
      </c>
      <c r="B125" s="35"/>
      <c r="C125" s="36"/>
      <c r="D125" s="37"/>
      <c r="E125" s="38"/>
      <c r="F125" s="39"/>
      <c r="G125" s="38"/>
      <c r="H125" s="38"/>
      <c r="I125" s="40"/>
      <c r="J125" s="41"/>
      <c r="K125" s="38"/>
      <c r="L125" s="42"/>
      <c r="M125" s="43"/>
    </row>
    <row r="126" spans="1:13" ht="16.5" customHeight="1">
      <c r="A126" s="34">
        <v>119</v>
      </c>
      <c r="B126" s="35"/>
      <c r="C126" s="36"/>
      <c r="D126" s="37"/>
      <c r="E126" s="38"/>
      <c r="F126" s="39"/>
      <c r="G126" s="38"/>
      <c r="H126" s="38"/>
      <c r="I126" s="40"/>
      <c r="J126" s="41"/>
      <c r="K126" s="38"/>
      <c r="L126" s="42"/>
      <c r="M126" s="43"/>
    </row>
    <row r="127" spans="1:13" ht="16.5" customHeight="1">
      <c r="A127" s="34">
        <v>120</v>
      </c>
      <c r="B127" s="35"/>
      <c r="C127" s="36"/>
      <c r="D127" s="37"/>
      <c r="E127" s="38"/>
      <c r="F127" s="39"/>
      <c r="G127" s="38"/>
      <c r="H127" s="38"/>
      <c r="I127" s="40"/>
      <c r="J127" s="41"/>
      <c r="K127" s="38"/>
      <c r="L127" s="42"/>
      <c r="M127" s="43"/>
    </row>
    <row r="128" spans="1:13" ht="16.5" customHeight="1">
      <c r="A128" s="34">
        <v>121</v>
      </c>
      <c r="B128" s="35"/>
      <c r="C128" s="36"/>
      <c r="D128" s="37"/>
      <c r="E128" s="38"/>
      <c r="F128" s="39"/>
      <c r="G128" s="38"/>
      <c r="H128" s="38"/>
      <c r="I128" s="40"/>
      <c r="J128" s="41"/>
      <c r="K128" s="38"/>
      <c r="L128" s="42"/>
      <c r="M128" s="43"/>
    </row>
    <row r="129" spans="1:13" ht="16.5" customHeight="1">
      <c r="A129" s="34">
        <v>122</v>
      </c>
      <c r="B129" s="35"/>
      <c r="C129" s="36"/>
      <c r="D129" s="37"/>
      <c r="E129" s="38"/>
      <c r="F129" s="39"/>
      <c r="G129" s="38"/>
      <c r="H129" s="38"/>
      <c r="I129" s="40"/>
      <c r="J129" s="41"/>
      <c r="K129" s="38"/>
      <c r="L129" s="42"/>
      <c r="M129" s="43"/>
    </row>
    <row r="130" spans="1:13" ht="16.5" customHeight="1">
      <c r="A130" s="34">
        <v>123</v>
      </c>
      <c r="B130" s="35"/>
      <c r="C130" s="36"/>
      <c r="D130" s="37"/>
      <c r="E130" s="38"/>
      <c r="F130" s="39"/>
      <c r="G130" s="38"/>
      <c r="H130" s="38"/>
      <c r="I130" s="40"/>
      <c r="J130" s="41"/>
      <c r="K130" s="38"/>
      <c r="L130" s="42"/>
      <c r="M130" s="43"/>
    </row>
    <row r="131" spans="1:13" ht="16.5" customHeight="1">
      <c r="A131" s="34">
        <v>124</v>
      </c>
      <c r="B131" s="35"/>
      <c r="C131" s="36"/>
      <c r="D131" s="37"/>
      <c r="E131" s="38"/>
      <c r="F131" s="39"/>
      <c r="G131" s="38"/>
      <c r="H131" s="38"/>
      <c r="I131" s="40"/>
      <c r="J131" s="41"/>
      <c r="K131" s="38"/>
      <c r="L131" s="42"/>
      <c r="M131" s="43"/>
    </row>
    <row r="132" spans="1:13" ht="16.5" customHeight="1">
      <c r="A132" s="34">
        <v>125</v>
      </c>
      <c r="B132" s="35"/>
      <c r="C132" s="36"/>
      <c r="D132" s="37"/>
      <c r="E132" s="38"/>
      <c r="F132" s="39"/>
      <c r="G132" s="38"/>
      <c r="H132" s="38"/>
      <c r="I132" s="40"/>
      <c r="J132" s="41"/>
      <c r="K132" s="38"/>
      <c r="L132" s="42"/>
      <c r="M132" s="43"/>
    </row>
    <row r="133" spans="1:13" ht="16.5" customHeight="1">
      <c r="A133" s="34">
        <v>126</v>
      </c>
      <c r="B133" s="35"/>
      <c r="C133" s="36"/>
      <c r="D133" s="37"/>
      <c r="E133" s="38"/>
      <c r="F133" s="39"/>
      <c r="G133" s="38"/>
      <c r="H133" s="38"/>
      <c r="I133" s="40"/>
      <c r="J133" s="41"/>
      <c r="K133" s="38"/>
      <c r="L133" s="42"/>
      <c r="M133" s="43"/>
    </row>
    <row r="134" spans="1:13" ht="16.5" customHeight="1">
      <c r="A134" s="34">
        <v>127</v>
      </c>
      <c r="B134" s="35"/>
      <c r="C134" s="36"/>
      <c r="D134" s="37"/>
      <c r="E134" s="38"/>
      <c r="F134" s="39"/>
      <c r="G134" s="38"/>
      <c r="H134" s="38"/>
      <c r="I134" s="45"/>
      <c r="J134" s="41"/>
      <c r="K134" s="38"/>
      <c r="L134" s="42"/>
      <c r="M134" s="43"/>
    </row>
    <row r="135" spans="1:13" ht="16.5" customHeight="1">
      <c r="A135" s="34">
        <v>128</v>
      </c>
      <c r="B135" s="35"/>
      <c r="C135" s="36"/>
      <c r="D135" s="37"/>
      <c r="E135" s="38"/>
      <c r="F135" s="39"/>
      <c r="G135" s="38"/>
      <c r="H135" s="38"/>
      <c r="I135" s="40"/>
      <c r="J135" s="41"/>
      <c r="K135" s="38"/>
      <c r="L135" s="42"/>
      <c r="M135" s="43"/>
    </row>
    <row r="136" spans="1:13" ht="16.5" customHeight="1">
      <c r="A136" s="34">
        <v>129</v>
      </c>
      <c r="B136" s="35"/>
      <c r="C136" s="36"/>
      <c r="D136" s="37"/>
      <c r="E136" s="38"/>
      <c r="F136" s="39"/>
      <c r="G136" s="38"/>
      <c r="H136" s="38"/>
      <c r="I136" s="40"/>
      <c r="J136" s="41"/>
      <c r="K136" s="38"/>
      <c r="L136" s="42"/>
      <c r="M136" s="43"/>
    </row>
    <row r="137" spans="1:13" ht="16.5" customHeight="1">
      <c r="A137" s="34">
        <v>130</v>
      </c>
      <c r="B137" s="35"/>
      <c r="C137" s="36"/>
      <c r="D137" s="37"/>
      <c r="E137" s="38"/>
      <c r="F137" s="39"/>
      <c r="G137" s="38"/>
      <c r="H137" s="38"/>
      <c r="I137" s="40"/>
      <c r="J137" s="41"/>
      <c r="K137" s="38"/>
      <c r="L137" s="42"/>
      <c r="M137" s="43"/>
    </row>
    <row r="138" spans="1:13" ht="16.5" customHeight="1">
      <c r="A138" s="34">
        <v>131</v>
      </c>
      <c r="B138" s="35"/>
      <c r="C138" s="36"/>
      <c r="D138" s="37"/>
      <c r="E138" s="38"/>
      <c r="F138" s="39"/>
      <c r="G138" s="38"/>
      <c r="H138" s="38"/>
      <c r="I138" s="40"/>
      <c r="J138" s="41"/>
      <c r="K138" s="38"/>
      <c r="L138" s="42"/>
      <c r="M138" s="43"/>
    </row>
    <row r="139" spans="1:13" ht="16.5" customHeight="1">
      <c r="A139" s="34">
        <v>132</v>
      </c>
      <c r="B139" s="35"/>
      <c r="C139" s="36"/>
      <c r="D139" s="37"/>
      <c r="E139" s="38"/>
      <c r="F139" s="39"/>
      <c r="G139" s="38"/>
      <c r="H139" s="38"/>
      <c r="I139" s="51"/>
      <c r="J139" s="41"/>
      <c r="K139" s="38"/>
      <c r="L139" s="42"/>
      <c r="M139" s="43"/>
    </row>
    <row r="140" spans="1:13" ht="16.5" customHeight="1">
      <c r="A140" s="34">
        <v>133</v>
      </c>
      <c r="B140" s="35"/>
      <c r="C140" s="36"/>
      <c r="D140" s="37"/>
      <c r="E140" s="38"/>
      <c r="F140" s="39"/>
      <c r="G140" s="38"/>
      <c r="H140" s="38"/>
      <c r="I140" s="40"/>
      <c r="J140" s="41"/>
      <c r="K140" s="41"/>
      <c r="L140" s="52"/>
      <c r="M140" s="43"/>
    </row>
    <row r="141" spans="1:13" ht="16.5" customHeight="1">
      <c r="A141" s="34">
        <v>134</v>
      </c>
      <c r="B141" s="35"/>
      <c r="C141" s="36"/>
      <c r="D141" s="37"/>
      <c r="E141" s="38"/>
      <c r="F141" s="39"/>
      <c r="G141" s="38"/>
      <c r="H141" s="38"/>
      <c r="I141" s="40"/>
      <c r="J141" s="41"/>
      <c r="K141" s="41"/>
      <c r="L141" s="42"/>
      <c r="M141" s="43"/>
    </row>
    <row r="142" spans="1:13" ht="16.5" customHeight="1">
      <c r="A142" s="34">
        <v>135</v>
      </c>
      <c r="B142" s="35"/>
      <c r="C142" s="36"/>
      <c r="D142" s="37"/>
      <c r="E142" s="38"/>
      <c r="F142" s="39"/>
      <c r="G142" s="38"/>
      <c r="H142" s="38"/>
      <c r="I142" s="40"/>
      <c r="J142" s="41"/>
      <c r="K142" s="38"/>
      <c r="L142" s="42"/>
      <c r="M142" s="43"/>
    </row>
    <row r="143" spans="1:13" ht="16.5" customHeight="1">
      <c r="A143" s="34">
        <v>136</v>
      </c>
      <c r="B143" s="35"/>
      <c r="C143" s="36"/>
      <c r="D143" s="37"/>
      <c r="E143" s="38"/>
      <c r="F143" s="39"/>
      <c r="G143" s="38"/>
      <c r="H143" s="38"/>
      <c r="I143" s="40"/>
      <c r="J143" s="41"/>
      <c r="K143" s="38"/>
      <c r="L143" s="42"/>
      <c r="M143" s="43"/>
    </row>
    <row r="144" spans="1:13" ht="16.5" customHeight="1">
      <c r="A144" s="34">
        <v>137</v>
      </c>
      <c r="B144" s="35"/>
      <c r="C144" s="36"/>
      <c r="D144" s="37"/>
      <c r="E144" s="38"/>
      <c r="F144" s="39"/>
      <c r="G144" s="38"/>
      <c r="H144" s="38"/>
      <c r="I144" s="40"/>
      <c r="J144" s="41"/>
      <c r="K144" s="38"/>
      <c r="L144" s="42"/>
      <c r="M144" s="43"/>
    </row>
    <row r="145" spans="1:13" ht="16.5" customHeight="1">
      <c r="A145" s="34">
        <v>138</v>
      </c>
      <c r="B145" s="35"/>
      <c r="C145" s="36"/>
      <c r="D145" s="37"/>
      <c r="E145" s="38"/>
      <c r="F145" s="39"/>
      <c r="G145" s="38"/>
      <c r="H145" s="38"/>
      <c r="I145" s="40"/>
      <c r="J145" s="41"/>
      <c r="K145" s="38"/>
      <c r="L145" s="42"/>
      <c r="M145" s="43"/>
    </row>
    <row r="146" spans="1:13" ht="16.5" customHeight="1">
      <c r="A146" s="34">
        <v>139</v>
      </c>
      <c r="B146" s="35"/>
      <c r="C146" s="36"/>
      <c r="D146" s="37"/>
      <c r="E146" s="38"/>
      <c r="F146" s="39"/>
      <c r="G146" s="38"/>
      <c r="H146" s="38"/>
      <c r="I146" s="40"/>
      <c r="J146" s="41"/>
      <c r="K146" s="38"/>
      <c r="L146" s="42"/>
      <c r="M146" s="43"/>
    </row>
    <row r="147" spans="1:13" ht="16.5" customHeight="1">
      <c r="A147" s="34">
        <v>140</v>
      </c>
      <c r="B147" s="35"/>
      <c r="C147" s="36"/>
      <c r="D147" s="37"/>
      <c r="E147" s="38"/>
      <c r="F147" s="39"/>
      <c r="G147" s="38"/>
      <c r="H147" s="38"/>
      <c r="I147" s="40"/>
      <c r="J147" s="41"/>
      <c r="K147" s="38"/>
      <c r="L147" s="42"/>
      <c r="M147" s="43"/>
    </row>
    <row r="148" spans="1:13" ht="16.5" customHeight="1">
      <c r="A148" s="34">
        <v>141</v>
      </c>
      <c r="B148" s="35"/>
      <c r="C148" s="36"/>
      <c r="D148" s="37"/>
      <c r="E148" s="38"/>
      <c r="F148" s="39"/>
      <c r="G148" s="38"/>
      <c r="H148" s="38"/>
      <c r="I148" s="40"/>
      <c r="J148" s="41"/>
      <c r="K148" s="38"/>
      <c r="L148" s="42"/>
      <c r="M148" s="43"/>
    </row>
    <row r="149" spans="1:13" ht="16.5" customHeight="1">
      <c r="A149" s="34">
        <v>142</v>
      </c>
      <c r="B149" s="35"/>
      <c r="C149" s="36"/>
      <c r="D149" s="37"/>
      <c r="E149" s="38"/>
      <c r="F149" s="39"/>
      <c r="G149" s="38"/>
      <c r="H149" s="38"/>
      <c r="I149" s="40"/>
      <c r="J149" s="41"/>
      <c r="K149" s="38"/>
      <c r="L149" s="42"/>
      <c r="M149" s="43"/>
    </row>
    <row r="150" spans="1:13" ht="16.5" customHeight="1">
      <c r="A150" s="34">
        <v>143</v>
      </c>
      <c r="B150" s="35"/>
      <c r="C150" s="36"/>
      <c r="D150" s="37"/>
      <c r="E150" s="38"/>
      <c r="F150" s="39"/>
      <c r="G150" s="38"/>
      <c r="H150" s="38"/>
      <c r="I150" s="40"/>
      <c r="J150" s="41"/>
      <c r="K150" s="38"/>
      <c r="L150" s="42"/>
      <c r="M150" s="43"/>
    </row>
    <row r="151" spans="1:13" ht="16.5" customHeight="1">
      <c r="A151" s="34">
        <v>144</v>
      </c>
      <c r="B151" s="35"/>
      <c r="C151" s="36"/>
      <c r="D151" s="37"/>
      <c r="E151" s="38"/>
      <c r="F151" s="39"/>
      <c r="G151" s="38"/>
      <c r="H151" s="38"/>
      <c r="I151" s="40"/>
      <c r="J151" s="41"/>
      <c r="K151" s="38"/>
      <c r="L151" s="42"/>
      <c r="M151" s="43"/>
    </row>
    <row r="152" spans="1:13" ht="16.5" customHeight="1">
      <c r="A152" s="34">
        <v>145</v>
      </c>
      <c r="B152" s="35"/>
      <c r="C152" s="36"/>
      <c r="D152" s="37"/>
      <c r="E152" s="38"/>
      <c r="F152" s="39"/>
      <c r="G152" s="38"/>
      <c r="H152" s="38"/>
      <c r="I152" s="40"/>
      <c r="J152" s="41"/>
      <c r="K152" s="38"/>
      <c r="L152" s="42"/>
      <c r="M152" s="43"/>
    </row>
    <row r="153" spans="1:13" ht="16.5" customHeight="1">
      <c r="A153" s="34">
        <v>146</v>
      </c>
      <c r="B153" s="35"/>
      <c r="C153" s="36"/>
      <c r="D153" s="37"/>
      <c r="E153" s="38"/>
      <c r="F153" s="39"/>
      <c r="G153" s="38"/>
      <c r="H153" s="38"/>
      <c r="I153" s="40"/>
      <c r="J153" s="41"/>
      <c r="K153" s="38"/>
      <c r="L153" s="42"/>
      <c r="M153" s="43"/>
    </row>
    <row r="154" spans="1:13" ht="16.5" customHeight="1">
      <c r="A154" s="34">
        <v>147</v>
      </c>
      <c r="B154" s="35"/>
      <c r="C154" s="36"/>
      <c r="D154" s="37"/>
      <c r="E154" s="38"/>
      <c r="F154" s="39"/>
      <c r="G154" s="38"/>
      <c r="H154" s="38"/>
      <c r="I154" s="40"/>
      <c r="J154" s="41"/>
      <c r="K154" s="38"/>
      <c r="L154" s="42"/>
      <c r="M154" s="43"/>
    </row>
    <row r="155" spans="1:13" ht="16.5" customHeight="1">
      <c r="A155" s="34">
        <v>148</v>
      </c>
      <c r="B155" s="35"/>
      <c r="C155" s="36"/>
      <c r="D155" s="37"/>
      <c r="E155" s="38"/>
      <c r="F155" s="39"/>
      <c r="G155" s="38"/>
      <c r="H155" s="38"/>
      <c r="I155" s="45"/>
      <c r="J155" s="41"/>
      <c r="K155" s="38"/>
      <c r="L155" s="42"/>
      <c r="M155" s="43"/>
    </row>
    <row r="156" spans="1:13" ht="16.5" customHeight="1">
      <c r="A156" s="34">
        <v>149</v>
      </c>
      <c r="B156" s="35"/>
      <c r="C156" s="36"/>
      <c r="D156" s="37"/>
      <c r="E156" s="38"/>
      <c r="F156" s="39"/>
      <c r="G156" s="38"/>
      <c r="H156" s="38"/>
      <c r="I156" s="40"/>
      <c r="J156" s="41"/>
      <c r="K156" s="38"/>
      <c r="L156" s="42"/>
      <c r="M156" s="43"/>
    </row>
    <row r="157" spans="1:13" ht="16.5" customHeight="1">
      <c r="A157" s="34">
        <v>150</v>
      </c>
      <c r="B157" s="35"/>
      <c r="C157" s="36"/>
      <c r="D157" s="37"/>
      <c r="E157" s="38"/>
      <c r="F157" s="39"/>
      <c r="G157" s="38"/>
      <c r="H157" s="38"/>
      <c r="I157" s="40"/>
      <c r="J157" s="41"/>
      <c r="K157" s="38"/>
      <c r="L157" s="42"/>
      <c r="M157" s="43"/>
    </row>
    <row r="158" spans="1:13" ht="16.5" customHeight="1">
      <c r="A158" s="34">
        <v>151</v>
      </c>
      <c r="B158" s="35"/>
      <c r="C158" s="36"/>
      <c r="D158" s="37"/>
      <c r="E158" s="53"/>
      <c r="F158" s="39"/>
      <c r="G158" s="53"/>
      <c r="H158" s="53"/>
      <c r="I158" s="54"/>
      <c r="J158" s="53"/>
      <c r="K158" s="53"/>
      <c r="L158" s="42"/>
      <c r="M158" s="43"/>
    </row>
    <row r="159" spans="1:13" ht="16.5" customHeight="1">
      <c r="A159" s="34">
        <v>152</v>
      </c>
      <c r="B159" s="35"/>
      <c r="C159" s="36"/>
      <c r="D159" s="37"/>
      <c r="E159" s="38"/>
      <c r="F159" s="39"/>
      <c r="G159" s="38"/>
      <c r="H159" s="38"/>
      <c r="I159" s="40"/>
      <c r="J159" s="41"/>
      <c r="K159" s="38"/>
      <c r="L159" s="42"/>
      <c r="M159" s="43"/>
    </row>
    <row r="160" spans="1:13" ht="16.5" customHeight="1">
      <c r="A160" s="34">
        <v>153</v>
      </c>
      <c r="B160" s="35"/>
      <c r="C160" s="36"/>
      <c r="D160" s="37"/>
      <c r="E160" s="38"/>
      <c r="F160" s="39"/>
      <c r="G160" s="38"/>
      <c r="H160" s="38"/>
      <c r="I160" s="40"/>
      <c r="J160" s="41"/>
      <c r="K160" s="38"/>
      <c r="L160" s="42"/>
      <c r="M160" s="43"/>
    </row>
    <row r="161" spans="1:13" ht="16.5" customHeight="1">
      <c r="A161" s="34">
        <v>154</v>
      </c>
      <c r="B161" s="35"/>
      <c r="C161" s="36"/>
      <c r="D161" s="37"/>
      <c r="E161" s="38"/>
      <c r="F161" s="39"/>
      <c r="G161" s="38"/>
      <c r="H161" s="38"/>
      <c r="I161" s="40"/>
      <c r="J161" s="41"/>
      <c r="K161" s="38"/>
      <c r="L161" s="42"/>
      <c r="M161" s="43"/>
    </row>
    <row r="162" spans="1:13" ht="16.5" customHeight="1">
      <c r="A162" s="34">
        <v>155</v>
      </c>
      <c r="B162" s="35"/>
      <c r="C162" s="36"/>
      <c r="D162" s="37"/>
      <c r="E162" s="38"/>
      <c r="F162" s="39"/>
      <c r="G162" s="38"/>
      <c r="H162" s="38"/>
      <c r="I162" s="40"/>
      <c r="J162" s="41"/>
      <c r="K162" s="38"/>
      <c r="L162" s="42"/>
      <c r="M162" s="43"/>
    </row>
    <row r="163" spans="1:13" ht="16.5" customHeight="1">
      <c r="A163" s="34">
        <v>156</v>
      </c>
      <c r="B163" s="35"/>
      <c r="C163" s="36"/>
      <c r="D163" s="37"/>
      <c r="E163" s="38"/>
      <c r="F163" s="39"/>
      <c r="G163" s="38"/>
      <c r="H163" s="38"/>
      <c r="I163" s="40"/>
      <c r="J163" s="41"/>
      <c r="K163" s="38"/>
      <c r="L163" s="42"/>
      <c r="M163" s="43"/>
    </row>
    <row r="164" spans="1:13" ht="16.5" customHeight="1">
      <c r="A164" s="34">
        <v>157</v>
      </c>
      <c r="B164" s="35"/>
      <c r="C164" s="36"/>
      <c r="D164" s="37"/>
      <c r="E164" s="38"/>
      <c r="F164" s="39"/>
      <c r="G164" s="38"/>
      <c r="H164" s="38"/>
      <c r="I164" s="40"/>
      <c r="J164" s="41"/>
      <c r="K164" s="38"/>
      <c r="L164" s="42"/>
      <c r="M164" s="43"/>
    </row>
    <row r="165" spans="1:13" ht="16.5" customHeight="1">
      <c r="A165" s="34">
        <v>158</v>
      </c>
      <c r="B165" s="35"/>
      <c r="C165" s="36"/>
      <c r="D165" s="37"/>
      <c r="E165" s="38"/>
      <c r="F165" s="39"/>
      <c r="G165" s="38"/>
      <c r="H165" s="38"/>
      <c r="I165" s="45"/>
      <c r="J165" s="41"/>
      <c r="K165" s="38"/>
      <c r="L165" s="42"/>
      <c r="M165" s="43"/>
    </row>
    <row r="166" spans="1:13" ht="16.5" customHeight="1">
      <c r="A166" s="34">
        <v>159</v>
      </c>
      <c r="B166" s="35"/>
      <c r="C166" s="36"/>
      <c r="D166" s="37"/>
      <c r="E166" s="38"/>
      <c r="F166" s="39"/>
      <c r="G166" s="38"/>
      <c r="H166" s="38"/>
      <c r="I166" s="40"/>
      <c r="J166" s="41"/>
      <c r="K166" s="38"/>
      <c r="L166" s="42"/>
      <c r="M166" s="43"/>
    </row>
    <row r="167" spans="1:13" ht="16.5" customHeight="1">
      <c r="A167" s="34">
        <v>160</v>
      </c>
      <c r="B167" s="35"/>
      <c r="C167" s="36"/>
      <c r="D167" s="37"/>
      <c r="E167" s="38"/>
      <c r="F167" s="39"/>
      <c r="G167" s="38"/>
      <c r="H167" s="38"/>
      <c r="I167" s="40"/>
      <c r="J167" s="41"/>
      <c r="K167" s="38"/>
      <c r="L167" s="42"/>
      <c r="M167" s="43"/>
    </row>
    <row r="168" spans="1:13" ht="16.5" customHeight="1">
      <c r="A168" s="34">
        <v>161</v>
      </c>
      <c r="B168" s="35"/>
      <c r="C168" s="36"/>
      <c r="D168" s="37"/>
      <c r="E168" s="38"/>
      <c r="F168" s="39"/>
      <c r="G168" s="38"/>
      <c r="H168" s="38"/>
      <c r="I168" s="40"/>
      <c r="J168" s="41"/>
      <c r="K168" s="38"/>
      <c r="L168" s="42"/>
      <c r="M168" s="43"/>
    </row>
    <row r="169" spans="1:13" ht="16.5" customHeight="1">
      <c r="A169" s="34">
        <v>162</v>
      </c>
      <c r="B169" s="35"/>
      <c r="C169" s="36"/>
      <c r="D169" s="37"/>
      <c r="E169" s="38"/>
      <c r="F169" s="39"/>
      <c r="G169" s="38"/>
      <c r="H169" s="38"/>
      <c r="I169" s="40"/>
      <c r="J169" s="41"/>
      <c r="K169" s="38"/>
      <c r="L169" s="42"/>
      <c r="M169" s="43"/>
    </row>
    <row r="170" spans="1:13" ht="16.5" customHeight="1">
      <c r="A170" s="34">
        <v>163</v>
      </c>
      <c r="B170" s="35"/>
      <c r="C170" s="36"/>
      <c r="D170" s="37"/>
      <c r="E170" s="38"/>
      <c r="F170" s="39"/>
      <c r="G170" s="38"/>
      <c r="H170" s="38"/>
      <c r="I170" s="40"/>
      <c r="J170" s="41"/>
      <c r="K170" s="38"/>
      <c r="L170" s="42"/>
      <c r="M170" s="43"/>
    </row>
    <row r="171" spans="1:13" ht="16.5" customHeight="1">
      <c r="A171" s="34">
        <v>164</v>
      </c>
      <c r="B171" s="35"/>
      <c r="C171" s="36"/>
      <c r="D171" s="37"/>
      <c r="E171" s="38"/>
      <c r="F171" s="39"/>
      <c r="G171" s="38"/>
      <c r="H171" s="38"/>
      <c r="I171" s="40"/>
      <c r="J171" s="41"/>
      <c r="K171" s="38"/>
      <c r="L171" s="42"/>
      <c r="M171" s="43"/>
    </row>
    <row r="172" spans="1:13" ht="16.5" customHeight="1">
      <c r="A172" s="34">
        <v>165</v>
      </c>
      <c r="B172" s="35"/>
      <c r="C172" s="36"/>
      <c r="D172" s="37"/>
      <c r="E172" s="38"/>
      <c r="F172" s="39"/>
      <c r="G172" s="38"/>
      <c r="H172" s="38"/>
      <c r="I172" s="40"/>
      <c r="J172" s="41"/>
      <c r="K172" s="38"/>
      <c r="L172" s="42"/>
      <c r="M172" s="43"/>
    </row>
    <row r="173" spans="1:13" ht="16.5" customHeight="1">
      <c r="A173" s="34">
        <v>166</v>
      </c>
      <c r="B173" s="35"/>
      <c r="C173" s="36"/>
      <c r="D173" s="37"/>
      <c r="E173" s="38"/>
      <c r="F173" s="39"/>
      <c r="G173" s="38"/>
      <c r="H173" s="38"/>
      <c r="I173" s="40"/>
      <c r="J173" s="41"/>
      <c r="K173" s="38"/>
      <c r="L173" s="42"/>
      <c r="M173" s="43"/>
    </row>
    <row r="174" spans="1:13" ht="16.5" customHeight="1">
      <c r="A174" s="34">
        <v>167</v>
      </c>
      <c r="B174" s="35"/>
      <c r="C174" s="36"/>
      <c r="D174" s="37"/>
      <c r="E174" s="38"/>
      <c r="F174" s="39"/>
      <c r="G174" s="38"/>
      <c r="H174" s="38"/>
      <c r="I174" s="40"/>
      <c r="J174" s="41"/>
      <c r="K174" s="38"/>
      <c r="L174" s="42"/>
      <c r="M174" s="43"/>
    </row>
    <row r="175" spans="1:13" ht="16.5" customHeight="1">
      <c r="A175" s="34">
        <v>168</v>
      </c>
      <c r="B175" s="35"/>
      <c r="C175" s="36"/>
      <c r="D175" s="37"/>
      <c r="E175" s="38"/>
      <c r="F175" s="39"/>
      <c r="G175" s="38"/>
      <c r="H175" s="38"/>
      <c r="I175" s="40"/>
      <c r="J175" s="41"/>
      <c r="K175" s="38"/>
      <c r="L175" s="42"/>
      <c r="M175" s="43"/>
    </row>
    <row r="176" spans="1:13" ht="16.5" customHeight="1" thickBot="1">
      <c r="A176" s="55">
        <v>169</v>
      </c>
      <c r="B176" s="56"/>
      <c r="C176" s="57"/>
      <c r="D176" s="58"/>
      <c r="E176" s="59"/>
      <c r="F176" s="60"/>
      <c r="G176" s="59"/>
      <c r="H176" s="59"/>
      <c r="I176" s="61"/>
      <c r="J176" s="62"/>
      <c r="K176" s="59"/>
      <c r="L176" s="63"/>
      <c r="M176" s="64"/>
    </row>
    <row r="177" spans="1:12" ht="16.5" customHeight="1">
      <c r="A177" s="4"/>
      <c r="B177" s="65"/>
      <c r="C177" s="66"/>
      <c r="D177" s="67"/>
      <c r="E177" s="68"/>
      <c r="F177" s="68"/>
      <c r="G177" s="68"/>
      <c r="H177" s="68"/>
      <c r="I177" s="68"/>
      <c r="J177" s="68"/>
      <c r="K177" s="68"/>
      <c r="L177" s="68"/>
    </row>
    <row r="178" spans="1:12">
      <c r="C178" s="70"/>
    </row>
    <row r="179" spans="1:12">
      <c r="B179" s="71" t="s">
        <v>37</v>
      </c>
      <c r="C179" s="72">
        <f>COUNTIF(D50:D91,"L")</f>
        <v>0</v>
      </c>
    </row>
    <row r="180" spans="1:12">
      <c r="B180" s="71" t="s">
        <v>38</v>
      </c>
      <c r="C180" s="72">
        <f>COUNTIF(D50:D91,"P")</f>
        <v>0</v>
      </c>
    </row>
    <row r="181" spans="1:12">
      <c r="B181" s="69" t="s">
        <v>39</v>
      </c>
      <c r="C181" s="70">
        <v>169</v>
      </c>
    </row>
  </sheetData>
  <mergeCells count="15">
    <mergeCell ref="K6:K7"/>
    <mergeCell ref="L6:L7"/>
    <mergeCell ref="M6:M7"/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D57"/>
  <sheetViews>
    <sheetView zoomScale="85" zoomScaleNormal="85" workbookViewId="0">
      <selection activeCell="AA9" sqref="AA9"/>
    </sheetView>
  </sheetViews>
  <sheetFormatPr defaultRowHeight="12.75"/>
  <cols>
    <col min="1" max="1" width="3.5703125" style="12" customWidth="1"/>
    <col min="2" max="2" width="6.28515625" style="7" customWidth="1"/>
    <col min="3" max="3" width="32.5703125" style="7" customWidth="1"/>
    <col min="4" max="4" width="2.85546875" style="7" customWidth="1"/>
    <col min="5" max="28" width="3.7109375" style="7" customWidth="1"/>
    <col min="29" max="29" width="6.7109375" style="7" customWidth="1"/>
    <col min="30" max="32" width="9.140625" style="7"/>
    <col min="33" max="35" width="0" style="7" hidden="1" customWidth="1"/>
    <col min="36" max="45" width="9.140625" style="7"/>
    <col min="46" max="46" width="29" style="7" bestFit="1" customWidth="1"/>
    <col min="47" max="16384" width="9.140625" style="7"/>
  </cols>
  <sheetData>
    <row r="1" spans="1:56" ht="18" customHeight="1">
      <c r="A1" s="287" t="s">
        <v>162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  <c r="AF1" s="287"/>
    </row>
    <row r="3" spans="1:56">
      <c r="A3" s="8" t="s">
        <v>127</v>
      </c>
      <c r="B3" s="9"/>
      <c r="C3" s="9"/>
      <c r="D3" s="10" t="s">
        <v>130</v>
      </c>
      <c r="E3" s="10" t="str">
        <f>nama_mapel!J5</f>
        <v>Rekayasa Perangkat Lunak</v>
      </c>
      <c r="M3" s="10"/>
      <c r="N3" s="10"/>
      <c r="O3" s="10"/>
      <c r="P3" s="10"/>
      <c r="Q3" s="10"/>
      <c r="S3" s="10" t="s">
        <v>129</v>
      </c>
      <c r="U3" s="10"/>
      <c r="V3" s="10"/>
      <c r="X3" s="8" t="s">
        <v>126</v>
      </c>
      <c r="Y3" s="10" t="str">
        <f>nama_mapel!J3</f>
        <v xml:space="preserve"> XII / 5</v>
      </c>
      <c r="Z3" s="10"/>
      <c r="AA3" s="10"/>
      <c r="AB3" s="10"/>
      <c r="AC3" s="10"/>
    </row>
    <row r="4" spans="1:56">
      <c r="A4" s="8" t="s">
        <v>128</v>
      </c>
      <c r="B4" s="9"/>
      <c r="C4" s="9"/>
      <c r="D4" s="10" t="s">
        <v>130</v>
      </c>
      <c r="E4" s="10" t="str">
        <f>nama_mapel!H4</f>
        <v>2015-2016</v>
      </c>
      <c r="M4" s="10"/>
      <c r="N4" s="10"/>
      <c r="O4" s="10"/>
      <c r="P4" s="10"/>
      <c r="Q4" s="10"/>
      <c r="S4" s="10" t="s">
        <v>101</v>
      </c>
      <c r="T4" s="10"/>
      <c r="U4" s="10"/>
      <c r="V4" s="10"/>
      <c r="X4" s="11" t="s">
        <v>32</v>
      </c>
      <c r="Y4" s="10" t="str">
        <f>nama_mapel!H7</f>
        <v>Toetik Irawati, S.Pd</v>
      </c>
      <c r="Z4" s="10"/>
      <c r="AA4" s="10"/>
      <c r="AB4" s="10"/>
      <c r="AC4" s="10"/>
    </row>
    <row r="5" spans="1:56" s="264" customFormat="1" ht="15.75">
      <c r="A5" s="263"/>
      <c r="E5" s="264">
        <v>1</v>
      </c>
      <c r="F5" s="264">
        <v>2</v>
      </c>
      <c r="G5" s="264">
        <v>3</v>
      </c>
      <c r="H5" s="264">
        <v>4</v>
      </c>
      <c r="I5" s="264">
        <v>5</v>
      </c>
      <c r="J5" s="264">
        <v>6</v>
      </c>
      <c r="K5" s="264">
        <v>7</v>
      </c>
      <c r="L5" s="264">
        <v>8</v>
      </c>
      <c r="M5" s="264">
        <v>9</v>
      </c>
      <c r="N5" s="264">
        <v>10</v>
      </c>
      <c r="O5" s="264">
        <v>11</v>
      </c>
      <c r="P5" s="264">
        <v>12</v>
      </c>
      <c r="Q5" s="264">
        <v>13</v>
      </c>
      <c r="R5" s="264">
        <v>14</v>
      </c>
      <c r="S5" s="264">
        <v>15</v>
      </c>
      <c r="T5" s="264">
        <v>16</v>
      </c>
      <c r="U5" s="264">
        <v>17</v>
      </c>
      <c r="V5" s="264">
        <v>18</v>
      </c>
      <c r="W5" s="264">
        <v>19</v>
      </c>
      <c r="X5" s="264">
        <v>20</v>
      </c>
      <c r="Y5" s="264">
        <v>21</v>
      </c>
      <c r="Z5" s="264">
        <v>22</v>
      </c>
      <c r="AA5" s="264">
        <v>23</v>
      </c>
      <c r="AB5" s="264">
        <v>24</v>
      </c>
      <c r="AC5" s="264">
        <v>25</v>
      </c>
    </row>
    <row r="6" spans="1:56" ht="13.5" customHeight="1">
      <c r="A6" s="288" t="s">
        <v>33</v>
      </c>
      <c r="B6" s="283" t="s">
        <v>64</v>
      </c>
      <c r="C6" s="289" t="s">
        <v>34</v>
      </c>
      <c r="D6" s="243" t="s">
        <v>35</v>
      </c>
      <c r="E6" s="290" t="s">
        <v>40</v>
      </c>
      <c r="F6" s="290"/>
      <c r="G6" s="290"/>
      <c r="H6" s="290"/>
      <c r="I6" s="290"/>
      <c r="J6" s="290" t="s">
        <v>41</v>
      </c>
      <c r="K6" s="290"/>
      <c r="L6" s="290"/>
      <c r="M6" s="290"/>
      <c r="N6" s="290"/>
      <c r="O6" s="290"/>
      <c r="P6" s="290"/>
      <c r="Q6" s="290"/>
      <c r="R6" s="290"/>
      <c r="S6" s="290" t="s">
        <v>42</v>
      </c>
      <c r="T6" s="290"/>
      <c r="U6" s="290"/>
      <c r="V6" s="290"/>
      <c r="W6" s="290"/>
      <c r="X6" s="290"/>
      <c r="Y6" s="290"/>
      <c r="Z6" s="290"/>
      <c r="AA6" s="290"/>
      <c r="AB6" s="290"/>
      <c r="AC6" s="240" t="s">
        <v>91</v>
      </c>
      <c r="AD6" s="286" t="s">
        <v>154</v>
      </c>
      <c r="AE6" s="286" t="s">
        <v>155</v>
      </c>
      <c r="AF6" s="286" t="s">
        <v>156</v>
      </c>
      <c r="AG6" s="284" t="s">
        <v>141</v>
      </c>
      <c r="AH6" s="284"/>
      <c r="AI6" s="284"/>
      <c r="AJ6" s="282" t="s">
        <v>142</v>
      </c>
      <c r="AK6" s="282"/>
      <c r="AL6" s="282"/>
      <c r="AM6" s="282"/>
      <c r="AN6" s="282" t="s">
        <v>108</v>
      </c>
      <c r="AO6" s="282"/>
      <c r="AP6" s="282"/>
      <c r="AQ6" s="282" t="s">
        <v>143</v>
      </c>
      <c r="AR6" s="282"/>
      <c r="AS6" s="282"/>
      <c r="AT6" s="285" t="s">
        <v>144</v>
      </c>
      <c r="AU6" s="281" t="s">
        <v>145</v>
      </c>
    </row>
    <row r="7" spans="1:56" ht="86.25" customHeight="1">
      <c r="A7" s="288"/>
      <c r="B7" s="283"/>
      <c r="C7" s="289"/>
      <c r="D7" s="244" t="s">
        <v>36</v>
      </c>
      <c r="E7" s="245" t="str">
        <f>nama_mapel!C4</f>
        <v>Pendidikan Agama</v>
      </c>
      <c r="F7" s="245" t="str">
        <f>nama_mapel!C5</f>
        <v xml:space="preserve">Pendidikan Kewarganegaraan </v>
      </c>
      <c r="G7" s="245" t="str">
        <f>nama_mapel!C6</f>
        <v>Bahasa  Indonesia</v>
      </c>
      <c r="H7" s="245" t="str">
        <f>nama_mapel!C7</f>
        <v>Pendidikan Jasmani dan Olahraga</v>
      </c>
      <c r="I7" s="245" t="str">
        <f>nama_mapel!C8</f>
        <v>Seni Budaya</v>
      </c>
      <c r="J7" s="245" t="str">
        <f>nama_mapel!C10</f>
        <v>Bahasa Inggris</v>
      </c>
      <c r="K7" s="245" t="str">
        <f>nama_mapel!C11</f>
        <v>Matematika</v>
      </c>
      <c r="L7" s="245" t="str">
        <f>nama_mapel!C12</f>
        <v>Fisika</v>
      </c>
      <c r="M7" s="245" t="str">
        <f>nama_mapel!C13</f>
        <v>Kimia</v>
      </c>
      <c r="N7" s="245" t="str">
        <f>nama_mapel!C14</f>
        <v>Ketrampilan Komputer dan Pengelolaan Informasi</v>
      </c>
      <c r="O7" s="245" t="str">
        <f>nama_mapel!C15</f>
        <v>Kewirausahaan</v>
      </c>
      <c r="P7" s="245">
        <f>nama_mapel!C16</f>
        <v>0</v>
      </c>
      <c r="Q7" s="245">
        <f>nama_mapel!C17</f>
        <v>0</v>
      </c>
      <c r="R7" s="245">
        <f>nama_mapel!C18</f>
        <v>0</v>
      </c>
      <c r="S7" s="245" t="str">
        <f>nama_mapel!C21</f>
        <v>Memb. Paket Software aplikasi berbasis desktop</v>
      </c>
      <c r="T7" s="245" t="str">
        <f>nama_mapel!C22</f>
        <v>Meranc. Apl teks dan Desktop berbasis objek</v>
      </c>
      <c r="U7" s="245" t="str">
        <f>nama_mapel!C23</f>
        <v>Mengg. Bhs Pemrograman Berorientasi Objek</v>
      </c>
      <c r="V7" s="245" t="str">
        <f>nama_mapel!C24</f>
        <v>Meranc. Program Apl Web Berbasis Objek</v>
      </c>
      <c r="W7" s="245" t="str">
        <f>nama_mapel!C25</f>
        <v>Perawatan Jaringan (Mulok)</v>
      </c>
      <c r="X7" s="245" t="str">
        <f>nama_mapel!C26</f>
        <v>Desain Grafis (Mulok)</v>
      </c>
      <c r="Y7" s="245">
        <f>nama_mapel!C27</f>
        <v>0</v>
      </c>
      <c r="Z7" s="245">
        <f>nama_mapel!C28</f>
        <v>0</v>
      </c>
      <c r="AA7" s="245">
        <f>nama_mapel!C29</f>
        <v>0</v>
      </c>
      <c r="AB7" s="245">
        <f>nama_mapel!C30</f>
        <v>0</v>
      </c>
      <c r="AC7" s="245" t="str">
        <f>nama_mapel!C33</f>
        <v>Bahasa Jawa</v>
      </c>
      <c r="AD7" s="286"/>
      <c r="AE7" s="286"/>
      <c r="AF7" s="286"/>
      <c r="AG7" s="246" t="s">
        <v>146</v>
      </c>
      <c r="AH7" s="246" t="s">
        <v>105</v>
      </c>
      <c r="AI7" s="246" t="s">
        <v>147</v>
      </c>
      <c r="AJ7" s="259">
        <v>1</v>
      </c>
      <c r="AK7" s="259" t="s">
        <v>10</v>
      </c>
      <c r="AL7" s="259">
        <v>3</v>
      </c>
      <c r="AM7" s="259" t="s">
        <v>10</v>
      </c>
      <c r="AN7" s="259" t="s">
        <v>148</v>
      </c>
      <c r="AO7" s="259" t="s">
        <v>149</v>
      </c>
      <c r="AP7" s="259" t="s">
        <v>150</v>
      </c>
      <c r="AQ7" s="259" t="s">
        <v>151</v>
      </c>
      <c r="AR7" s="259" t="s">
        <v>152</v>
      </c>
      <c r="AS7" s="259" t="s">
        <v>153</v>
      </c>
      <c r="AT7" s="285"/>
      <c r="AU7" s="281"/>
    </row>
    <row r="8" spans="1:56" ht="15.75" customHeight="1">
      <c r="A8" s="247">
        <v>1</v>
      </c>
      <c r="B8" s="248">
        <f>A8+1</f>
        <v>2</v>
      </c>
      <c r="C8" s="248">
        <f t="shared" ref="C8:N8" si="0">B8+1</f>
        <v>3</v>
      </c>
      <c r="D8" s="248">
        <f t="shared" si="0"/>
        <v>4</v>
      </c>
      <c r="E8" s="248">
        <f t="shared" si="0"/>
        <v>5</v>
      </c>
      <c r="F8" s="248">
        <f t="shared" si="0"/>
        <v>6</v>
      </c>
      <c r="G8" s="248">
        <f t="shared" si="0"/>
        <v>7</v>
      </c>
      <c r="H8" s="248">
        <f t="shared" si="0"/>
        <v>8</v>
      </c>
      <c r="I8" s="248">
        <f t="shared" si="0"/>
        <v>9</v>
      </c>
      <c r="J8" s="248">
        <f t="shared" si="0"/>
        <v>10</v>
      </c>
      <c r="K8" s="248">
        <f t="shared" si="0"/>
        <v>11</v>
      </c>
      <c r="L8" s="248">
        <f t="shared" si="0"/>
        <v>12</v>
      </c>
      <c r="M8" s="248">
        <f t="shared" si="0"/>
        <v>13</v>
      </c>
      <c r="N8" s="248">
        <f t="shared" si="0"/>
        <v>14</v>
      </c>
      <c r="O8" s="248">
        <f t="shared" ref="O8:AU8" si="1">N8+1</f>
        <v>15</v>
      </c>
      <c r="P8" s="248">
        <f t="shared" si="1"/>
        <v>16</v>
      </c>
      <c r="Q8" s="248">
        <f t="shared" si="1"/>
        <v>17</v>
      </c>
      <c r="R8" s="248">
        <f t="shared" si="1"/>
        <v>18</v>
      </c>
      <c r="S8" s="248">
        <f t="shared" si="1"/>
        <v>19</v>
      </c>
      <c r="T8" s="248">
        <f t="shared" si="1"/>
        <v>20</v>
      </c>
      <c r="U8" s="248">
        <f t="shared" si="1"/>
        <v>21</v>
      </c>
      <c r="V8" s="248">
        <f t="shared" si="1"/>
        <v>22</v>
      </c>
      <c r="W8" s="248">
        <f t="shared" si="1"/>
        <v>23</v>
      </c>
      <c r="X8" s="248">
        <f t="shared" si="1"/>
        <v>24</v>
      </c>
      <c r="Y8" s="248">
        <f t="shared" si="1"/>
        <v>25</v>
      </c>
      <c r="Z8" s="248">
        <f t="shared" si="1"/>
        <v>26</v>
      </c>
      <c r="AA8" s="248">
        <f t="shared" si="1"/>
        <v>27</v>
      </c>
      <c r="AB8" s="248">
        <f t="shared" si="1"/>
        <v>28</v>
      </c>
      <c r="AC8" s="248">
        <f t="shared" si="1"/>
        <v>29</v>
      </c>
      <c r="AD8" s="248">
        <f t="shared" si="1"/>
        <v>30</v>
      </c>
      <c r="AE8" s="248">
        <f t="shared" si="1"/>
        <v>31</v>
      </c>
      <c r="AF8" s="248">
        <f t="shared" si="1"/>
        <v>32</v>
      </c>
      <c r="AG8" s="248">
        <f t="shared" si="1"/>
        <v>33</v>
      </c>
      <c r="AH8" s="248">
        <f t="shared" si="1"/>
        <v>34</v>
      </c>
      <c r="AI8" s="248">
        <f t="shared" si="1"/>
        <v>35</v>
      </c>
      <c r="AJ8" s="260">
        <f t="shared" si="1"/>
        <v>36</v>
      </c>
      <c r="AK8" s="260">
        <f t="shared" si="1"/>
        <v>37</v>
      </c>
      <c r="AL8" s="260">
        <f t="shared" si="1"/>
        <v>38</v>
      </c>
      <c r="AM8" s="260">
        <f t="shared" si="1"/>
        <v>39</v>
      </c>
      <c r="AN8" s="260">
        <f t="shared" si="1"/>
        <v>40</v>
      </c>
      <c r="AO8" s="260">
        <f t="shared" si="1"/>
        <v>41</v>
      </c>
      <c r="AP8" s="260">
        <f t="shared" si="1"/>
        <v>42</v>
      </c>
      <c r="AQ8" s="260">
        <f t="shared" si="1"/>
        <v>43</v>
      </c>
      <c r="AR8" s="260">
        <f t="shared" si="1"/>
        <v>44</v>
      </c>
      <c r="AS8" s="260">
        <f t="shared" si="1"/>
        <v>45</v>
      </c>
      <c r="AT8" s="260">
        <f t="shared" si="1"/>
        <v>46</v>
      </c>
      <c r="AU8" s="248">
        <f t="shared" si="1"/>
        <v>47</v>
      </c>
    </row>
    <row r="9" spans="1:56" ht="15.75" customHeight="1">
      <c r="A9" s="240">
        <v>1</v>
      </c>
      <c r="B9" s="249">
        <f>IF('DAFTAR SISWA'!B8="","",'DAFTAR SISWA'!B8)</f>
        <v>721</v>
      </c>
      <c r="C9" s="249" t="str">
        <f>IF('DAFTAR SISWA'!C8="","",'DAFTAR SISWA'!C8)</f>
        <v>AAN MIFTAHUDIN</v>
      </c>
      <c r="D9" s="250" t="s">
        <v>35</v>
      </c>
      <c r="E9" s="251">
        <v>78</v>
      </c>
      <c r="F9" s="251">
        <v>89</v>
      </c>
      <c r="G9" s="251">
        <v>78</v>
      </c>
      <c r="H9" s="251">
        <v>89</v>
      </c>
      <c r="I9" s="251">
        <v>89</v>
      </c>
      <c r="J9" s="251">
        <v>89</v>
      </c>
      <c r="K9" s="251">
        <v>90</v>
      </c>
      <c r="L9" s="251">
        <v>76</v>
      </c>
      <c r="M9" s="251">
        <v>76</v>
      </c>
      <c r="N9" s="251">
        <v>78</v>
      </c>
      <c r="O9" s="251">
        <v>78</v>
      </c>
      <c r="P9" s="251"/>
      <c r="Q9" s="251"/>
      <c r="R9" s="251"/>
      <c r="S9" s="251">
        <v>56</v>
      </c>
      <c r="T9" s="251">
        <v>78</v>
      </c>
      <c r="U9" s="251">
        <v>78</v>
      </c>
      <c r="V9" s="251">
        <v>67</v>
      </c>
      <c r="W9" s="251">
        <v>78</v>
      </c>
      <c r="X9" s="251">
        <v>78</v>
      </c>
      <c r="Y9" s="251">
        <v>78</v>
      </c>
      <c r="Z9" s="251"/>
      <c r="AA9" s="251"/>
      <c r="AB9" s="251"/>
      <c r="AC9" s="251">
        <v>78</v>
      </c>
      <c r="AD9" s="241">
        <f>AVERAGE(E9:AC9)</f>
        <v>79</v>
      </c>
      <c r="AE9" s="241">
        <f>SUM(E9:AC9)</f>
        <v>1501</v>
      </c>
      <c r="AF9" s="241">
        <f>RANK(AE9,$AE$9:$AE$47)</f>
        <v>1</v>
      </c>
      <c r="AG9" s="241">
        <v>2</v>
      </c>
      <c r="AH9" s="241">
        <v>3</v>
      </c>
      <c r="AI9" s="241">
        <v>4</v>
      </c>
      <c r="AJ9" s="261" t="s">
        <v>157</v>
      </c>
      <c r="AK9" s="261" t="s">
        <v>79</v>
      </c>
      <c r="AL9" s="261" t="s">
        <v>158</v>
      </c>
      <c r="AM9" s="261" t="s">
        <v>80</v>
      </c>
      <c r="AN9" s="261" t="s">
        <v>79</v>
      </c>
      <c r="AO9" s="261" t="s">
        <v>79</v>
      </c>
      <c r="AP9" s="261" t="s">
        <v>79</v>
      </c>
      <c r="AQ9" s="261">
        <v>2</v>
      </c>
      <c r="AR9" s="261">
        <v>3</v>
      </c>
      <c r="AS9" s="261">
        <v>1</v>
      </c>
      <c r="AT9" s="261" t="s">
        <v>161</v>
      </c>
      <c r="AU9" s="241"/>
      <c r="AV9" s="21"/>
      <c r="AW9" s="21"/>
      <c r="AX9" s="21"/>
      <c r="AY9" s="21"/>
      <c r="AZ9" s="21"/>
      <c r="BA9" s="21"/>
      <c r="BB9" s="21"/>
      <c r="BC9" s="21"/>
      <c r="BD9" s="21"/>
    </row>
    <row r="10" spans="1:56" ht="15.75" customHeight="1">
      <c r="A10" s="240">
        <v>2</v>
      </c>
      <c r="B10" s="249">
        <f>IF('DAFTAR SISWA'!B9="","",'DAFTAR SISWA'!B9)</f>
        <v>722</v>
      </c>
      <c r="C10" s="249" t="str">
        <f>IF('DAFTAR SISWA'!C9="","",'DAFTAR SISWA'!C9)</f>
        <v>ACHMAD HARIADI</v>
      </c>
      <c r="D10" s="250" t="s">
        <v>35</v>
      </c>
      <c r="E10" s="251"/>
      <c r="F10" s="251"/>
      <c r="G10" s="251"/>
      <c r="H10" s="251"/>
      <c r="I10" s="251"/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  <c r="AA10" s="251"/>
      <c r="AB10" s="251"/>
      <c r="AC10" s="251"/>
      <c r="AD10" s="241" t="e">
        <f t="shared" ref="AD10:AD47" si="2">AVERAGE(E10:AC10)</f>
        <v>#DIV/0!</v>
      </c>
      <c r="AE10" s="241">
        <f t="shared" ref="AE10:AE47" si="3">SUM(E10:AC10)</f>
        <v>0</v>
      </c>
      <c r="AF10" s="241">
        <f t="shared" ref="AF10:AF47" si="4">RANK(AE10,$AE$9:$AE$47)</f>
        <v>2</v>
      </c>
      <c r="AG10" s="241"/>
      <c r="AH10" s="241"/>
      <c r="AI10" s="241"/>
      <c r="AJ10" s="261" t="s">
        <v>163</v>
      </c>
      <c r="AK10" s="261" t="s">
        <v>79</v>
      </c>
      <c r="AL10" s="261" t="s">
        <v>164</v>
      </c>
      <c r="AM10" s="261" t="s">
        <v>79</v>
      </c>
      <c r="AN10" s="261" t="s">
        <v>79</v>
      </c>
      <c r="AO10" s="261" t="s">
        <v>80</v>
      </c>
      <c r="AP10" s="261" t="s">
        <v>79</v>
      </c>
      <c r="AQ10" s="261">
        <v>2</v>
      </c>
      <c r="AR10" s="261">
        <v>1</v>
      </c>
      <c r="AS10" s="261">
        <v>1</v>
      </c>
      <c r="AT10" s="261" t="s">
        <v>165</v>
      </c>
      <c r="AU10" s="241"/>
      <c r="AV10" s="21"/>
      <c r="AW10" s="21"/>
      <c r="AX10" s="21"/>
      <c r="AY10" s="21"/>
      <c r="AZ10" s="21"/>
      <c r="BA10" s="21"/>
      <c r="BB10" s="21"/>
      <c r="BC10" s="21"/>
      <c r="BD10" s="21"/>
    </row>
    <row r="11" spans="1:56" ht="15.75" customHeight="1">
      <c r="A11" s="240">
        <v>3</v>
      </c>
      <c r="B11" s="249">
        <f>IF('DAFTAR SISWA'!B10="","",'DAFTAR SISWA'!B10)</f>
        <v>723</v>
      </c>
      <c r="C11" s="249" t="str">
        <f>IF('DAFTAR SISWA'!C10="","",'DAFTAR SISWA'!C10)</f>
        <v>ACHMAD SAIFUL ROHIM</v>
      </c>
      <c r="D11" s="250" t="s">
        <v>35</v>
      </c>
      <c r="E11" s="251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  <c r="AA11" s="251"/>
      <c r="AB11" s="251"/>
      <c r="AC11" s="251"/>
      <c r="AD11" s="241" t="e">
        <f t="shared" si="2"/>
        <v>#DIV/0!</v>
      </c>
      <c r="AE11" s="241">
        <f t="shared" si="3"/>
        <v>0</v>
      </c>
      <c r="AF11" s="241">
        <f t="shared" si="4"/>
        <v>2</v>
      </c>
      <c r="AG11" s="241"/>
      <c r="AH11" s="241"/>
      <c r="AI11" s="241"/>
      <c r="AJ11" s="261"/>
      <c r="AK11" s="261"/>
      <c r="AL11" s="261"/>
      <c r="AM11" s="261"/>
      <c r="AN11" s="261"/>
      <c r="AO11" s="261"/>
      <c r="AP11" s="261"/>
      <c r="AQ11" s="261"/>
      <c r="AR11" s="261"/>
      <c r="AS11" s="261"/>
      <c r="AT11" s="261"/>
      <c r="AU11" s="241"/>
      <c r="AV11" s="21"/>
      <c r="AW11" s="21"/>
      <c r="AX11" s="21"/>
      <c r="AY11" s="21"/>
      <c r="AZ11" s="21"/>
      <c r="BA11" s="21"/>
      <c r="BB11" s="21"/>
      <c r="BC11" s="21"/>
      <c r="BD11" s="21"/>
    </row>
    <row r="12" spans="1:56" ht="15.75" customHeight="1">
      <c r="A12" s="240">
        <v>4</v>
      </c>
      <c r="B12" s="249">
        <f>IF('DAFTAR SISWA'!B11="","",'DAFTAR SISWA'!B11)</f>
        <v>724</v>
      </c>
      <c r="C12" s="249" t="str">
        <f>IF('DAFTAR SISWA'!C11="","",'DAFTAR SISWA'!C11)</f>
        <v>ADHI SAPUTRO WIJAYANTO</v>
      </c>
      <c r="D12" s="250" t="s">
        <v>35</v>
      </c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  <c r="AA12" s="251"/>
      <c r="AB12" s="251"/>
      <c r="AC12" s="251"/>
      <c r="AD12" s="241" t="e">
        <f t="shared" si="2"/>
        <v>#DIV/0!</v>
      </c>
      <c r="AE12" s="241">
        <f t="shared" si="3"/>
        <v>0</v>
      </c>
      <c r="AF12" s="241">
        <f t="shared" si="4"/>
        <v>2</v>
      </c>
      <c r="AG12" s="241"/>
      <c r="AH12" s="241"/>
      <c r="AI12" s="241"/>
      <c r="AJ12" s="261"/>
      <c r="AK12" s="261"/>
      <c r="AL12" s="261"/>
      <c r="AM12" s="261"/>
      <c r="AN12" s="261"/>
      <c r="AO12" s="261"/>
      <c r="AP12" s="261"/>
      <c r="AQ12" s="261"/>
      <c r="AR12" s="261"/>
      <c r="AS12" s="261"/>
      <c r="AT12" s="261"/>
      <c r="AU12" s="241"/>
      <c r="AV12" s="21"/>
      <c r="AW12" s="21"/>
      <c r="AX12" s="21"/>
      <c r="AY12" s="21"/>
      <c r="AZ12" s="21"/>
      <c r="BA12" s="21"/>
      <c r="BB12" s="21"/>
      <c r="BC12" s="21"/>
      <c r="BD12" s="21"/>
    </row>
    <row r="13" spans="1:56" ht="15.75" customHeight="1">
      <c r="A13" s="240">
        <v>5</v>
      </c>
      <c r="B13" s="249">
        <f>IF('DAFTAR SISWA'!B12="","",'DAFTAR SISWA'!B12)</f>
        <v>725</v>
      </c>
      <c r="C13" s="249" t="str">
        <f>IF('DAFTAR SISWA'!C12="","",'DAFTAR SISWA'!C12)</f>
        <v>AHMAAT RIDUWAN</v>
      </c>
      <c r="D13" s="250" t="s">
        <v>35</v>
      </c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  <c r="AA13" s="251"/>
      <c r="AB13" s="251"/>
      <c r="AC13" s="251"/>
      <c r="AD13" s="241" t="e">
        <f t="shared" si="2"/>
        <v>#DIV/0!</v>
      </c>
      <c r="AE13" s="241">
        <f t="shared" si="3"/>
        <v>0</v>
      </c>
      <c r="AF13" s="241">
        <f t="shared" si="4"/>
        <v>2</v>
      </c>
      <c r="AG13" s="241"/>
      <c r="AH13" s="241"/>
      <c r="AI13" s="241"/>
      <c r="AJ13" s="261"/>
      <c r="AK13" s="261"/>
      <c r="AL13" s="261"/>
      <c r="AM13" s="261"/>
      <c r="AN13" s="261"/>
      <c r="AO13" s="261"/>
      <c r="AP13" s="261"/>
      <c r="AQ13" s="261"/>
      <c r="AR13" s="261"/>
      <c r="AS13" s="261"/>
      <c r="AT13" s="261"/>
      <c r="AU13" s="241"/>
      <c r="AV13" s="21"/>
      <c r="AW13" s="21"/>
      <c r="AX13" s="21"/>
      <c r="AY13" s="21"/>
      <c r="AZ13" s="21"/>
      <c r="BA13" s="21"/>
      <c r="BB13" s="21"/>
      <c r="BC13" s="21"/>
      <c r="BD13" s="21"/>
    </row>
    <row r="14" spans="1:56" ht="15.75" customHeight="1">
      <c r="A14" s="240">
        <v>6</v>
      </c>
      <c r="B14" s="249">
        <f>IF('DAFTAR SISWA'!B13="","",'DAFTAR SISWA'!B13)</f>
        <v>726</v>
      </c>
      <c r="C14" s="249" t="str">
        <f>IF('DAFTAR SISWA'!C13="","",'DAFTAR SISWA'!C13)</f>
        <v>AHMAD SAIDUL WAHIB</v>
      </c>
      <c r="D14" s="250" t="s">
        <v>35</v>
      </c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41" t="e">
        <f t="shared" si="2"/>
        <v>#DIV/0!</v>
      </c>
      <c r="AE14" s="241">
        <f t="shared" si="3"/>
        <v>0</v>
      </c>
      <c r="AF14" s="241">
        <f t="shared" si="4"/>
        <v>2</v>
      </c>
      <c r="AG14" s="241"/>
      <c r="AH14" s="241"/>
      <c r="AI14" s="241"/>
      <c r="AJ14" s="261"/>
      <c r="AK14" s="261"/>
      <c r="AL14" s="261"/>
      <c r="AM14" s="261"/>
      <c r="AN14" s="261"/>
      <c r="AO14" s="261"/>
      <c r="AP14" s="261"/>
      <c r="AQ14" s="261"/>
      <c r="AR14" s="261"/>
      <c r="AS14" s="261"/>
      <c r="AT14" s="261"/>
      <c r="AU14" s="241"/>
      <c r="AV14" s="21"/>
      <c r="AW14" s="21"/>
      <c r="AX14" s="21"/>
      <c r="AY14" s="21"/>
      <c r="AZ14" s="21"/>
      <c r="BA14" s="21"/>
      <c r="BB14" s="21"/>
      <c r="BC14" s="21"/>
      <c r="BD14" s="21"/>
    </row>
    <row r="15" spans="1:56" ht="15.75" customHeight="1">
      <c r="A15" s="240">
        <v>7</v>
      </c>
      <c r="B15" s="249">
        <f>IF('DAFTAR SISWA'!B14="","",'DAFTAR SISWA'!B14)</f>
        <v>727</v>
      </c>
      <c r="C15" s="249" t="str">
        <f>IF('DAFTAR SISWA'!C14="","",'DAFTAR SISWA'!C14)</f>
        <v>AHMAD WILDAN FITHRONI</v>
      </c>
      <c r="D15" s="250" t="s">
        <v>35</v>
      </c>
      <c r="E15" s="252"/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2"/>
      <c r="R15" s="252"/>
      <c r="S15" s="252"/>
      <c r="T15" s="252"/>
      <c r="U15" s="252"/>
      <c r="V15" s="252"/>
      <c r="W15" s="252"/>
      <c r="X15" s="252"/>
      <c r="Y15" s="252"/>
      <c r="Z15" s="252"/>
      <c r="AA15" s="252"/>
      <c r="AB15" s="252"/>
      <c r="AC15" s="252"/>
      <c r="AD15" s="241" t="e">
        <f t="shared" si="2"/>
        <v>#DIV/0!</v>
      </c>
      <c r="AE15" s="241">
        <f t="shared" si="3"/>
        <v>0</v>
      </c>
      <c r="AF15" s="241">
        <f t="shared" si="4"/>
        <v>2</v>
      </c>
      <c r="AG15" s="241"/>
      <c r="AH15" s="241"/>
      <c r="AI15" s="241"/>
      <c r="AJ15" s="261"/>
      <c r="AK15" s="261"/>
      <c r="AL15" s="261"/>
      <c r="AM15" s="261"/>
      <c r="AN15" s="261"/>
      <c r="AO15" s="261"/>
      <c r="AP15" s="261"/>
      <c r="AQ15" s="261"/>
      <c r="AR15" s="261"/>
      <c r="AS15" s="261"/>
      <c r="AT15" s="261"/>
      <c r="AU15" s="241"/>
      <c r="AV15" s="21"/>
      <c r="AW15" s="21"/>
      <c r="AX15" s="21"/>
      <c r="AY15" s="21"/>
      <c r="AZ15" s="21"/>
      <c r="BA15" s="21"/>
      <c r="BB15" s="21"/>
      <c r="BC15" s="21"/>
      <c r="BD15" s="21"/>
    </row>
    <row r="16" spans="1:56" ht="15.75" customHeight="1">
      <c r="A16" s="240">
        <v>8</v>
      </c>
      <c r="B16" s="249">
        <f>IF('DAFTAR SISWA'!B15="","",'DAFTAR SISWA'!B15)</f>
        <v>728</v>
      </c>
      <c r="C16" s="249" t="str">
        <f>IF('DAFTAR SISWA'!C15="","",'DAFTAR SISWA'!C15)</f>
        <v>ANDY PRASETIYO</v>
      </c>
      <c r="D16" s="250" t="s">
        <v>35</v>
      </c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  <c r="AD16" s="241" t="e">
        <f t="shared" si="2"/>
        <v>#DIV/0!</v>
      </c>
      <c r="AE16" s="241">
        <f t="shared" si="3"/>
        <v>0</v>
      </c>
      <c r="AF16" s="241">
        <f t="shared" si="4"/>
        <v>2</v>
      </c>
      <c r="AG16" s="241"/>
      <c r="AH16" s="241"/>
      <c r="AI16" s="241"/>
      <c r="AJ16" s="261"/>
      <c r="AK16" s="261"/>
      <c r="AL16" s="261"/>
      <c r="AM16" s="261"/>
      <c r="AN16" s="261"/>
      <c r="AO16" s="261"/>
      <c r="AP16" s="261"/>
      <c r="AQ16" s="261"/>
      <c r="AR16" s="261"/>
      <c r="AS16" s="261"/>
      <c r="AT16" s="261"/>
      <c r="AU16" s="241"/>
      <c r="AV16" s="21"/>
      <c r="AW16" s="21"/>
      <c r="AX16" s="21"/>
      <c r="AY16" s="21"/>
      <c r="AZ16" s="21"/>
      <c r="BA16" s="21"/>
      <c r="BB16" s="21"/>
      <c r="BC16" s="21"/>
      <c r="BD16" s="21"/>
    </row>
    <row r="17" spans="1:56" ht="15.75" customHeight="1">
      <c r="A17" s="240">
        <v>9</v>
      </c>
      <c r="B17" s="249">
        <f>IF('DAFTAR SISWA'!B16="","",'DAFTAR SISWA'!B16)</f>
        <v>729</v>
      </c>
      <c r="C17" s="249" t="str">
        <f>IF('DAFTAR SISWA'!C16="","",'DAFTAR SISWA'!C16)</f>
        <v>ANISA RAHAYU</v>
      </c>
      <c r="D17" s="250" t="s">
        <v>35</v>
      </c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41" t="e">
        <f t="shared" si="2"/>
        <v>#DIV/0!</v>
      </c>
      <c r="AE17" s="241">
        <f t="shared" si="3"/>
        <v>0</v>
      </c>
      <c r="AF17" s="241">
        <f t="shared" si="4"/>
        <v>2</v>
      </c>
      <c r="AG17" s="241"/>
      <c r="AH17" s="241"/>
      <c r="AI17" s="241"/>
      <c r="AJ17" s="261"/>
      <c r="AK17" s="261"/>
      <c r="AL17" s="261"/>
      <c r="AM17" s="261"/>
      <c r="AN17" s="261"/>
      <c r="AO17" s="261"/>
      <c r="AP17" s="261"/>
      <c r="AQ17" s="261"/>
      <c r="AR17" s="261"/>
      <c r="AS17" s="261"/>
      <c r="AT17" s="261"/>
      <c r="AU17" s="241"/>
      <c r="AV17" s="21"/>
      <c r="AW17" s="21"/>
      <c r="AX17" s="21"/>
      <c r="AY17" s="21"/>
      <c r="AZ17" s="21"/>
      <c r="BA17" s="21"/>
      <c r="BB17" s="21"/>
      <c r="BC17" s="21"/>
      <c r="BD17" s="21"/>
    </row>
    <row r="18" spans="1:56" ht="15.75" customHeight="1">
      <c r="A18" s="240">
        <v>10</v>
      </c>
      <c r="B18" s="249">
        <f>IF('DAFTAR SISWA'!B17="","",'DAFTAR SISWA'!B17)</f>
        <v>730</v>
      </c>
      <c r="C18" s="249" t="str">
        <f>IF('DAFTAR SISWA'!C17="","",'DAFTAR SISWA'!C17)</f>
        <v>AVID KURNIAWAN</v>
      </c>
      <c r="D18" s="250" t="s">
        <v>35</v>
      </c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41" t="e">
        <f t="shared" si="2"/>
        <v>#DIV/0!</v>
      </c>
      <c r="AE18" s="241">
        <f t="shared" si="3"/>
        <v>0</v>
      </c>
      <c r="AF18" s="241">
        <f t="shared" si="4"/>
        <v>2</v>
      </c>
      <c r="AG18" s="241"/>
      <c r="AH18" s="241"/>
      <c r="AI18" s="24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41"/>
      <c r="AV18" s="21"/>
      <c r="AW18" s="21"/>
      <c r="AX18" s="21"/>
      <c r="AY18" s="21"/>
      <c r="AZ18" s="21"/>
      <c r="BA18" s="21"/>
      <c r="BB18" s="21"/>
      <c r="BC18" s="21"/>
      <c r="BD18" s="21"/>
    </row>
    <row r="19" spans="1:56" ht="15.75" customHeight="1">
      <c r="A19" s="240">
        <v>11</v>
      </c>
      <c r="B19" s="249">
        <f>IF('DAFTAR SISWA'!B18="","",'DAFTAR SISWA'!B18)</f>
        <v>731</v>
      </c>
      <c r="C19" s="249" t="str">
        <f>IF('DAFTAR SISWA'!C18="","",'DAFTAR SISWA'!C18)</f>
        <v>BRAM JUNI ARTO</v>
      </c>
      <c r="D19" s="250" t="s">
        <v>35</v>
      </c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41" t="e">
        <f t="shared" si="2"/>
        <v>#DIV/0!</v>
      </c>
      <c r="AE19" s="241">
        <f t="shared" si="3"/>
        <v>0</v>
      </c>
      <c r="AF19" s="241">
        <f t="shared" si="4"/>
        <v>2</v>
      </c>
      <c r="AG19" s="241"/>
      <c r="AH19" s="241"/>
      <c r="AI19" s="241"/>
      <c r="AJ19" s="261"/>
      <c r="AK19" s="261"/>
      <c r="AL19" s="261"/>
      <c r="AM19" s="261"/>
      <c r="AN19" s="261"/>
      <c r="AO19" s="261"/>
      <c r="AP19" s="261"/>
      <c r="AQ19" s="261"/>
      <c r="AR19" s="261"/>
      <c r="AS19" s="261"/>
      <c r="AT19" s="261"/>
      <c r="AU19" s="241"/>
      <c r="AV19" s="21"/>
      <c r="AW19" s="21"/>
      <c r="AX19" s="21"/>
      <c r="AY19" s="21"/>
      <c r="AZ19" s="21"/>
      <c r="BA19" s="21"/>
      <c r="BB19" s="21"/>
      <c r="BC19" s="21"/>
      <c r="BD19" s="21"/>
    </row>
    <row r="20" spans="1:56" ht="15.75" customHeight="1">
      <c r="A20" s="240">
        <v>12</v>
      </c>
      <c r="B20" s="249">
        <f>IF('DAFTAR SISWA'!B19="","",'DAFTAR SISWA'!B19)</f>
        <v>732</v>
      </c>
      <c r="C20" s="249" t="str">
        <f>IF('DAFTAR SISWA'!C19="","",'DAFTAR SISWA'!C19)</f>
        <v>CINDI NOVA</v>
      </c>
      <c r="D20" s="250" t="s">
        <v>36</v>
      </c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41" t="e">
        <f t="shared" si="2"/>
        <v>#DIV/0!</v>
      </c>
      <c r="AE20" s="241">
        <f t="shared" si="3"/>
        <v>0</v>
      </c>
      <c r="AF20" s="241">
        <f t="shared" si="4"/>
        <v>2</v>
      </c>
      <c r="AG20" s="241"/>
      <c r="AH20" s="241"/>
      <c r="AI20" s="241"/>
      <c r="AJ20" s="261"/>
      <c r="AK20" s="261"/>
      <c r="AL20" s="261"/>
      <c r="AM20" s="261"/>
      <c r="AN20" s="261"/>
      <c r="AO20" s="261"/>
      <c r="AP20" s="261"/>
      <c r="AQ20" s="261"/>
      <c r="AR20" s="261"/>
      <c r="AS20" s="261"/>
      <c r="AT20" s="261"/>
      <c r="AU20" s="241"/>
      <c r="AV20" s="21"/>
      <c r="AW20" s="21"/>
      <c r="AX20" s="21"/>
      <c r="AY20" s="21"/>
      <c r="AZ20" s="21"/>
      <c r="BA20" s="21"/>
      <c r="BB20" s="21"/>
      <c r="BC20" s="21"/>
      <c r="BD20" s="21"/>
    </row>
    <row r="21" spans="1:56" ht="15.75" customHeight="1">
      <c r="A21" s="240">
        <v>13</v>
      </c>
      <c r="B21" s="249">
        <f>IF('DAFTAR SISWA'!B20="","",'DAFTAR SISWA'!B20)</f>
        <v>733</v>
      </c>
      <c r="C21" s="249" t="str">
        <f>IF('DAFTAR SISWA'!C20="","",'DAFTAR SISWA'!C20)</f>
        <v>DHIAS SEPTA REFORMISA</v>
      </c>
      <c r="D21" s="250" t="s">
        <v>35</v>
      </c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41" t="e">
        <f t="shared" si="2"/>
        <v>#DIV/0!</v>
      </c>
      <c r="AE21" s="241">
        <f t="shared" si="3"/>
        <v>0</v>
      </c>
      <c r="AF21" s="241">
        <f t="shared" si="4"/>
        <v>2</v>
      </c>
      <c r="AG21" s="241"/>
      <c r="AH21" s="241"/>
      <c r="AI21" s="241"/>
      <c r="AJ21" s="261"/>
      <c r="AK21" s="261"/>
      <c r="AL21" s="261"/>
      <c r="AM21" s="261"/>
      <c r="AN21" s="261"/>
      <c r="AO21" s="261"/>
      <c r="AP21" s="261"/>
      <c r="AQ21" s="261"/>
      <c r="AR21" s="261"/>
      <c r="AS21" s="261"/>
      <c r="AT21" s="261"/>
      <c r="AU21" s="241"/>
      <c r="AV21" s="21"/>
      <c r="AW21" s="21"/>
      <c r="AX21" s="21"/>
      <c r="AY21" s="21"/>
      <c r="AZ21" s="21"/>
      <c r="BA21" s="21"/>
      <c r="BB21" s="21"/>
      <c r="BC21" s="21"/>
      <c r="BD21" s="21"/>
    </row>
    <row r="22" spans="1:56" ht="15.75" customHeight="1">
      <c r="A22" s="240">
        <v>14</v>
      </c>
      <c r="B22" s="249">
        <f>IF('DAFTAR SISWA'!B21="","",'DAFTAR SISWA'!B21)</f>
        <v>734</v>
      </c>
      <c r="C22" s="249" t="str">
        <f>IF('DAFTAR SISWA'!C21="","",'DAFTAR SISWA'!C21)</f>
        <v>DIAN SUPRIANTO</v>
      </c>
      <c r="D22" s="250" t="s">
        <v>36</v>
      </c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41" t="e">
        <f t="shared" si="2"/>
        <v>#DIV/0!</v>
      </c>
      <c r="AE22" s="241">
        <f t="shared" si="3"/>
        <v>0</v>
      </c>
      <c r="AF22" s="241">
        <f t="shared" si="4"/>
        <v>2</v>
      </c>
      <c r="AG22" s="241"/>
      <c r="AH22" s="241"/>
      <c r="AI22" s="241"/>
      <c r="AJ22" s="261"/>
      <c r="AK22" s="261"/>
      <c r="AL22" s="261"/>
      <c r="AM22" s="261"/>
      <c r="AN22" s="261"/>
      <c r="AO22" s="261"/>
      <c r="AP22" s="261"/>
      <c r="AQ22" s="261"/>
      <c r="AR22" s="261"/>
      <c r="AS22" s="261"/>
      <c r="AT22" s="261"/>
      <c r="AU22" s="241"/>
      <c r="AV22" s="21"/>
      <c r="AW22" s="21"/>
      <c r="AX22" s="21"/>
      <c r="AY22" s="21"/>
      <c r="AZ22" s="21"/>
      <c r="BA22" s="21"/>
      <c r="BB22" s="21"/>
      <c r="BC22" s="21"/>
      <c r="BD22" s="21"/>
    </row>
    <row r="23" spans="1:56" ht="15.75" customHeight="1">
      <c r="A23" s="240">
        <v>15</v>
      </c>
      <c r="B23" s="249">
        <f>IF('DAFTAR SISWA'!B22="","",'DAFTAR SISWA'!B22)</f>
        <v>735</v>
      </c>
      <c r="C23" s="249" t="str">
        <f>IF('DAFTAR SISWA'!C22="","",'DAFTAR SISWA'!C22)</f>
        <v>DWI NUR ROHMAN</v>
      </c>
      <c r="D23" s="250" t="s">
        <v>35</v>
      </c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41" t="e">
        <f t="shared" si="2"/>
        <v>#DIV/0!</v>
      </c>
      <c r="AE23" s="241">
        <f t="shared" si="3"/>
        <v>0</v>
      </c>
      <c r="AF23" s="241">
        <f t="shared" si="4"/>
        <v>2</v>
      </c>
      <c r="AG23" s="241"/>
      <c r="AH23" s="241"/>
      <c r="AI23" s="241"/>
      <c r="AJ23" s="261"/>
      <c r="AK23" s="261"/>
      <c r="AL23" s="261"/>
      <c r="AM23" s="261"/>
      <c r="AN23" s="261"/>
      <c r="AO23" s="261"/>
      <c r="AP23" s="261"/>
      <c r="AQ23" s="261"/>
      <c r="AR23" s="261"/>
      <c r="AS23" s="261"/>
      <c r="AT23" s="261"/>
      <c r="AU23" s="241"/>
      <c r="AV23" s="21"/>
      <c r="AW23" s="21"/>
      <c r="AX23" s="21"/>
      <c r="AY23" s="21"/>
      <c r="AZ23" s="21"/>
      <c r="BA23" s="21"/>
      <c r="BB23" s="21"/>
      <c r="BC23" s="21"/>
      <c r="BD23" s="21"/>
    </row>
    <row r="24" spans="1:56" ht="15.75" customHeight="1">
      <c r="A24" s="240">
        <v>16</v>
      </c>
      <c r="B24" s="249">
        <f>IF('DAFTAR SISWA'!B23="","",'DAFTAR SISWA'!B23)</f>
        <v>736</v>
      </c>
      <c r="C24" s="249" t="str">
        <f>IF('DAFTAR SISWA'!C23="","",'DAFTAR SISWA'!C23)</f>
        <v>EKA TRISYANTI</v>
      </c>
      <c r="D24" s="250" t="s">
        <v>36</v>
      </c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41" t="e">
        <f t="shared" si="2"/>
        <v>#DIV/0!</v>
      </c>
      <c r="AE24" s="241">
        <f t="shared" si="3"/>
        <v>0</v>
      </c>
      <c r="AF24" s="241">
        <f t="shared" si="4"/>
        <v>2</v>
      </c>
      <c r="AG24" s="241"/>
      <c r="AH24" s="241"/>
      <c r="AI24" s="241"/>
      <c r="AJ24" s="261"/>
      <c r="AK24" s="261"/>
      <c r="AL24" s="261"/>
      <c r="AM24" s="261"/>
      <c r="AN24" s="261"/>
      <c r="AO24" s="261"/>
      <c r="AP24" s="261"/>
      <c r="AQ24" s="261"/>
      <c r="AR24" s="261"/>
      <c r="AS24" s="261"/>
      <c r="AT24" s="261"/>
      <c r="AU24" s="241"/>
      <c r="AV24" s="21"/>
      <c r="AW24" s="21"/>
      <c r="AX24" s="21"/>
      <c r="AY24" s="21"/>
      <c r="AZ24" s="21"/>
      <c r="BA24" s="21"/>
      <c r="BB24" s="21"/>
      <c r="BC24" s="21"/>
      <c r="BD24" s="21"/>
    </row>
    <row r="25" spans="1:56" ht="15.75" customHeight="1">
      <c r="A25" s="240">
        <v>17</v>
      </c>
      <c r="B25" s="249">
        <f>IF('DAFTAR SISWA'!B24="","",'DAFTAR SISWA'!B24)</f>
        <v>737</v>
      </c>
      <c r="C25" s="249" t="str">
        <f>IF('DAFTAR SISWA'!C24="","",'DAFTAR SISWA'!C24)</f>
        <v>GALANG ARIF SETIAWAN</v>
      </c>
      <c r="D25" s="250" t="s">
        <v>35</v>
      </c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41" t="e">
        <f t="shared" si="2"/>
        <v>#DIV/0!</v>
      </c>
      <c r="AE25" s="241">
        <f t="shared" si="3"/>
        <v>0</v>
      </c>
      <c r="AF25" s="241">
        <f t="shared" si="4"/>
        <v>2</v>
      </c>
      <c r="AG25" s="241"/>
      <c r="AH25" s="241"/>
      <c r="AI25" s="241"/>
      <c r="AJ25" s="261"/>
      <c r="AK25" s="261"/>
      <c r="AL25" s="261"/>
      <c r="AM25" s="261"/>
      <c r="AN25" s="261"/>
      <c r="AO25" s="261"/>
      <c r="AP25" s="261"/>
      <c r="AQ25" s="261"/>
      <c r="AR25" s="261"/>
      <c r="AS25" s="261"/>
      <c r="AT25" s="261"/>
      <c r="AU25" s="241"/>
      <c r="AV25" s="21"/>
      <c r="AW25" s="21"/>
      <c r="AX25" s="21"/>
      <c r="AY25" s="21"/>
      <c r="AZ25" s="21"/>
      <c r="BA25" s="21"/>
      <c r="BB25" s="21"/>
      <c r="BC25" s="21"/>
      <c r="BD25" s="21"/>
    </row>
    <row r="26" spans="1:56" ht="15.75" customHeight="1">
      <c r="A26" s="240">
        <v>18</v>
      </c>
      <c r="B26" s="249">
        <f>IF('DAFTAR SISWA'!B25="","",'DAFTAR SISWA'!B25)</f>
        <v>738</v>
      </c>
      <c r="C26" s="249" t="str">
        <f>IF('DAFTAR SISWA'!C25="","",'DAFTAR SISWA'!C25)</f>
        <v>GAYUS PRANATA</v>
      </c>
      <c r="D26" s="250" t="s">
        <v>35</v>
      </c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41" t="e">
        <f t="shared" si="2"/>
        <v>#DIV/0!</v>
      </c>
      <c r="AE26" s="241">
        <f t="shared" si="3"/>
        <v>0</v>
      </c>
      <c r="AF26" s="241">
        <f t="shared" si="4"/>
        <v>2</v>
      </c>
      <c r="AG26" s="241"/>
      <c r="AH26" s="241"/>
      <c r="AI26" s="241"/>
      <c r="AJ26" s="261"/>
      <c r="AK26" s="261"/>
      <c r="AL26" s="261"/>
      <c r="AM26" s="261"/>
      <c r="AN26" s="261"/>
      <c r="AO26" s="261"/>
      <c r="AP26" s="261"/>
      <c r="AQ26" s="261"/>
      <c r="AR26" s="261"/>
      <c r="AS26" s="261"/>
      <c r="AT26" s="261"/>
      <c r="AU26" s="241"/>
      <c r="AV26" s="21"/>
      <c r="AW26" s="21"/>
      <c r="AX26" s="21"/>
      <c r="AY26" s="21"/>
      <c r="AZ26" s="21"/>
      <c r="BA26" s="21"/>
      <c r="BB26" s="21"/>
      <c r="BC26" s="21"/>
      <c r="BD26" s="21"/>
    </row>
    <row r="27" spans="1:56" ht="15.75" customHeight="1">
      <c r="A27" s="240">
        <v>19</v>
      </c>
      <c r="B27" s="249">
        <f>IF('DAFTAR SISWA'!B26="","",'DAFTAR SISWA'!B26)</f>
        <v>739</v>
      </c>
      <c r="C27" s="249" t="str">
        <f>IF('DAFTAR SISWA'!C26="","",'DAFTAR SISWA'!C26)</f>
        <v>HANDIKA PUJIONO</v>
      </c>
      <c r="D27" s="250" t="s">
        <v>35</v>
      </c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41" t="e">
        <f t="shared" si="2"/>
        <v>#DIV/0!</v>
      </c>
      <c r="AE27" s="241">
        <f t="shared" si="3"/>
        <v>0</v>
      </c>
      <c r="AF27" s="241">
        <f t="shared" si="4"/>
        <v>2</v>
      </c>
      <c r="AG27" s="241"/>
      <c r="AH27" s="241"/>
      <c r="AI27" s="241"/>
      <c r="AJ27" s="261"/>
      <c r="AK27" s="261"/>
      <c r="AL27" s="261"/>
      <c r="AM27" s="261"/>
      <c r="AN27" s="261"/>
      <c r="AO27" s="261"/>
      <c r="AP27" s="261"/>
      <c r="AQ27" s="261"/>
      <c r="AR27" s="261"/>
      <c r="AS27" s="261"/>
      <c r="AT27" s="261"/>
      <c r="AU27" s="241"/>
      <c r="AV27" s="21"/>
      <c r="AW27" s="21"/>
      <c r="AX27" s="21"/>
      <c r="AY27" s="21"/>
      <c r="AZ27" s="21"/>
      <c r="BA27" s="21"/>
      <c r="BB27" s="21"/>
      <c r="BC27" s="21"/>
      <c r="BD27" s="21"/>
    </row>
    <row r="28" spans="1:56" ht="15.75" customHeight="1">
      <c r="A28" s="240">
        <v>20</v>
      </c>
      <c r="B28" s="249">
        <f>IF('DAFTAR SISWA'!B27="","",'DAFTAR SISWA'!B27)</f>
        <v>740</v>
      </c>
      <c r="C28" s="249" t="str">
        <f>IF('DAFTAR SISWA'!C27="","",'DAFTAR SISWA'!C27)</f>
        <v>HERI AGUS PRASETYO</v>
      </c>
      <c r="D28" s="250" t="s">
        <v>35</v>
      </c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  <c r="AA28" s="251"/>
      <c r="AB28" s="251"/>
      <c r="AC28" s="251"/>
      <c r="AD28" s="241" t="e">
        <f t="shared" si="2"/>
        <v>#DIV/0!</v>
      </c>
      <c r="AE28" s="241">
        <f t="shared" si="3"/>
        <v>0</v>
      </c>
      <c r="AF28" s="241">
        <f t="shared" si="4"/>
        <v>2</v>
      </c>
      <c r="AG28" s="241"/>
      <c r="AH28" s="241"/>
      <c r="AI28" s="241"/>
      <c r="AJ28" s="261"/>
      <c r="AK28" s="261"/>
      <c r="AL28" s="261"/>
      <c r="AM28" s="261"/>
      <c r="AN28" s="261"/>
      <c r="AO28" s="261"/>
      <c r="AP28" s="261"/>
      <c r="AQ28" s="261"/>
      <c r="AR28" s="261"/>
      <c r="AS28" s="261"/>
      <c r="AT28" s="261"/>
      <c r="AU28" s="241"/>
      <c r="AV28" s="21"/>
      <c r="AW28" s="21"/>
      <c r="AX28" s="21"/>
      <c r="AY28" s="21"/>
      <c r="AZ28" s="21"/>
      <c r="BA28" s="21"/>
      <c r="BB28" s="21"/>
      <c r="BC28" s="21"/>
      <c r="BD28" s="21"/>
    </row>
    <row r="29" spans="1:56" ht="15.75" customHeight="1">
      <c r="A29" s="240">
        <v>21</v>
      </c>
      <c r="B29" s="249">
        <f>IF('DAFTAR SISWA'!B28="","",'DAFTAR SISWA'!B28)</f>
        <v>741</v>
      </c>
      <c r="C29" s="249" t="str">
        <f>IF('DAFTAR SISWA'!C28="","",'DAFTAR SISWA'!C28)</f>
        <v>I MADE KERTA SUMITRA</v>
      </c>
      <c r="D29" s="250" t="s">
        <v>35</v>
      </c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  <c r="AA29" s="251"/>
      <c r="AB29" s="251"/>
      <c r="AC29" s="251"/>
      <c r="AD29" s="241" t="e">
        <f t="shared" si="2"/>
        <v>#DIV/0!</v>
      </c>
      <c r="AE29" s="241">
        <f t="shared" si="3"/>
        <v>0</v>
      </c>
      <c r="AF29" s="241">
        <f t="shared" si="4"/>
        <v>2</v>
      </c>
      <c r="AG29" s="241"/>
      <c r="AH29" s="241"/>
      <c r="AI29" s="241"/>
      <c r="AJ29" s="261"/>
      <c r="AK29" s="261"/>
      <c r="AL29" s="261"/>
      <c r="AM29" s="261"/>
      <c r="AN29" s="261"/>
      <c r="AO29" s="261"/>
      <c r="AP29" s="261"/>
      <c r="AQ29" s="261"/>
      <c r="AR29" s="261"/>
      <c r="AS29" s="261"/>
      <c r="AT29" s="261"/>
      <c r="AU29" s="241"/>
      <c r="AV29" s="21"/>
      <c r="AW29" s="21"/>
      <c r="AX29" s="21"/>
      <c r="AY29" s="21"/>
      <c r="AZ29" s="21"/>
      <c r="BA29" s="21"/>
      <c r="BB29" s="21"/>
      <c r="BC29" s="21"/>
      <c r="BD29" s="21"/>
    </row>
    <row r="30" spans="1:56" s="73" customFormat="1" ht="15.75" customHeight="1">
      <c r="A30" s="253">
        <v>22</v>
      </c>
      <c r="B30" s="249">
        <f>IF('DAFTAR SISWA'!B29="","",'DAFTAR SISWA'!B29)</f>
        <v>742</v>
      </c>
      <c r="C30" s="249" t="str">
        <f>IF('DAFTAR SISWA'!C29="","",'DAFTAR SISWA'!C29)</f>
        <v>IDHAM KHALIQ</v>
      </c>
      <c r="D30" s="254" t="s">
        <v>35</v>
      </c>
      <c r="E30" s="255"/>
      <c r="F30" s="255"/>
      <c r="G30" s="255"/>
      <c r="H30" s="255"/>
      <c r="I30" s="255"/>
      <c r="J30" s="255"/>
      <c r="K30" s="255"/>
      <c r="L30" s="255"/>
      <c r="M30" s="255"/>
      <c r="N30" s="255"/>
      <c r="O30" s="255"/>
      <c r="P30" s="255"/>
      <c r="Q30" s="255"/>
      <c r="R30" s="255"/>
      <c r="S30" s="255"/>
      <c r="T30" s="255"/>
      <c r="U30" s="255"/>
      <c r="V30" s="255"/>
      <c r="W30" s="255"/>
      <c r="X30" s="255"/>
      <c r="Y30" s="255"/>
      <c r="Z30" s="255"/>
      <c r="AA30" s="255"/>
      <c r="AB30" s="255"/>
      <c r="AC30" s="255"/>
      <c r="AD30" s="241" t="e">
        <f t="shared" si="2"/>
        <v>#DIV/0!</v>
      </c>
      <c r="AE30" s="241">
        <f t="shared" si="3"/>
        <v>0</v>
      </c>
      <c r="AF30" s="241">
        <f t="shared" si="4"/>
        <v>2</v>
      </c>
      <c r="AG30" s="242"/>
      <c r="AH30" s="242"/>
      <c r="AI30" s="24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42"/>
    </row>
    <row r="31" spans="1:56" ht="15.75" customHeight="1">
      <c r="A31" s="240">
        <v>23</v>
      </c>
      <c r="B31" s="249">
        <f>IF('DAFTAR SISWA'!B30="","",'DAFTAR SISWA'!B30)</f>
        <v>743</v>
      </c>
      <c r="C31" s="249" t="str">
        <f>IF('DAFTAR SISWA'!C30="","",'DAFTAR SISWA'!C30)</f>
        <v>KHAFIDL ABDURROHMAN</v>
      </c>
      <c r="D31" s="250" t="s">
        <v>35</v>
      </c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41" t="e">
        <f t="shared" si="2"/>
        <v>#DIV/0!</v>
      </c>
      <c r="AE31" s="241">
        <f t="shared" si="3"/>
        <v>0</v>
      </c>
      <c r="AF31" s="241">
        <f t="shared" si="4"/>
        <v>2</v>
      </c>
      <c r="AG31" s="241"/>
      <c r="AH31" s="241"/>
      <c r="AI31" s="241"/>
      <c r="AJ31" s="261"/>
      <c r="AK31" s="261"/>
      <c r="AL31" s="261"/>
      <c r="AM31" s="261"/>
      <c r="AN31" s="261"/>
      <c r="AO31" s="261"/>
      <c r="AP31" s="261"/>
      <c r="AQ31" s="261"/>
      <c r="AR31" s="261"/>
      <c r="AS31" s="261"/>
      <c r="AT31" s="261"/>
      <c r="AU31" s="241"/>
      <c r="AV31" s="21"/>
      <c r="AW31" s="21"/>
      <c r="AX31" s="21"/>
      <c r="AY31" s="21"/>
      <c r="AZ31" s="21"/>
      <c r="BA31" s="21"/>
      <c r="BB31" s="21"/>
      <c r="BC31" s="21"/>
      <c r="BD31" s="21"/>
    </row>
    <row r="32" spans="1:56" ht="15.75" customHeight="1">
      <c r="A32" s="240">
        <v>24</v>
      </c>
      <c r="B32" s="249">
        <f>IF('DAFTAR SISWA'!B31="","",'DAFTAR SISWA'!B31)</f>
        <v>744</v>
      </c>
      <c r="C32" s="249" t="str">
        <f>IF('DAFTAR SISWA'!C31="","",'DAFTAR SISWA'!C31)</f>
        <v>KHUSNIA</v>
      </c>
      <c r="D32" s="250" t="s">
        <v>36</v>
      </c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41" t="e">
        <f t="shared" si="2"/>
        <v>#DIV/0!</v>
      </c>
      <c r="AE32" s="241">
        <f t="shared" si="3"/>
        <v>0</v>
      </c>
      <c r="AF32" s="241">
        <f t="shared" si="4"/>
        <v>2</v>
      </c>
      <c r="AG32" s="241"/>
      <c r="AH32" s="241"/>
      <c r="AI32" s="241"/>
      <c r="AJ32" s="261"/>
      <c r="AK32" s="261"/>
      <c r="AL32" s="261"/>
      <c r="AM32" s="261"/>
      <c r="AN32" s="261"/>
      <c r="AO32" s="261"/>
      <c r="AP32" s="261"/>
      <c r="AQ32" s="261"/>
      <c r="AR32" s="261"/>
      <c r="AS32" s="261"/>
      <c r="AT32" s="261"/>
      <c r="AU32" s="241"/>
      <c r="AV32" s="21"/>
      <c r="AW32" s="21"/>
      <c r="AX32" s="21"/>
      <c r="AY32" s="21"/>
      <c r="AZ32" s="21"/>
      <c r="BA32" s="21"/>
      <c r="BB32" s="21"/>
      <c r="BC32" s="21"/>
      <c r="BD32" s="21"/>
    </row>
    <row r="33" spans="1:56" ht="15.75" customHeight="1">
      <c r="A33" s="240">
        <v>25</v>
      </c>
      <c r="B33" s="249">
        <f>IF('DAFTAR SISWA'!B32="","",'DAFTAR SISWA'!B32)</f>
        <v>745</v>
      </c>
      <c r="C33" s="249" t="str">
        <f>IF('DAFTAR SISWA'!C32="","",'DAFTAR SISWA'!C32)</f>
        <v>MUHAMMAD ADIT IKROMI</v>
      </c>
      <c r="D33" s="250" t="s">
        <v>35</v>
      </c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41" t="e">
        <f t="shared" si="2"/>
        <v>#DIV/0!</v>
      </c>
      <c r="AE33" s="241">
        <f t="shared" si="3"/>
        <v>0</v>
      </c>
      <c r="AF33" s="241">
        <f t="shared" si="4"/>
        <v>2</v>
      </c>
      <c r="AG33" s="241"/>
      <c r="AH33" s="241"/>
      <c r="AI33" s="241"/>
      <c r="AJ33" s="261"/>
      <c r="AK33" s="261"/>
      <c r="AL33" s="261"/>
      <c r="AM33" s="261"/>
      <c r="AN33" s="261"/>
      <c r="AO33" s="261"/>
      <c r="AP33" s="261"/>
      <c r="AQ33" s="261"/>
      <c r="AR33" s="261"/>
      <c r="AS33" s="261"/>
      <c r="AT33" s="261"/>
      <c r="AU33" s="241"/>
      <c r="AV33" s="21"/>
      <c r="AW33" s="21"/>
      <c r="AX33" s="21"/>
      <c r="AY33" s="21"/>
      <c r="AZ33" s="21"/>
      <c r="BA33" s="21"/>
      <c r="BB33" s="21"/>
      <c r="BC33" s="21"/>
      <c r="BD33" s="21"/>
    </row>
    <row r="34" spans="1:56" ht="15.75" customHeight="1">
      <c r="A34" s="240">
        <v>26</v>
      </c>
      <c r="B34" s="249">
        <f>IF('DAFTAR SISWA'!B33="","",'DAFTAR SISWA'!B33)</f>
        <v>746</v>
      </c>
      <c r="C34" s="249" t="str">
        <f>IF('DAFTAR SISWA'!C33="","",'DAFTAR SISWA'!C33)</f>
        <v>MUHAMMAD AFIF ASHARI</v>
      </c>
      <c r="D34" s="250" t="s">
        <v>35</v>
      </c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41" t="e">
        <f t="shared" si="2"/>
        <v>#DIV/0!</v>
      </c>
      <c r="AE34" s="241">
        <f t="shared" si="3"/>
        <v>0</v>
      </c>
      <c r="AF34" s="241">
        <f t="shared" si="4"/>
        <v>2</v>
      </c>
      <c r="AG34" s="241"/>
      <c r="AH34" s="241"/>
      <c r="AI34" s="24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41"/>
      <c r="AV34" s="21"/>
      <c r="AW34" s="21"/>
      <c r="AX34" s="21"/>
      <c r="AY34" s="21"/>
      <c r="AZ34" s="21"/>
      <c r="BA34" s="21"/>
      <c r="BB34" s="21"/>
      <c r="BC34" s="21"/>
      <c r="BD34" s="21"/>
    </row>
    <row r="35" spans="1:56" ht="15.75" customHeight="1">
      <c r="A35" s="240">
        <v>27</v>
      </c>
      <c r="B35" s="249">
        <f>IF('DAFTAR SISWA'!B34="","",'DAFTAR SISWA'!B34)</f>
        <v>747</v>
      </c>
      <c r="C35" s="249" t="str">
        <f>IF('DAFTAR SISWA'!C34="","",'DAFTAR SISWA'!C34)</f>
        <v>MUHAMMAD HERI HERMAWAN</v>
      </c>
      <c r="D35" s="250" t="s">
        <v>35</v>
      </c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  <c r="AA35" s="251"/>
      <c r="AB35" s="251"/>
      <c r="AC35" s="251"/>
      <c r="AD35" s="241" t="e">
        <f t="shared" si="2"/>
        <v>#DIV/0!</v>
      </c>
      <c r="AE35" s="241">
        <f t="shared" si="3"/>
        <v>0</v>
      </c>
      <c r="AF35" s="241">
        <f t="shared" si="4"/>
        <v>2</v>
      </c>
      <c r="AG35" s="241"/>
      <c r="AH35" s="241"/>
      <c r="AI35" s="241"/>
      <c r="AJ35" s="261"/>
      <c r="AK35" s="261"/>
      <c r="AL35" s="261"/>
      <c r="AM35" s="261"/>
      <c r="AN35" s="261"/>
      <c r="AO35" s="261"/>
      <c r="AP35" s="261"/>
      <c r="AQ35" s="261"/>
      <c r="AR35" s="261"/>
      <c r="AS35" s="261"/>
      <c r="AT35" s="261"/>
      <c r="AU35" s="241"/>
      <c r="AV35" s="21"/>
      <c r="AW35" s="21"/>
      <c r="AX35" s="21"/>
      <c r="AY35" s="21"/>
      <c r="AZ35" s="21"/>
      <c r="BA35" s="21"/>
      <c r="BB35" s="21"/>
      <c r="BC35" s="21"/>
      <c r="BD35" s="21"/>
    </row>
    <row r="36" spans="1:56" ht="15.75" customHeight="1">
      <c r="A36" s="240">
        <v>28</v>
      </c>
      <c r="B36" s="249">
        <f>IF('DAFTAR SISWA'!B35="","",'DAFTAR SISWA'!B35)</f>
        <v>748</v>
      </c>
      <c r="C36" s="249" t="str">
        <f>IF('DAFTAR SISWA'!C35="","",'DAFTAR SISWA'!C35)</f>
        <v>MUHAMMAD KHOIRUL AMING</v>
      </c>
      <c r="D36" s="250" t="s">
        <v>35</v>
      </c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  <c r="AA36" s="251"/>
      <c r="AB36" s="251"/>
      <c r="AC36" s="251"/>
      <c r="AD36" s="241" t="e">
        <f t="shared" si="2"/>
        <v>#DIV/0!</v>
      </c>
      <c r="AE36" s="241">
        <f t="shared" si="3"/>
        <v>0</v>
      </c>
      <c r="AF36" s="241">
        <f t="shared" si="4"/>
        <v>2</v>
      </c>
      <c r="AG36" s="241"/>
      <c r="AH36" s="241"/>
      <c r="AI36" s="241"/>
      <c r="AJ36" s="261"/>
      <c r="AK36" s="261"/>
      <c r="AL36" s="261"/>
      <c r="AM36" s="261"/>
      <c r="AN36" s="261"/>
      <c r="AO36" s="261"/>
      <c r="AP36" s="261"/>
      <c r="AQ36" s="261"/>
      <c r="AR36" s="261"/>
      <c r="AS36" s="261"/>
      <c r="AT36" s="261"/>
      <c r="AU36" s="241"/>
      <c r="AV36" s="21"/>
      <c r="AW36" s="21"/>
      <c r="AX36" s="21"/>
      <c r="AY36" s="21"/>
      <c r="AZ36" s="21"/>
      <c r="BA36" s="21"/>
      <c r="BB36" s="21"/>
      <c r="BC36" s="21"/>
      <c r="BD36" s="21"/>
    </row>
    <row r="37" spans="1:56" ht="15.75" customHeight="1">
      <c r="A37" s="240">
        <v>29</v>
      </c>
      <c r="B37" s="249">
        <f>IF('DAFTAR SISWA'!B36="","",'DAFTAR SISWA'!B36)</f>
        <v>749</v>
      </c>
      <c r="C37" s="249" t="str">
        <f>IF('DAFTAR SISWA'!C36="","",'DAFTAR SISWA'!C36)</f>
        <v>MUHAMMAD RESA ADITYA</v>
      </c>
      <c r="D37" s="250" t="s">
        <v>35</v>
      </c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  <c r="AA37" s="251"/>
      <c r="AB37" s="251"/>
      <c r="AC37" s="251"/>
      <c r="AD37" s="241" t="e">
        <f t="shared" si="2"/>
        <v>#DIV/0!</v>
      </c>
      <c r="AE37" s="241">
        <f t="shared" si="3"/>
        <v>0</v>
      </c>
      <c r="AF37" s="241">
        <f t="shared" si="4"/>
        <v>2</v>
      </c>
      <c r="AG37" s="241"/>
      <c r="AH37" s="241"/>
      <c r="AI37" s="241"/>
      <c r="AJ37" s="261"/>
      <c r="AK37" s="261"/>
      <c r="AL37" s="261"/>
      <c r="AM37" s="261"/>
      <c r="AN37" s="261"/>
      <c r="AO37" s="261"/>
      <c r="AP37" s="261"/>
      <c r="AQ37" s="261"/>
      <c r="AR37" s="261"/>
      <c r="AS37" s="261"/>
      <c r="AT37" s="261"/>
      <c r="AU37" s="241"/>
      <c r="AV37" s="21"/>
      <c r="AW37" s="21"/>
      <c r="AX37" s="21"/>
      <c r="AY37" s="21"/>
      <c r="AZ37" s="21"/>
      <c r="BA37" s="21"/>
      <c r="BB37" s="21"/>
      <c r="BC37" s="21"/>
      <c r="BD37" s="21"/>
    </row>
    <row r="38" spans="1:56" ht="15.75" customHeight="1">
      <c r="A38" s="240">
        <v>30</v>
      </c>
      <c r="B38" s="249">
        <f>IF('DAFTAR SISWA'!B37="","",'DAFTAR SISWA'!B37)</f>
        <v>750</v>
      </c>
      <c r="C38" s="249" t="str">
        <f>IF('DAFTAR SISWA'!C37="","",'DAFTAR SISWA'!C37)</f>
        <v>MUHAMMAD SYAIFUL ANAM</v>
      </c>
      <c r="D38" s="250" t="s">
        <v>35</v>
      </c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41" t="e">
        <f t="shared" si="2"/>
        <v>#DIV/0!</v>
      </c>
      <c r="AE38" s="241">
        <f t="shared" si="3"/>
        <v>0</v>
      </c>
      <c r="AF38" s="241">
        <f t="shared" si="4"/>
        <v>2</v>
      </c>
      <c r="AG38" s="241"/>
      <c r="AH38" s="241"/>
      <c r="AI38" s="241"/>
      <c r="AJ38" s="261"/>
      <c r="AK38" s="261"/>
      <c r="AL38" s="261"/>
      <c r="AM38" s="261"/>
      <c r="AN38" s="261"/>
      <c r="AO38" s="261"/>
      <c r="AP38" s="261"/>
      <c r="AQ38" s="261"/>
      <c r="AR38" s="261"/>
      <c r="AS38" s="261"/>
      <c r="AT38" s="261"/>
      <c r="AU38" s="241"/>
      <c r="AV38" s="21"/>
      <c r="AW38" s="21"/>
      <c r="AX38" s="21"/>
      <c r="AY38" s="21"/>
      <c r="AZ38" s="21"/>
      <c r="BA38" s="21"/>
      <c r="BB38" s="21"/>
      <c r="BC38" s="21"/>
      <c r="BD38" s="21"/>
    </row>
    <row r="39" spans="1:56" ht="15.75" customHeight="1">
      <c r="A39" s="240">
        <v>31</v>
      </c>
      <c r="B39" s="249">
        <f>IF('DAFTAR SISWA'!B38="","",'DAFTAR SISWA'!B38)</f>
        <v>751</v>
      </c>
      <c r="C39" s="249" t="str">
        <f>IF('DAFTAR SISWA'!C38="","",'DAFTAR SISWA'!C38)</f>
        <v>MUKHAMAD ZULKIFLI</v>
      </c>
      <c r="D39" s="250" t="s">
        <v>35</v>
      </c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  <c r="AA39" s="251"/>
      <c r="AB39" s="251"/>
      <c r="AC39" s="251"/>
      <c r="AD39" s="241" t="e">
        <f t="shared" si="2"/>
        <v>#DIV/0!</v>
      </c>
      <c r="AE39" s="241">
        <f t="shared" si="3"/>
        <v>0</v>
      </c>
      <c r="AF39" s="241">
        <f t="shared" si="4"/>
        <v>2</v>
      </c>
      <c r="AG39" s="241"/>
      <c r="AH39" s="241"/>
      <c r="AI39" s="241"/>
      <c r="AJ39" s="261"/>
      <c r="AK39" s="261"/>
      <c r="AL39" s="261"/>
      <c r="AM39" s="261"/>
      <c r="AN39" s="261"/>
      <c r="AO39" s="261"/>
      <c r="AP39" s="261"/>
      <c r="AQ39" s="261"/>
      <c r="AR39" s="261"/>
      <c r="AS39" s="261"/>
      <c r="AT39" s="261"/>
      <c r="AU39" s="241"/>
      <c r="AV39" s="21"/>
      <c r="AW39" s="21"/>
      <c r="AX39" s="21"/>
      <c r="AY39" s="21"/>
      <c r="AZ39" s="21"/>
      <c r="BA39" s="21"/>
      <c r="BB39" s="21"/>
      <c r="BC39" s="21"/>
      <c r="BD39" s="21"/>
    </row>
    <row r="40" spans="1:56" ht="15.75" customHeight="1">
      <c r="A40" s="240">
        <v>32</v>
      </c>
      <c r="B40" s="249">
        <f>IF('DAFTAR SISWA'!B39="","",'DAFTAR SISWA'!B39)</f>
        <v>752</v>
      </c>
      <c r="C40" s="249" t="str">
        <f>IF('DAFTAR SISWA'!C39="","",'DAFTAR SISWA'!C39)</f>
        <v>NOFA BAGUS MAULANA</v>
      </c>
      <c r="D40" s="250" t="s">
        <v>35</v>
      </c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  <c r="AA40" s="251"/>
      <c r="AB40" s="251"/>
      <c r="AC40" s="251"/>
      <c r="AD40" s="241" t="e">
        <f t="shared" si="2"/>
        <v>#DIV/0!</v>
      </c>
      <c r="AE40" s="241">
        <f t="shared" si="3"/>
        <v>0</v>
      </c>
      <c r="AF40" s="241">
        <f t="shared" si="4"/>
        <v>2</v>
      </c>
      <c r="AG40" s="241"/>
      <c r="AH40" s="241"/>
      <c r="AI40" s="241"/>
      <c r="AJ40" s="261"/>
      <c r="AK40" s="261"/>
      <c r="AL40" s="261"/>
      <c r="AM40" s="261"/>
      <c r="AN40" s="261"/>
      <c r="AO40" s="261"/>
      <c r="AP40" s="261"/>
      <c r="AQ40" s="261"/>
      <c r="AR40" s="261"/>
      <c r="AS40" s="261"/>
      <c r="AT40" s="261"/>
      <c r="AU40" s="241"/>
      <c r="AV40" s="21"/>
      <c r="AW40" s="21"/>
      <c r="AX40" s="21"/>
      <c r="AY40" s="21"/>
      <c r="AZ40" s="21"/>
      <c r="BA40" s="21"/>
      <c r="BB40" s="21"/>
      <c r="BC40" s="21"/>
      <c r="BD40" s="21"/>
    </row>
    <row r="41" spans="1:56" ht="15.75" customHeight="1">
      <c r="A41" s="240">
        <v>33</v>
      </c>
      <c r="B41" s="249">
        <f>IF('DAFTAR SISWA'!B40="","",'DAFTAR SISWA'!B40)</f>
        <v>754</v>
      </c>
      <c r="C41" s="249" t="str">
        <f>IF('DAFTAR SISWA'!C40="","",'DAFTAR SISWA'!C40)</f>
        <v>RESA NOOR AF'IDAH</v>
      </c>
      <c r="D41" s="250" t="s">
        <v>35</v>
      </c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  <c r="AA41" s="251"/>
      <c r="AB41" s="251"/>
      <c r="AC41" s="251"/>
      <c r="AD41" s="241" t="e">
        <f t="shared" si="2"/>
        <v>#DIV/0!</v>
      </c>
      <c r="AE41" s="241">
        <f t="shared" si="3"/>
        <v>0</v>
      </c>
      <c r="AF41" s="241">
        <f t="shared" si="4"/>
        <v>2</v>
      </c>
      <c r="AG41" s="241"/>
      <c r="AH41" s="241"/>
      <c r="AI41" s="241"/>
      <c r="AJ41" s="261"/>
      <c r="AK41" s="261"/>
      <c r="AL41" s="261"/>
      <c r="AM41" s="261"/>
      <c r="AN41" s="261"/>
      <c r="AO41" s="261"/>
      <c r="AP41" s="261"/>
      <c r="AQ41" s="261"/>
      <c r="AR41" s="261"/>
      <c r="AS41" s="261"/>
      <c r="AT41" s="261"/>
      <c r="AU41" s="241"/>
      <c r="AV41" s="21"/>
      <c r="AW41" s="21"/>
      <c r="AX41" s="21"/>
      <c r="AY41" s="21"/>
      <c r="AZ41" s="21"/>
      <c r="BA41" s="21"/>
      <c r="BB41" s="21"/>
      <c r="BC41" s="21"/>
      <c r="BD41" s="21"/>
    </row>
    <row r="42" spans="1:56" ht="15.75" customHeight="1">
      <c r="A42" s="240">
        <v>34</v>
      </c>
      <c r="B42" s="249">
        <f>IF('DAFTAR SISWA'!B41="","",'DAFTAR SISWA'!B41)</f>
        <v>755</v>
      </c>
      <c r="C42" s="249" t="str">
        <f>IF('DAFTAR SISWA'!C41="","",'DAFTAR SISWA'!C41)</f>
        <v>RINA SUSANTI</v>
      </c>
      <c r="D42" s="250" t="s">
        <v>35</v>
      </c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  <c r="AA42" s="251"/>
      <c r="AB42" s="251"/>
      <c r="AC42" s="251"/>
      <c r="AD42" s="241" t="e">
        <f t="shared" si="2"/>
        <v>#DIV/0!</v>
      </c>
      <c r="AE42" s="241">
        <f t="shared" si="3"/>
        <v>0</v>
      </c>
      <c r="AF42" s="241">
        <f t="shared" si="4"/>
        <v>2</v>
      </c>
      <c r="AG42" s="241"/>
      <c r="AH42" s="241"/>
      <c r="AI42" s="241"/>
      <c r="AJ42" s="261"/>
      <c r="AK42" s="261"/>
      <c r="AL42" s="261"/>
      <c r="AM42" s="261"/>
      <c r="AN42" s="261"/>
      <c r="AO42" s="261"/>
      <c r="AP42" s="261"/>
      <c r="AQ42" s="261"/>
      <c r="AR42" s="261"/>
      <c r="AS42" s="261"/>
      <c r="AT42" s="261"/>
      <c r="AU42" s="241"/>
      <c r="AV42" s="21"/>
      <c r="AW42" s="21"/>
      <c r="AX42" s="21"/>
      <c r="AY42" s="21"/>
      <c r="AZ42" s="21"/>
      <c r="BA42" s="21"/>
      <c r="BB42" s="21"/>
      <c r="BC42" s="21"/>
      <c r="BD42" s="21"/>
    </row>
    <row r="43" spans="1:56" ht="15.75" customHeight="1">
      <c r="A43" s="240">
        <v>35</v>
      </c>
      <c r="B43" s="249">
        <f>IF('DAFTAR SISWA'!B42="","",'DAFTAR SISWA'!B42)</f>
        <v>756</v>
      </c>
      <c r="C43" s="249" t="str">
        <f>IF('DAFTAR SISWA'!C42="","",'DAFTAR SISWA'!C42)</f>
        <v>SAIFUR ROHMAN</v>
      </c>
      <c r="D43" s="250" t="s">
        <v>35</v>
      </c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  <c r="AA43" s="251"/>
      <c r="AB43" s="251"/>
      <c r="AC43" s="251"/>
      <c r="AD43" s="241" t="e">
        <f t="shared" si="2"/>
        <v>#DIV/0!</v>
      </c>
      <c r="AE43" s="241">
        <f t="shared" si="3"/>
        <v>0</v>
      </c>
      <c r="AF43" s="241">
        <f t="shared" si="4"/>
        <v>2</v>
      </c>
      <c r="AG43" s="241"/>
      <c r="AH43" s="241"/>
      <c r="AI43" s="241"/>
      <c r="AJ43" s="261"/>
      <c r="AK43" s="261"/>
      <c r="AL43" s="261"/>
      <c r="AM43" s="261"/>
      <c r="AN43" s="261"/>
      <c r="AO43" s="261"/>
      <c r="AP43" s="261"/>
      <c r="AQ43" s="261"/>
      <c r="AR43" s="261"/>
      <c r="AS43" s="261"/>
      <c r="AT43" s="261"/>
      <c r="AU43" s="241"/>
      <c r="AV43" s="21"/>
      <c r="AW43" s="21"/>
      <c r="AX43" s="21"/>
      <c r="AY43" s="21"/>
      <c r="AZ43" s="21"/>
      <c r="BA43" s="21"/>
      <c r="BB43" s="21"/>
      <c r="BC43" s="21"/>
      <c r="BD43" s="21"/>
    </row>
    <row r="44" spans="1:56" ht="15.75" customHeight="1">
      <c r="A44" s="240">
        <v>36</v>
      </c>
      <c r="B44" s="249">
        <f>IF('DAFTAR SISWA'!B43="","",'DAFTAR SISWA'!B43)</f>
        <v>757</v>
      </c>
      <c r="C44" s="249" t="str">
        <f>IF('DAFTAR SISWA'!C43="","",'DAFTAR SISWA'!C43)</f>
        <v>VITA ARUM AMEILIA</v>
      </c>
      <c r="D44" s="250" t="s">
        <v>35</v>
      </c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  <c r="AA44" s="251"/>
      <c r="AB44" s="251"/>
      <c r="AC44" s="251"/>
      <c r="AD44" s="241" t="e">
        <f t="shared" si="2"/>
        <v>#DIV/0!</v>
      </c>
      <c r="AE44" s="241">
        <f t="shared" si="3"/>
        <v>0</v>
      </c>
      <c r="AF44" s="241">
        <f t="shared" si="4"/>
        <v>2</v>
      </c>
      <c r="AG44" s="241"/>
      <c r="AH44" s="241"/>
      <c r="AI44" s="241"/>
      <c r="AJ44" s="261"/>
      <c r="AK44" s="261"/>
      <c r="AL44" s="261"/>
      <c r="AM44" s="261"/>
      <c r="AN44" s="261"/>
      <c r="AO44" s="261"/>
      <c r="AP44" s="261"/>
      <c r="AQ44" s="261"/>
      <c r="AR44" s="261"/>
      <c r="AS44" s="261"/>
      <c r="AT44" s="261"/>
      <c r="AU44" s="241"/>
      <c r="AV44" s="21"/>
      <c r="AW44" s="21"/>
      <c r="AX44" s="21"/>
      <c r="AY44" s="21"/>
      <c r="AZ44" s="21"/>
      <c r="BA44" s="21"/>
      <c r="BB44" s="21"/>
      <c r="BC44" s="21"/>
      <c r="BD44" s="21"/>
    </row>
    <row r="45" spans="1:56" ht="15.75" customHeight="1">
      <c r="A45" s="240">
        <v>37</v>
      </c>
      <c r="B45" s="249">
        <f>IF('DAFTAR SISWA'!B44="","",'DAFTAR SISWA'!B44)</f>
        <v>758</v>
      </c>
      <c r="C45" s="249" t="str">
        <f>IF('DAFTAR SISWA'!C44="","",'DAFTAR SISWA'!C44)</f>
        <v>VITRI HANDAYANI</v>
      </c>
      <c r="D45" s="250" t="s">
        <v>35</v>
      </c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  <c r="AA45" s="251"/>
      <c r="AB45" s="251"/>
      <c r="AC45" s="251"/>
      <c r="AD45" s="241" t="e">
        <f t="shared" si="2"/>
        <v>#DIV/0!</v>
      </c>
      <c r="AE45" s="241">
        <f t="shared" si="3"/>
        <v>0</v>
      </c>
      <c r="AF45" s="241">
        <f t="shared" si="4"/>
        <v>2</v>
      </c>
      <c r="AG45" s="241"/>
      <c r="AH45" s="241"/>
      <c r="AI45" s="241"/>
      <c r="AJ45" s="261"/>
      <c r="AK45" s="261"/>
      <c r="AL45" s="261"/>
      <c r="AM45" s="261"/>
      <c r="AN45" s="261"/>
      <c r="AO45" s="261"/>
      <c r="AP45" s="261"/>
      <c r="AQ45" s="261"/>
      <c r="AR45" s="261"/>
      <c r="AS45" s="261"/>
      <c r="AT45" s="261"/>
      <c r="AU45" s="241"/>
      <c r="AV45" s="21"/>
      <c r="AW45" s="21"/>
      <c r="AX45" s="21"/>
      <c r="AY45" s="21"/>
      <c r="AZ45" s="21"/>
      <c r="BA45" s="21"/>
      <c r="BB45" s="21"/>
      <c r="BC45" s="21"/>
      <c r="BD45" s="21"/>
    </row>
    <row r="46" spans="1:56" ht="15.75" customHeight="1">
      <c r="A46" s="240">
        <v>38</v>
      </c>
      <c r="B46" s="249" t="str">
        <f>IF('DAFTAR SISWA'!B45="","",'DAFTAR SISWA'!B45)</f>
        <v/>
      </c>
      <c r="C46" s="249" t="str">
        <f>IF('DAFTAR SISWA'!C45="","",'DAFTAR SISWA'!C45)</f>
        <v/>
      </c>
      <c r="D46" s="250" t="s">
        <v>35</v>
      </c>
      <c r="E46" s="256"/>
      <c r="F46" s="251"/>
      <c r="G46" s="256"/>
      <c r="H46" s="251"/>
      <c r="I46" s="256"/>
      <c r="J46" s="256"/>
      <c r="K46" s="256"/>
      <c r="L46" s="251"/>
      <c r="M46" s="256"/>
      <c r="N46" s="256"/>
      <c r="O46" s="256"/>
      <c r="P46" s="256"/>
      <c r="Q46" s="256"/>
      <c r="R46" s="256"/>
      <c r="S46" s="256"/>
      <c r="T46" s="251"/>
      <c r="U46" s="257"/>
      <c r="V46" s="251"/>
      <c r="W46" s="251"/>
      <c r="X46" s="251"/>
      <c r="Y46" s="251"/>
      <c r="Z46" s="251"/>
      <c r="AA46" s="251"/>
      <c r="AB46" s="251"/>
      <c r="AC46" s="256"/>
      <c r="AD46" s="241" t="e">
        <f t="shared" si="2"/>
        <v>#DIV/0!</v>
      </c>
      <c r="AE46" s="241">
        <f t="shared" si="3"/>
        <v>0</v>
      </c>
      <c r="AF46" s="241">
        <f t="shared" si="4"/>
        <v>2</v>
      </c>
      <c r="AG46" s="241"/>
      <c r="AH46" s="241"/>
      <c r="AI46" s="241"/>
      <c r="AJ46" s="261"/>
      <c r="AK46" s="261"/>
      <c r="AL46" s="261"/>
      <c r="AM46" s="261"/>
      <c r="AN46" s="261"/>
      <c r="AO46" s="261"/>
      <c r="AP46" s="261"/>
      <c r="AQ46" s="261"/>
      <c r="AR46" s="261"/>
      <c r="AS46" s="261"/>
      <c r="AT46" s="261"/>
      <c r="AU46" s="241"/>
      <c r="AV46" s="21"/>
      <c r="AW46" s="21"/>
      <c r="AX46" s="21"/>
      <c r="AY46" s="21"/>
      <c r="AZ46" s="21"/>
      <c r="BA46" s="21"/>
      <c r="BB46" s="21"/>
      <c r="BC46" s="21"/>
      <c r="BD46" s="21"/>
    </row>
    <row r="47" spans="1:56" ht="15.75" customHeight="1">
      <c r="A47" s="240">
        <v>39</v>
      </c>
      <c r="B47" s="249" t="str">
        <f>IF('DAFTAR SISWA'!B46="","",'DAFTAR SISWA'!B46)</f>
        <v/>
      </c>
      <c r="C47" s="249" t="str">
        <f>IF('DAFTAR SISWA'!C46="","",'DAFTAR SISWA'!C46)</f>
        <v/>
      </c>
      <c r="D47" s="250" t="s">
        <v>35</v>
      </c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  <c r="AA47" s="251"/>
      <c r="AB47" s="251"/>
      <c r="AC47" s="251"/>
      <c r="AD47" s="241" t="e">
        <f t="shared" si="2"/>
        <v>#DIV/0!</v>
      </c>
      <c r="AE47" s="241">
        <f t="shared" si="3"/>
        <v>0</v>
      </c>
      <c r="AF47" s="241">
        <f t="shared" si="4"/>
        <v>2</v>
      </c>
      <c r="AG47" s="241"/>
      <c r="AH47" s="241"/>
      <c r="AI47" s="241"/>
      <c r="AJ47" s="261"/>
      <c r="AK47" s="261"/>
      <c r="AL47" s="261"/>
      <c r="AM47" s="261"/>
      <c r="AN47" s="261"/>
      <c r="AO47" s="261"/>
      <c r="AP47" s="261"/>
      <c r="AQ47" s="261"/>
      <c r="AR47" s="261"/>
      <c r="AS47" s="261"/>
      <c r="AT47" s="261"/>
      <c r="AU47" s="241"/>
      <c r="AV47" s="21"/>
      <c r="AW47" s="21"/>
      <c r="AX47" s="21"/>
      <c r="AY47" s="21"/>
      <c r="AZ47" s="21"/>
      <c r="BA47" s="21"/>
      <c r="BB47" s="21"/>
      <c r="BC47" s="21"/>
      <c r="BD47" s="21"/>
    </row>
    <row r="48" spans="1:56" ht="15.75" customHeight="1">
      <c r="A48" s="240">
        <v>40</v>
      </c>
      <c r="B48" s="249" t="str">
        <f>IF('DAFTAR SISWA'!B47="","",'DAFTAR SISWA'!B47)</f>
        <v/>
      </c>
      <c r="C48" s="249" t="str">
        <f>IF('DAFTAR SISWA'!C47="","",'DAFTAR SISWA'!C47)</f>
        <v/>
      </c>
      <c r="D48" s="250" t="s">
        <v>35</v>
      </c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  <c r="AA48" s="251"/>
      <c r="AB48" s="251"/>
      <c r="AC48" s="251"/>
      <c r="AD48" s="241"/>
      <c r="AE48" s="241"/>
      <c r="AF48" s="241"/>
      <c r="AG48" s="241"/>
      <c r="AH48" s="241"/>
      <c r="AI48" s="241"/>
      <c r="AJ48" s="261"/>
      <c r="AK48" s="261"/>
      <c r="AL48" s="261"/>
      <c r="AM48" s="261"/>
      <c r="AN48" s="261"/>
      <c r="AO48" s="261"/>
      <c r="AP48" s="261"/>
      <c r="AQ48" s="261"/>
      <c r="AR48" s="261"/>
      <c r="AS48" s="261"/>
      <c r="AT48" s="261"/>
      <c r="AU48" s="241"/>
      <c r="AV48" s="21"/>
      <c r="AW48" s="21"/>
      <c r="AX48" s="21"/>
      <c r="AY48" s="21"/>
      <c r="AZ48" s="21"/>
      <c r="BA48" s="21"/>
      <c r="BB48" s="21"/>
      <c r="BC48" s="21"/>
      <c r="BD48" s="21"/>
    </row>
    <row r="49" spans="1:56" ht="15.75" customHeight="1">
      <c r="A49" s="240">
        <v>41</v>
      </c>
      <c r="B49" s="249" t="str">
        <f>IF('DAFTAR SISWA'!B48="","",'DAFTAR SISWA'!B48)</f>
        <v/>
      </c>
      <c r="C49" s="249" t="str">
        <f>IF('DAFTAR SISWA'!C48="","",'DAFTAR SISWA'!C48)</f>
        <v/>
      </c>
      <c r="D49" s="250" t="s">
        <v>35</v>
      </c>
      <c r="E49" s="258"/>
      <c r="F49" s="258"/>
      <c r="G49" s="258"/>
      <c r="H49" s="258"/>
      <c r="I49" s="258"/>
      <c r="J49" s="258"/>
      <c r="K49" s="252"/>
      <c r="L49" s="258"/>
      <c r="M49" s="252"/>
      <c r="N49" s="252"/>
      <c r="O49" s="252"/>
      <c r="P49" s="252"/>
      <c r="Q49" s="252"/>
      <c r="R49" s="258"/>
      <c r="S49" s="258"/>
      <c r="T49" s="252"/>
      <c r="U49" s="258"/>
      <c r="V49" s="252"/>
      <c r="W49" s="252"/>
      <c r="X49" s="252"/>
      <c r="Y49" s="252"/>
      <c r="Z49" s="252"/>
      <c r="AA49" s="252"/>
      <c r="AB49" s="252"/>
      <c r="AC49" s="258"/>
      <c r="AD49" s="241"/>
      <c r="AE49" s="241"/>
      <c r="AF49" s="241"/>
      <c r="AG49" s="241"/>
      <c r="AH49" s="241"/>
      <c r="AI49" s="241"/>
      <c r="AJ49" s="261"/>
      <c r="AK49" s="261"/>
      <c r="AL49" s="261"/>
      <c r="AM49" s="261"/>
      <c r="AN49" s="261"/>
      <c r="AO49" s="261"/>
      <c r="AP49" s="261"/>
      <c r="AQ49" s="261"/>
      <c r="AR49" s="261"/>
      <c r="AS49" s="261"/>
      <c r="AT49" s="261"/>
      <c r="AU49" s="241"/>
      <c r="AV49" s="21"/>
      <c r="AW49" s="21"/>
      <c r="AX49" s="21"/>
      <c r="AY49" s="21"/>
      <c r="AZ49" s="21"/>
      <c r="BA49" s="21"/>
      <c r="BB49" s="21"/>
      <c r="BC49" s="21"/>
      <c r="BD49" s="21"/>
    </row>
    <row r="50" spans="1:56" ht="15.75" customHeight="1">
      <c r="A50" s="240">
        <v>42</v>
      </c>
      <c r="B50" s="249" t="str">
        <f>IF('DAFTAR SISWA'!B49="","",'DAFTAR SISWA'!B49)</f>
        <v/>
      </c>
      <c r="C50" s="249" t="str">
        <f>IF('DAFTAR SISWA'!C49="","",'DAFTAR SISWA'!C49)</f>
        <v/>
      </c>
      <c r="D50" s="250" t="s">
        <v>35</v>
      </c>
      <c r="E50" s="258"/>
      <c r="F50" s="258"/>
      <c r="G50" s="258"/>
      <c r="H50" s="258"/>
      <c r="I50" s="258"/>
      <c r="J50" s="258"/>
      <c r="K50" s="252"/>
      <c r="L50" s="258"/>
      <c r="M50" s="252"/>
      <c r="N50" s="252"/>
      <c r="O50" s="252"/>
      <c r="P50" s="252"/>
      <c r="Q50" s="252"/>
      <c r="R50" s="258"/>
      <c r="S50" s="258"/>
      <c r="T50" s="252"/>
      <c r="U50" s="258"/>
      <c r="V50" s="252"/>
      <c r="W50" s="252"/>
      <c r="X50" s="252"/>
      <c r="Y50" s="252"/>
      <c r="Z50" s="252"/>
      <c r="AA50" s="252"/>
      <c r="AB50" s="252"/>
      <c r="AC50" s="258"/>
      <c r="AD50" s="241"/>
      <c r="AE50" s="241"/>
      <c r="AF50" s="241"/>
      <c r="AG50" s="241"/>
      <c r="AH50" s="241"/>
      <c r="AI50" s="241"/>
      <c r="AJ50" s="261"/>
      <c r="AK50" s="261"/>
      <c r="AL50" s="261"/>
      <c r="AM50" s="261"/>
      <c r="AN50" s="261"/>
      <c r="AO50" s="261"/>
      <c r="AP50" s="261"/>
      <c r="AQ50" s="261"/>
      <c r="AR50" s="261"/>
      <c r="AS50" s="261"/>
      <c r="AT50" s="261"/>
      <c r="AU50" s="241"/>
      <c r="AV50" s="21"/>
      <c r="AW50" s="21"/>
      <c r="AX50" s="21"/>
      <c r="AY50" s="21"/>
      <c r="AZ50" s="21"/>
      <c r="BA50" s="21"/>
      <c r="BB50" s="21"/>
      <c r="BC50" s="21"/>
      <c r="BD50" s="21"/>
    </row>
    <row r="51" spans="1:56" ht="15.75" customHeight="1">
      <c r="A51" s="240">
        <v>43</v>
      </c>
      <c r="B51" s="249" t="str">
        <f>IF('DAFTAR SISWA'!B50="","",'DAFTAR SISWA'!B50)</f>
        <v/>
      </c>
      <c r="C51" s="249" t="str">
        <f>IF('DAFTAR SISWA'!C50="","",'DAFTAR SISWA'!C50)</f>
        <v/>
      </c>
      <c r="D51" s="250" t="s">
        <v>35</v>
      </c>
      <c r="E51" s="258"/>
      <c r="F51" s="258"/>
      <c r="G51" s="258"/>
      <c r="H51" s="258"/>
      <c r="I51" s="258"/>
      <c r="J51" s="258"/>
      <c r="K51" s="252"/>
      <c r="L51" s="258"/>
      <c r="M51" s="252"/>
      <c r="N51" s="252"/>
      <c r="O51" s="252"/>
      <c r="P51" s="252"/>
      <c r="Q51" s="252"/>
      <c r="R51" s="258"/>
      <c r="S51" s="258"/>
      <c r="T51" s="252"/>
      <c r="U51" s="258"/>
      <c r="V51" s="252"/>
      <c r="W51" s="252"/>
      <c r="X51" s="252"/>
      <c r="Y51" s="252"/>
      <c r="Z51" s="252"/>
      <c r="AA51" s="252"/>
      <c r="AB51" s="252"/>
      <c r="AC51" s="258"/>
      <c r="AD51" s="241"/>
      <c r="AE51" s="241"/>
      <c r="AF51" s="241"/>
      <c r="AG51" s="241"/>
      <c r="AH51" s="241"/>
      <c r="AI51" s="241"/>
      <c r="AJ51" s="261"/>
      <c r="AK51" s="261"/>
      <c r="AL51" s="261"/>
      <c r="AM51" s="261"/>
      <c r="AN51" s="261"/>
      <c r="AO51" s="261"/>
      <c r="AP51" s="261"/>
      <c r="AQ51" s="261"/>
      <c r="AR51" s="261"/>
      <c r="AS51" s="261"/>
      <c r="AT51" s="261"/>
      <c r="AU51" s="241"/>
      <c r="AV51" s="21"/>
      <c r="AW51" s="21"/>
      <c r="AX51" s="21"/>
      <c r="AY51" s="21"/>
      <c r="AZ51" s="21"/>
      <c r="BA51" s="21"/>
      <c r="BB51" s="21"/>
      <c r="BC51" s="21"/>
      <c r="BD51" s="21"/>
    </row>
    <row r="52" spans="1:56">
      <c r="C52" s="11"/>
    </row>
    <row r="53" spans="1:56">
      <c r="B53" s="13" t="s">
        <v>37</v>
      </c>
      <c r="C53" s="14">
        <f>COUNTIF(D9:D51,"L")</f>
        <v>39</v>
      </c>
    </row>
    <row r="54" spans="1:56">
      <c r="B54" s="13" t="s">
        <v>38</v>
      </c>
      <c r="C54" s="14">
        <f>COUNTIF(D9:D51,"P")</f>
        <v>4</v>
      </c>
    </row>
    <row r="55" spans="1:56">
      <c r="B55" s="12" t="s">
        <v>39</v>
      </c>
      <c r="C55" s="11">
        <f>SUM(C53:C54)</f>
        <v>43</v>
      </c>
    </row>
    <row r="57" spans="1:56">
      <c r="S57" s="20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</sheetData>
  <mergeCells count="16">
    <mergeCell ref="A1:AF1"/>
    <mergeCell ref="A6:A7"/>
    <mergeCell ref="C6:C7"/>
    <mergeCell ref="E6:I6"/>
    <mergeCell ref="J6:R6"/>
    <mergeCell ref="S6:AB6"/>
    <mergeCell ref="AU6:AU7"/>
    <mergeCell ref="AJ6:AM6"/>
    <mergeCell ref="B6:B7"/>
    <mergeCell ref="AG6:AI6"/>
    <mergeCell ref="AN6:AP6"/>
    <mergeCell ref="AQ6:AS6"/>
    <mergeCell ref="AT6:AT7"/>
    <mergeCell ref="AE6:AE7"/>
    <mergeCell ref="AD6:AD7"/>
    <mergeCell ref="AF6:AF7"/>
  </mergeCells>
  <dataValidations count="1">
    <dataValidation type="decimal" allowBlank="1" showErrorMessage="1" errorTitle="Perhatian" error="Input nilai anda salah gunakan nilai 0 - 10" sqref="E9:AC51">
      <formula1>0</formula1>
      <formula2>100</formula2>
    </dataValidation>
  </dataValidations>
  <printOptions horizontalCentered="1"/>
  <pageMargins left="0.39370078740157483" right="0.39370078740157483" top="0.39370078740157483" bottom="0.39370078740157483" header="0" footer="0"/>
  <pageSetup paperSize="258" scale="110" orientation="landscape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C00000"/>
  </sheetPr>
  <dimension ref="A1:HQ100"/>
  <sheetViews>
    <sheetView showGridLines="0" tabSelected="1" topLeftCell="A48" zoomScale="90" zoomScaleNormal="90" zoomScaleSheetLayoutView="115" workbookViewId="0">
      <selection activeCell="M50" sqref="M50"/>
    </sheetView>
  </sheetViews>
  <sheetFormatPr defaultRowHeight="12"/>
  <cols>
    <col min="1" max="1" width="3.140625" style="141" customWidth="1"/>
    <col min="2" max="2" width="10.42578125" style="141" customWidth="1"/>
    <col min="3" max="3" width="17.140625" style="141" customWidth="1"/>
    <col min="4" max="4" width="5.140625" style="199" customWidth="1"/>
    <col min="5" max="5" width="6" style="142" customWidth="1"/>
    <col min="6" max="6" width="14.85546875" style="199" customWidth="1"/>
    <col min="7" max="7" width="12.140625" style="141" customWidth="1"/>
    <col min="8" max="8" width="10.7109375" style="141" customWidth="1"/>
    <col min="9" max="9" width="4.7109375" style="141" hidden="1" customWidth="1"/>
    <col min="10" max="10" width="38.7109375" style="141" customWidth="1"/>
    <col min="11" max="11" width="1" style="144" customWidth="1"/>
    <col min="12" max="12" width="9.140625" style="141" customWidth="1"/>
    <col min="13" max="13" width="9.140625" style="133" customWidth="1"/>
    <col min="14" max="20" width="9.140625" style="141" customWidth="1"/>
    <col min="21" max="16384" width="9.140625" style="141"/>
  </cols>
  <sheetData>
    <row r="1" spans="1:225" s="1" customFormat="1" ht="20.25">
      <c r="A1" s="141"/>
      <c r="B1" s="141"/>
      <c r="C1" s="141"/>
      <c r="D1" s="199"/>
      <c r="E1" s="142"/>
      <c r="F1" s="199"/>
      <c r="G1" s="141"/>
      <c r="H1" s="326" t="s">
        <v>0</v>
      </c>
      <c r="I1" s="326"/>
      <c r="J1" s="143">
        <v>1</v>
      </c>
      <c r="K1" s="144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  <c r="HE1" s="133"/>
      <c r="HF1" s="133"/>
      <c r="HG1" s="133"/>
      <c r="HH1" s="133"/>
      <c r="HI1" s="133"/>
      <c r="HJ1" s="133"/>
      <c r="HK1" s="133"/>
      <c r="HL1" s="133"/>
      <c r="HM1" s="133"/>
      <c r="HN1" s="133"/>
      <c r="HO1" s="133"/>
      <c r="HP1" s="133"/>
      <c r="HQ1" s="133"/>
    </row>
    <row r="2" spans="1:225" s="159" customFormat="1" ht="29.25" customHeight="1">
      <c r="A2" s="327" t="s">
        <v>62</v>
      </c>
      <c r="B2" s="327"/>
      <c r="C2" s="327"/>
      <c r="D2" s="327"/>
      <c r="E2" s="327"/>
      <c r="F2" s="327"/>
      <c r="G2" s="327"/>
      <c r="H2" s="327"/>
      <c r="I2" s="327"/>
      <c r="J2" s="327"/>
      <c r="K2" s="214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0"/>
      <c r="BS2" s="160"/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0"/>
      <c r="CJ2" s="160"/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0"/>
      <c r="DA2" s="160"/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0"/>
      <c r="DR2" s="160"/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0"/>
      <c r="EI2" s="160"/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0"/>
      <c r="EZ2" s="160"/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0"/>
      <c r="FQ2" s="160"/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0"/>
      <c r="GH2" s="160"/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0"/>
      <c r="GY2" s="160"/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0"/>
      <c r="HP2" s="160"/>
      <c r="HQ2" s="160"/>
    </row>
    <row r="3" spans="1:225" s="75" customFormat="1" ht="16.5" customHeight="1">
      <c r="A3" s="74" t="s">
        <v>43</v>
      </c>
      <c r="C3" s="103" t="str">
        <f>VLOOKUP($J$1,'ENTRI NILAI PILIH TAB INI'!$A$9:$AC$51,3)</f>
        <v>AAN MIFTAHUDIN</v>
      </c>
      <c r="D3" s="200"/>
      <c r="E3" s="76"/>
      <c r="G3" s="74" t="s">
        <v>1</v>
      </c>
      <c r="I3" s="77"/>
      <c r="J3" s="106" t="str">
        <f>nama_mapel!$J$3</f>
        <v xml:space="preserve"> XII / 5</v>
      </c>
      <c r="K3" s="145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  <c r="HE3" s="134"/>
      <c r="HF3" s="134"/>
      <c r="HG3" s="134"/>
      <c r="HH3" s="134"/>
      <c r="HI3" s="134"/>
      <c r="HJ3" s="134"/>
      <c r="HK3" s="134"/>
      <c r="HL3" s="134"/>
      <c r="HM3" s="134"/>
      <c r="HN3" s="134"/>
      <c r="HO3" s="134"/>
      <c r="HP3" s="134"/>
      <c r="HQ3" s="134"/>
    </row>
    <row r="4" spans="1:225" s="75" customFormat="1" ht="16.5" customHeight="1">
      <c r="A4" s="74" t="s">
        <v>2</v>
      </c>
      <c r="C4" s="103" t="str">
        <f>IF(VLOOKUP($J$1,'ENTRI NILAI PILIH TAB INI'!$A$9:$AC$51,2)&lt;100,"00","0")&amp;VLOOKUP($J$1,'ENTRI NILAI PILIH TAB INI'!$A$9:$AC$51,2)</f>
        <v>0721</v>
      </c>
      <c r="D4" s="201"/>
      <c r="E4" s="77"/>
      <c r="G4" s="74" t="s">
        <v>3</v>
      </c>
      <c r="I4" s="77"/>
      <c r="J4" s="106" t="str">
        <f>nama_mapel!$H$4</f>
        <v>2015-2016</v>
      </c>
      <c r="K4" s="145"/>
      <c r="L4" s="134"/>
      <c r="M4" s="134" t="str">
        <f>nama_mapel!$H$4</f>
        <v>2015-2016</v>
      </c>
      <c r="N4" s="134"/>
      <c r="O4" s="134"/>
      <c r="P4" s="134" t="s">
        <v>46</v>
      </c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4"/>
      <c r="GG4" s="134"/>
      <c r="GH4" s="134"/>
      <c r="GI4" s="134"/>
      <c r="GJ4" s="134"/>
      <c r="GK4" s="134"/>
      <c r="GL4" s="134"/>
      <c r="GM4" s="134"/>
      <c r="GN4" s="134"/>
      <c r="GO4" s="134"/>
      <c r="GP4" s="134"/>
      <c r="GQ4" s="134"/>
      <c r="GR4" s="134"/>
      <c r="GS4" s="134"/>
      <c r="GT4" s="134"/>
      <c r="GU4" s="134"/>
      <c r="GV4" s="134"/>
      <c r="GW4" s="134"/>
      <c r="GX4" s="134"/>
      <c r="GY4" s="134"/>
      <c r="GZ4" s="134"/>
      <c r="HA4" s="134"/>
      <c r="HB4" s="134"/>
      <c r="HC4" s="134"/>
      <c r="HD4" s="134"/>
      <c r="HE4" s="134"/>
      <c r="HF4" s="134"/>
      <c r="HG4" s="134"/>
      <c r="HH4" s="134"/>
      <c r="HI4" s="134"/>
      <c r="HJ4" s="134"/>
      <c r="HK4" s="134"/>
      <c r="HL4" s="134"/>
      <c r="HM4" s="134"/>
      <c r="HN4" s="134"/>
      <c r="HO4" s="134"/>
      <c r="HP4" s="134"/>
      <c r="HQ4" s="134"/>
    </row>
    <row r="5" spans="1:225" s="75" customFormat="1" ht="16.5" customHeight="1">
      <c r="A5" s="74" t="s">
        <v>27</v>
      </c>
      <c r="C5" s="103" t="s">
        <v>82</v>
      </c>
      <c r="D5" s="201"/>
      <c r="E5" s="77"/>
      <c r="G5" s="74" t="s">
        <v>4</v>
      </c>
      <c r="I5" s="77"/>
      <c r="J5" s="106" t="str">
        <f>nama_mapel!$J$5</f>
        <v>Rekayasa Perangkat Lunak</v>
      </c>
      <c r="K5" s="145"/>
      <c r="L5" s="134"/>
      <c r="M5" s="134" t="str">
        <f>nama_mapel!$J$5</f>
        <v>Rekayasa Perangkat Lunak</v>
      </c>
      <c r="N5" s="134"/>
      <c r="O5" s="134"/>
      <c r="P5" s="134" t="s">
        <v>44</v>
      </c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  <c r="GG5" s="134"/>
      <c r="GH5" s="134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134"/>
      <c r="HE5" s="134"/>
      <c r="HF5" s="134"/>
      <c r="HG5" s="134"/>
      <c r="HH5" s="134"/>
      <c r="HI5" s="134"/>
      <c r="HJ5" s="134"/>
      <c r="HK5" s="134"/>
      <c r="HL5" s="134"/>
      <c r="HM5" s="134"/>
      <c r="HN5" s="134"/>
      <c r="HO5" s="134"/>
      <c r="HP5" s="134"/>
      <c r="HQ5" s="134"/>
    </row>
    <row r="6" spans="1:225" s="3" customFormat="1" ht="15.75" customHeight="1" thickBot="1">
      <c r="A6" s="77"/>
      <c r="B6" s="74"/>
      <c r="C6" s="74"/>
      <c r="D6" s="77"/>
      <c r="E6" s="78"/>
      <c r="F6" s="77"/>
      <c r="G6" s="77"/>
      <c r="H6" s="74"/>
      <c r="I6" s="77"/>
      <c r="J6" s="77"/>
      <c r="K6" s="146"/>
      <c r="L6" s="135"/>
      <c r="M6" s="135"/>
      <c r="N6" s="135"/>
      <c r="O6" s="135"/>
      <c r="P6" s="135" t="s">
        <v>45</v>
      </c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5"/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35"/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5"/>
      <c r="CQ6" s="135"/>
      <c r="CR6" s="135"/>
      <c r="CS6" s="135"/>
      <c r="CT6" s="135"/>
      <c r="CU6" s="135"/>
      <c r="CV6" s="135"/>
      <c r="CW6" s="135"/>
      <c r="CX6" s="135"/>
      <c r="CY6" s="135"/>
      <c r="CZ6" s="135"/>
      <c r="DA6" s="135"/>
      <c r="DB6" s="135"/>
      <c r="DC6" s="135"/>
      <c r="DD6" s="135"/>
      <c r="DE6" s="135"/>
      <c r="DF6" s="135"/>
      <c r="DG6" s="135"/>
      <c r="DH6" s="135"/>
      <c r="DI6" s="135"/>
      <c r="DJ6" s="135"/>
      <c r="DK6" s="135"/>
      <c r="DL6" s="135"/>
      <c r="DM6" s="135"/>
      <c r="DN6" s="135"/>
      <c r="DO6" s="135"/>
      <c r="DP6" s="135"/>
      <c r="DQ6" s="135"/>
      <c r="DR6" s="135"/>
      <c r="DS6" s="135"/>
      <c r="DT6" s="135"/>
      <c r="DU6" s="135"/>
      <c r="DV6" s="135"/>
      <c r="DW6" s="135"/>
      <c r="DX6" s="135"/>
      <c r="DY6" s="135"/>
      <c r="DZ6" s="135"/>
      <c r="EA6" s="135"/>
      <c r="EB6" s="135"/>
      <c r="EC6" s="135"/>
      <c r="ED6" s="135"/>
      <c r="EE6" s="135"/>
      <c r="EF6" s="135"/>
      <c r="EG6" s="135"/>
      <c r="EH6" s="135"/>
      <c r="EI6" s="135"/>
      <c r="EJ6" s="135"/>
      <c r="EK6" s="135"/>
      <c r="EL6" s="135"/>
      <c r="EM6" s="135"/>
      <c r="EN6" s="135"/>
      <c r="EO6" s="135"/>
      <c r="EP6" s="135"/>
      <c r="EQ6" s="135"/>
      <c r="ER6" s="135"/>
      <c r="ES6" s="135"/>
      <c r="ET6" s="135"/>
      <c r="EU6" s="135"/>
      <c r="EV6" s="135"/>
      <c r="EW6" s="135"/>
      <c r="EX6" s="135"/>
      <c r="EY6" s="135"/>
      <c r="EZ6" s="135"/>
      <c r="FA6" s="135"/>
      <c r="FB6" s="135"/>
      <c r="FC6" s="135"/>
      <c r="FD6" s="135"/>
      <c r="FE6" s="135"/>
      <c r="FF6" s="135"/>
      <c r="FG6" s="135"/>
      <c r="FH6" s="135"/>
      <c r="FI6" s="135"/>
      <c r="FJ6" s="135"/>
      <c r="FK6" s="135"/>
      <c r="FL6" s="135"/>
      <c r="FM6" s="135"/>
      <c r="FN6" s="135"/>
      <c r="FO6" s="135"/>
      <c r="FP6" s="135"/>
      <c r="FQ6" s="135"/>
      <c r="FR6" s="135"/>
      <c r="FS6" s="135"/>
      <c r="FT6" s="135"/>
      <c r="FU6" s="135"/>
      <c r="FV6" s="135"/>
      <c r="FW6" s="135"/>
      <c r="FX6" s="135"/>
      <c r="FY6" s="135"/>
      <c r="FZ6" s="135"/>
      <c r="GA6" s="135"/>
      <c r="GB6" s="135"/>
      <c r="GC6" s="135"/>
      <c r="GD6" s="135"/>
      <c r="GE6" s="135"/>
      <c r="GF6" s="135"/>
      <c r="GG6" s="135"/>
      <c r="GH6" s="135"/>
      <c r="GI6" s="135"/>
      <c r="GJ6" s="135"/>
      <c r="GK6" s="135"/>
      <c r="GL6" s="135"/>
      <c r="GM6" s="135"/>
      <c r="GN6" s="135"/>
      <c r="GO6" s="135"/>
      <c r="GP6" s="135"/>
      <c r="GQ6" s="135"/>
      <c r="GR6" s="135"/>
      <c r="GS6" s="135"/>
      <c r="GT6" s="135"/>
      <c r="GU6" s="135"/>
      <c r="GV6" s="135"/>
      <c r="GW6" s="135"/>
      <c r="GX6" s="135"/>
      <c r="GY6" s="135"/>
      <c r="GZ6" s="135"/>
      <c r="HA6" s="135"/>
      <c r="HB6" s="135"/>
      <c r="HC6" s="135"/>
      <c r="HD6" s="135"/>
      <c r="HE6" s="135"/>
      <c r="HF6" s="135"/>
      <c r="HG6" s="135"/>
      <c r="HH6" s="135"/>
      <c r="HI6" s="135"/>
      <c r="HJ6" s="135"/>
      <c r="HK6" s="135"/>
      <c r="HL6" s="135"/>
      <c r="HM6" s="135"/>
      <c r="HN6" s="135"/>
      <c r="HO6" s="135"/>
      <c r="HP6" s="135"/>
      <c r="HQ6" s="135"/>
    </row>
    <row r="7" spans="1:225" s="6" customFormat="1" ht="16.5" customHeight="1">
      <c r="A7" s="328" t="s">
        <v>5</v>
      </c>
      <c r="B7" s="330" t="s">
        <v>6</v>
      </c>
      <c r="C7" s="331"/>
      <c r="D7" s="334" t="s">
        <v>30</v>
      </c>
      <c r="E7" s="336" t="s">
        <v>7</v>
      </c>
      <c r="F7" s="337"/>
      <c r="G7" s="337"/>
      <c r="H7" s="337"/>
      <c r="I7" s="337"/>
      <c r="J7" s="338"/>
      <c r="K7" s="147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136"/>
      <c r="CV7" s="136"/>
      <c r="CW7" s="136"/>
      <c r="CX7" s="136"/>
      <c r="CY7" s="136"/>
      <c r="CZ7" s="136"/>
      <c r="DA7" s="136"/>
      <c r="DB7" s="136"/>
      <c r="DC7" s="136"/>
      <c r="DD7" s="136"/>
      <c r="DE7" s="136"/>
      <c r="DF7" s="136"/>
      <c r="DG7" s="136"/>
      <c r="DH7" s="136"/>
      <c r="DI7" s="136"/>
      <c r="DJ7" s="136"/>
      <c r="DK7" s="136"/>
      <c r="DL7" s="136"/>
      <c r="DM7" s="136"/>
      <c r="DN7" s="136"/>
      <c r="DO7" s="136"/>
      <c r="DP7" s="136"/>
      <c r="DQ7" s="136"/>
      <c r="DR7" s="136"/>
      <c r="DS7" s="136"/>
      <c r="DT7" s="136"/>
      <c r="DU7" s="136"/>
      <c r="DV7" s="136"/>
      <c r="DW7" s="136"/>
      <c r="DX7" s="136"/>
      <c r="DY7" s="136"/>
      <c r="DZ7" s="136"/>
      <c r="EA7" s="136"/>
      <c r="EB7" s="136"/>
      <c r="EC7" s="136"/>
      <c r="ED7" s="136"/>
      <c r="EE7" s="136"/>
      <c r="EF7" s="136"/>
      <c r="EG7" s="136"/>
      <c r="EH7" s="136"/>
      <c r="EI7" s="136"/>
      <c r="EJ7" s="136"/>
      <c r="EK7" s="136"/>
      <c r="EL7" s="136"/>
      <c r="EM7" s="136"/>
      <c r="EN7" s="136"/>
      <c r="EO7" s="136"/>
      <c r="EP7" s="136"/>
      <c r="EQ7" s="136"/>
      <c r="ER7" s="136"/>
      <c r="ES7" s="136"/>
      <c r="ET7" s="136"/>
      <c r="EU7" s="136"/>
      <c r="EV7" s="136"/>
      <c r="EW7" s="136"/>
      <c r="EX7" s="136"/>
      <c r="EY7" s="136"/>
      <c r="EZ7" s="136"/>
      <c r="FA7" s="136"/>
      <c r="FB7" s="136"/>
      <c r="FC7" s="136"/>
      <c r="FD7" s="136"/>
      <c r="FE7" s="136"/>
      <c r="FF7" s="136"/>
      <c r="FG7" s="136"/>
      <c r="FH7" s="136"/>
      <c r="FI7" s="136"/>
      <c r="FJ7" s="136"/>
      <c r="FK7" s="136"/>
      <c r="FL7" s="136"/>
      <c r="FM7" s="136"/>
      <c r="FN7" s="136"/>
      <c r="FO7" s="136"/>
      <c r="FP7" s="136"/>
      <c r="FQ7" s="136"/>
      <c r="FR7" s="136"/>
      <c r="FS7" s="136"/>
      <c r="FT7" s="136"/>
      <c r="FU7" s="136"/>
      <c r="FV7" s="136"/>
      <c r="FW7" s="136"/>
      <c r="FX7" s="136"/>
      <c r="FY7" s="136"/>
      <c r="FZ7" s="136"/>
      <c r="GA7" s="136"/>
      <c r="GB7" s="136"/>
      <c r="GC7" s="136"/>
      <c r="GD7" s="136"/>
      <c r="GE7" s="136"/>
      <c r="GF7" s="136"/>
      <c r="GG7" s="136"/>
      <c r="GH7" s="136"/>
      <c r="GI7" s="136"/>
      <c r="GJ7" s="136"/>
      <c r="GK7" s="136"/>
      <c r="GL7" s="136"/>
      <c r="GM7" s="136"/>
      <c r="GN7" s="136"/>
      <c r="GO7" s="136"/>
      <c r="GP7" s="136"/>
      <c r="GQ7" s="136"/>
      <c r="GR7" s="136"/>
      <c r="GS7" s="136"/>
      <c r="GT7" s="136"/>
      <c r="GU7" s="136"/>
      <c r="GV7" s="136"/>
      <c r="GW7" s="136"/>
      <c r="GX7" s="136"/>
      <c r="GY7" s="136"/>
      <c r="GZ7" s="136"/>
      <c r="HA7" s="136"/>
      <c r="HB7" s="136"/>
      <c r="HC7" s="136"/>
      <c r="HD7" s="136"/>
      <c r="HE7" s="136"/>
      <c r="HF7" s="136"/>
      <c r="HG7" s="136"/>
      <c r="HH7" s="136"/>
      <c r="HI7" s="136"/>
      <c r="HJ7" s="136"/>
      <c r="HK7" s="136"/>
      <c r="HL7" s="136"/>
      <c r="HM7" s="136"/>
      <c r="HN7" s="136"/>
      <c r="HO7" s="136"/>
      <c r="HP7" s="136"/>
      <c r="HQ7" s="136"/>
    </row>
    <row r="8" spans="1:225" s="6" customFormat="1" ht="16.5" customHeight="1">
      <c r="A8" s="329"/>
      <c r="B8" s="332"/>
      <c r="C8" s="333"/>
      <c r="D8" s="335"/>
      <c r="E8" s="79" t="s">
        <v>8</v>
      </c>
      <c r="F8" s="80" t="s">
        <v>9</v>
      </c>
      <c r="G8" s="80" t="s">
        <v>10</v>
      </c>
      <c r="H8" s="339" t="s">
        <v>31</v>
      </c>
      <c r="I8" s="340"/>
      <c r="J8" s="341"/>
      <c r="K8" s="148"/>
      <c r="L8" s="136"/>
      <c r="M8" s="136"/>
      <c r="N8" s="136"/>
      <c r="O8" s="136"/>
      <c r="P8" s="136" t="s">
        <v>47</v>
      </c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  <c r="CT8" s="136"/>
      <c r="CU8" s="136"/>
      <c r="CV8" s="136"/>
      <c r="CW8" s="136"/>
      <c r="CX8" s="136"/>
      <c r="CY8" s="136"/>
      <c r="CZ8" s="136"/>
      <c r="DA8" s="136"/>
      <c r="DB8" s="136"/>
      <c r="DC8" s="136"/>
      <c r="DD8" s="136"/>
      <c r="DE8" s="136"/>
      <c r="DF8" s="136"/>
      <c r="DG8" s="136"/>
      <c r="DH8" s="136"/>
      <c r="DI8" s="136"/>
      <c r="DJ8" s="136"/>
      <c r="DK8" s="136"/>
      <c r="DL8" s="136"/>
      <c r="DM8" s="136"/>
      <c r="DN8" s="136"/>
      <c r="DO8" s="136"/>
      <c r="DP8" s="136"/>
      <c r="DQ8" s="136"/>
      <c r="DR8" s="136"/>
      <c r="DS8" s="136"/>
      <c r="DT8" s="136"/>
      <c r="DU8" s="136"/>
      <c r="DV8" s="136"/>
      <c r="DW8" s="136"/>
      <c r="DX8" s="136"/>
      <c r="DY8" s="136"/>
      <c r="DZ8" s="136"/>
      <c r="EA8" s="136"/>
      <c r="EB8" s="136"/>
      <c r="EC8" s="136"/>
      <c r="ED8" s="136"/>
      <c r="EE8" s="136"/>
      <c r="EF8" s="136"/>
      <c r="EG8" s="136"/>
      <c r="EH8" s="136"/>
      <c r="EI8" s="136"/>
      <c r="EJ8" s="136"/>
      <c r="EK8" s="136"/>
      <c r="EL8" s="136"/>
      <c r="EM8" s="136"/>
      <c r="EN8" s="136"/>
      <c r="EO8" s="136"/>
      <c r="EP8" s="136"/>
      <c r="EQ8" s="136"/>
      <c r="ER8" s="136"/>
      <c r="ES8" s="136"/>
      <c r="ET8" s="136"/>
      <c r="EU8" s="136"/>
      <c r="EV8" s="136"/>
      <c r="EW8" s="136"/>
      <c r="EX8" s="136"/>
      <c r="EY8" s="136"/>
      <c r="EZ8" s="136"/>
      <c r="FA8" s="136"/>
      <c r="FB8" s="136"/>
      <c r="FC8" s="136"/>
      <c r="FD8" s="136"/>
      <c r="FE8" s="136"/>
      <c r="FF8" s="136"/>
      <c r="FG8" s="136"/>
      <c r="FH8" s="136"/>
      <c r="FI8" s="136"/>
      <c r="FJ8" s="136"/>
      <c r="FK8" s="136"/>
      <c r="FL8" s="136"/>
      <c r="FM8" s="136"/>
      <c r="FN8" s="136"/>
      <c r="FO8" s="136"/>
      <c r="FP8" s="136"/>
      <c r="FQ8" s="136"/>
      <c r="FR8" s="136"/>
      <c r="FS8" s="136"/>
      <c r="FT8" s="136"/>
      <c r="FU8" s="136"/>
      <c r="FV8" s="136"/>
      <c r="FW8" s="136"/>
      <c r="FX8" s="136"/>
      <c r="FY8" s="136"/>
      <c r="FZ8" s="136"/>
      <c r="GA8" s="136"/>
      <c r="GB8" s="136"/>
      <c r="GC8" s="136"/>
      <c r="GD8" s="136"/>
      <c r="GE8" s="136"/>
      <c r="GF8" s="136"/>
      <c r="GG8" s="136"/>
      <c r="GH8" s="136"/>
      <c r="GI8" s="136"/>
      <c r="GJ8" s="136"/>
      <c r="GK8" s="136"/>
      <c r="GL8" s="136"/>
      <c r="GM8" s="136"/>
      <c r="GN8" s="136"/>
      <c r="GO8" s="136"/>
      <c r="GP8" s="136"/>
      <c r="GQ8" s="136"/>
      <c r="GR8" s="136"/>
      <c r="GS8" s="136"/>
      <c r="GT8" s="136"/>
      <c r="GU8" s="136"/>
      <c r="GV8" s="136"/>
      <c r="GW8" s="136"/>
      <c r="GX8" s="136"/>
      <c r="GY8" s="136"/>
      <c r="GZ8" s="136"/>
      <c r="HA8" s="136"/>
      <c r="HB8" s="136"/>
      <c r="HC8" s="136"/>
      <c r="HD8" s="136"/>
      <c r="HE8" s="136"/>
      <c r="HF8" s="136"/>
      <c r="HG8" s="136"/>
      <c r="HH8" s="136"/>
      <c r="HI8" s="136"/>
      <c r="HJ8" s="136"/>
      <c r="HK8" s="136"/>
      <c r="HL8" s="136"/>
      <c r="HM8" s="136"/>
      <c r="HN8" s="136"/>
      <c r="HO8" s="136"/>
      <c r="HP8" s="136"/>
      <c r="HQ8" s="136"/>
    </row>
    <row r="9" spans="1:225" s="6" customFormat="1" ht="21" customHeight="1">
      <c r="A9" s="95" t="s">
        <v>11</v>
      </c>
      <c r="B9" s="89" t="s">
        <v>20</v>
      </c>
      <c r="C9" s="81"/>
      <c r="D9" s="202"/>
      <c r="E9" s="83"/>
      <c r="F9" s="202"/>
      <c r="G9" s="82"/>
      <c r="H9" s="342"/>
      <c r="I9" s="343"/>
      <c r="J9" s="344"/>
      <c r="K9" s="149"/>
      <c r="L9" s="136"/>
      <c r="M9" s="136"/>
      <c r="N9" s="136"/>
      <c r="O9" s="136"/>
      <c r="P9" s="136" t="s">
        <v>48</v>
      </c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  <c r="CX9" s="136"/>
      <c r="CY9" s="136"/>
      <c r="CZ9" s="136"/>
      <c r="DA9" s="136"/>
      <c r="DB9" s="136"/>
      <c r="DC9" s="136"/>
      <c r="DD9" s="136"/>
      <c r="DE9" s="136"/>
      <c r="DF9" s="136"/>
      <c r="DG9" s="136"/>
      <c r="DH9" s="136"/>
      <c r="DI9" s="136"/>
      <c r="DJ9" s="136"/>
      <c r="DK9" s="136"/>
      <c r="DL9" s="136"/>
      <c r="DM9" s="136"/>
      <c r="DN9" s="136"/>
      <c r="DO9" s="136"/>
      <c r="DP9" s="136"/>
      <c r="DQ9" s="136"/>
      <c r="DR9" s="136"/>
      <c r="DS9" s="136"/>
      <c r="DT9" s="136"/>
      <c r="DU9" s="136"/>
      <c r="DV9" s="136"/>
      <c r="DW9" s="136"/>
      <c r="DX9" s="136"/>
      <c r="DY9" s="136"/>
      <c r="DZ9" s="136"/>
      <c r="EA9" s="136"/>
      <c r="EB9" s="136"/>
      <c r="EC9" s="136"/>
      <c r="ED9" s="136"/>
      <c r="EE9" s="136"/>
      <c r="EF9" s="136"/>
      <c r="EG9" s="136"/>
      <c r="EH9" s="136"/>
      <c r="EI9" s="136"/>
      <c r="EJ9" s="136"/>
      <c r="EK9" s="136"/>
      <c r="EL9" s="136"/>
      <c r="EM9" s="136"/>
      <c r="EN9" s="136"/>
      <c r="EO9" s="136"/>
      <c r="EP9" s="136"/>
      <c r="EQ9" s="136"/>
      <c r="ER9" s="136"/>
      <c r="ES9" s="136"/>
      <c r="ET9" s="136"/>
      <c r="EU9" s="136"/>
      <c r="EV9" s="136"/>
      <c r="EW9" s="136"/>
      <c r="EX9" s="136"/>
      <c r="EY9" s="136"/>
      <c r="EZ9" s="136"/>
      <c r="FA9" s="136"/>
      <c r="FB9" s="136"/>
      <c r="FC9" s="136"/>
      <c r="FD9" s="136"/>
      <c r="FE9" s="136"/>
      <c r="FF9" s="136"/>
      <c r="FG9" s="136"/>
      <c r="FH9" s="136"/>
      <c r="FI9" s="136"/>
      <c r="FJ9" s="136"/>
      <c r="FK9" s="136"/>
      <c r="FL9" s="136"/>
      <c r="FM9" s="136"/>
      <c r="FN9" s="136"/>
      <c r="FO9" s="136"/>
      <c r="FP9" s="136"/>
      <c r="FQ9" s="136"/>
      <c r="FR9" s="136"/>
      <c r="FS9" s="136"/>
      <c r="FT9" s="136"/>
      <c r="FU9" s="136"/>
      <c r="FV9" s="136"/>
      <c r="FW9" s="136"/>
      <c r="FX9" s="136"/>
      <c r="FY9" s="136"/>
      <c r="FZ9" s="136"/>
      <c r="GA9" s="136"/>
      <c r="GB9" s="136"/>
      <c r="GC9" s="136"/>
      <c r="GD9" s="136"/>
      <c r="GE9" s="136"/>
      <c r="GF9" s="136"/>
      <c r="GG9" s="136"/>
      <c r="GH9" s="136"/>
      <c r="GI9" s="136"/>
      <c r="GJ9" s="136"/>
      <c r="GK9" s="136"/>
      <c r="GL9" s="136"/>
      <c r="GM9" s="136"/>
      <c r="GN9" s="136"/>
      <c r="GO9" s="136"/>
      <c r="GP9" s="136"/>
      <c r="GQ9" s="136"/>
      <c r="GR9" s="136"/>
      <c r="GS9" s="136"/>
      <c r="GT9" s="136"/>
      <c r="GU9" s="136"/>
      <c r="GV9" s="136"/>
      <c r="GW9" s="136"/>
      <c r="GX9" s="136"/>
      <c r="GY9" s="136"/>
      <c r="GZ9" s="136"/>
      <c r="HA9" s="136"/>
      <c r="HB9" s="136"/>
      <c r="HC9" s="136"/>
      <c r="HD9" s="136"/>
      <c r="HE9" s="136"/>
      <c r="HF9" s="136"/>
      <c r="HG9" s="136"/>
      <c r="HH9" s="136"/>
      <c r="HI9" s="136"/>
      <c r="HJ9" s="136"/>
      <c r="HK9" s="136"/>
      <c r="HL9" s="136"/>
      <c r="HM9" s="136"/>
      <c r="HN9" s="136"/>
      <c r="HO9" s="136"/>
      <c r="HP9" s="136"/>
      <c r="HQ9" s="136"/>
    </row>
    <row r="10" spans="1:225" s="6" customFormat="1" ht="35.25" customHeight="1">
      <c r="A10" s="168">
        <v>1</v>
      </c>
      <c r="B10" s="321" t="str">
        <f>nama_mapel!C4</f>
        <v>Pendidikan Agama</v>
      </c>
      <c r="C10" s="325"/>
      <c r="D10" s="203">
        <f>nama_mapel!D4</f>
        <v>76</v>
      </c>
      <c r="E10" s="215">
        <f>IF(VLOOKUP($J$1,'ENTRI NILAI PILIH TAB INI'!$A$9:$AC$51,M10)=0,"",ROUND(VLOOKUP($J$1,'ENTRI NILAI PILIH TAB INI'!$A$9:$AC$51,M10),0))</f>
        <v>78</v>
      </c>
      <c r="F10" s="216" t="str">
        <f>IF((E10=0),"",CONCATENATE(VLOOKUP(ABS(LEFT(E10,1)),$O$11:$Q$21,3)," ",IF((ABS(RIGHT(E10,1))=0),"",VLOOKUP(ABS(RIGHT(E10,1)),$O$11:$Q$21,2))))</f>
        <v>Tujuh puluh delapan</v>
      </c>
      <c r="G10" s="217" t="str">
        <f>IF(E10="","",VLOOKUP(E10,$S$16:$T$19,2))</f>
        <v>Baik</v>
      </c>
      <c r="H10" s="321" t="str">
        <f>CONCATENATE("Pemahaman materi ",B10,IF(D10&lt;E10," tercapai "," belum tercapai ")," dengan predikat"," ",G10)</f>
        <v>Pemahaman materi Pendidikan Agama tercapai  dengan predikat Baik</v>
      </c>
      <c r="I10" s="322"/>
      <c r="J10" s="323"/>
      <c r="K10" s="150"/>
      <c r="L10" s="136"/>
      <c r="M10" s="136">
        <v>5</v>
      </c>
      <c r="N10" s="136"/>
      <c r="O10" s="136"/>
      <c r="P10" s="136" t="s">
        <v>49</v>
      </c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  <c r="CT10" s="136"/>
      <c r="CU10" s="136"/>
      <c r="CV10" s="136"/>
      <c r="CW10" s="136"/>
      <c r="CX10" s="136"/>
      <c r="CY10" s="136"/>
      <c r="CZ10" s="136"/>
      <c r="DA10" s="136"/>
      <c r="DB10" s="136"/>
      <c r="DC10" s="136"/>
      <c r="DD10" s="136"/>
      <c r="DE10" s="136"/>
      <c r="DF10" s="136"/>
      <c r="DG10" s="136"/>
      <c r="DH10" s="136"/>
      <c r="DI10" s="136"/>
      <c r="DJ10" s="136"/>
      <c r="DK10" s="136"/>
      <c r="DL10" s="136"/>
      <c r="DM10" s="136"/>
      <c r="DN10" s="136"/>
      <c r="DO10" s="136"/>
      <c r="DP10" s="136"/>
      <c r="DQ10" s="136"/>
      <c r="DR10" s="136"/>
      <c r="DS10" s="136"/>
      <c r="DT10" s="136"/>
      <c r="DU10" s="136"/>
      <c r="DV10" s="136"/>
      <c r="DW10" s="136"/>
      <c r="DX10" s="136"/>
      <c r="DY10" s="136"/>
      <c r="DZ10" s="136"/>
      <c r="EA10" s="136"/>
      <c r="EB10" s="136"/>
      <c r="EC10" s="136"/>
      <c r="ED10" s="136"/>
      <c r="EE10" s="136"/>
      <c r="EF10" s="136"/>
      <c r="EG10" s="136"/>
      <c r="EH10" s="136"/>
      <c r="EI10" s="136"/>
      <c r="EJ10" s="136"/>
      <c r="EK10" s="136"/>
      <c r="EL10" s="136"/>
      <c r="EM10" s="136"/>
      <c r="EN10" s="136"/>
      <c r="EO10" s="136"/>
      <c r="EP10" s="136"/>
      <c r="EQ10" s="136"/>
      <c r="ER10" s="136"/>
      <c r="ES10" s="136"/>
      <c r="ET10" s="136"/>
      <c r="EU10" s="136"/>
      <c r="EV10" s="136"/>
      <c r="EW10" s="136"/>
      <c r="EX10" s="136"/>
      <c r="EY10" s="136"/>
      <c r="EZ10" s="136"/>
      <c r="FA10" s="136"/>
      <c r="FB10" s="136"/>
      <c r="FC10" s="136"/>
      <c r="FD10" s="136"/>
      <c r="FE10" s="136"/>
      <c r="FF10" s="136"/>
      <c r="FG10" s="136"/>
      <c r="FH10" s="136"/>
      <c r="FI10" s="136"/>
      <c r="FJ10" s="136"/>
      <c r="FK10" s="136"/>
      <c r="FL10" s="136"/>
      <c r="FM10" s="136"/>
      <c r="FN10" s="136"/>
      <c r="FO10" s="136"/>
      <c r="FP10" s="136"/>
      <c r="FQ10" s="136"/>
      <c r="FR10" s="136"/>
      <c r="FS10" s="136"/>
      <c r="FT10" s="136"/>
      <c r="FU10" s="136"/>
      <c r="FV10" s="136"/>
      <c r="FW10" s="136"/>
      <c r="FX10" s="136"/>
      <c r="FY10" s="136"/>
      <c r="FZ10" s="136"/>
      <c r="GA10" s="136"/>
      <c r="GB10" s="136"/>
      <c r="GC10" s="136"/>
      <c r="GD10" s="136"/>
      <c r="GE10" s="136"/>
      <c r="GF10" s="136"/>
      <c r="GG10" s="136"/>
      <c r="GH10" s="136"/>
      <c r="GI10" s="136"/>
      <c r="GJ10" s="136"/>
      <c r="GK10" s="136"/>
      <c r="GL10" s="136"/>
      <c r="GM10" s="136"/>
      <c r="GN10" s="136"/>
      <c r="GO10" s="136"/>
      <c r="GP10" s="136"/>
      <c r="GQ10" s="136"/>
      <c r="GR10" s="136"/>
      <c r="GS10" s="136"/>
      <c r="GT10" s="136"/>
      <c r="GU10" s="136"/>
      <c r="GV10" s="136"/>
      <c r="GW10" s="136"/>
      <c r="GX10" s="136"/>
      <c r="GY10" s="136"/>
      <c r="GZ10" s="136"/>
      <c r="HA10" s="136"/>
      <c r="HB10" s="136"/>
      <c r="HC10" s="136"/>
      <c r="HD10" s="136"/>
      <c r="HE10" s="136"/>
      <c r="HF10" s="136"/>
      <c r="HG10" s="136"/>
      <c r="HH10" s="136"/>
      <c r="HI10" s="136"/>
      <c r="HJ10" s="136"/>
      <c r="HK10" s="136"/>
      <c r="HL10" s="136"/>
      <c r="HM10" s="136"/>
      <c r="HN10" s="136"/>
      <c r="HO10" s="136"/>
      <c r="HP10" s="136"/>
      <c r="HQ10" s="136"/>
    </row>
    <row r="11" spans="1:225" s="6" customFormat="1" ht="35.25" customHeight="1">
      <c r="A11" s="169">
        <v>2</v>
      </c>
      <c r="B11" s="321" t="str">
        <f>nama_mapel!C5</f>
        <v xml:space="preserve">Pendidikan Kewarganegaraan </v>
      </c>
      <c r="C11" s="325"/>
      <c r="D11" s="203">
        <f>nama_mapel!D5</f>
        <v>75</v>
      </c>
      <c r="E11" s="215">
        <f>IF(VLOOKUP($J$1,'ENTRI NILAI PILIH TAB INI'!$A$9:$AC$51,M11)=0,"",ROUND(VLOOKUP($J$1,'ENTRI NILAI PILIH TAB INI'!$A$9:$AC$51,M11),0))</f>
        <v>89</v>
      </c>
      <c r="F11" s="216" t="str">
        <f t="shared" ref="F11:F39" si="0">IF((E11=0),"",CONCATENATE(VLOOKUP(ABS(LEFT(E11,1)),$O$11:$Q$21,3)," ",IF((ABS(RIGHT(E11,1))=0),"",VLOOKUP(ABS(RIGHT(E11,1)),$O$11:$Q$21,2))))</f>
        <v>Delapan puluh sembilan</v>
      </c>
      <c r="G11" s="217" t="str">
        <f>IF(E11="","",VLOOKUP(E11,$S$16:$T$19,2))</f>
        <v>Baik</v>
      </c>
      <c r="H11" s="321" t="str">
        <f>CONCATENATE("Pemahaman materi ",B11,IF(D11&lt;E11," tercapai "," belum tercapai ")," dengan predikat"," ",G11)</f>
        <v>Pemahaman materi Pendidikan Kewarganegaraan  tercapai  dengan predikat Baik</v>
      </c>
      <c r="I11" s="322"/>
      <c r="J11" s="323"/>
      <c r="K11" s="150"/>
      <c r="L11" s="136">
        <f>IF(E11="","",MOD(E11,1))</f>
        <v>0</v>
      </c>
      <c r="M11" s="136">
        <v>6</v>
      </c>
      <c r="N11" s="136"/>
      <c r="O11" s="137">
        <v>1</v>
      </c>
      <c r="P11" s="137" t="s">
        <v>83</v>
      </c>
      <c r="Q11" s="137" t="s">
        <v>84</v>
      </c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  <c r="CT11" s="136"/>
      <c r="CU11" s="136"/>
      <c r="CV11" s="136"/>
      <c r="CW11" s="136"/>
      <c r="CX11" s="136"/>
      <c r="CY11" s="136"/>
      <c r="CZ11" s="136"/>
      <c r="DA11" s="136"/>
      <c r="DB11" s="136"/>
      <c r="DC11" s="136"/>
      <c r="DD11" s="136"/>
      <c r="DE11" s="136"/>
      <c r="DF11" s="136"/>
      <c r="DG11" s="136"/>
      <c r="DH11" s="136"/>
      <c r="DI11" s="136"/>
      <c r="DJ11" s="136"/>
      <c r="DK11" s="136"/>
      <c r="DL11" s="136"/>
      <c r="DM11" s="136"/>
      <c r="DN11" s="136"/>
      <c r="DO11" s="136"/>
      <c r="DP11" s="136"/>
      <c r="DQ11" s="136"/>
      <c r="DR11" s="136"/>
      <c r="DS11" s="136"/>
      <c r="DT11" s="136"/>
      <c r="DU11" s="136"/>
      <c r="DV11" s="136"/>
      <c r="DW11" s="136"/>
      <c r="DX11" s="136"/>
      <c r="DY11" s="136"/>
      <c r="DZ11" s="136"/>
      <c r="EA11" s="136"/>
      <c r="EB11" s="136"/>
      <c r="EC11" s="136"/>
      <c r="ED11" s="136"/>
      <c r="EE11" s="136"/>
      <c r="EF11" s="136"/>
      <c r="EG11" s="136"/>
      <c r="EH11" s="136"/>
      <c r="EI11" s="136"/>
      <c r="EJ11" s="136"/>
      <c r="EK11" s="136"/>
      <c r="EL11" s="136"/>
      <c r="EM11" s="136"/>
      <c r="EN11" s="136"/>
      <c r="EO11" s="136"/>
      <c r="EP11" s="136"/>
      <c r="EQ11" s="136"/>
      <c r="ER11" s="136"/>
      <c r="ES11" s="136"/>
      <c r="ET11" s="136"/>
      <c r="EU11" s="136"/>
      <c r="EV11" s="136"/>
      <c r="EW11" s="136"/>
      <c r="EX11" s="136"/>
      <c r="EY11" s="136"/>
      <c r="EZ11" s="136"/>
      <c r="FA11" s="136"/>
      <c r="FB11" s="136"/>
      <c r="FC11" s="136"/>
      <c r="FD11" s="136"/>
      <c r="FE11" s="136"/>
      <c r="FF11" s="136"/>
      <c r="FG11" s="136"/>
      <c r="FH11" s="136"/>
      <c r="FI11" s="136"/>
      <c r="FJ11" s="136"/>
      <c r="FK11" s="136"/>
      <c r="FL11" s="136"/>
      <c r="FM11" s="136"/>
      <c r="FN11" s="136"/>
      <c r="FO11" s="136"/>
      <c r="FP11" s="136"/>
      <c r="FQ11" s="136"/>
      <c r="FR11" s="136"/>
      <c r="FS11" s="136"/>
      <c r="FT11" s="136"/>
      <c r="FU11" s="136"/>
      <c r="FV11" s="136"/>
      <c r="FW11" s="136"/>
      <c r="FX11" s="136"/>
      <c r="FY11" s="136"/>
      <c r="FZ11" s="136"/>
      <c r="GA11" s="136"/>
      <c r="GB11" s="136"/>
      <c r="GC11" s="136"/>
      <c r="GD11" s="136"/>
      <c r="GE11" s="136"/>
      <c r="GF11" s="136"/>
      <c r="GG11" s="136"/>
      <c r="GH11" s="136"/>
      <c r="GI11" s="136"/>
      <c r="GJ11" s="136"/>
      <c r="GK11" s="136"/>
      <c r="GL11" s="136"/>
      <c r="GM11" s="136"/>
      <c r="GN11" s="136"/>
      <c r="GO11" s="136"/>
      <c r="GP11" s="136"/>
      <c r="GQ11" s="136"/>
      <c r="GR11" s="136"/>
      <c r="GS11" s="136"/>
      <c r="GT11" s="136"/>
      <c r="GU11" s="136"/>
      <c r="GV11" s="136"/>
      <c r="GW11" s="136"/>
      <c r="GX11" s="136"/>
      <c r="GY11" s="136"/>
      <c r="GZ11" s="136"/>
      <c r="HA11" s="136"/>
      <c r="HB11" s="136"/>
      <c r="HC11" s="136"/>
      <c r="HD11" s="136"/>
      <c r="HE11" s="136"/>
      <c r="HF11" s="136"/>
      <c r="HG11" s="136"/>
      <c r="HH11" s="136"/>
      <c r="HI11" s="136"/>
      <c r="HJ11" s="136"/>
      <c r="HK11" s="136"/>
      <c r="HL11" s="136"/>
      <c r="HM11" s="136"/>
      <c r="HN11" s="136"/>
      <c r="HO11" s="136"/>
      <c r="HP11" s="136"/>
      <c r="HQ11" s="136"/>
    </row>
    <row r="12" spans="1:225" s="6" customFormat="1" ht="35.25" customHeight="1">
      <c r="A12" s="169">
        <v>3</v>
      </c>
      <c r="B12" s="321" t="str">
        <f>nama_mapel!C6</f>
        <v>Bahasa  Indonesia</v>
      </c>
      <c r="C12" s="325"/>
      <c r="D12" s="203">
        <f>nama_mapel!D6</f>
        <v>75</v>
      </c>
      <c r="E12" s="215">
        <f>IF(VLOOKUP($J$1,'ENTRI NILAI PILIH TAB INI'!$A$9:$AC$51,M12)=0,"",ROUND(VLOOKUP($J$1,'ENTRI NILAI PILIH TAB INI'!$A$9:$AC$51,M12),0))</f>
        <v>78</v>
      </c>
      <c r="F12" s="216" t="str">
        <f t="shared" si="0"/>
        <v>Tujuh puluh delapan</v>
      </c>
      <c r="G12" s="217" t="str">
        <f>IF(E12="","",VLOOKUP(E12,$S$16:$T$19,2))</f>
        <v>Baik</v>
      </c>
      <c r="H12" s="321" t="str">
        <f>CONCATENATE("Pemahaman materi ",B12,IF(D12&lt;E12," tercapai "," belum tercapai ")," dengan predikat"," ",G12)</f>
        <v>Pemahaman materi Bahasa  Indonesia tercapai  dengan predikat Baik</v>
      </c>
      <c r="I12" s="322"/>
      <c r="J12" s="323"/>
      <c r="K12" s="150"/>
      <c r="L12" s="136">
        <f t="shared" ref="L12:L40" si="1">IF(E12="","",MOD(E12,1))</f>
        <v>0</v>
      </c>
      <c r="M12" s="136">
        <v>7</v>
      </c>
      <c r="N12" s="136"/>
      <c r="O12" s="137">
        <v>2</v>
      </c>
      <c r="P12" s="137" t="s">
        <v>93</v>
      </c>
      <c r="Q12" s="137" t="s">
        <v>86</v>
      </c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  <c r="CT12" s="136"/>
      <c r="CU12" s="136"/>
      <c r="CV12" s="136"/>
      <c r="CW12" s="136"/>
      <c r="CX12" s="136"/>
      <c r="CY12" s="136"/>
      <c r="CZ12" s="136"/>
      <c r="DA12" s="136"/>
      <c r="DB12" s="136"/>
      <c r="DC12" s="136"/>
      <c r="DD12" s="136"/>
      <c r="DE12" s="136"/>
      <c r="DF12" s="136"/>
      <c r="DG12" s="136"/>
      <c r="DH12" s="136"/>
      <c r="DI12" s="136"/>
      <c r="DJ12" s="136"/>
      <c r="DK12" s="136"/>
      <c r="DL12" s="136"/>
      <c r="DM12" s="136"/>
      <c r="DN12" s="136"/>
      <c r="DO12" s="136"/>
      <c r="DP12" s="136"/>
      <c r="DQ12" s="136"/>
      <c r="DR12" s="136"/>
      <c r="DS12" s="136"/>
      <c r="DT12" s="136"/>
      <c r="DU12" s="136"/>
      <c r="DV12" s="136"/>
      <c r="DW12" s="136"/>
      <c r="DX12" s="136"/>
      <c r="DY12" s="136"/>
      <c r="DZ12" s="136"/>
      <c r="EA12" s="136"/>
      <c r="EB12" s="136"/>
      <c r="EC12" s="136"/>
      <c r="ED12" s="136"/>
      <c r="EE12" s="136"/>
      <c r="EF12" s="136"/>
      <c r="EG12" s="136"/>
      <c r="EH12" s="136"/>
      <c r="EI12" s="136"/>
      <c r="EJ12" s="136"/>
      <c r="EK12" s="136"/>
      <c r="EL12" s="136"/>
      <c r="EM12" s="136"/>
      <c r="EN12" s="136"/>
      <c r="EO12" s="136"/>
      <c r="EP12" s="136"/>
      <c r="EQ12" s="136"/>
      <c r="ER12" s="136"/>
      <c r="ES12" s="136"/>
      <c r="ET12" s="136"/>
      <c r="EU12" s="136"/>
      <c r="EV12" s="136"/>
      <c r="EW12" s="136"/>
      <c r="EX12" s="136"/>
      <c r="EY12" s="136"/>
      <c r="EZ12" s="136"/>
      <c r="FA12" s="136"/>
      <c r="FB12" s="136"/>
      <c r="FC12" s="136"/>
      <c r="FD12" s="136"/>
      <c r="FE12" s="136"/>
      <c r="FF12" s="136"/>
      <c r="FG12" s="136"/>
      <c r="FH12" s="136"/>
      <c r="FI12" s="136"/>
      <c r="FJ12" s="136"/>
      <c r="FK12" s="136"/>
      <c r="FL12" s="136"/>
      <c r="FM12" s="136"/>
      <c r="FN12" s="136"/>
      <c r="FO12" s="136"/>
      <c r="FP12" s="136"/>
      <c r="FQ12" s="136"/>
      <c r="FR12" s="136"/>
      <c r="FS12" s="136"/>
      <c r="FT12" s="136"/>
      <c r="FU12" s="136"/>
      <c r="FV12" s="136"/>
      <c r="FW12" s="136"/>
      <c r="FX12" s="136"/>
      <c r="FY12" s="136"/>
      <c r="FZ12" s="136"/>
      <c r="GA12" s="136"/>
      <c r="GB12" s="136"/>
      <c r="GC12" s="136"/>
      <c r="GD12" s="136"/>
      <c r="GE12" s="136"/>
      <c r="GF12" s="136"/>
      <c r="GG12" s="136"/>
      <c r="GH12" s="136"/>
      <c r="GI12" s="136"/>
      <c r="GJ12" s="136"/>
      <c r="GK12" s="136"/>
      <c r="GL12" s="136"/>
      <c r="GM12" s="136"/>
      <c r="GN12" s="136"/>
      <c r="GO12" s="136"/>
      <c r="GP12" s="136"/>
      <c r="GQ12" s="136"/>
      <c r="GR12" s="136"/>
      <c r="GS12" s="136"/>
      <c r="GT12" s="136"/>
      <c r="GU12" s="136"/>
      <c r="GV12" s="136"/>
      <c r="GW12" s="136"/>
      <c r="GX12" s="136"/>
      <c r="GY12" s="136"/>
      <c r="GZ12" s="136"/>
      <c r="HA12" s="136"/>
      <c r="HB12" s="136"/>
      <c r="HC12" s="136"/>
      <c r="HD12" s="136"/>
      <c r="HE12" s="136"/>
      <c r="HF12" s="136"/>
      <c r="HG12" s="136"/>
      <c r="HH12" s="136"/>
      <c r="HI12" s="136"/>
      <c r="HJ12" s="136"/>
      <c r="HK12" s="136"/>
      <c r="HL12" s="136"/>
      <c r="HM12" s="136"/>
      <c r="HN12" s="136"/>
      <c r="HO12" s="136"/>
      <c r="HP12" s="136"/>
      <c r="HQ12" s="136"/>
    </row>
    <row r="13" spans="1:225" s="6" customFormat="1" ht="35.25" customHeight="1">
      <c r="A13" s="169">
        <v>4</v>
      </c>
      <c r="B13" s="321" t="str">
        <f>nama_mapel!C7</f>
        <v>Pendidikan Jasmani dan Olahraga</v>
      </c>
      <c r="C13" s="325"/>
      <c r="D13" s="203">
        <f>nama_mapel!D7</f>
        <v>75</v>
      </c>
      <c r="E13" s="215">
        <f>IF(VLOOKUP($J$1,'ENTRI NILAI PILIH TAB INI'!$A$9:$AC$51,M13)=0,"",ROUND(VLOOKUP($J$1,'ENTRI NILAI PILIH TAB INI'!$A$9:$AC$51,M13),0))</f>
        <v>89</v>
      </c>
      <c r="F13" s="216" t="str">
        <f t="shared" si="0"/>
        <v>Delapan puluh sembilan</v>
      </c>
      <c r="G13" s="217" t="str">
        <f>IF(E13="","",VLOOKUP(E13,$S$16:$T$19,2))</f>
        <v>Baik</v>
      </c>
      <c r="H13" s="321" t="str">
        <f>CONCATENATE("Pemahaman materi ",B13,IF(D13&lt;E13," tercapai "," belum tercapai ")," dengan predikat"," ",G13)</f>
        <v>Pemahaman materi Pendidikan Jasmani dan Olahraga tercapai  dengan predikat Baik</v>
      </c>
      <c r="I13" s="322"/>
      <c r="J13" s="323"/>
      <c r="K13" s="150"/>
      <c r="L13" s="136">
        <f t="shared" si="1"/>
        <v>0</v>
      </c>
      <c r="M13" s="136">
        <v>8</v>
      </c>
      <c r="N13" s="136"/>
      <c r="O13" s="137">
        <v>3</v>
      </c>
      <c r="P13" s="137" t="s">
        <v>94</v>
      </c>
      <c r="Q13" s="137" t="s">
        <v>88</v>
      </c>
      <c r="R13" s="136"/>
      <c r="S13" s="138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  <c r="CT13" s="136"/>
      <c r="CU13" s="136"/>
      <c r="CV13" s="136"/>
      <c r="CW13" s="136"/>
      <c r="CX13" s="136"/>
      <c r="CY13" s="136"/>
      <c r="CZ13" s="136"/>
      <c r="DA13" s="136"/>
      <c r="DB13" s="136"/>
      <c r="DC13" s="136"/>
      <c r="DD13" s="136"/>
      <c r="DE13" s="136"/>
      <c r="DF13" s="136"/>
      <c r="DG13" s="136"/>
      <c r="DH13" s="136"/>
      <c r="DI13" s="136"/>
      <c r="DJ13" s="136"/>
      <c r="DK13" s="136"/>
      <c r="DL13" s="136"/>
      <c r="DM13" s="136"/>
      <c r="DN13" s="136"/>
      <c r="DO13" s="136"/>
      <c r="DP13" s="136"/>
      <c r="DQ13" s="136"/>
      <c r="DR13" s="136"/>
      <c r="DS13" s="136"/>
      <c r="DT13" s="136"/>
      <c r="DU13" s="136"/>
      <c r="DV13" s="136"/>
      <c r="DW13" s="136"/>
      <c r="DX13" s="136"/>
      <c r="DY13" s="136"/>
      <c r="DZ13" s="136"/>
      <c r="EA13" s="136"/>
      <c r="EB13" s="136"/>
      <c r="EC13" s="136"/>
      <c r="ED13" s="136"/>
      <c r="EE13" s="136"/>
      <c r="EF13" s="136"/>
      <c r="EG13" s="136"/>
      <c r="EH13" s="136"/>
      <c r="EI13" s="136"/>
      <c r="EJ13" s="136"/>
      <c r="EK13" s="136"/>
      <c r="EL13" s="136"/>
      <c r="EM13" s="136"/>
      <c r="EN13" s="136"/>
      <c r="EO13" s="136"/>
      <c r="EP13" s="136"/>
      <c r="EQ13" s="136"/>
      <c r="ER13" s="136"/>
      <c r="ES13" s="136"/>
      <c r="ET13" s="136"/>
      <c r="EU13" s="136"/>
      <c r="EV13" s="136"/>
      <c r="EW13" s="136"/>
      <c r="EX13" s="136"/>
      <c r="EY13" s="136"/>
      <c r="EZ13" s="136"/>
      <c r="FA13" s="136"/>
      <c r="FB13" s="136"/>
      <c r="FC13" s="136"/>
      <c r="FD13" s="136"/>
      <c r="FE13" s="136"/>
      <c r="FF13" s="136"/>
      <c r="FG13" s="136"/>
      <c r="FH13" s="136"/>
      <c r="FI13" s="136"/>
      <c r="FJ13" s="136"/>
      <c r="FK13" s="136"/>
      <c r="FL13" s="136"/>
      <c r="FM13" s="136"/>
      <c r="FN13" s="136"/>
      <c r="FO13" s="136"/>
      <c r="FP13" s="136"/>
      <c r="FQ13" s="136"/>
      <c r="FR13" s="136"/>
      <c r="FS13" s="136"/>
      <c r="FT13" s="136"/>
      <c r="FU13" s="136"/>
      <c r="FV13" s="136"/>
      <c r="FW13" s="136"/>
      <c r="FX13" s="136"/>
      <c r="FY13" s="136"/>
      <c r="FZ13" s="136"/>
      <c r="GA13" s="136"/>
      <c r="GB13" s="136"/>
      <c r="GC13" s="136"/>
      <c r="GD13" s="136"/>
      <c r="GE13" s="136"/>
      <c r="GF13" s="136"/>
      <c r="GG13" s="136"/>
      <c r="GH13" s="136"/>
      <c r="GI13" s="136"/>
      <c r="GJ13" s="136"/>
      <c r="GK13" s="136"/>
      <c r="GL13" s="136"/>
      <c r="GM13" s="136"/>
      <c r="GN13" s="136"/>
      <c r="GO13" s="136"/>
      <c r="GP13" s="136"/>
      <c r="GQ13" s="136"/>
      <c r="GR13" s="136"/>
      <c r="GS13" s="136"/>
      <c r="GT13" s="136"/>
      <c r="GU13" s="136"/>
      <c r="GV13" s="136"/>
      <c r="GW13" s="136"/>
      <c r="GX13" s="136"/>
      <c r="GY13" s="136"/>
      <c r="GZ13" s="136"/>
      <c r="HA13" s="136"/>
      <c r="HB13" s="136"/>
      <c r="HC13" s="136"/>
      <c r="HD13" s="136"/>
      <c r="HE13" s="136"/>
      <c r="HF13" s="136"/>
      <c r="HG13" s="136"/>
      <c r="HH13" s="136"/>
      <c r="HI13" s="136"/>
      <c r="HJ13" s="136"/>
      <c r="HK13" s="136"/>
      <c r="HL13" s="136"/>
      <c r="HM13" s="136"/>
      <c r="HN13" s="136"/>
      <c r="HO13" s="136"/>
      <c r="HP13" s="136"/>
      <c r="HQ13" s="136"/>
    </row>
    <row r="14" spans="1:225" s="6" customFormat="1" ht="35.25" customHeight="1">
      <c r="A14" s="169">
        <v>5</v>
      </c>
      <c r="B14" s="321" t="str">
        <f>nama_mapel!C8</f>
        <v>Seni Budaya</v>
      </c>
      <c r="C14" s="325"/>
      <c r="D14" s="203">
        <f>nama_mapel!D8</f>
        <v>75</v>
      </c>
      <c r="E14" s="215">
        <f>IF(VLOOKUP($J$1,'ENTRI NILAI PILIH TAB INI'!$A$9:$AC$51,M14)=0,"",ROUND(VLOOKUP($J$1,'ENTRI NILAI PILIH TAB INI'!$A$9:$AC$51,M14),0))</f>
        <v>89</v>
      </c>
      <c r="F14" s="216" t="str">
        <f t="shared" si="0"/>
        <v>Delapan puluh sembilan</v>
      </c>
      <c r="G14" s="217" t="str">
        <f>IF(E14="","",VLOOKUP(E14,$S$16:$T$19,2))</f>
        <v>Baik</v>
      </c>
      <c r="H14" s="321" t="str">
        <f>CONCATENATE("Pemahaman materi ",B14,IF(D14&lt;E14," tercapai "," belum tercapai ")," dengan predikat"," ",G14)</f>
        <v>Pemahaman materi Seni Budaya tercapai  dengan predikat Baik</v>
      </c>
      <c r="I14" s="322"/>
      <c r="J14" s="323"/>
      <c r="K14" s="150"/>
      <c r="L14" s="136">
        <f t="shared" si="1"/>
        <v>0</v>
      </c>
      <c r="M14" s="136">
        <v>9</v>
      </c>
      <c r="N14" s="136"/>
      <c r="O14" s="137">
        <v>4</v>
      </c>
      <c r="P14" s="137" t="s">
        <v>95</v>
      </c>
      <c r="Q14" s="137" t="s">
        <v>90</v>
      </c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  <c r="CT14" s="136"/>
      <c r="CU14" s="136"/>
      <c r="CV14" s="136"/>
      <c r="CW14" s="136"/>
      <c r="CX14" s="136"/>
      <c r="CY14" s="136"/>
      <c r="CZ14" s="136"/>
      <c r="DA14" s="136"/>
      <c r="DB14" s="136"/>
      <c r="DC14" s="136"/>
      <c r="DD14" s="136"/>
      <c r="DE14" s="136"/>
      <c r="DF14" s="136"/>
      <c r="DG14" s="136"/>
      <c r="DH14" s="136"/>
      <c r="DI14" s="136"/>
      <c r="DJ14" s="136"/>
      <c r="DK14" s="136"/>
      <c r="DL14" s="136"/>
      <c r="DM14" s="136"/>
      <c r="DN14" s="136"/>
      <c r="DO14" s="136"/>
      <c r="DP14" s="136"/>
      <c r="DQ14" s="136"/>
      <c r="DR14" s="136"/>
      <c r="DS14" s="136"/>
      <c r="DT14" s="136"/>
      <c r="DU14" s="136"/>
      <c r="DV14" s="136"/>
      <c r="DW14" s="136"/>
      <c r="DX14" s="136"/>
      <c r="DY14" s="136"/>
      <c r="DZ14" s="136"/>
      <c r="EA14" s="136"/>
      <c r="EB14" s="136"/>
      <c r="EC14" s="136"/>
      <c r="ED14" s="136"/>
      <c r="EE14" s="136"/>
      <c r="EF14" s="136"/>
      <c r="EG14" s="136"/>
      <c r="EH14" s="136"/>
      <c r="EI14" s="136"/>
      <c r="EJ14" s="136"/>
      <c r="EK14" s="136"/>
      <c r="EL14" s="136"/>
      <c r="EM14" s="136"/>
      <c r="EN14" s="136"/>
      <c r="EO14" s="136"/>
      <c r="EP14" s="136"/>
      <c r="EQ14" s="136"/>
      <c r="ER14" s="136"/>
      <c r="ES14" s="136"/>
      <c r="ET14" s="136"/>
      <c r="EU14" s="136"/>
      <c r="EV14" s="136"/>
      <c r="EW14" s="136"/>
      <c r="EX14" s="136"/>
      <c r="EY14" s="136"/>
      <c r="EZ14" s="136"/>
      <c r="FA14" s="136"/>
      <c r="FB14" s="136"/>
      <c r="FC14" s="136"/>
      <c r="FD14" s="136"/>
      <c r="FE14" s="136"/>
      <c r="FF14" s="136"/>
      <c r="FG14" s="136"/>
      <c r="FH14" s="136"/>
      <c r="FI14" s="136"/>
      <c r="FJ14" s="136"/>
      <c r="FK14" s="136"/>
      <c r="FL14" s="136"/>
      <c r="FM14" s="136"/>
      <c r="FN14" s="136"/>
      <c r="FO14" s="136"/>
      <c r="FP14" s="136"/>
      <c r="FQ14" s="136"/>
      <c r="FR14" s="136"/>
      <c r="FS14" s="136"/>
      <c r="FT14" s="136"/>
      <c r="FU14" s="136"/>
      <c r="FV14" s="136"/>
      <c r="FW14" s="136"/>
      <c r="FX14" s="136"/>
      <c r="FY14" s="136"/>
      <c r="FZ14" s="136"/>
      <c r="GA14" s="136"/>
      <c r="GB14" s="136"/>
      <c r="GC14" s="136"/>
      <c r="GD14" s="136"/>
      <c r="GE14" s="136"/>
      <c r="GF14" s="136"/>
      <c r="GG14" s="136"/>
      <c r="GH14" s="136"/>
      <c r="GI14" s="136"/>
      <c r="GJ14" s="136"/>
      <c r="GK14" s="136"/>
      <c r="GL14" s="136"/>
      <c r="GM14" s="136"/>
      <c r="GN14" s="136"/>
      <c r="GO14" s="136"/>
      <c r="GP14" s="136"/>
      <c r="GQ14" s="136"/>
      <c r="GR14" s="136"/>
      <c r="GS14" s="136"/>
      <c r="GT14" s="136"/>
      <c r="GU14" s="136"/>
      <c r="GV14" s="136"/>
      <c r="GW14" s="136"/>
      <c r="GX14" s="136"/>
      <c r="GY14" s="136"/>
      <c r="GZ14" s="136"/>
      <c r="HA14" s="136"/>
      <c r="HB14" s="136"/>
      <c r="HC14" s="136"/>
      <c r="HD14" s="136"/>
      <c r="HE14" s="136"/>
      <c r="HF14" s="136"/>
      <c r="HG14" s="136"/>
      <c r="HH14" s="136"/>
      <c r="HI14" s="136"/>
      <c r="HJ14" s="136"/>
      <c r="HK14" s="136"/>
      <c r="HL14" s="136"/>
      <c r="HM14" s="136"/>
      <c r="HN14" s="136"/>
      <c r="HO14" s="136"/>
      <c r="HP14" s="136"/>
      <c r="HQ14" s="136"/>
    </row>
    <row r="15" spans="1:225" s="6" customFormat="1" ht="22.5" customHeight="1">
      <c r="A15" s="95" t="s">
        <v>13</v>
      </c>
      <c r="B15" s="89" t="s">
        <v>23</v>
      </c>
      <c r="C15" s="97"/>
      <c r="D15" s="218"/>
      <c r="E15" s="219"/>
      <c r="F15" s="220" t="str">
        <f t="shared" si="0"/>
        <v/>
      </c>
      <c r="G15" s="221"/>
      <c r="H15" s="318"/>
      <c r="I15" s="319"/>
      <c r="J15" s="320"/>
      <c r="K15" s="150"/>
      <c r="L15" s="136"/>
      <c r="M15" s="136"/>
      <c r="N15" s="136"/>
      <c r="O15" s="136">
        <v>5</v>
      </c>
      <c r="P15" s="136" t="s">
        <v>96</v>
      </c>
      <c r="Q15" s="136" t="s">
        <v>98</v>
      </c>
      <c r="R15" s="136"/>
      <c r="S15" s="136">
        <v>0</v>
      </c>
      <c r="T15" s="136" t="s">
        <v>77</v>
      </c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  <c r="CT15" s="136"/>
      <c r="CU15" s="136"/>
      <c r="CV15" s="136"/>
      <c r="CW15" s="136"/>
      <c r="CX15" s="136"/>
      <c r="CY15" s="136"/>
      <c r="CZ15" s="136"/>
      <c r="DA15" s="136"/>
      <c r="DB15" s="136"/>
      <c r="DC15" s="136"/>
      <c r="DD15" s="136"/>
      <c r="DE15" s="136"/>
      <c r="DF15" s="136"/>
      <c r="DG15" s="136"/>
      <c r="DH15" s="136"/>
      <c r="DI15" s="136"/>
      <c r="DJ15" s="136"/>
      <c r="DK15" s="136"/>
      <c r="DL15" s="136"/>
      <c r="DM15" s="136"/>
      <c r="DN15" s="136"/>
      <c r="DO15" s="136"/>
      <c r="DP15" s="136"/>
      <c r="DQ15" s="136"/>
      <c r="DR15" s="136"/>
      <c r="DS15" s="136"/>
      <c r="DT15" s="136"/>
      <c r="DU15" s="136"/>
      <c r="DV15" s="136"/>
      <c r="DW15" s="136"/>
      <c r="DX15" s="136"/>
      <c r="DY15" s="136"/>
      <c r="DZ15" s="136"/>
      <c r="EA15" s="136"/>
      <c r="EB15" s="136"/>
      <c r="EC15" s="136"/>
      <c r="ED15" s="136"/>
      <c r="EE15" s="136"/>
      <c r="EF15" s="136"/>
      <c r="EG15" s="136"/>
      <c r="EH15" s="136"/>
      <c r="EI15" s="136"/>
      <c r="EJ15" s="136"/>
      <c r="EK15" s="136"/>
      <c r="EL15" s="136"/>
      <c r="EM15" s="136"/>
      <c r="EN15" s="136"/>
      <c r="EO15" s="136"/>
      <c r="EP15" s="136"/>
      <c r="EQ15" s="136"/>
      <c r="ER15" s="136"/>
      <c r="ES15" s="136"/>
      <c r="ET15" s="136"/>
      <c r="EU15" s="136"/>
      <c r="EV15" s="136"/>
      <c r="EW15" s="136"/>
      <c r="EX15" s="136"/>
      <c r="EY15" s="136"/>
      <c r="EZ15" s="136"/>
      <c r="FA15" s="136"/>
      <c r="FB15" s="136"/>
      <c r="FC15" s="136"/>
      <c r="FD15" s="136"/>
      <c r="FE15" s="136"/>
      <c r="FF15" s="136"/>
      <c r="FG15" s="136"/>
      <c r="FH15" s="136"/>
      <c r="FI15" s="136"/>
      <c r="FJ15" s="136"/>
      <c r="FK15" s="136"/>
      <c r="FL15" s="136"/>
      <c r="FM15" s="136"/>
      <c r="FN15" s="136"/>
      <c r="FO15" s="136"/>
      <c r="FP15" s="136"/>
      <c r="FQ15" s="136"/>
      <c r="FR15" s="136"/>
      <c r="FS15" s="136"/>
      <c r="FT15" s="136"/>
      <c r="FU15" s="136"/>
      <c r="FV15" s="136"/>
      <c r="FW15" s="136"/>
      <c r="FX15" s="136"/>
      <c r="FY15" s="136"/>
      <c r="FZ15" s="136"/>
      <c r="GA15" s="136"/>
      <c r="GB15" s="136"/>
      <c r="GC15" s="136"/>
      <c r="GD15" s="136"/>
      <c r="GE15" s="136"/>
      <c r="GF15" s="136"/>
      <c r="GG15" s="136"/>
      <c r="GH15" s="136"/>
      <c r="GI15" s="136"/>
      <c r="GJ15" s="136"/>
      <c r="GK15" s="136"/>
      <c r="GL15" s="136"/>
      <c r="GM15" s="136"/>
      <c r="GN15" s="136"/>
      <c r="GO15" s="136"/>
      <c r="GP15" s="136"/>
      <c r="GQ15" s="136"/>
      <c r="GR15" s="136"/>
      <c r="GS15" s="136"/>
      <c r="GT15" s="136"/>
      <c r="GU15" s="136"/>
      <c r="GV15" s="136"/>
      <c r="GW15" s="136"/>
      <c r="GX15" s="136"/>
      <c r="GY15" s="136"/>
      <c r="GZ15" s="136"/>
      <c r="HA15" s="136"/>
      <c r="HB15" s="136"/>
      <c r="HC15" s="136"/>
      <c r="HD15" s="136"/>
      <c r="HE15" s="136"/>
      <c r="HF15" s="136"/>
      <c r="HG15" s="136"/>
      <c r="HH15" s="136"/>
      <c r="HI15" s="136"/>
      <c r="HJ15" s="136"/>
      <c r="HK15" s="136"/>
      <c r="HL15" s="136"/>
      <c r="HM15" s="136"/>
      <c r="HN15" s="136"/>
      <c r="HO15" s="136"/>
      <c r="HP15" s="136"/>
      <c r="HQ15" s="136"/>
    </row>
    <row r="16" spans="1:225" s="6" customFormat="1" ht="31.5" customHeight="1">
      <c r="A16" s="169">
        <v>1</v>
      </c>
      <c r="B16" s="321" t="str">
        <f>nama_mapel!C10</f>
        <v>Bahasa Inggris</v>
      </c>
      <c r="C16" s="325"/>
      <c r="D16" s="170">
        <f>nama_mapel!D10</f>
        <v>76</v>
      </c>
      <c r="E16" s="215">
        <f>IF(VLOOKUP($J$1,'ENTRI NILAI PILIH TAB INI'!$A$9:$AC$51,M16)=0,"",ROUND(VLOOKUP($J$1,'ENTRI NILAI PILIH TAB INI'!$A$9:$AC$51,M16),0))</f>
        <v>89</v>
      </c>
      <c r="F16" s="216" t="str">
        <f t="shared" si="0"/>
        <v>Delapan puluh sembilan</v>
      </c>
      <c r="G16" s="217" t="str">
        <f>IF(E16="","",VLOOKUP(E16,$S$16:$T$19,2))</f>
        <v>Baik</v>
      </c>
      <c r="H16" s="321" t="str">
        <f>CONCATENATE("Pemahaman materi ",B16,IF(D16&lt;E16," tercapai "," belum tercapai ")," dengan predikat"," ",G16)</f>
        <v>Pemahaman materi Bahasa Inggris tercapai  dengan predikat Baik</v>
      </c>
      <c r="I16" s="322"/>
      <c r="J16" s="323"/>
      <c r="K16" s="150"/>
      <c r="L16" s="136">
        <f t="shared" si="1"/>
        <v>0</v>
      </c>
      <c r="M16" s="136">
        <v>10</v>
      </c>
      <c r="N16" s="136"/>
      <c r="O16" s="136">
        <v>6</v>
      </c>
      <c r="P16" s="136" t="s">
        <v>85</v>
      </c>
      <c r="Q16" s="136" t="s">
        <v>86</v>
      </c>
      <c r="R16" s="136"/>
      <c r="S16" s="136">
        <v>60</v>
      </c>
      <c r="T16" s="136" t="s">
        <v>78</v>
      </c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  <c r="CT16" s="136"/>
      <c r="CU16" s="136"/>
      <c r="CV16" s="136"/>
      <c r="CW16" s="136"/>
      <c r="CX16" s="136"/>
      <c r="CY16" s="136"/>
      <c r="CZ16" s="136"/>
      <c r="DA16" s="136"/>
      <c r="DB16" s="136"/>
      <c r="DC16" s="136"/>
      <c r="DD16" s="136"/>
      <c r="DE16" s="136"/>
      <c r="DF16" s="136"/>
      <c r="DG16" s="136"/>
      <c r="DH16" s="136"/>
      <c r="DI16" s="136"/>
      <c r="DJ16" s="136"/>
      <c r="DK16" s="136"/>
      <c r="DL16" s="136"/>
      <c r="DM16" s="136"/>
      <c r="DN16" s="136"/>
      <c r="DO16" s="136"/>
      <c r="DP16" s="136"/>
      <c r="DQ16" s="136"/>
      <c r="DR16" s="136"/>
      <c r="DS16" s="136"/>
      <c r="DT16" s="136"/>
      <c r="DU16" s="136"/>
      <c r="DV16" s="136"/>
      <c r="DW16" s="136"/>
      <c r="DX16" s="136"/>
      <c r="DY16" s="136"/>
      <c r="DZ16" s="136"/>
      <c r="EA16" s="136"/>
      <c r="EB16" s="136"/>
      <c r="EC16" s="136"/>
      <c r="ED16" s="136"/>
      <c r="EE16" s="136"/>
      <c r="EF16" s="136"/>
      <c r="EG16" s="136"/>
      <c r="EH16" s="136"/>
      <c r="EI16" s="136"/>
      <c r="EJ16" s="136"/>
      <c r="EK16" s="136"/>
      <c r="EL16" s="136"/>
      <c r="EM16" s="136"/>
      <c r="EN16" s="136"/>
      <c r="EO16" s="136"/>
      <c r="EP16" s="136"/>
      <c r="EQ16" s="136"/>
      <c r="ER16" s="136"/>
      <c r="ES16" s="136"/>
      <c r="ET16" s="136"/>
      <c r="EU16" s="136"/>
      <c r="EV16" s="136"/>
      <c r="EW16" s="136"/>
      <c r="EX16" s="136"/>
      <c r="EY16" s="136"/>
      <c r="EZ16" s="136"/>
      <c r="FA16" s="136"/>
      <c r="FB16" s="136"/>
      <c r="FC16" s="136"/>
      <c r="FD16" s="136"/>
      <c r="FE16" s="136"/>
      <c r="FF16" s="136"/>
      <c r="FG16" s="136"/>
      <c r="FH16" s="136"/>
      <c r="FI16" s="136"/>
      <c r="FJ16" s="136"/>
      <c r="FK16" s="136"/>
      <c r="FL16" s="136"/>
      <c r="FM16" s="136"/>
      <c r="FN16" s="136"/>
      <c r="FO16" s="136"/>
      <c r="FP16" s="136"/>
      <c r="FQ16" s="136"/>
      <c r="FR16" s="136"/>
      <c r="FS16" s="136"/>
      <c r="FT16" s="136"/>
      <c r="FU16" s="136"/>
      <c r="FV16" s="136"/>
      <c r="FW16" s="136"/>
      <c r="FX16" s="136"/>
      <c r="FY16" s="136"/>
      <c r="FZ16" s="136"/>
      <c r="GA16" s="136"/>
      <c r="GB16" s="136"/>
      <c r="GC16" s="136"/>
      <c r="GD16" s="136"/>
      <c r="GE16" s="136"/>
      <c r="GF16" s="136"/>
      <c r="GG16" s="136"/>
      <c r="GH16" s="136"/>
      <c r="GI16" s="136"/>
      <c r="GJ16" s="136"/>
      <c r="GK16" s="136"/>
      <c r="GL16" s="136"/>
      <c r="GM16" s="136"/>
      <c r="GN16" s="136"/>
      <c r="GO16" s="136"/>
      <c r="GP16" s="136"/>
      <c r="GQ16" s="136"/>
      <c r="GR16" s="136"/>
      <c r="GS16" s="136"/>
      <c r="GT16" s="136"/>
      <c r="GU16" s="136"/>
      <c r="GV16" s="136"/>
      <c r="GW16" s="136"/>
      <c r="GX16" s="136"/>
      <c r="GY16" s="136"/>
      <c r="GZ16" s="136"/>
      <c r="HA16" s="136"/>
      <c r="HB16" s="136"/>
      <c r="HC16" s="136"/>
      <c r="HD16" s="136"/>
      <c r="HE16" s="136"/>
      <c r="HF16" s="136"/>
      <c r="HG16" s="136"/>
      <c r="HH16" s="136"/>
      <c r="HI16" s="136"/>
      <c r="HJ16" s="136"/>
      <c r="HK16" s="136"/>
      <c r="HL16" s="136"/>
      <c r="HM16" s="136"/>
      <c r="HN16" s="136"/>
      <c r="HO16" s="136"/>
      <c r="HP16" s="136"/>
      <c r="HQ16" s="136"/>
    </row>
    <row r="17" spans="1:225" s="6" customFormat="1" ht="31.5" customHeight="1">
      <c r="A17" s="169">
        <v>2</v>
      </c>
      <c r="B17" s="321" t="str">
        <f>nama_mapel!C11</f>
        <v>Matematika</v>
      </c>
      <c r="C17" s="325"/>
      <c r="D17" s="170">
        <f>nama_mapel!D11</f>
        <v>75</v>
      </c>
      <c r="E17" s="215">
        <f>IF(VLOOKUP($J$1,'ENTRI NILAI PILIH TAB INI'!$A$9:$AC$51,M17)=0,"",ROUND(VLOOKUP($J$1,'ENTRI NILAI PILIH TAB INI'!$A$9:$AC$51,M17),0))</f>
        <v>90</v>
      </c>
      <c r="F17" s="216" t="str">
        <f t="shared" si="0"/>
        <v xml:space="preserve">Sembilan puluh </v>
      </c>
      <c r="G17" s="217" t="str">
        <f t="shared" ref="G17:G22" si="2">IF(E17="","",VLOOKUP(E17,$S$16:$T$19,2))</f>
        <v>Amat Baik</v>
      </c>
      <c r="H17" s="321" t="str">
        <f t="shared" ref="H17:H24" si="3">CONCATENATE("Pemahaman materi ",B17,IF(D17&lt;E17," tercapai "," belum tercapai ")," dengan predikat"," ",G17)</f>
        <v>Pemahaman materi Matematika tercapai  dengan predikat Amat Baik</v>
      </c>
      <c r="I17" s="322"/>
      <c r="J17" s="323"/>
      <c r="K17" s="150"/>
      <c r="L17" s="136">
        <f t="shared" si="1"/>
        <v>0</v>
      </c>
      <c r="M17" s="136">
        <v>11</v>
      </c>
      <c r="N17" s="136"/>
      <c r="O17" s="136">
        <v>7</v>
      </c>
      <c r="P17" s="136" t="s">
        <v>87</v>
      </c>
      <c r="Q17" s="136" t="s">
        <v>88</v>
      </c>
      <c r="R17" s="136"/>
      <c r="S17" s="136">
        <v>75</v>
      </c>
      <c r="T17" s="136" t="s">
        <v>79</v>
      </c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  <c r="CT17" s="136"/>
      <c r="CU17" s="136"/>
      <c r="CV17" s="136"/>
      <c r="CW17" s="136"/>
      <c r="CX17" s="136"/>
      <c r="CY17" s="136"/>
      <c r="CZ17" s="136"/>
      <c r="DA17" s="136"/>
      <c r="DB17" s="136"/>
      <c r="DC17" s="136"/>
      <c r="DD17" s="136"/>
      <c r="DE17" s="136"/>
      <c r="DF17" s="136"/>
      <c r="DG17" s="136"/>
      <c r="DH17" s="136"/>
      <c r="DI17" s="136"/>
      <c r="DJ17" s="136"/>
      <c r="DK17" s="136"/>
      <c r="DL17" s="136"/>
      <c r="DM17" s="136"/>
      <c r="DN17" s="136"/>
      <c r="DO17" s="136"/>
      <c r="DP17" s="136"/>
      <c r="DQ17" s="136"/>
      <c r="DR17" s="136"/>
      <c r="DS17" s="136"/>
      <c r="DT17" s="136"/>
      <c r="DU17" s="136"/>
      <c r="DV17" s="136"/>
      <c r="DW17" s="136"/>
      <c r="DX17" s="136"/>
      <c r="DY17" s="136"/>
      <c r="DZ17" s="136"/>
      <c r="EA17" s="136"/>
      <c r="EB17" s="136"/>
      <c r="EC17" s="136"/>
      <c r="ED17" s="136"/>
      <c r="EE17" s="136"/>
      <c r="EF17" s="136"/>
      <c r="EG17" s="136"/>
      <c r="EH17" s="136"/>
      <c r="EI17" s="136"/>
      <c r="EJ17" s="136"/>
      <c r="EK17" s="136"/>
      <c r="EL17" s="136"/>
      <c r="EM17" s="136"/>
      <c r="EN17" s="136"/>
      <c r="EO17" s="136"/>
      <c r="EP17" s="136"/>
      <c r="EQ17" s="136"/>
      <c r="ER17" s="136"/>
      <c r="ES17" s="136"/>
      <c r="ET17" s="136"/>
      <c r="EU17" s="136"/>
      <c r="EV17" s="136"/>
      <c r="EW17" s="136"/>
      <c r="EX17" s="136"/>
      <c r="EY17" s="136"/>
      <c r="EZ17" s="136"/>
      <c r="FA17" s="136"/>
      <c r="FB17" s="136"/>
      <c r="FC17" s="136"/>
      <c r="FD17" s="136"/>
      <c r="FE17" s="136"/>
      <c r="FF17" s="136"/>
      <c r="FG17" s="136"/>
      <c r="FH17" s="136"/>
      <c r="FI17" s="136"/>
      <c r="FJ17" s="136"/>
      <c r="FK17" s="136"/>
      <c r="FL17" s="136"/>
      <c r="FM17" s="136"/>
      <c r="FN17" s="136"/>
      <c r="FO17" s="136"/>
      <c r="FP17" s="136"/>
      <c r="FQ17" s="136"/>
      <c r="FR17" s="136"/>
      <c r="FS17" s="136"/>
      <c r="FT17" s="136"/>
      <c r="FU17" s="136"/>
      <c r="FV17" s="136"/>
      <c r="FW17" s="136"/>
      <c r="FX17" s="136"/>
      <c r="FY17" s="136"/>
      <c r="FZ17" s="136"/>
      <c r="GA17" s="136"/>
      <c r="GB17" s="136"/>
      <c r="GC17" s="136"/>
      <c r="GD17" s="136"/>
      <c r="GE17" s="136"/>
      <c r="GF17" s="136"/>
      <c r="GG17" s="136"/>
      <c r="GH17" s="136"/>
      <c r="GI17" s="136"/>
      <c r="GJ17" s="136"/>
      <c r="GK17" s="136"/>
      <c r="GL17" s="136"/>
      <c r="GM17" s="136"/>
      <c r="GN17" s="136"/>
      <c r="GO17" s="136"/>
      <c r="GP17" s="136"/>
      <c r="GQ17" s="136"/>
      <c r="GR17" s="136"/>
      <c r="GS17" s="136"/>
      <c r="GT17" s="136"/>
      <c r="GU17" s="136"/>
      <c r="GV17" s="136"/>
      <c r="GW17" s="136"/>
      <c r="GX17" s="136"/>
      <c r="GY17" s="136"/>
      <c r="GZ17" s="136"/>
      <c r="HA17" s="136"/>
      <c r="HB17" s="136"/>
      <c r="HC17" s="136"/>
      <c r="HD17" s="136"/>
      <c r="HE17" s="136"/>
      <c r="HF17" s="136"/>
      <c r="HG17" s="136"/>
      <c r="HH17" s="136"/>
      <c r="HI17" s="136"/>
      <c r="HJ17" s="136"/>
      <c r="HK17" s="136"/>
      <c r="HL17" s="136"/>
      <c r="HM17" s="136"/>
      <c r="HN17" s="136"/>
      <c r="HO17" s="136"/>
      <c r="HP17" s="136"/>
      <c r="HQ17" s="136"/>
    </row>
    <row r="18" spans="1:225" s="6" customFormat="1" ht="31.5" customHeight="1">
      <c r="A18" s="169">
        <v>3</v>
      </c>
      <c r="B18" s="321" t="str">
        <f>nama_mapel!C12</f>
        <v>Fisika</v>
      </c>
      <c r="C18" s="325"/>
      <c r="D18" s="170">
        <f>nama_mapel!D12</f>
        <v>75</v>
      </c>
      <c r="E18" s="215">
        <f>IF(VLOOKUP($J$1,'ENTRI NILAI PILIH TAB INI'!$A$9:$AC$51,M18)=0,"",ROUND(VLOOKUP($J$1,'ENTRI NILAI PILIH TAB INI'!$A$9:$AC$51,M18),0))</f>
        <v>76</v>
      </c>
      <c r="F18" s="216" t="str">
        <f t="shared" si="0"/>
        <v>Tujuh puluh enam</v>
      </c>
      <c r="G18" s="217" t="str">
        <f t="shared" si="2"/>
        <v>Baik</v>
      </c>
      <c r="H18" s="321" t="str">
        <f t="shared" si="3"/>
        <v>Pemahaman materi Fisika tercapai  dengan predikat Baik</v>
      </c>
      <c r="I18" s="322"/>
      <c r="J18" s="323"/>
      <c r="K18" s="150"/>
      <c r="L18" s="136">
        <f t="shared" si="1"/>
        <v>0</v>
      </c>
      <c r="M18" s="136">
        <v>12</v>
      </c>
      <c r="N18" s="136"/>
      <c r="O18" s="136"/>
      <c r="P18" s="136"/>
      <c r="Q18" s="136"/>
      <c r="R18" s="136"/>
      <c r="S18" s="136">
        <v>90</v>
      </c>
      <c r="T18" s="136" t="s">
        <v>80</v>
      </c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  <c r="CT18" s="136"/>
      <c r="CU18" s="136"/>
      <c r="CV18" s="136"/>
      <c r="CW18" s="136"/>
      <c r="CX18" s="136"/>
      <c r="CY18" s="136"/>
      <c r="CZ18" s="136"/>
      <c r="DA18" s="136"/>
      <c r="DB18" s="136"/>
      <c r="DC18" s="136"/>
      <c r="DD18" s="136"/>
      <c r="DE18" s="136"/>
      <c r="DF18" s="136"/>
      <c r="DG18" s="136"/>
      <c r="DH18" s="136"/>
      <c r="DI18" s="136"/>
      <c r="DJ18" s="136"/>
      <c r="DK18" s="136"/>
      <c r="DL18" s="136"/>
      <c r="DM18" s="136"/>
      <c r="DN18" s="136"/>
      <c r="DO18" s="136"/>
      <c r="DP18" s="136"/>
      <c r="DQ18" s="136"/>
      <c r="DR18" s="136"/>
      <c r="DS18" s="136"/>
      <c r="DT18" s="136"/>
      <c r="DU18" s="136"/>
      <c r="DV18" s="136"/>
      <c r="DW18" s="136"/>
      <c r="DX18" s="136"/>
      <c r="DY18" s="136"/>
      <c r="DZ18" s="136"/>
      <c r="EA18" s="136"/>
      <c r="EB18" s="136"/>
      <c r="EC18" s="136"/>
      <c r="ED18" s="136"/>
      <c r="EE18" s="136"/>
      <c r="EF18" s="136"/>
      <c r="EG18" s="136"/>
      <c r="EH18" s="136"/>
      <c r="EI18" s="136"/>
      <c r="EJ18" s="136"/>
      <c r="EK18" s="136"/>
      <c r="EL18" s="136"/>
      <c r="EM18" s="136"/>
      <c r="EN18" s="136"/>
      <c r="EO18" s="136"/>
      <c r="EP18" s="136"/>
      <c r="EQ18" s="136"/>
      <c r="ER18" s="136"/>
      <c r="ES18" s="136"/>
      <c r="ET18" s="136"/>
      <c r="EU18" s="136"/>
      <c r="EV18" s="136"/>
      <c r="EW18" s="136"/>
      <c r="EX18" s="136"/>
      <c r="EY18" s="136"/>
      <c r="EZ18" s="136"/>
      <c r="FA18" s="136"/>
      <c r="FB18" s="136"/>
      <c r="FC18" s="136"/>
      <c r="FD18" s="136"/>
      <c r="FE18" s="136"/>
      <c r="FF18" s="136"/>
      <c r="FG18" s="136"/>
      <c r="FH18" s="136"/>
      <c r="FI18" s="136"/>
      <c r="FJ18" s="136"/>
      <c r="FK18" s="136"/>
      <c r="FL18" s="136"/>
      <c r="FM18" s="136"/>
      <c r="FN18" s="136"/>
      <c r="FO18" s="136"/>
      <c r="FP18" s="136"/>
      <c r="FQ18" s="136"/>
      <c r="FR18" s="136"/>
      <c r="FS18" s="136"/>
      <c r="FT18" s="136"/>
      <c r="FU18" s="136"/>
      <c r="FV18" s="136"/>
      <c r="FW18" s="136"/>
      <c r="FX18" s="136"/>
      <c r="FY18" s="136"/>
      <c r="FZ18" s="136"/>
      <c r="GA18" s="136"/>
      <c r="GB18" s="136"/>
      <c r="GC18" s="136"/>
      <c r="GD18" s="136"/>
      <c r="GE18" s="136"/>
      <c r="GF18" s="136"/>
      <c r="GG18" s="136"/>
      <c r="GH18" s="136"/>
      <c r="GI18" s="136"/>
      <c r="GJ18" s="136"/>
      <c r="GK18" s="136"/>
      <c r="GL18" s="136"/>
      <c r="GM18" s="136"/>
      <c r="GN18" s="136"/>
      <c r="GO18" s="136"/>
      <c r="GP18" s="136"/>
      <c r="GQ18" s="136"/>
      <c r="GR18" s="136"/>
      <c r="GS18" s="136"/>
      <c r="GT18" s="136"/>
      <c r="GU18" s="136"/>
      <c r="GV18" s="136"/>
      <c r="GW18" s="136"/>
      <c r="GX18" s="136"/>
      <c r="GY18" s="136"/>
      <c r="GZ18" s="136"/>
      <c r="HA18" s="136"/>
      <c r="HB18" s="136"/>
      <c r="HC18" s="136"/>
      <c r="HD18" s="136"/>
      <c r="HE18" s="136"/>
      <c r="HF18" s="136"/>
      <c r="HG18" s="136"/>
      <c r="HH18" s="136"/>
      <c r="HI18" s="136"/>
      <c r="HJ18" s="136"/>
      <c r="HK18" s="136"/>
      <c r="HL18" s="136"/>
      <c r="HM18" s="136"/>
      <c r="HN18" s="136"/>
      <c r="HO18" s="136"/>
      <c r="HP18" s="136"/>
      <c r="HQ18" s="136"/>
    </row>
    <row r="19" spans="1:225" s="6" customFormat="1" ht="31.5" customHeight="1">
      <c r="A19" s="169">
        <v>4</v>
      </c>
      <c r="B19" s="321" t="str">
        <f>nama_mapel!C13</f>
        <v>Kimia</v>
      </c>
      <c r="C19" s="325"/>
      <c r="D19" s="170">
        <f>nama_mapel!D13</f>
        <v>75</v>
      </c>
      <c r="E19" s="215">
        <f>IF(VLOOKUP($J$1,'ENTRI NILAI PILIH TAB INI'!$A$9:$AC$51,M19)=0,"",ROUND(VLOOKUP($J$1,'ENTRI NILAI PILIH TAB INI'!$A$9:$AC$51,M19),0))</f>
        <v>76</v>
      </c>
      <c r="F19" s="216" t="str">
        <f t="shared" si="0"/>
        <v>Tujuh puluh enam</v>
      </c>
      <c r="G19" s="217" t="str">
        <f t="shared" si="2"/>
        <v>Baik</v>
      </c>
      <c r="H19" s="321" t="str">
        <f t="shared" si="3"/>
        <v>Pemahaman materi Kimia tercapai  dengan predikat Baik</v>
      </c>
      <c r="I19" s="322"/>
      <c r="J19" s="323"/>
      <c r="K19" s="150"/>
      <c r="L19" s="136">
        <f t="shared" si="1"/>
        <v>0</v>
      </c>
      <c r="M19" s="136">
        <v>13</v>
      </c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  <c r="CT19" s="136"/>
      <c r="CU19" s="136"/>
      <c r="CV19" s="136"/>
      <c r="CW19" s="136"/>
      <c r="CX19" s="136"/>
      <c r="CY19" s="136"/>
      <c r="CZ19" s="136"/>
      <c r="DA19" s="136"/>
      <c r="DB19" s="136"/>
      <c r="DC19" s="136"/>
      <c r="DD19" s="136"/>
      <c r="DE19" s="136"/>
      <c r="DF19" s="136"/>
      <c r="DG19" s="136"/>
      <c r="DH19" s="136"/>
      <c r="DI19" s="136"/>
      <c r="DJ19" s="136"/>
      <c r="DK19" s="136"/>
      <c r="DL19" s="136"/>
      <c r="DM19" s="136"/>
      <c r="DN19" s="136"/>
      <c r="DO19" s="136"/>
      <c r="DP19" s="136"/>
      <c r="DQ19" s="136"/>
      <c r="DR19" s="136"/>
      <c r="DS19" s="136"/>
      <c r="DT19" s="136"/>
      <c r="DU19" s="136"/>
      <c r="DV19" s="136"/>
      <c r="DW19" s="136"/>
      <c r="DX19" s="136"/>
      <c r="DY19" s="136"/>
      <c r="DZ19" s="136"/>
      <c r="EA19" s="136"/>
      <c r="EB19" s="136"/>
      <c r="EC19" s="136"/>
      <c r="ED19" s="136"/>
      <c r="EE19" s="136"/>
      <c r="EF19" s="136"/>
      <c r="EG19" s="136"/>
      <c r="EH19" s="136"/>
      <c r="EI19" s="136"/>
      <c r="EJ19" s="136"/>
      <c r="EK19" s="136"/>
      <c r="EL19" s="136"/>
      <c r="EM19" s="136"/>
      <c r="EN19" s="136"/>
      <c r="EO19" s="136"/>
      <c r="EP19" s="136"/>
      <c r="EQ19" s="136"/>
      <c r="ER19" s="136"/>
      <c r="ES19" s="136"/>
      <c r="ET19" s="136"/>
      <c r="EU19" s="136"/>
      <c r="EV19" s="136"/>
      <c r="EW19" s="136"/>
      <c r="EX19" s="136"/>
      <c r="EY19" s="136"/>
      <c r="EZ19" s="136"/>
      <c r="FA19" s="136"/>
      <c r="FB19" s="136"/>
      <c r="FC19" s="136"/>
      <c r="FD19" s="136"/>
      <c r="FE19" s="136"/>
      <c r="FF19" s="136"/>
      <c r="FG19" s="136"/>
      <c r="FH19" s="136"/>
      <c r="FI19" s="136"/>
      <c r="FJ19" s="136"/>
      <c r="FK19" s="136"/>
      <c r="FL19" s="136"/>
      <c r="FM19" s="136"/>
      <c r="FN19" s="136"/>
      <c r="FO19" s="136"/>
      <c r="FP19" s="136"/>
      <c r="FQ19" s="136"/>
      <c r="FR19" s="136"/>
      <c r="FS19" s="136"/>
      <c r="FT19" s="136"/>
      <c r="FU19" s="136"/>
      <c r="FV19" s="136"/>
      <c r="FW19" s="136"/>
      <c r="FX19" s="136"/>
      <c r="FY19" s="136"/>
      <c r="FZ19" s="136"/>
      <c r="GA19" s="136"/>
      <c r="GB19" s="136"/>
      <c r="GC19" s="136"/>
      <c r="GD19" s="136"/>
      <c r="GE19" s="136"/>
      <c r="GF19" s="136"/>
      <c r="GG19" s="136"/>
      <c r="GH19" s="136"/>
      <c r="GI19" s="136"/>
      <c r="GJ19" s="136"/>
      <c r="GK19" s="136"/>
      <c r="GL19" s="136"/>
      <c r="GM19" s="136"/>
      <c r="GN19" s="136"/>
      <c r="GO19" s="136"/>
      <c r="GP19" s="136"/>
      <c r="GQ19" s="136"/>
      <c r="GR19" s="136"/>
      <c r="GS19" s="136"/>
      <c r="GT19" s="136"/>
      <c r="GU19" s="136"/>
      <c r="GV19" s="136"/>
      <c r="GW19" s="136"/>
      <c r="GX19" s="136"/>
      <c r="GY19" s="136"/>
      <c r="GZ19" s="136"/>
      <c r="HA19" s="136"/>
      <c r="HB19" s="136"/>
      <c r="HC19" s="136"/>
      <c r="HD19" s="136"/>
      <c r="HE19" s="136"/>
      <c r="HF19" s="136"/>
      <c r="HG19" s="136"/>
      <c r="HH19" s="136"/>
      <c r="HI19" s="136"/>
      <c r="HJ19" s="136"/>
      <c r="HK19" s="136"/>
      <c r="HL19" s="136"/>
      <c r="HM19" s="136"/>
      <c r="HN19" s="136"/>
      <c r="HO19" s="136"/>
      <c r="HP19" s="136"/>
      <c r="HQ19" s="136"/>
    </row>
    <row r="20" spans="1:225" s="6" customFormat="1" ht="31.5" customHeight="1">
      <c r="A20" s="169">
        <v>5</v>
      </c>
      <c r="B20" s="321" t="str">
        <f>nama_mapel!C14</f>
        <v>Ketrampilan Komputer dan Pengelolaan Informasi</v>
      </c>
      <c r="C20" s="325"/>
      <c r="D20" s="170">
        <f>nama_mapel!D14</f>
        <v>75</v>
      </c>
      <c r="E20" s="215">
        <f>IF(VLOOKUP($J$1,'ENTRI NILAI PILIH TAB INI'!$A$9:$AC$51,M20)=0,"",ROUND(VLOOKUP($J$1,'ENTRI NILAI PILIH TAB INI'!$A$9:$AC$51,M20),0))</f>
        <v>78</v>
      </c>
      <c r="F20" s="216" t="str">
        <f t="shared" si="0"/>
        <v>Tujuh puluh delapan</v>
      </c>
      <c r="G20" s="217" t="str">
        <f t="shared" si="2"/>
        <v>Baik</v>
      </c>
      <c r="H20" s="321" t="str">
        <f>CONCATENATE("Pemahaman materi ",B20,IF(D20&lt;E20," tercapai "," belum tercapai ")," dengan predikat"," ",G20)</f>
        <v>Pemahaman materi Ketrampilan Komputer dan Pengelolaan Informasi tercapai  dengan predikat Baik</v>
      </c>
      <c r="I20" s="322"/>
      <c r="J20" s="323"/>
      <c r="K20" s="150"/>
      <c r="L20" s="136">
        <f t="shared" si="1"/>
        <v>0</v>
      </c>
      <c r="M20" s="136">
        <v>14</v>
      </c>
      <c r="N20" s="136"/>
      <c r="O20" s="136">
        <v>8</v>
      </c>
      <c r="P20" s="136" t="s">
        <v>89</v>
      </c>
      <c r="Q20" s="136" t="s">
        <v>90</v>
      </c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  <c r="CT20" s="136"/>
      <c r="CU20" s="136"/>
      <c r="CV20" s="136"/>
      <c r="CW20" s="136"/>
      <c r="CX20" s="136"/>
      <c r="CY20" s="136"/>
      <c r="CZ20" s="136"/>
      <c r="DA20" s="136"/>
      <c r="DB20" s="136"/>
      <c r="DC20" s="136"/>
      <c r="DD20" s="136"/>
      <c r="DE20" s="136"/>
      <c r="DF20" s="136"/>
      <c r="DG20" s="136"/>
      <c r="DH20" s="136"/>
      <c r="DI20" s="136"/>
      <c r="DJ20" s="136"/>
      <c r="DK20" s="136"/>
      <c r="DL20" s="136"/>
      <c r="DM20" s="136"/>
      <c r="DN20" s="136"/>
      <c r="DO20" s="136"/>
      <c r="DP20" s="136"/>
      <c r="DQ20" s="136"/>
      <c r="DR20" s="136"/>
      <c r="DS20" s="136"/>
      <c r="DT20" s="136"/>
      <c r="DU20" s="136"/>
      <c r="DV20" s="136"/>
      <c r="DW20" s="136"/>
      <c r="DX20" s="136"/>
      <c r="DY20" s="136"/>
      <c r="DZ20" s="136"/>
      <c r="EA20" s="136"/>
      <c r="EB20" s="136"/>
      <c r="EC20" s="136"/>
      <c r="ED20" s="136"/>
      <c r="EE20" s="136"/>
      <c r="EF20" s="136"/>
      <c r="EG20" s="136"/>
      <c r="EH20" s="136"/>
      <c r="EI20" s="136"/>
      <c r="EJ20" s="136"/>
      <c r="EK20" s="136"/>
      <c r="EL20" s="136"/>
      <c r="EM20" s="136"/>
      <c r="EN20" s="136"/>
      <c r="EO20" s="136"/>
      <c r="EP20" s="136"/>
      <c r="EQ20" s="136"/>
      <c r="ER20" s="136"/>
      <c r="ES20" s="136"/>
      <c r="ET20" s="136"/>
      <c r="EU20" s="136"/>
      <c r="EV20" s="136"/>
      <c r="EW20" s="136"/>
      <c r="EX20" s="136"/>
      <c r="EY20" s="136"/>
      <c r="EZ20" s="136"/>
      <c r="FA20" s="136"/>
      <c r="FB20" s="136"/>
      <c r="FC20" s="136"/>
      <c r="FD20" s="136"/>
      <c r="FE20" s="136"/>
      <c r="FF20" s="136"/>
      <c r="FG20" s="136"/>
      <c r="FH20" s="136"/>
      <c r="FI20" s="136"/>
      <c r="FJ20" s="136"/>
      <c r="FK20" s="136"/>
      <c r="FL20" s="136"/>
      <c r="FM20" s="136"/>
      <c r="FN20" s="136"/>
      <c r="FO20" s="136"/>
      <c r="FP20" s="136"/>
      <c r="FQ20" s="136"/>
      <c r="FR20" s="136"/>
      <c r="FS20" s="136"/>
      <c r="FT20" s="136"/>
      <c r="FU20" s="136"/>
      <c r="FV20" s="136"/>
      <c r="FW20" s="136"/>
      <c r="FX20" s="136"/>
      <c r="FY20" s="136"/>
      <c r="FZ20" s="136"/>
      <c r="GA20" s="136"/>
      <c r="GB20" s="136"/>
      <c r="GC20" s="136"/>
      <c r="GD20" s="136"/>
      <c r="GE20" s="136"/>
      <c r="GF20" s="136"/>
      <c r="GG20" s="136"/>
      <c r="GH20" s="136"/>
      <c r="GI20" s="136"/>
      <c r="GJ20" s="136"/>
      <c r="GK20" s="136"/>
      <c r="GL20" s="136"/>
      <c r="GM20" s="136"/>
      <c r="GN20" s="136"/>
      <c r="GO20" s="136"/>
      <c r="GP20" s="136"/>
      <c r="GQ20" s="136"/>
      <c r="GR20" s="136"/>
      <c r="GS20" s="136"/>
      <c r="GT20" s="136"/>
      <c r="GU20" s="136"/>
      <c r="GV20" s="136"/>
      <c r="GW20" s="136"/>
      <c r="GX20" s="136"/>
      <c r="GY20" s="136"/>
      <c r="GZ20" s="136"/>
      <c r="HA20" s="136"/>
      <c r="HB20" s="136"/>
      <c r="HC20" s="136"/>
      <c r="HD20" s="136"/>
      <c r="HE20" s="136"/>
      <c r="HF20" s="136"/>
      <c r="HG20" s="136"/>
      <c r="HH20" s="136"/>
      <c r="HI20" s="136"/>
      <c r="HJ20" s="136"/>
      <c r="HK20" s="136"/>
      <c r="HL20" s="136"/>
      <c r="HM20" s="136"/>
      <c r="HN20" s="136"/>
      <c r="HO20" s="136"/>
      <c r="HP20" s="136"/>
      <c r="HQ20" s="136"/>
    </row>
    <row r="21" spans="1:225" s="6" customFormat="1" ht="31.5" customHeight="1">
      <c r="A21" s="169">
        <v>6</v>
      </c>
      <c r="B21" s="321" t="str">
        <f>nama_mapel!C15</f>
        <v>Kewirausahaan</v>
      </c>
      <c r="C21" s="325"/>
      <c r="D21" s="170">
        <f>nama_mapel!D15</f>
        <v>75</v>
      </c>
      <c r="E21" s="215">
        <f>IF(VLOOKUP($J$1,'ENTRI NILAI PILIH TAB INI'!$A$9:$AC$51,M21)=0,"",ROUND(VLOOKUP($J$1,'ENTRI NILAI PILIH TAB INI'!$A$9:$AC$51,M21),0))</f>
        <v>78</v>
      </c>
      <c r="F21" s="216" t="str">
        <f t="shared" si="0"/>
        <v>Tujuh puluh delapan</v>
      </c>
      <c r="G21" s="217" t="str">
        <f t="shared" si="2"/>
        <v>Baik</v>
      </c>
      <c r="H21" s="321" t="str">
        <f>CONCATENATE("Pemahaman materi ",B21,IF(D21&lt;E21," tercapai "," belum tercapai ")," dengan predikat"," ",G21)</f>
        <v>Pemahaman materi Kewirausahaan tercapai  dengan predikat Baik</v>
      </c>
      <c r="I21" s="322"/>
      <c r="J21" s="323"/>
      <c r="K21" s="150"/>
      <c r="L21" s="136">
        <f t="shared" si="1"/>
        <v>0</v>
      </c>
      <c r="M21" s="136">
        <v>15</v>
      </c>
      <c r="N21" s="136"/>
      <c r="O21" s="136">
        <v>9</v>
      </c>
      <c r="P21" s="136" t="s">
        <v>97</v>
      </c>
      <c r="Q21" s="136" t="s">
        <v>99</v>
      </c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  <c r="CT21" s="136"/>
      <c r="CU21" s="136"/>
      <c r="CV21" s="136"/>
      <c r="CW21" s="136"/>
      <c r="CX21" s="136"/>
      <c r="CY21" s="136"/>
      <c r="CZ21" s="136"/>
      <c r="DA21" s="136"/>
      <c r="DB21" s="136"/>
      <c r="DC21" s="136"/>
      <c r="DD21" s="136"/>
      <c r="DE21" s="136"/>
      <c r="DF21" s="136"/>
      <c r="DG21" s="136"/>
      <c r="DH21" s="136"/>
      <c r="DI21" s="136"/>
      <c r="DJ21" s="136"/>
      <c r="DK21" s="136"/>
      <c r="DL21" s="136"/>
      <c r="DM21" s="136"/>
      <c r="DN21" s="136"/>
      <c r="DO21" s="136"/>
      <c r="DP21" s="136"/>
      <c r="DQ21" s="136"/>
      <c r="DR21" s="136"/>
      <c r="DS21" s="136"/>
      <c r="DT21" s="136"/>
      <c r="DU21" s="136"/>
      <c r="DV21" s="136"/>
      <c r="DW21" s="136"/>
      <c r="DX21" s="136"/>
      <c r="DY21" s="136"/>
      <c r="DZ21" s="136"/>
      <c r="EA21" s="136"/>
      <c r="EB21" s="136"/>
      <c r="EC21" s="136"/>
      <c r="ED21" s="136"/>
      <c r="EE21" s="136"/>
      <c r="EF21" s="136"/>
      <c r="EG21" s="136"/>
      <c r="EH21" s="136"/>
      <c r="EI21" s="136"/>
      <c r="EJ21" s="136"/>
      <c r="EK21" s="136"/>
      <c r="EL21" s="136"/>
      <c r="EM21" s="136"/>
      <c r="EN21" s="136"/>
      <c r="EO21" s="136"/>
      <c r="EP21" s="136"/>
      <c r="EQ21" s="136"/>
      <c r="ER21" s="136"/>
      <c r="ES21" s="136"/>
      <c r="ET21" s="136"/>
      <c r="EU21" s="136"/>
      <c r="EV21" s="136"/>
      <c r="EW21" s="136"/>
      <c r="EX21" s="136"/>
      <c r="EY21" s="136"/>
      <c r="EZ21" s="136"/>
      <c r="FA21" s="136"/>
      <c r="FB21" s="136"/>
      <c r="FC21" s="136"/>
      <c r="FD21" s="136"/>
      <c r="FE21" s="136"/>
      <c r="FF21" s="136"/>
      <c r="FG21" s="136"/>
      <c r="FH21" s="136"/>
      <c r="FI21" s="136"/>
      <c r="FJ21" s="136"/>
      <c r="FK21" s="136"/>
      <c r="FL21" s="136"/>
      <c r="FM21" s="136"/>
      <c r="FN21" s="136"/>
      <c r="FO21" s="136"/>
      <c r="FP21" s="136"/>
      <c r="FQ21" s="136"/>
      <c r="FR21" s="136"/>
      <c r="FS21" s="136"/>
      <c r="FT21" s="136"/>
      <c r="FU21" s="136"/>
      <c r="FV21" s="136"/>
      <c r="FW21" s="136"/>
      <c r="FX21" s="136"/>
      <c r="FY21" s="136"/>
      <c r="FZ21" s="136"/>
      <c r="GA21" s="136"/>
      <c r="GB21" s="136"/>
      <c r="GC21" s="136"/>
      <c r="GD21" s="136"/>
      <c r="GE21" s="136"/>
      <c r="GF21" s="136"/>
      <c r="GG21" s="136"/>
      <c r="GH21" s="136"/>
      <c r="GI21" s="136"/>
      <c r="GJ21" s="136"/>
      <c r="GK21" s="136"/>
      <c r="GL21" s="136"/>
      <c r="GM21" s="136"/>
      <c r="GN21" s="136"/>
      <c r="GO21" s="136"/>
      <c r="GP21" s="136"/>
      <c r="GQ21" s="136"/>
      <c r="GR21" s="136"/>
      <c r="GS21" s="136"/>
      <c r="GT21" s="136"/>
      <c r="GU21" s="136"/>
      <c r="GV21" s="136"/>
      <c r="GW21" s="136"/>
      <c r="GX21" s="136"/>
      <c r="GY21" s="136"/>
      <c r="GZ21" s="136"/>
      <c r="HA21" s="136"/>
      <c r="HB21" s="136"/>
      <c r="HC21" s="136"/>
      <c r="HD21" s="136"/>
      <c r="HE21" s="136"/>
      <c r="HF21" s="136"/>
      <c r="HG21" s="136"/>
      <c r="HH21" s="136"/>
      <c r="HI21" s="136"/>
      <c r="HJ21" s="136"/>
      <c r="HK21" s="136"/>
      <c r="HL21" s="136"/>
      <c r="HM21" s="136"/>
      <c r="HN21" s="136"/>
      <c r="HO21" s="136"/>
      <c r="HP21" s="136"/>
      <c r="HQ21" s="136"/>
    </row>
    <row r="22" spans="1:225" s="6" customFormat="1" ht="16.5" hidden="1" customHeight="1">
      <c r="A22" s="169">
        <v>7</v>
      </c>
      <c r="B22" s="321">
        <f>nama_mapel!C16</f>
        <v>0</v>
      </c>
      <c r="C22" s="325"/>
      <c r="D22" s="170">
        <f>nama_mapel!D16</f>
        <v>0</v>
      </c>
      <c r="E22" s="215" t="str">
        <f>IF(VLOOKUP($J$1,'ENTRI NILAI PILIH TAB INI'!$A$9:$AC$51,M22)=0,"",ROUND(VLOOKUP($J$1,'ENTRI NILAI PILIH TAB INI'!$A$9:$AC$51,M22),0))</f>
        <v/>
      </c>
      <c r="F22" s="216" t="e">
        <f t="shared" si="0"/>
        <v>#VALUE!</v>
      </c>
      <c r="G22" s="217" t="str">
        <f t="shared" si="2"/>
        <v/>
      </c>
      <c r="H22" s="321" t="str">
        <f t="shared" si="3"/>
        <v xml:space="preserve">Pemahaman materi 0 tercapai  dengan predikat </v>
      </c>
      <c r="I22" s="322"/>
      <c r="J22" s="323"/>
      <c r="K22" s="150"/>
      <c r="L22" s="136" t="str">
        <f t="shared" si="1"/>
        <v/>
      </c>
      <c r="M22" s="136">
        <v>16</v>
      </c>
      <c r="N22" s="136"/>
      <c r="O22" s="136"/>
      <c r="P22" s="136"/>
      <c r="Q22" s="136"/>
      <c r="R22" s="136"/>
      <c r="S22" s="136">
        <v>0</v>
      </c>
      <c r="T22" s="136" t="s">
        <v>81</v>
      </c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  <c r="CT22" s="136"/>
      <c r="CU22" s="136"/>
      <c r="CV22" s="136"/>
      <c r="CW22" s="136"/>
      <c r="CX22" s="136"/>
      <c r="CY22" s="136"/>
      <c r="CZ22" s="136"/>
      <c r="DA22" s="136"/>
      <c r="DB22" s="136"/>
      <c r="DC22" s="136"/>
      <c r="DD22" s="136"/>
      <c r="DE22" s="136"/>
      <c r="DF22" s="136"/>
      <c r="DG22" s="136"/>
      <c r="DH22" s="136"/>
      <c r="DI22" s="136"/>
      <c r="DJ22" s="136"/>
      <c r="DK22" s="136"/>
      <c r="DL22" s="136"/>
      <c r="DM22" s="136"/>
      <c r="DN22" s="136"/>
      <c r="DO22" s="136"/>
      <c r="DP22" s="136"/>
      <c r="DQ22" s="136"/>
      <c r="DR22" s="136"/>
      <c r="DS22" s="136"/>
      <c r="DT22" s="136"/>
      <c r="DU22" s="136"/>
      <c r="DV22" s="136"/>
      <c r="DW22" s="136"/>
      <c r="DX22" s="136"/>
      <c r="DY22" s="136"/>
      <c r="DZ22" s="136"/>
      <c r="EA22" s="136"/>
      <c r="EB22" s="136"/>
      <c r="EC22" s="136"/>
      <c r="ED22" s="136"/>
      <c r="EE22" s="136"/>
      <c r="EF22" s="136"/>
      <c r="EG22" s="136"/>
      <c r="EH22" s="136"/>
      <c r="EI22" s="136"/>
      <c r="EJ22" s="136"/>
      <c r="EK22" s="136"/>
      <c r="EL22" s="136"/>
      <c r="EM22" s="136"/>
      <c r="EN22" s="136"/>
      <c r="EO22" s="136"/>
      <c r="EP22" s="136"/>
      <c r="EQ22" s="136"/>
      <c r="ER22" s="136"/>
      <c r="ES22" s="136"/>
      <c r="ET22" s="136"/>
      <c r="EU22" s="136"/>
      <c r="EV22" s="136"/>
      <c r="EW22" s="136"/>
      <c r="EX22" s="136"/>
      <c r="EY22" s="136"/>
      <c r="EZ22" s="136"/>
      <c r="FA22" s="136"/>
      <c r="FB22" s="136"/>
      <c r="FC22" s="136"/>
      <c r="FD22" s="136"/>
      <c r="FE22" s="136"/>
      <c r="FF22" s="136"/>
      <c r="FG22" s="136"/>
      <c r="FH22" s="136"/>
      <c r="FI22" s="136"/>
      <c r="FJ22" s="136"/>
      <c r="FK22" s="136"/>
      <c r="FL22" s="136"/>
      <c r="FM22" s="136"/>
      <c r="FN22" s="136"/>
      <c r="FO22" s="136"/>
      <c r="FP22" s="136"/>
      <c r="FQ22" s="136"/>
      <c r="FR22" s="136"/>
      <c r="FS22" s="136"/>
      <c r="FT22" s="136"/>
      <c r="FU22" s="136"/>
      <c r="FV22" s="136"/>
      <c r="FW22" s="136"/>
      <c r="FX22" s="136"/>
      <c r="FY22" s="136"/>
      <c r="FZ22" s="136"/>
      <c r="GA22" s="136"/>
      <c r="GB22" s="136"/>
      <c r="GC22" s="136"/>
      <c r="GD22" s="136"/>
      <c r="GE22" s="136"/>
      <c r="GF22" s="136"/>
      <c r="GG22" s="136"/>
      <c r="GH22" s="136"/>
      <c r="GI22" s="136"/>
      <c r="GJ22" s="136"/>
      <c r="GK22" s="136"/>
      <c r="GL22" s="136"/>
      <c r="GM22" s="136"/>
      <c r="GN22" s="136"/>
      <c r="GO22" s="136"/>
      <c r="GP22" s="136"/>
      <c r="GQ22" s="136"/>
      <c r="GR22" s="136"/>
      <c r="GS22" s="136"/>
      <c r="GT22" s="136"/>
      <c r="GU22" s="136"/>
      <c r="GV22" s="136"/>
      <c r="GW22" s="136"/>
      <c r="GX22" s="136"/>
      <c r="GY22" s="136"/>
      <c r="GZ22" s="136"/>
      <c r="HA22" s="136"/>
      <c r="HB22" s="136"/>
      <c r="HC22" s="136"/>
      <c r="HD22" s="136"/>
      <c r="HE22" s="136"/>
      <c r="HF22" s="136"/>
      <c r="HG22" s="136"/>
      <c r="HH22" s="136"/>
      <c r="HI22" s="136"/>
      <c r="HJ22" s="136"/>
      <c r="HK22" s="136"/>
      <c r="HL22" s="136"/>
      <c r="HM22" s="136"/>
      <c r="HN22" s="136"/>
      <c r="HO22" s="136"/>
      <c r="HP22" s="136"/>
      <c r="HQ22" s="136"/>
    </row>
    <row r="23" spans="1:225" s="6" customFormat="1" ht="16.5" hidden="1" customHeight="1">
      <c r="A23" s="169">
        <v>8</v>
      </c>
      <c r="B23" s="321">
        <f>nama_mapel!C17</f>
        <v>0</v>
      </c>
      <c r="C23" s="325"/>
      <c r="D23" s="170">
        <f>nama_mapel!D17</f>
        <v>0</v>
      </c>
      <c r="E23" s="215" t="str">
        <f>IF(VLOOKUP($J$1,'ENTRI NILAI PILIH TAB INI'!$A$9:$AC$51,M23)=0,"",ROUND(VLOOKUP($J$1,'ENTRI NILAI PILIH TAB INI'!$A$9:$AC$51,M23),0))</f>
        <v/>
      </c>
      <c r="F23" s="216" t="e">
        <f>IF((E23=0),"",CONCATENATE(VLOOKUP(ABS(LEFT(E23,1)),$O$11:$Q$21,3)," ",IF((ABS(RIGHT(E23,1))=0),"",VLOOKUP(ABS(RIGHT(E23,1)),$O$11:$Q$21,2))))</f>
        <v>#VALUE!</v>
      </c>
      <c r="G23" s="217" t="str">
        <f>IF(E23="","",VLOOKUP(E23,$S$16:$T$19,2))</f>
        <v/>
      </c>
      <c r="H23" s="321" t="str">
        <f t="shared" si="3"/>
        <v xml:space="preserve">Pemahaman materi 0 tercapai  dengan predikat </v>
      </c>
      <c r="I23" s="322"/>
      <c r="J23" s="323"/>
      <c r="K23" s="150"/>
      <c r="L23" s="136"/>
      <c r="M23" s="136">
        <v>17</v>
      </c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  <c r="CT23" s="136"/>
      <c r="CU23" s="136"/>
      <c r="CV23" s="136"/>
      <c r="CW23" s="136"/>
      <c r="CX23" s="136"/>
      <c r="CY23" s="136"/>
      <c r="CZ23" s="136"/>
      <c r="DA23" s="136"/>
      <c r="DB23" s="136"/>
      <c r="DC23" s="136"/>
      <c r="DD23" s="136"/>
      <c r="DE23" s="136"/>
      <c r="DF23" s="136"/>
      <c r="DG23" s="136"/>
      <c r="DH23" s="136"/>
      <c r="DI23" s="136"/>
      <c r="DJ23" s="136"/>
      <c r="DK23" s="136"/>
      <c r="DL23" s="136"/>
      <c r="DM23" s="136"/>
      <c r="DN23" s="136"/>
      <c r="DO23" s="136"/>
      <c r="DP23" s="136"/>
      <c r="DQ23" s="136"/>
      <c r="DR23" s="136"/>
      <c r="DS23" s="136"/>
      <c r="DT23" s="136"/>
      <c r="DU23" s="136"/>
      <c r="DV23" s="136"/>
      <c r="DW23" s="136"/>
      <c r="DX23" s="136"/>
      <c r="DY23" s="136"/>
      <c r="DZ23" s="136"/>
      <c r="EA23" s="136"/>
      <c r="EB23" s="136"/>
      <c r="EC23" s="136"/>
      <c r="ED23" s="136"/>
      <c r="EE23" s="136"/>
      <c r="EF23" s="136"/>
      <c r="EG23" s="136"/>
      <c r="EH23" s="136"/>
      <c r="EI23" s="136"/>
      <c r="EJ23" s="136"/>
      <c r="EK23" s="136"/>
      <c r="EL23" s="136"/>
      <c r="EM23" s="136"/>
      <c r="EN23" s="136"/>
      <c r="EO23" s="136"/>
      <c r="EP23" s="136"/>
      <c r="EQ23" s="136"/>
      <c r="ER23" s="136"/>
      <c r="ES23" s="136"/>
      <c r="ET23" s="136"/>
      <c r="EU23" s="136"/>
      <c r="EV23" s="136"/>
      <c r="EW23" s="136"/>
      <c r="EX23" s="136"/>
      <c r="EY23" s="136"/>
      <c r="EZ23" s="136"/>
      <c r="FA23" s="136"/>
      <c r="FB23" s="136"/>
      <c r="FC23" s="136"/>
      <c r="FD23" s="136"/>
      <c r="FE23" s="136"/>
      <c r="FF23" s="136"/>
      <c r="FG23" s="136"/>
      <c r="FH23" s="136"/>
      <c r="FI23" s="136"/>
      <c r="FJ23" s="136"/>
      <c r="FK23" s="136"/>
      <c r="FL23" s="136"/>
      <c r="FM23" s="136"/>
      <c r="FN23" s="136"/>
      <c r="FO23" s="136"/>
      <c r="FP23" s="136"/>
      <c r="FQ23" s="136"/>
      <c r="FR23" s="136"/>
      <c r="FS23" s="136"/>
      <c r="FT23" s="136"/>
      <c r="FU23" s="136"/>
      <c r="FV23" s="136"/>
      <c r="FW23" s="136"/>
      <c r="FX23" s="136"/>
      <c r="FY23" s="136"/>
      <c r="FZ23" s="136"/>
      <c r="GA23" s="136"/>
      <c r="GB23" s="136"/>
      <c r="GC23" s="136"/>
      <c r="GD23" s="136"/>
      <c r="GE23" s="136"/>
      <c r="GF23" s="136"/>
      <c r="GG23" s="136"/>
      <c r="GH23" s="136"/>
      <c r="GI23" s="136"/>
      <c r="GJ23" s="136"/>
      <c r="GK23" s="136"/>
      <c r="GL23" s="136"/>
      <c r="GM23" s="136"/>
      <c r="GN23" s="136"/>
      <c r="GO23" s="136"/>
      <c r="GP23" s="136"/>
      <c r="GQ23" s="136"/>
      <c r="GR23" s="136"/>
      <c r="GS23" s="136"/>
      <c r="GT23" s="136"/>
      <c r="GU23" s="136"/>
      <c r="GV23" s="136"/>
      <c r="GW23" s="136"/>
      <c r="GX23" s="136"/>
      <c r="GY23" s="136"/>
      <c r="GZ23" s="136"/>
      <c r="HA23" s="136"/>
      <c r="HB23" s="136"/>
      <c r="HC23" s="136"/>
      <c r="HD23" s="136"/>
      <c r="HE23" s="136"/>
      <c r="HF23" s="136"/>
      <c r="HG23" s="136"/>
      <c r="HH23" s="136"/>
      <c r="HI23" s="136"/>
      <c r="HJ23" s="136"/>
      <c r="HK23" s="136"/>
      <c r="HL23" s="136"/>
      <c r="HM23" s="136"/>
      <c r="HN23" s="136"/>
      <c r="HO23" s="136"/>
      <c r="HP23" s="136"/>
      <c r="HQ23" s="136"/>
    </row>
    <row r="24" spans="1:225" s="6" customFormat="1" ht="16.5" hidden="1" customHeight="1">
      <c r="A24" s="169">
        <v>9</v>
      </c>
      <c r="B24" s="321">
        <f>nama_mapel!C18</f>
        <v>0</v>
      </c>
      <c r="C24" s="325"/>
      <c r="D24" s="170">
        <f>nama_mapel!D18</f>
        <v>0</v>
      </c>
      <c r="E24" s="215" t="str">
        <f>IF(VLOOKUP($J$1,'ENTRI NILAI PILIH TAB INI'!$A$9:$AC$51,M24)=0,"",ROUND(VLOOKUP($J$1,'ENTRI NILAI PILIH TAB INI'!$A$9:$AC$51,M24),0))</f>
        <v/>
      </c>
      <c r="F24" s="216" t="e">
        <f>IF((E24=0),"",CONCATENATE(VLOOKUP(ABS(LEFT(E24,1)),$O$11:$Q$21,3)," ",IF((ABS(RIGHT(E24,1))=0),"",VLOOKUP(ABS(RIGHT(E24,1)),$O$11:$Q$21,2))))</f>
        <v>#VALUE!</v>
      </c>
      <c r="G24" s="217" t="str">
        <f>IF(E24="","",VLOOKUP(E24,$S$16:$T$19,2))</f>
        <v/>
      </c>
      <c r="H24" s="321" t="str">
        <f t="shared" si="3"/>
        <v xml:space="preserve">Pemahaman materi 0 tercapai  dengan predikat </v>
      </c>
      <c r="I24" s="322"/>
      <c r="J24" s="323"/>
      <c r="K24" s="150"/>
      <c r="L24" s="136"/>
      <c r="M24" s="136">
        <v>18</v>
      </c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  <c r="CT24" s="136"/>
      <c r="CU24" s="136"/>
      <c r="CV24" s="136"/>
      <c r="CW24" s="136"/>
      <c r="CX24" s="136"/>
      <c r="CY24" s="136"/>
      <c r="CZ24" s="136"/>
      <c r="DA24" s="136"/>
      <c r="DB24" s="136"/>
      <c r="DC24" s="136"/>
      <c r="DD24" s="136"/>
      <c r="DE24" s="136"/>
      <c r="DF24" s="136"/>
      <c r="DG24" s="136"/>
      <c r="DH24" s="136"/>
      <c r="DI24" s="136"/>
      <c r="DJ24" s="136"/>
      <c r="DK24" s="136"/>
      <c r="DL24" s="136"/>
      <c r="DM24" s="136"/>
      <c r="DN24" s="136"/>
      <c r="DO24" s="136"/>
      <c r="DP24" s="136"/>
      <c r="DQ24" s="136"/>
      <c r="DR24" s="136"/>
      <c r="DS24" s="136"/>
      <c r="DT24" s="136"/>
      <c r="DU24" s="136"/>
      <c r="DV24" s="136"/>
      <c r="DW24" s="136"/>
      <c r="DX24" s="136"/>
      <c r="DY24" s="136"/>
      <c r="DZ24" s="136"/>
      <c r="EA24" s="136"/>
      <c r="EB24" s="136"/>
      <c r="EC24" s="136"/>
      <c r="ED24" s="136"/>
      <c r="EE24" s="136"/>
      <c r="EF24" s="136"/>
      <c r="EG24" s="136"/>
      <c r="EH24" s="136"/>
      <c r="EI24" s="136"/>
      <c r="EJ24" s="136"/>
      <c r="EK24" s="136"/>
      <c r="EL24" s="136"/>
      <c r="EM24" s="136"/>
      <c r="EN24" s="136"/>
      <c r="EO24" s="136"/>
      <c r="EP24" s="136"/>
      <c r="EQ24" s="136"/>
      <c r="ER24" s="136"/>
      <c r="ES24" s="136"/>
      <c r="ET24" s="136"/>
      <c r="EU24" s="136"/>
      <c r="EV24" s="136"/>
      <c r="EW24" s="136"/>
      <c r="EX24" s="136"/>
      <c r="EY24" s="136"/>
      <c r="EZ24" s="136"/>
      <c r="FA24" s="136"/>
      <c r="FB24" s="136"/>
      <c r="FC24" s="136"/>
      <c r="FD24" s="136"/>
      <c r="FE24" s="136"/>
      <c r="FF24" s="136"/>
      <c r="FG24" s="136"/>
      <c r="FH24" s="136"/>
      <c r="FI24" s="136"/>
      <c r="FJ24" s="136"/>
      <c r="FK24" s="136"/>
      <c r="FL24" s="136"/>
      <c r="FM24" s="136"/>
      <c r="FN24" s="136"/>
      <c r="FO24" s="136"/>
      <c r="FP24" s="136"/>
      <c r="FQ24" s="136"/>
      <c r="FR24" s="136"/>
      <c r="FS24" s="136"/>
      <c r="FT24" s="136"/>
      <c r="FU24" s="136"/>
      <c r="FV24" s="136"/>
      <c r="FW24" s="136"/>
      <c r="FX24" s="136"/>
      <c r="FY24" s="136"/>
      <c r="FZ24" s="136"/>
      <c r="GA24" s="136"/>
      <c r="GB24" s="136"/>
      <c r="GC24" s="136"/>
      <c r="GD24" s="136"/>
      <c r="GE24" s="136"/>
      <c r="GF24" s="136"/>
      <c r="GG24" s="136"/>
      <c r="GH24" s="136"/>
      <c r="GI24" s="136"/>
      <c r="GJ24" s="136"/>
      <c r="GK24" s="136"/>
      <c r="GL24" s="136"/>
      <c r="GM24" s="136"/>
      <c r="GN24" s="136"/>
      <c r="GO24" s="136"/>
      <c r="GP24" s="136"/>
      <c r="GQ24" s="136"/>
      <c r="GR24" s="136"/>
      <c r="GS24" s="136"/>
      <c r="GT24" s="136"/>
      <c r="GU24" s="136"/>
      <c r="GV24" s="136"/>
      <c r="GW24" s="136"/>
      <c r="GX24" s="136"/>
      <c r="GY24" s="136"/>
      <c r="GZ24" s="136"/>
      <c r="HA24" s="136"/>
      <c r="HB24" s="136"/>
      <c r="HC24" s="136"/>
      <c r="HD24" s="136"/>
      <c r="HE24" s="136"/>
      <c r="HF24" s="136"/>
      <c r="HG24" s="136"/>
      <c r="HH24" s="136"/>
      <c r="HI24" s="136"/>
      <c r="HJ24" s="136"/>
      <c r="HK24" s="136"/>
      <c r="HL24" s="136"/>
      <c r="HM24" s="136"/>
      <c r="HN24" s="136"/>
      <c r="HO24" s="136"/>
      <c r="HP24" s="136"/>
      <c r="HQ24" s="136"/>
    </row>
    <row r="25" spans="1:225" s="6" customFormat="1" ht="16.5" hidden="1" customHeight="1">
      <c r="A25" s="169"/>
      <c r="B25" s="321"/>
      <c r="C25" s="325"/>
      <c r="D25" s="170"/>
      <c r="E25" s="215"/>
      <c r="F25" s="216"/>
      <c r="G25" s="217"/>
      <c r="H25" s="321"/>
      <c r="I25" s="322"/>
      <c r="J25" s="323"/>
      <c r="K25" s="150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  <c r="EK25" s="136"/>
      <c r="EL25" s="136"/>
      <c r="EM25" s="136"/>
      <c r="EN25" s="136"/>
      <c r="EO25" s="136"/>
      <c r="EP25" s="136"/>
      <c r="EQ25" s="136"/>
      <c r="ER25" s="136"/>
      <c r="ES25" s="136"/>
      <c r="ET25" s="136"/>
      <c r="EU25" s="136"/>
      <c r="EV25" s="136"/>
      <c r="EW25" s="136"/>
      <c r="EX25" s="136"/>
      <c r="EY25" s="136"/>
      <c r="EZ25" s="136"/>
      <c r="FA25" s="136"/>
      <c r="FB25" s="136"/>
      <c r="FC25" s="136"/>
      <c r="FD25" s="136"/>
      <c r="FE25" s="136"/>
      <c r="FF25" s="136"/>
      <c r="FG25" s="136"/>
      <c r="FH25" s="136"/>
      <c r="FI25" s="136"/>
      <c r="FJ25" s="136"/>
      <c r="FK25" s="136"/>
      <c r="FL25" s="136"/>
      <c r="FM25" s="136"/>
      <c r="FN25" s="136"/>
      <c r="FO25" s="136"/>
      <c r="FP25" s="136"/>
      <c r="FQ25" s="136"/>
      <c r="FR25" s="136"/>
      <c r="FS25" s="136"/>
      <c r="FT25" s="136"/>
      <c r="FU25" s="136"/>
      <c r="FV25" s="136"/>
      <c r="FW25" s="136"/>
      <c r="FX25" s="136"/>
      <c r="FY25" s="136"/>
      <c r="FZ25" s="136"/>
      <c r="GA25" s="136"/>
      <c r="GB25" s="136"/>
      <c r="GC25" s="136"/>
      <c r="GD25" s="136"/>
      <c r="GE25" s="136"/>
      <c r="GF25" s="136"/>
      <c r="GG25" s="136"/>
      <c r="GH25" s="136"/>
      <c r="GI25" s="136"/>
      <c r="GJ25" s="136"/>
      <c r="GK25" s="136"/>
      <c r="GL25" s="136"/>
      <c r="GM25" s="136"/>
      <c r="GN25" s="136"/>
      <c r="GO25" s="136"/>
      <c r="GP25" s="136"/>
      <c r="GQ25" s="136"/>
      <c r="GR25" s="136"/>
      <c r="GS25" s="136"/>
      <c r="GT25" s="136"/>
      <c r="GU25" s="136"/>
      <c r="GV25" s="136"/>
      <c r="GW25" s="136"/>
      <c r="GX25" s="136"/>
      <c r="GY25" s="136"/>
      <c r="GZ25" s="136"/>
      <c r="HA25" s="136"/>
      <c r="HB25" s="136"/>
      <c r="HC25" s="136"/>
      <c r="HD25" s="136"/>
      <c r="HE25" s="136"/>
      <c r="HF25" s="136"/>
      <c r="HG25" s="136"/>
      <c r="HH25" s="136"/>
      <c r="HI25" s="136"/>
      <c r="HJ25" s="136"/>
      <c r="HK25" s="136"/>
      <c r="HL25" s="136"/>
      <c r="HM25" s="136"/>
      <c r="HN25" s="136"/>
      <c r="HO25" s="136"/>
      <c r="HP25" s="136"/>
      <c r="HQ25" s="136"/>
    </row>
    <row r="26" spans="1:225" s="6" customFormat="1" ht="24" customHeight="1">
      <c r="A26" s="95" t="s">
        <v>16</v>
      </c>
      <c r="B26" s="89" t="s">
        <v>26</v>
      </c>
      <c r="C26" s="97"/>
      <c r="D26" s="222"/>
      <c r="E26" s="219"/>
      <c r="F26" s="220" t="str">
        <f t="shared" si="0"/>
        <v/>
      </c>
      <c r="G26" s="221"/>
      <c r="H26" s="318"/>
      <c r="I26" s="319"/>
      <c r="J26" s="320"/>
      <c r="K26" s="150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  <c r="CT26" s="136"/>
      <c r="CU26" s="136"/>
      <c r="CV26" s="136"/>
      <c r="CW26" s="136"/>
      <c r="CX26" s="136"/>
      <c r="CY26" s="136"/>
      <c r="CZ26" s="136"/>
      <c r="DA26" s="136"/>
      <c r="DB26" s="136"/>
      <c r="DC26" s="136"/>
      <c r="DD26" s="136"/>
      <c r="DE26" s="136"/>
      <c r="DF26" s="136"/>
      <c r="DG26" s="136"/>
      <c r="DH26" s="136"/>
      <c r="DI26" s="136"/>
      <c r="DJ26" s="136"/>
      <c r="DK26" s="136"/>
      <c r="DL26" s="136"/>
      <c r="DM26" s="136"/>
      <c r="DN26" s="136"/>
      <c r="DO26" s="136"/>
      <c r="DP26" s="136"/>
      <c r="DQ26" s="136"/>
      <c r="DR26" s="136"/>
      <c r="DS26" s="136"/>
      <c r="DT26" s="136"/>
      <c r="DU26" s="136"/>
      <c r="DV26" s="136"/>
      <c r="DW26" s="136"/>
      <c r="DX26" s="136"/>
      <c r="DY26" s="136"/>
      <c r="DZ26" s="136"/>
      <c r="EA26" s="136"/>
      <c r="EB26" s="136"/>
      <c r="EC26" s="136"/>
      <c r="ED26" s="136"/>
      <c r="EE26" s="136"/>
      <c r="EF26" s="136"/>
      <c r="EG26" s="136"/>
      <c r="EH26" s="136"/>
      <c r="EI26" s="136"/>
      <c r="EJ26" s="136"/>
      <c r="EK26" s="136"/>
      <c r="EL26" s="136"/>
      <c r="EM26" s="136"/>
      <c r="EN26" s="136"/>
      <c r="EO26" s="136"/>
      <c r="EP26" s="136"/>
      <c r="EQ26" s="136"/>
      <c r="ER26" s="136"/>
      <c r="ES26" s="136"/>
      <c r="ET26" s="136"/>
      <c r="EU26" s="136"/>
      <c r="EV26" s="136"/>
      <c r="EW26" s="136"/>
      <c r="EX26" s="136"/>
      <c r="EY26" s="136"/>
      <c r="EZ26" s="136"/>
      <c r="FA26" s="136"/>
      <c r="FB26" s="136"/>
      <c r="FC26" s="136"/>
      <c r="FD26" s="136"/>
      <c r="FE26" s="136"/>
      <c r="FF26" s="136"/>
      <c r="FG26" s="136"/>
      <c r="FH26" s="136"/>
      <c r="FI26" s="136"/>
      <c r="FJ26" s="136"/>
      <c r="FK26" s="136"/>
      <c r="FL26" s="136"/>
      <c r="FM26" s="136"/>
      <c r="FN26" s="136"/>
      <c r="FO26" s="136"/>
      <c r="FP26" s="136"/>
      <c r="FQ26" s="136"/>
      <c r="FR26" s="136"/>
      <c r="FS26" s="136"/>
      <c r="FT26" s="136"/>
      <c r="FU26" s="136"/>
      <c r="FV26" s="136"/>
      <c r="FW26" s="136"/>
      <c r="FX26" s="136"/>
      <c r="FY26" s="136"/>
      <c r="FZ26" s="136"/>
      <c r="GA26" s="136"/>
      <c r="GB26" s="136"/>
      <c r="GC26" s="136"/>
      <c r="GD26" s="136"/>
      <c r="GE26" s="136"/>
      <c r="GF26" s="136"/>
      <c r="GG26" s="136"/>
      <c r="GH26" s="136"/>
      <c r="GI26" s="136"/>
      <c r="GJ26" s="136"/>
      <c r="GK26" s="136"/>
      <c r="GL26" s="136"/>
      <c r="GM26" s="136"/>
      <c r="GN26" s="136"/>
      <c r="GO26" s="136"/>
      <c r="GP26" s="136"/>
      <c r="GQ26" s="136"/>
      <c r="GR26" s="136"/>
      <c r="GS26" s="136"/>
      <c r="GT26" s="136"/>
      <c r="GU26" s="136"/>
      <c r="GV26" s="136"/>
      <c r="GW26" s="136"/>
      <c r="GX26" s="136"/>
      <c r="GY26" s="136"/>
      <c r="GZ26" s="136"/>
      <c r="HA26" s="136"/>
      <c r="HB26" s="136"/>
      <c r="HC26" s="136"/>
      <c r="HD26" s="136"/>
      <c r="HE26" s="136"/>
      <c r="HF26" s="136"/>
      <c r="HG26" s="136"/>
      <c r="HH26" s="136"/>
      <c r="HI26" s="136"/>
      <c r="HJ26" s="136"/>
      <c r="HK26" s="136"/>
      <c r="HL26" s="136"/>
      <c r="HM26" s="136"/>
      <c r="HN26" s="136"/>
      <c r="HO26" s="136"/>
      <c r="HP26" s="136"/>
      <c r="HQ26" s="136"/>
    </row>
    <row r="27" spans="1:225" s="6" customFormat="1" ht="33.75" customHeight="1">
      <c r="A27" s="171">
        <v>1</v>
      </c>
      <c r="B27" s="321" t="str">
        <f>nama_mapel!C21</f>
        <v>Memb. Paket Software aplikasi berbasis desktop</v>
      </c>
      <c r="C27" s="325"/>
      <c r="D27" s="170">
        <f>nama_mapel!D21</f>
        <v>76</v>
      </c>
      <c r="E27" s="215">
        <f>IF(VLOOKUP($J$1,'ENTRI NILAI PILIH TAB INI'!$A$9:$AC$51,M27)=0,"",ROUND(VLOOKUP($J$1,'ENTRI NILAI PILIH TAB INI'!$A$9:$AC$51,M27),0))</f>
        <v>56</v>
      </c>
      <c r="F27" s="216" t="str">
        <f t="shared" si="0"/>
        <v>Lima puluh enam</v>
      </c>
      <c r="G27" s="217" t="str">
        <f>IF(E27&lt;D27,"Belum Kompeten","Kompeten")</f>
        <v>Belum Kompeten</v>
      </c>
      <c r="H27" s="309" t="str">
        <f t="shared" ref="H27:H32" si="4">IF(E27="","",IF(E27&gt;=D27+5,"Kompeten Dalam  ","Cukup Kompeten dalam ")&amp;B27)</f>
        <v>Cukup Kompeten dalam Memb. Paket Software aplikasi berbasis desktop</v>
      </c>
      <c r="I27" s="310"/>
      <c r="J27" s="311"/>
      <c r="K27" s="150"/>
      <c r="L27" s="136">
        <f t="shared" si="1"/>
        <v>0</v>
      </c>
      <c r="M27" s="136">
        <v>19</v>
      </c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  <c r="CT27" s="136"/>
      <c r="CU27" s="136"/>
      <c r="CV27" s="136"/>
      <c r="CW27" s="136"/>
      <c r="CX27" s="136"/>
      <c r="CY27" s="136"/>
      <c r="CZ27" s="136"/>
      <c r="DA27" s="136"/>
      <c r="DB27" s="136"/>
      <c r="DC27" s="136"/>
      <c r="DD27" s="136"/>
      <c r="DE27" s="136"/>
      <c r="DF27" s="136"/>
      <c r="DG27" s="136"/>
      <c r="DH27" s="136"/>
      <c r="DI27" s="136"/>
      <c r="DJ27" s="136"/>
      <c r="DK27" s="136"/>
      <c r="DL27" s="136"/>
      <c r="DM27" s="136"/>
      <c r="DN27" s="136"/>
      <c r="DO27" s="136"/>
      <c r="DP27" s="136"/>
      <c r="DQ27" s="136"/>
      <c r="DR27" s="136"/>
      <c r="DS27" s="136"/>
      <c r="DT27" s="136"/>
      <c r="DU27" s="136"/>
      <c r="DV27" s="136"/>
      <c r="DW27" s="136"/>
      <c r="DX27" s="136"/>
      <c r="DY27" s="136"/>
      <c r="DZ27" s="136"/>
      <c r="EA27" s="136"/>
      <c r="EB27" s="136"/>
      <c r="EC27" s="136"/>
      <c r="ED27" s="136"/>
      <c r="EE27" s="136"/>
      <c r="EF27" s="136"/>
      <c r="EG27" s="136"/>
      <c r="EH27" s="136"/>
      <c r="EI27" s="136"/>
      <c r="EJ27" s="136"/>
      <c r="EK27" s="136"/>
      <c r="EL27" s="136"/>
      <c r="EM27" s="136"/>
      <c r="EN27" s="136"/>
      <c r="EO27" s="136"/>
      <c r="EP27" s="136"/>
      <c r="EQ27" s="136"/>
      <c r="ER27" s="136"/>
      <c r="ES27" s="136"/>
      <c r="ET27" s="136"/>
      <c r="EU27" s="136"/>
      <c r="EV27" s="136"/>
      <c r="EW27" s="136"/>
      <c r="EX27" s="136"/>
      <c r="EY27" s="136"/>
      <c r="EZ27" s="136"/>
      <c r="FA27" s="136"/>
      <c r="FB27" s="136"/>
      <c r="FC27" s="136"/>
      <c r="FD27" s="136"/>
      <c r="FE27" s="136"/>
      <c r="FF27" s="136"/>
      <c r="FG27" s="136"/>
      <c r="FH27" s="136"/>
      <c r="FI27" s="136"/>
      <c r="FJ27" s="136"/>
      <c r="FK27" s="136"/>
      <c r="FL27" s="136"/>
      <c r="FM27" s="136"/>
      <c r="FN27" s="136"/>
      <c r="FO27" s="136"/>
      <c r="FP27" s="136"/>
      <c r="FQ27" s="136"/>
      <c r="FR27" s="136"/>
      <c r="FS27" s="136"/>
      <c r="FT27" s="136"/>
      <c r="FU27" s="136"/>
      <c r="FV27" s="136"/>
      <c r="FW27" s="136"/>
      <c r="FX27" s="136"/>
      <c r="FY27" s="136"/>
      <c r="FZ27" s="136"/>
      <c r="GA27" s="136"/>
      <c r="GB27" s="136"/>
      <c r="GC27" s="136"/>
      <c r="GD27" s="136"/>
      <c r="GE27" s="136"/>
      <c r="GF27" s="136"/>
      <c r="GG27" s="136"/>
      <c r="GH27" s="136"/>
      <c r="GI27" s="136"/>
      <c r="GJ27" s="136"/>
      <c r="GK27" s="136"/>
      <c r="GL27" s="136"/>
      <c r="GM27" s="136"/>
      <c r="GN27" s="136"/>
      <c r="GO27" s="136"/>
      <c r="GP27" s="136"/>
      <c r="GQ27" s="136"/>
      <c r="GR27" s="136"/>
      <c r="GS27" s="136"/>
      <c r="GT27" s="136"/>
      <c r="GU27" s="136"/>
      <c r="GV27" s="136"/>
      <c r="GW27" s="136"/>
      <c r="GX27" s="136"/>
      <c r="GY27" s="136"/>
      <c r="GZ27" s="136"/>
      <c r="HA27" s="136"/>
      <c r="HB27" s="136"/>
      <c r="HC27" s="136"/>
      <c r="HD27" s="136"/>
      <c r="HE27" s="136"/>
      <c r="HF27" s="136"/>
      <c r="HG27" s="136"/>
      <c r="HH27" s="136"/>
      <c r="HI27" s="136"/>
      <c r="HJ27" s="136"/>
      <c r="HK27" s="136"/>
      <c r="HL27" s="136"/>
      <c r="HM27" s="136"/>
      <c r="HN27" s="136"/>
      <c r="HO27" s="136"/>
      <c r="HP27" s="136"/>
      <c r="HQ27" s="136"/>
    </row>
    <row r="28" spans="1:225" s="6" customFormat="1" ht="33.75" customHeight="1">
      <c r="A28" s="171">
        <v>2</v>
      </c>
      <c r="B28" s="321" t="str">
        <f>nama_mapel!C22</f>
        <v>Meranc. Apl teks dan Desktop berbasis objek</v>
      </c>
      <c r="C28" s="325"/>
      <c r="D28" s="170">
        <f>nama_mapel!D22</f>
        <v>76</v>
      </c>
      <c r="E28" s="215">
        <f>IF(VLOOKUP($J$1,'ENTRI NILAI PILIH TAB INI'!$A$9:$AC$51,M28)=0,"",ROUND(VLOOKUP($J$1,'ENTRI NILAI PILIH TAB INI'!$A$9:$AC$51,M28),0))</f>
        <v>78</v>
      </c>
      <c r="F28" s="216" t="str">
        <f t="shared" si="0"/>
        <v>Tujuh puluh delapan</v>
      </c>
      <c r="G28" s="217" t="str">
        <f t="shared" ref="G28:G36" si="5">IF(E28&lt;D28,"Belum Kompeten","Kompeten")</f>
        <v>Kompeten</v>
      </c>
      <c r="H28" s="309" t="str">
        <f t="shared" si="4"/>
        <v>Cukup Kompeten dalam Meranc. Apl teks dan Desktop berbasis objek</v>
      </c>
      <c r="I28" s="310"/>
      <c r="J28" s="311"/>
      <c r="K28" s="150"/>
      <c r="L28" s="136">
        <f t="shared" si="1"/>
        <v>0</v>
      </c>
      <c r="M28" s="136">
        <v>20</v>
      </c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  <c r="CT28" s="136"/>
      <c r="CU28" s="136"/>
      <c r="CV28" s="136"/>
      <c r="CW28" s="136"/>
      <c r="CX28" s="136"/>
      <c r="CY28" s="136"/>
      <c r="CZ28" s="136"/>
      <c r="DA28" s="136"/>
      <c r="DB28" s="136"/>
      <c r="DC28" s="136"/>
      <c r="DD28" s="136"/>
      <c r="DE28" s="136"/>
      <c r="DF28" s="136"/>
      <c r="DG28" s="136"/>
      <c r="DH28" s="136"/>
      <c r="DI28" s="136"/>
      <c r="DJ28" s="136"/>
      <c r="DK28" s="136"/>
      <c r="DL28" s="136"/>
      <c r="DM28" s="136"/>
      <c r="DN28" s="136"/>
      <c r="DO28" s="136"/>
      <c r="DP28" s="136"/>
      <c r="DQ28" s="136"/>
      <c r="DR28" s="136"/>
      <c r="DS28" s="136"/>
      <c r="DT28" s="136"/>
      <c r="DU28" s="136"/>
      <c r="DV28" s="136"/>
      <c r="DW28" s="136"/>
      <c r="DX28" s="136"/>
      <c r="DY28" s="136"/>
      <c r="DZ28" s="136"/>
      <c r="EA28" s="136"/>
      <c r="EB28" s="136"/>
      <c r="EC28" s="136"/>
      <c r="ED28" s="136"/>
      <c r="EE28" s="136"/>
      <c r="EF28" s="136"/>
      <c r="EG28" s="136"/>
      <c r="EH28" s="136"/>
      <c r="EI28" s="136"/>
      <c r="EJ28" s="136"/>
      <c r="EK28" s="136"/>
      <c r="EL28" s="136"/>
      <c r="EM28" s="136"/>
      <c r="EN28" s="136"/>
      <c r="EO28" s="136"/>
      <c r="EP28" s="136"/>
      <c r="EQ28" s="136"/>
      <c r="ER28" s="136"/>
      <c r="ES28" s="136"/>
      <c r="ET28" s="136"/>
      <c r="EU28" s="136"/>
      <c r="EV28" s="136"/>
      <c r="EW28" s="136"/>
      <c r="EX28" s="136"/>
      <c r="EY28" s="136"/>
      <c r="EZ28" s="136"/>
      <c r="FA28" s="136"/>
      <c r="FB28" s="136"/>
      <c r="FC28" s="136"/>
      <c r="FD28" s="136"/>
      <c r="FE28" s="136"/>
      <c r="FF28" s="136"/>
      <c r="FG28" s="136"/>
      <c r="FH28" s="136"/>
      <c r="FI28" s="136"/>
      <c r="FJ28" s="136"/>
      <c r="FK28" s="136"/>
      <c r="FL28" s="136"/>
      <c r="FM28" s="136"/>
      <c r="FN28" s="136"/>
      <c r="FO28" s="136"/>
      <c r="FP28" s="136"/>
      <c r="FQ28" s="136"/>
      <c r="FR28" s="136"/>
      <c r="FS28" s="136"/>
      <c r="FT28" s="136"/>
      <c r="FU28" s="136"/>
      <c r="FV28" s="136"/>
      <c r="FW28" s="136"/>
      <c r="FX28" s="136"/>
      <c r="FY28" s="136"/>
      <c r="FZ28" s="136"/>
      <c r="GA28" s="136"/>
      <c r="GB28" s="136"/>
      <c r="GC28" s="136"/>
      <c r="GD28" s="136"/>
      <c r="GE28" s="136"/>
      <c r="GF28" s="136"/>
      <c r="GG28" s="136"/>
      <c r="GH28" s="136"/>
      <c r="GI28" s="136"/>
      <c r="GJ28" s="136"/>
      <c r="GK28" s="136"/>
      <c r="GL28" s="136"/>
      <c r="GM28" s="136"/>
      <c r="GN28" s="136"/>
      <c r="GO28" s="136"/>
      <c r="GP28" s="136"/>
      <c r="GQ28" s="136"/>
      <c r="GR28" s="136"/>
      <c r="GS28" s="136"/>
      <c r="GT28" s="136"/>
      <c r="GU28" s="136"/>
      <c r="GV28" s="136"/>
      <c r="GW28" s="136"/>
      <c r="GX28" s="136"/>
      <c r="GY28" s="136"/>
      <c r="GZ28" s="136"/>
      <c r="HA28" s="136"/>
      <c r="HB28" s="136"/>
      <c r="HC28" s="136"/>
      <c r="HD28" s="136"/>
      <c r="HE28" s="136"/>
      <c r="HF28" s="136"/>
      <c r="HG28" s="136"/>
      <c r="HH28" s="136"/>
      <c r="HI28" s="136"/>
      <c r="HJ28" s="136"/>
      <c r="HK28" s="136"/>
      <c r="HL28" s="136"/>
      <c r="HM28" s="136"/>
      <c r="HN28" s="136"/>
      <c r="HO28" s="136"/>
      <c r="HP28" s="136"/>
      <c r="HQ28" s="136"/>
    </row>
    <row r="29" spans="1:225" s="6" customFormat="1" ht="33.75" customHeight="1">
      <c r="A29" s="169">
        <v>3</v>
      </c>
      <c r="B29" s="321" t="str">
        <f>nama_mapel!C23</f>
        <v>Mengg. Bhs Pemrograman Berorientasi Objek</v>
      </c>
      <c r="C29" s="325"/>
      <c r="D29" s="170">
        <f>nama_mapel!D23</f>
        <v>76</v>
      </c>
      <c r="E29" s="215">
        <f>IF(VLOOKUP($J$1,'ENTRI NILAI PILIH TAB INI'!$A$9:$AC$51,M29)=0,"",ROUND(VLOOKUP($J$1,'ENTRI NILAI PILIH TAB INI'!$A$9:$AC$51,M29),0))</f>
        <v>78</v>
      </c>
      <c r="F29" s="216" t="str">
        <f t="shared" si="0"/>
        <v>Tujuh puluh delapan</v>
      </c>
      <c r="G29" s="217" t="str">
        <f t="shared" si="5"/>
        <v>Kompeten</v>
      </c>
      <c r="H29" s="309" t="str">
        <f t="shared" si="4"/>
        <v>Cukup Kompeten dalam Mengg. Bhs Pemrograman Berorientasi Objek</v>
      </c>
      <c r="I29" s="310"/>
      <c r="J29" s="311"/>
      <c r="K29" s="150"/>
      <c r="L29" s="136">
        <f t="shared" si="1"/>
        <v>0</v>
      </c>
      <c r="M29" s="136">
        <v>21</v>
      </c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  <c r="CT29" s="136"/>
      <c r="CU29" s="136"/>
      <c r="CV29" s="136"/>
      <c r="CW29" s="136"/>
      <c r="CX29" s="136"/>
      <c r="CY29" s="136"/>
      <c r="CZ29" s="136"/>
      <c r="DA29" s="136"/>
      <c r="DB29" s="136"/>
      <c r="DC29" s="136"/>
      <c r="DD29" s="136"/>
      <c r="DE29" s="136"/>
      <c r="DF29" s="136"/>
      <c r="DG29" s="136"/>
      <c r="DH29" s="136"/>
      <c r="DI29" s="136"/>
      <c r="DJ29" s="136"/>
      <c r="DK29" s="136"/>
      <c r="DL29" s="136"/>
      <c r="DM29" s="136"/>
      <c r="DN29" s="136"/>
      <c r="DO29" s="136"/>
      <c r="DP29" s="136"/>
      <c r="DQ29" s="136"/>
      <c r="DR29" s="136"/>
      <c r="DS29" s="136"/>
      <c r="DT29" s="136"/>
      <c r="DU29" s="136"/>
      <c r="DV29" s="136"/>
      <c r="DW29" s="136"/>
      <c r="DX29" s="136"/>
      <c r="DY29" s="136"/>
      <c r="DZ29" s="136"/>
      <c r="EA29" s="136"/>
      <c r="EB29" s="136"/>
      <c r="EC29" s="136"/>
      <c r="ED29" s="136"/>
      <c r="EE29" s="136"/>
      <c r="EF29" s="136"/>
      <c r="EG29" s="136"/>
      <c r="EH29" s="136"/>
      <c r="EI29" s="136"/>
      <c r="EJ29" s="136"/>
      <c r="EK29" s="136"/>
      <c r="EL29" s="136"/>
      <c r="EM29" s="136"/>
      <c r="EN29" s="136"/>
      <c r="EO29" s="136"/>
      <c r="EP29" s="136"/>
      <c r="EQ29" s="136"/>
      <c r="ER29" s="136"/>
      <c r="ES29" s="136"/>
      <c r="ET29" s="136"/>
      <c r="EU29" s="136"/>
      <c r="EV29" s="136"/>
      <c r="EW29" s="136"/>
      <c r="EX29" s="136"/>
      <c r="EY29" s="136"/>
      <c r="EZ29" s="136"/>
      <c r="FA29" s="136"/>
      <c r="FB29" s="136"/>
      <c r="FC29" s="136"/>
      <c r="FD29" s="136"/>
      <c r="FE29" s="136"/>
      <c r="FF29" s="136"/>
      <c r="FG29" s="136"/>
      <c r="FH29" s="136"/>
      <c r="FI29" s="136"/>
      <c r="FJ29" s="136"/>
      <c r="FK29" s="136"/>
      <c r="FL29" s="136"/>
      <c r="FM29" s="136"/>
      <c r="FN29" s="136"/>
      <c r="FO29" s="136"/>
      <c r="FP29" s="136"/>
      <c r="FQ29" s="136"/>
      <c r="FR29" s="136"/>
      <c r="FS29" s="136"/>
      <c r="FT29" s="136"/>
      <c r="FU29" s="136"/>
      <c r="FV29" s="136"/>
      <c r="FW29" s="136"/>
      <c r="FX29" s="136"/>
      <c r="FY29" s="136"/>
      <c r="FZ29" s="136"/>
      <c r="GA29" s="136"/>
      <c r="GB29" s="136"/>
      <c r="GC29" s="136"/>
      <c r="GD29" s="136"/>
      <c r="GE29" s="136"/>
      <c r="GF29" s="136"/>
      <c r="GG29" s="136"/>
      <c r="GH29" s="136"/>
      <c r="GI29" s="136"/>
      <c r="GJ29" s="136"/>
      <c r="GK29" s="136"/>
      <c r="GL29" s="136"/>
      <c r="GM29" s="136"/>
      <c r="GN29" s="136"/>
      <c r="GO29" s="136"/>
      <c r="GP29" s="136"/>
      <c r="GQ29" s="136"/>
      <c r="GR29" s="136"/>
      <c r="GS29" s="136"/>
      <c r="GT29" s="136"/>
      <c r="GU29" s="136"/>
      <c r="GV29" s="136"/>
      <c r="GW29" s="136"/>
      <c r="GX29" s="136"/>
      <c r="GY29" s="136"/>
      <c r="GZ29" s="136"/>
      <c r="HA29" s="136"/>
      <c r="HB29" s="136"/>
      <c r="HC29" s="136"/>
      <c r="HD29" s="136"/>
      <c r="HE29" s="136"/>
      <c r="HF29" s="136"/>
      <c r="HG29" s="136"/>
      <c r="HH29" s="136"/>
      <c r="HI29" s="136"/>
      <c r="HJ29" s="136"/>
      <c r="HK29" s="136"/>
      <c r="HL29" s="136"/>
      <c r="HM29" s="136"/>
      <c r="HN29" s="136"/>
      <c r="HO29" s="136"/>
      <c r="HP29" s="136"/>
      <c r="HQ29" s="136"/>
    </row>
    <row r="30" spans="1:225" s="6" customFormat="1" ht="33.75" customHeight="1">
      <c r="A30" s="174">
        <v>4</v>
      </c>
      <c r="B30" s="321" t="str">
        <f>nama_mapel!C24</f>
        <v>Meranc. Program Apl Web Berbasis Objek</v>
      </c>
      <c r="C30" s="325"/>
      <c r="D30" s="170">
        <f>nama_mapel!D24</f>
        <v>76</v>
      </c>
      <c r="E30" s="215">
        <f>IF(VLOOKUP($J$1,'ENTRI NILAI PILIH TAB INI'!$A$9:$AC$51,M30)=0,"",ROUND(VLOOKUP($J$1,'ENTRI NILAI PILIH TAB INI'!$A$9:$AC$51,M30),0))</f>
        <v>67</v>
      </c>
      <c r="F30" s="216" t="str">
        <f t="shared" si="0"/>
        <v>Enam puluh tujuh</v>
      </c>
      <c r="G30" s="217" t="str">
        <f t="shared" si="5"/>
        <v>Belum Kompeten</v>
      </c>
      <c r="H30" s="309" t="str">
        <f t="shared" si="4"/>
        <v>Cukup Kompeten dalam Meranc. Program Apl Web Berbasis Objek</v>
      </c>
      <c r="I30" s="310"/>
      <c r="J30" s="311"/>
      <c r="K30" s="150"/>
      <c r="L30" s="136">
        <f t="shared" si="1"/>
        <v>0</v>
      </c>
      <c r="M30" s="136">
        <v>22</v>
      </c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  <c r="CT30" s="136"/>
      <c r="CU30" s="136"/>
      <c r="CV30" s="136"/>
      <c r="CW30" s="136"/>
      <c r="CX30" s="136"/>
      <c r="CY30" s="136"/>
      <c r="CZ30" s="136"/>
      <c r="DA30" s="136"/>
      <c r="DB30" s="136"/>
      <c r="DC30" s="136"/>
      <c r="DD30" s="136"/>
      <c r="DE30" s="136"/>
      <c r="DF30" s="136"/>
      <c r="DG30" s="136"/>
      <c r="DH30" s="136"/>
      <c r="DI30" s="136"/>
      <c r="DJ30" s="136"/>
      <c r="DK30" s="136"/>
      <c r="DL30" s="136"/>
      <c r="DM30" s="136"/>
      <c r="DN30" s="136"/>
      <c r="DO30" s="136"/>
      <c r="DP30" s="136"/>
      <c r="DQ30" s="136"/>
      <c r="DR30" s="136"/>
      <c r="DS30" s="136"/>
      <c r="DT30" s="136"/>
      <c r="DU30" s="136"/>
      <c r="DV30" s="136"/>
      <c r="DW30" s="136"/>
      <c r="DX30" s="136"/>
      <c r="DY30" s="136"/>
      <c r="DZ30" s="136"/>
      <c r="EA30" s="136"/>
      <c r="EB30" s="136"/>
      <c r="EC30" s="136"/>
      <c r="ED30" s="136"/>
      <c r="EE30" s="136"/>
      <c r="EF30" s="136"/>
      <c r="EG30" s="136"/>
      <c r="EH30" s="136"/>
      <c r="EI30" s="136"/>
      <c r="EJ30" s="136"/>
      <c r="EK30" s="136"/>
      <c r="EL30" s="136"/>
      <c r="EM30" s="136"/>
      <c r="EN30" s="136"/>
      <c r="EO30" s="136"/>
      <c r="EP30" s="136"/>
      <c r="EQ30" s="136"/>
      <c r="ER30" s="136"/>
      <c r="ES30" s="136"/>
      <c r="ET30" s="136"/>
      <c r="EU30" s="136"/>
      <c r="EV30" s="136"/>
      <c r="EW30" s="136"/>
      <c r="EX30" s="136"/>
      <c r="EY30" s="136"/>
      <c r="EZ30" s="136"/>
      <c r="FA30" s="136"/>
      <c r="FB30" s="136"/>
      <c r="FC30" s="136"/>
      <c r="FD30" s="136"/>
      <c r="FE30" s="136"/>
      <c r="FF30" s="136"/>
      <c r="FG30" s="136"/>
      <c r="FH30" s="136"/>
      <c r="FI30" s="136"/>
      <c r="FJ30" s="136"/>
      <c r="FK30" s="136"/>
      <c r="FL30" s="136"/>
      <c r="FM30" s="136"/>
      <c r="FN30" s="136"/>
      <c r="FO30" s="136"/>
      <c r="FP30" s="136"/>
      <c r="FQ30" s="136"/>
      <c r="FR30" s="136"/>
      <c r="FS30" s="136"/>
      <c r="FT30" s="136"/>
      <c r="FU30" s="136"/>
      <c r="FV30" s="136"/>
      <c r="FW30" s="136"/>
      <c r="FX30" s="136"/>
      <c r="FY30" s="136"/>
      <c r="FZ30" s="136"/>
      <c r="GA30" s="136"/>
      <c r="GB30" s="136"/>
      <c r="GC30" s="136"/>
      <c r="GD30" s="136"/>
      <c r="GE30" s="136"/>
      <c r="GF30" s="136"/>
      <c r="GG30" s="136"/>
      <c r="GH30" s="136"/>
      <c r="GI30" s="136"/>
      <c r="GJ30" s="136"/>
      <c r="GK30" s="136"/>
      <c r="GL30" s="136"/>
      <c r="GM30" s="136"/>
      <c r="GN30" s="136"/>
      <c r="GO30" s="136"/>
      <c r="GP30" s="136"/>
      <c r="GQ30" s="136"/>
      <c r="GR30" s="136"/>
      <c r="GS30" s="136"/>
      <c r="GT30" s="136"/>
      <c r="GU30" s="136"/>
      <c r="GV30" s="136"/>
      <c r="GW30" s="136"/>
      <c r="GX30" s="136"/>
      <c r="GY30" s="136"/>
      <c r="GZ30" s="136"/>
      <c r="HA30" s="136"/>
      <c r="HB30" s="136"/>
      <c r="HC30" s="136"/>
      <c r="HD30" s="136"/>
      <c r="HE30" s="136"/>
      <c r="HF30" s="136"/>
      <c r="HG30" s="136"/>
      <c r="HH30" s="136"/>
      <c r="HI30" s="136"/>
      <c r="HJ30" s="136"/>
      <c r="HK30" s="136"/>
      <c r="HL30" s="136"/>
      <c r="HM30" s="136"/>
      <c r="HN30" s="136"/>
      <c r="HO30" s="136"/>
      <c r="HP30" s="136"/>
      <c r="HQ30" s="136"/>
    </row>
    <row r="31" spans="1:225" s="6" customFormat="1" ht="33.75" customHeight="1">
      <c r="A31" s="169">
        <v>5</v>
      </c>
      <c r="B31" s="321" t="str">
        <f>nama_mapel!C25</f>
        <v>Perawatan Jaringan (Mulok)</v>
      </c>
      <c r="C31" s="325"/>
      <c r="D31" s="170">
        <f>nama_mapel!D25</f>
        <v>76</v>
      </c>
      <c r="E31" s="215">
        <f>IF(VLOOKUP($J$1,'ENTRI NILAI PILIH TAB INI'!$A$9:$AC$51,M31)=0,"",ROUND(VLOOKUP($J$1,'ENTRI NILAI PILIH TAB INI'!$A$9:$AC$51,M31),0))</f>
        <v>78</v>
      </c>
      <c r="F31" s="216" t="str">
        <f t="shared" si="0"/>
        <v>Tujuh puluh delapan</v>
      </c>
      <c r="G31" s="217" t="str">
        <f t="shared" si="5"/>
        <v>Kompeten</v>
      </c>
      <c r="H31" s="309" t="str">
        <f t="shared" si="4"/>
        <v>Cukup Kompeten dalam Perawatan Jaringan (Mulok)</v>
      </c>
      <c r="I31" s="310"/>
      <c r="J31" s="311"/>
      <c r="K31" s="150"/>
      <c r="L31" s="136">
        <f t="shared" si="1"/>
        <v>0</v>
      </c>
      <c r="M31" s="136">
        <v>23</v>
      </c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  <c r="CT31" s="136"/>
      <c r="CU31" s="136"/>
      <c r="CV31" s="136"/>
      <c r="CW31" s="136"/>
      <c r="CX31" s="136"/>
      <c r="CY31" s="136"/>
      <c r="CZ31" s="136"/>
      <c r="DA31" s="136"/>
      <c r="DB31" s="136"/>
      <c r="DC31" s="136"/>
      <c r="DD31" s="136"/>
      <c r="DE31" s="136"/>
      <c r="DF31" s="136"/>
      <c r="DG31" s="136"/>
      <c r="DH31" s="136"/>
      <c r="DI31" s="136"/>
      <c r="DJ31" s="136"/>
      <c r="DK31" s="136"/>
      <c r="DL31" s="136"/>
      <c r="DM31" s="136"/>
      <c r="DN31" s="136"/>
      <c r="DO31" s="136"/>
      <c r="DP31" s="136"/>
      <c r="DQ31" s="136"/>
      <c r="DR31" s="136"/>
      <c r="DS31" s="136"/>
      <c r="DT31" s="136"/>
      <c r="DU31" s="136"/>
      <c r="DV31" s="136"/>
      <c r="DW31" s="136"/>
      <c r="DX31" s="136"/>
      <c r="DY31" s="136"/>
      <c r="DZ31" s="136"/>
      <c r="EA31" s="136"/>
      <c r="EB31" s="136"/>
      <c r="EC31" s="136"/>
      <c r="ED31" s="136"/>
      <c r="EE31" s="136"/>
      <c r="EF31" s="136"/>
      <c r="EG31" s="136"/>
      <c r="EH31" s="136"/>
      <c r="EI31" s="136"/>
      <c r="EJ31" s="136"/>
      <c r="EK31" s="136"/>
      <c r="EL31" s="136"/>
      <c r="EM31" s="136"/>
      <c r="EN31" s="136"/>
      <c r="EO31" s="136"/>
      <c r="EP31" s="136"/>
      <c r="EQ31" s="136"/>
      <c r="ER31" s="136"/>
      <c r="ES31" s="136"/>
      <c r="ET31" s="136"/>
      <c r="EU31" s="136"/>
      <c r="EV31" s="136"/>
      <c r="EW31" s="136"/>
      <c r="EX31" s="136"/>
      <c r="EY31" s="136"/>
      <c r="EZ31" s="136"/>
      <c r="FA31" s="136"/>
      <c r="FB31" s="136"/>
      <c r="FC31" s="136"/>
      <c r="FD31" s="136"/>
      <c r="FE31" s="136"/>
      <c r="FF31" s="136"/>
      <c r="FG31" s="136"/>
      <c r="FH31" s="136"/>
      <c r="FI31" s="136"/>
      <c r="FJ31" s="136"/>
      <c r="FK31" s="136"/>
      <c r="FL31" s="136"/>
      <c r="FM31" s="136"/>
      <c r="FN31" s="136"/>
      <c r="FO31" s="136"/>
      <c r="FP31" s="136"/>
      <c r="FQ31" s="136"/>
      <c r="FR31" s="136"/>
      <c r="FS31" s="136"/>
      <c r="FT31" s="136"/>
      <c r="FU31" s="136"/>
      <c r="FV31" s="136"/>
      <c r="FW31" s="136"/>
      <c r="FX31" s="136"/>
      <c r="FY31" s="136"/>
      <c r="FZ31" s="136"/>
      <c r="GA31" s="136"/>
      <c r="GB31" s="136"/>
      <c r="GC31" s="136"/>
      <c r="GD31" s="136"/>
      <c r="GE31" s="136"/>
      <c r="GF31" s="136"/>
      <c r="GG31" s="136"/>
      <c r="GH31" s="136"/>
      <c r="GI31" s="136"/>
      <c r="GJ31" s="136"/>
      <c r="GK31" s="136"/>
      <c r="GL31" s="136"/>
      <c r="GM31" s="136"/>
      <c r="GN31" s="136"/>
      <c r="GO31" s="136"/>
      <c r="GP31" s="136"/>
      <c r="GQ31" s="136"/>
      <c r="GR31" s="136"/>
      <c r="GS31" s="136"/>
      <c r="GT31" s="136"/>
      <c r="GU31" s="136"/>
      <c r="GV31" s="136"/>
      <c r="GW31" s="136"/>
      <c r="GX31" s="136"/>
      <c r="GY31" s="136"/>
      <c r="GZ31" s="136"/>
      <c r="HA31" s="136"/>
      <c r="HB31" s="136"/>
      <c r="HC31" s="136"/>
      <c r="HD31" s="136"/>
      <c r="HE31" s="136"/>
      <c r="HF31" s="136"/>
      <c r="HG31" s="136"/>
      <c r="HH31" s="136"/>
      <c r="HI31" s="136"/>
      <c r="HJ31" s="136"/>
      <c r="HK31" s="136"/>
      <c r="HL31" s="136"/>
      <c r="HM31" s="136"/>
      <c r="HN31" s="136"/>
      <c r="HO31" s="136"/>
      <c r="HP31" s="136"/>
      <c r="HQ31" s="136"/>
    </row>
    <row r="32" spans="1:225" s="6" customFormat="1" ht="33.75" customHeight="1">
      <c r="A32" s="174">
        <v>6</v>
      </c>
      <c r="B32" s="321" t="str">
        <f>nama_mapel!C26</f>
        <v>Desain Grafis (Mulok)</v>
      </c>
      <c r="C32" s="325"/>
      <c r="D32" s="170">
        <f>nama_mapel!D26</f>
        <v>76</v>
      </c>
      <c r="E32" s="215">
        <f>IF(VLOOKUP($J$1,'ENTRI NILAI PILIH TAB INI'!$A$9:$AC$51,M32)=0,"",ROUND(VLOOKUP($J$1,'ENTRI NILAI PILIH TAB INI'!$A$9:$AC$51,M32),0))</f>
        <v>78</v>
      </c>
      <c r="F32" s="216" t="str">
        <f>IF((E32=0),"",CONCATENATE(VLOOKUP(ABS(LEFT(E32,1)),$O$11:$Q$21,3)," ",IF((ABS(RIGHT(E32,1))=0),"",VLOOKUP(ABS(RIGHT(E32,1)),$O$11:$Q$21,2))))</f>
        <v>Tujuh puluh delapan</v>
      </c>
      <c r="G32" s="217" t="str">
        <f t="shared" si="5"/>
        <v>Kompeten</v>
      </c>
      <c r="H32" s="309" t="str">
        <f t="shared" si="4"/>
        <v>Cukup Kompeten dalam Desain Grafis (Mulok)</v>
      </c>
      <c r="I32" s="310"/>
      <c r="J32" s="311"/>
      <c r="K32" s="150"/>
      <c r="L32" s="136"/>
      <c r="M32" s="136">
        <v>24</v>
      </c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  <c r="CT32" s="136"/>
      <c r="CU32" s="136"/>
      <c r="CV32" s="136"/>
      <c r="CW32" s="136"/>
      <c r="CX32" s="136"/>
      <c r="CY32" s="136"/>
      <c r="CZ32" s="136"/>
      <c r="DA32" s="136"/>
      <c r="DB32" s="136"/>
      <c r="DC32" s="136"/>
      <c r="DD32" s="136"/>
      <c r="DE32" s="136"/>
      <c r="DF32" s="136"/>
      <c r="DG32" s="136"/>
      <c r="DH32" s="136"/>
      <c r="DI32" s="136"/>
      <c r="DJ32" s="136"/>
      <c r="DK32" s="136"/>
      <c r="DL32" s="136"/>
      <c r="DM32" s="136"/>
      <c r="DN32" s="136"/>
      <c r="DO32" s="136"/>
      <c r="DP32" s="136"/>
      <c r="DQ32" s="136"/>
      <c r="DR32" s="136"/>
      <c r="DS32" s="136"/>
      <c r="DT32" s="136"/>
      <c r="DU32" s="136"/>
      <c r="DV32" s="136"/>
      <c r="DW32" s="136"/>
      <c r="DX32" s="136"/>
      <c r="DY32" s="136"/>
      <c r="DZ32" s="136"/>
      <c r="EA32" s="136"/>
      <c r="EB32" s="136"/>
      <c r="EC32" s="136"/>
      <c r="ED32" s="136"/>
      <c r="EE32" s="136"/>
      <c r="EF32" s="136"/>
      <c r="EG32" s="136"/>
      <c r="EH32" s="136"/>
      <c r="EI32" s="136"/>
      <c r="EJ32" s="136"/>
      <c r="EK32" s="136"/>
      <c r="EL32" s="136"/>
      <c r="EM32" s="136"/>
      <c r="EN32" s="136"/>
      <c r="EO32" s="136"/>
      <c r="EP32" s="136"/>
      <c r="EQ32" s="136"/>
      <c r="ER32" s="136"/>
      <c r="ES32" s="136"/>
      <c r="ET32" s="136"/>
      <c r="EU32" s="136"/>
      <c r="EV32" s="136"/>
      <c r="EW32" s="136"/>
      <c r="EX32" s="136"/>
      <c r="EY32" s="136"/>
      <c r="EZ32" s="136"/>
      <c r="FA32" s="136"/>
      <c r="FB32" s="136"/>
      <c r="FC32" s="136"/>
      <c r="FD32" s="136"/>
      <c r="FE32" s="136"/>
      <c r="FF32" s="136"/>
      <c r="FG32" s="136"/>
      <c r="FH32" s="136"/>
      <c r="FI32" s="136"/>
      <c r="FJ32" s="136"/>
      <c r="FK32" s="136"/>
      <c r="FL32" s="136"/>
      <c r="FM32" s="136"/>
      <c r="FN32" s="136"/>
      <c r="FO32" s="136"/>
      <c r="FP32" s="136"/>
      <c r="FQ32" s="136"/>
      <c r="FR32" s="136"/>
      <c r="FS32" s="136"/>
      <c r="FT32" s="136"/>
      <c r="FU32" s="136"/>
      <c r="FV32" s="136"/>
      <c r="FW32" s="136"/>
      <c r="FX32" s="136"/>
      <c r="FY32" s="136"/>
      <c r="FZ32" s="136"/>
      <c r="GA32" s="136"/>
      <c r="GB32" s="136"/>
      <c r="GC32" s="136"/>
      <c r="GD32" s="136"/>
      <c r="GE32" s="136"/>
      <c r="GF32" s="136"/>
      <c r="GG32" s="136"/>
      <c r="GH32" s="136"/>
      <c r="GI32" s="136"/>
      <c r="GJ32" s="136"/>
      <c r="GK32" s="136"/>
      <c r="GL32" s="136"/>
      <c r="GM32" s="136"/>
      <c r="GN32" s="136"/>
      <c r="GO32" s="136"/>
      <c r="GP32" s="136"/>
      <c r="GQ32" s="136"/>
      <c r="GR32" s="136"/>
      <c r="GS32" s="136"/>
      <c r="GT32" s="136"/>
      <c r="GU32" s="136"/>
      <c r="GV32" s="136"/>
      <c r="GW32" s="136"/>
      <c r="GX32" s="136"/>
      <c r="GY32" s="136"/>
      <c r="GZ32" s="136"/>
      <c r="HA32" s="136"/>
      <c r="HB32" s="136"/>
      <c r="HC32" s="136"/>
      <c r="HD32" s="136"/>
      <c r="HE32" s="136"/>
      <c r="HF32" s="136"/>
      <c r="HG32" s="136"/>
      <c r="HH32" s="136"/>
      <c r="HI32" s="136"/>
      <c r="HJ32" s="136"/>
      <c r="HK32" s="136"/>
      <c r="HL32" s="136"/>
      <c r="HM32" s="136"/>
      <c r="HN32" s="136"/>
      <c r="HO32" s="136"/>
      <c r="HP32" s="136"/>
      <c r="HQ32" s="136"/>
    </row>
    <row r="33" spans="1:225" s="6" customFormat="1" ht="33.75" hidden="1" customHeight="1">
      <c r="A33" s="174">
        <v>7</v>
      </c>
      <c r="B33" s="321">
        <f>nama_mapel!C27</f>
        <v>0</v>
      </c>
      <c r="C33" s="325"/>
      <c r="D33" s="170">
        <f>nama_mapel!D27</f>
        <v>0</v>
      </c>
      <c r="E33" s="215">
        <f>IF(VLOOKUP($J$1,'ENTRI NILAI PILIH TAB INI'!$A$9:$AC$51,M33)=0,"",ROUND(VLOOKUP($J$1,'ENTRI NILAI PILIH TAB INI'!$A$9:$AC$51,M33),0))</f>
        <v>78</v>
      </c>
      <c r="F33" s="216" t="str">
        <f>IF((E33=0),"",CONCATENATE(VLOOKUP(ABS(LEFT(E33,1)),$O$11:$Q$21,3)," ",IF((ABS(RIGHT(E33,1))=0),"",VLOOKUP(ABS(RIGHT(E33,1)),$O$11:$Q$21,2))))</f>
        <v>Tujuh puluh delapan</v>
      </c>
      <c r="G33" s="217" t="str">
        <f t="shared" si="5"/>
        <v>Kompeten</v>
      </c>
      <c r="H33" s="309" t="str">
        <f t="shared" ref="H33" si="6">IF(E33="","",IF(E33&gt;=D33+5,"Kompeten Dalam  ","Cukup Kompeten dalam ")&amp;B33)</f>
        <v>Kompeten Dalam  0</v>
      </c>
      <c r="I33" s="310"/>
      <c r="J33" s="311"/>
      <c r="K33" s="150"/>
      <c r="L33" s="136"/>
      <c r="M33" s="136">
        <v>25</v>
      </c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  <c r="CT33" s="136"/>
      <c r="CU33" s="136"/>
      <c r="CV33" s="136"/>
      <c r="CW33" s="136"/>
      <c r="CX33" s="136"/>
      <c r="CY33" s="136"/>
      <c r="CZ33" s="136"/>
      <c r="DA33" s="136"/>
      <c r="DB33" s="136"/>
      <c r="DC33" s="136"/>
      <c r="DD33" s="136"/>
      <c r="DE33" s="136"/>
      <c r="DF33" s="136"/>
      <c r="DG33" s="136"/>
      <c r="DH33" s="136"/>
      <c r="DI33" s="136"/>
      <c r="DJ33" s="136"/>
      <c r="DK33" s="136"/>
      <c r="DL33" s="136"/>
      <c r="DM33" s="136"/>
      <c r="DN33" s="136"/>
      <c r="DO33" s="136"/>
      <c r="DP33" s="136"/>
      <c r="DQ33" s="136"/>
      <c r="DR33" s="136"/>
      <c r="DS33" s="136"/>
      <c r="DT33" s="136"/>
      <c r="DU33" s="136"/>
      <c r="DV33" s="136"/>
      <c r="DW33" s="136"/>
      <c r="DX33" s="136"/>
      <c r="DY33" s="136"/>
      <c r="DZ33" s="136"/>
      <c r="EA33" s="136"/>
      <c r="EB33" s="136"/>
      <c r="EC33" s="136"/>
      <c r="ED33" s="136"/>
      <c r="EE33" s="136"/>
      <c r="EF33" s="136"/>
      <c r="EG33" s="136"/>
      <c r="EH33" s="136"/>
      <c r="EI33" s="136"/>
      <c r="EJ33" s="136"/>
      <c r="EK33" s="136"/>
      <c r="EL33" s="136"/>
      <c r="EM33" s="136"/>
      <c r="EN33" s="136"/>
      <c r="EO33" s="136"/>
      <c r="EP33" s="136"/>
      <c r="EQ33" s="136"/>
      <c r="ER33" s="136"/>
      <c r="ES33" s="136"/>
      <c r="ET33" s="136"/>
      <c r="EU33" s="136"/>
      <c r="EV33" s="136"/>
      <c r="EW33" s="136"/>
      <c r="EX33" s="136"/>
      <c r="EY33" s="136"/>
      <c r="EZ33" s="136"/>
      <c r="FA33" s="136"/>
      <c r="FB33" s="136"/>
      <c r="FC33" s="136"/>
      <c r="FD33" s="136"/>
      <c r="FE33" s="136"/>
      <c r="FF33" s="136"/>
      <c r="FG33" s="136"/>
      <c r="FH33" s="136"/>
      <c r="FI33" s="136"/>
      <c r="FJ33" s="136"/>
      <c r="FK33" s="136"/>
      <c r="FL33" s="136"/>
      <c r="FM33" s="136"/>
      <c r="FN33" s="136"/>
      <c r="FO33" s="136"/>
      <c r="FP33" s="136"/>
      <c r="FQ33" s="136"/>
      <c r="FR33" s="136"/>
      <c r="FS33" s="136"/>
      <c r="FT33" s="136"/>
      <c r="FU33" s="136"/>
      <c r="FV33" s="136"/>
      <c r="FW33" s="136"/>
      <c r="FX33" s="136"/>
      <c r="FY33" s="136"/>
      <c r="FZ33" s="136"/>
      <c r="GA33" s="136"/>
      <c r="GB33" s="136"/>
      <c r="GC33" s="136"/>
      <c r="GD33" s="136"/>
      <c r="GE33" s="136"/>
      <c r="GF33" s="136"/>
      <c r="GG33" s="136"/>
      <c r="GH33" s="136"/>
      <c r="GI33" s="136"/>
      <c r="GJ33" s="136"/>
      <c r="GK33" s="136"/>
      <c r="GL33" s="136"/>
      <c r="GM33" s="136"/>
      <c r="GN33" s="136"/>
      <c r="GO33" s="136"/>
      <c r="GP33" s="136"/>
      <c r="GQ33" s="136"/>
      <c r="GR33" s="136"/>
      <c r="GS33" s="136"/>
      <c r="GT33" s="136"/>
      <c r="GU33" s="136"/>
      <c r="GV33" s="136"/>
      <c r="GW33" s="136"/>
      <c r="GX33" s="136"/>
      <c r="GY33" s="136"/>
      <c r="GZ33" s="136"/>
      <c r="HA33" s="136"/>
      <c r="HB33" s="136"/>
      <c r="HC33" s="136"/>
      <c r="HD33" s="136"/>
      <c r="HE33" s="136"/>
      <c r="HF33" s="136"/>
      <c r="HG33" s="136"/>
      <c r="HH33" s="136"/>
      <c r="HI33" s="136"/>
      <c r="HJ33" s="136"/>
      <c r="HK33" s="136"/>
      <c r="HL33" s="136"/>
      <c r="HM33" s="136"/>
      <c r="HN33" s="136"/>
      <c r="HO33" s="136"/>
      <c r="HP33" s="136"/>
      <c r="HQ33" s="136"/>
    </row>
    <row r="34" spans="1:225" s="6" customFormat="1" ht="15" hidden="1" customHeight="1">
      <c r="A34" s="174">
        <v>8</v>
      </c>
      <c r="B34" s="172" t="str">
        <f>nama_mapel!C22</f>
        <v>Meranc. Apl teks dan Desktop berbasis objek</v>
      </c>
      <c r="C34" s="173"/>
      <c r="D34" s="170">
        <f>nama_mapel!D28</f>
        <v>0</v>
      </c>
      <c r="E34" s="215" t="str">
        <f>IF(VLOOKUP($J$1,'ENTRI NILAI PILIH TAB INI'!$A$9:$AC$51,M34)=0,"",ROUND(VLOOKUP($J$1,'ENTRI NILAI PILIH TAB INI'!$A$9:$AC$51,M34),0))</f>
        <v/>
      </c>
      <c r="F34" s="216" t="e">
        <f>IF((E34=0),"",CONCATENATE(VLOOKUP(ABS(LEFT(E34,1)),$O$11:$Q$21,3)," ",IF((ABS(RIGHT(E34,1))=0),"",VLOOKUP(ABS(RIGHT(E34,1)),$O$11:$Q$21,2))))</f>
        <v>#VALUE!</v>
      </c>
      <c r="G34" s="217" t="str">
        <f t="shared" si="5"/>
        <v>Kompeten</v>
      </c>
      <c r="H34" s="312" t="str">
        <f>IF(E34="","",IF(E34&gt;=D34+5,"Baik Dalam  ","Cukup dalam ")&amp;B34)</f>
        <v/>
      </c>
      <c r="I34" s="313"/>
      <c r="J34" s="314"/>
      <c r="K34" s="150"/>
      <c r="L34" s="136"/>
      <c r="M34" s="136">
        <v>26</v>
      </c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  <c r="CT34" s="136"/>
      <c r="CU34" s="136"/>
      <c r="CV34" s="136"/>
      <c r="CW34" s="136"/>
      <c r="CX34" s="136"/>
      <c r="CY34" s="136"/>
      <c r="CZ34" s="136"/>
      <c r="DA34" s="136"/>
      <c r="DB34" s="136"/>
      <c r="DC34" s="136"/>
      <c r="DD34" s="136"/>
      <c r="DE34" s="136"/>
      <c r="DF34" s="136"/>
      <c r="DG34" s="136"/>
      <c r="DH34" s="136"/>
      <c r="DI34" s="136"/>
      <c r="DJ34" s="136"/>
      <c r="DK34" s="136"/>
      <c r="DL34" s="136"/>
      <c r="DM34" s="136"/>
      <c r="DN34" s="136"/>
      <c r="DO34" s="136"/>
      <c r="DP34" s="136"/>
      <c r="DQ34" s="136"/>
      <c r="DR34" s="136"/>
      <c r="DS34" s="136"/>
      <c r="DT34" s="136"/>
      <c r="DU34" s="136"/>
      <c r="DV34" s="136"/>
      <c r="DW34" s="136"/>
      <c r="DX34" s="136"/>
      <c r="DY34" s="136"/>
      <c r="DZ34" s="136"/>
      <c r="EA34" s="136"/>
      <c r="EB34" s="136"/>
      <c r="EC34" s="136"/>
      <c r="ED34" s="136"/>
      <c r="EE34" s="136"/>
      <c r="EF34" s="136"/>
      <c r="EG34" s="136"/>
      <c r="EH34" s="136"/>
      <c r="EI34" s="136"/>
      <c r="EJ34" s="136"/>
      <c r="EK34" s="136"/>
      <c r="EL34" s="136"/>
      <c r="EM34" s="136"/>
      <c r="EN34" s="136"/>
      <c r="EO34" s="136"/>
      <c r="EP34" s="136"/>
      <c r="EQ34" s="136"/>
      <c r="ER34" s="136"/>
      <c r="ES34" s="136"/>
      <c r="ET34" s="136"/>
      <c r="EU34" s="136"/>
      <c r="EV34" s="136"/>
      <c r="EW34" s="136"/>
      <c r="EX34" s="136"/>
      <c r="EY34" s="136"/>
      <c r="EZ34" s="136"/>
      <c r="FA34" s="136"/>
      <c r="FB34" s="136"/>
      <c r="FC34" s="136"/>
      <c r="FD34" s="136"/>
      <c r="FE34" s="136"/>
      <c r="FF34" s="136"/>
      <c r="FG34" s="136"/>
      <c r="FH34" s="136"/>
      <c r="FI34" s="136"/>
      <c r="FJ34" s="136"/>
      <c r="FK34" s="136"/>
      <c r="FL34" s="136"/>
      <c r="FM34" s="136"/>
      <c r="FN34" s="136"/>
      <c r="FO34" s="136"/>
      <c r="FP34" s="136"/>
      <c r="FQ34" s="136"/>
      <c r="FR34" s="136"/>
      <c r="FS34" s="136"/>
      <c r="FT34" s="136"/>
      <c r="FU34" s="136"/>
      <c r="FV34" s="136"/>
      <c r="FW34" s="136"/>
      <c r="FX34" s="136"/>
      <c r="FY34" s="136"/>
      <c r="FZ34" s="136"/>
      <c r="GA34" s="136"/>
      <c r="GB34" s="136"/>
      <c r="GC34" s="136"/>
      <c r="GD34" s="136"/>
      <c r="GE34" s="136"/>
      <c r="GF34" s="136"/>
      <c r="GG34" s="136"/>
      <c r="GH34" s="136"/>
      <c r="GI34" s="136"/>
      <c r="GJ34" s="136"/>
      <c r="GK34" s="136"/>
      <c r="GL34" s="136"/>
      <c r="GM34" s="136"/>
      <c r="GN34" s="136"/>
      <c r="GO34" s="136"/>
      <c r="GP34" s="136"/>
      <c r="GQ34" s="136"/>
      <c r="GR34" s="136"/>
      <c r="GS34" s="136"/>
      <c r="GT34" s="136"/>
      <c r="GU34" s="136"/>
      <c r="GV34" s="136"/>
      <c r="GW34" s="136"/>
      <c r="GX34" s="136"/>
      <c r="GY34" s="136"/>
      <c r="GZ34" s="136"/>
      <c r="HA34" s="136"/>
      <c r="HB34" s="136"/>
      <c r="HC34" s="136"/>
      <c r="HD34" s="136"/>
      <c r="HE34" s="136"/>
      <c r="HF34" s="136"/>
      <c r="HG34" s="136"/>
      <c r="HH34" s="136"/>
      <c r="HI34" s="136"/>
      <c r="HJ34" s="136"/>
      <c r="HK34" s="136"/>
      <c r="HL34" s="136"/>
      <c r="HM34" s="136"/>
      <c r="HN34" s="136"/>
      <c r="HO34" s="136"/>
      <c r="HP34" s="136"/>
      <c r="HQ34" s="136"/>
    </row>
    <row r="35" spans="1:225" s="6" customFormat="1" ht="15" hidden="1" customHeight="1">
      <c r="A35" s="174">
        <v>9</v>
      </c>
      <c r="B35" s="172" t="str">
        <f>nama_mapel!C22</f>
        <v>Meranc. Apl teks dan Desktop berbasis objek</v>
      </c>
      <c r="C35" s="173"/>
      <c r="D35" s="170">
        <f>nama_mapel!D29</f>
        <v>0</v>
      </c>
      <c r="E35" s="215" t="str">
        <f>IF(VLOOKUP($J$1,'ENTRI NILAI PILIH TAB INI'!$A$9:$AC$51,M35)=0,"",ROUND(VLOOKUP($J$1,'ENTRI NILAI PILIH TAB INI'!$A$9:$AC$51,M35),0))</f>
        <v/>
      </c>
      <c r="F35" s="216" t="e">
        <f>IF((E35=0),"",CONCATENATE(VLOOKUP(ABS(LEFT(E35,1)),$O$11:$Q$21,3)," ",IF((ABS(RIGHT(E35,1))=0),"",VLOOKUP(ABS(RIGHT(E35,1)),$O$11:$Q$21,2))))</f>
        <v>#VALUE!</v>
      </c>
      <c r="G35" s="217" t="str">
        <f t="shared" si="5"/>
        <v>Kompeten</v>
      </c>
      <c r="H35" s="312" t="str">
        <f>IF(E35="","",IF(E35&gt;=D35+5,"Baik Dalam  ","Cukup dalam ")&amp;B35)</f>
        <v/>
      </c>
      <c r="I35" s="313"/>
      <c r="J35" s="314"/>
      <c r="K35" s="150"/>
      <c r="L35" s="136"/>
      <c r="M35" s="136">
        <v>27</v>
      </c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6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  <c r="CT35" s="136"/>
      <c r="CU35" s="136"/>
      <c r="CV35" s="136"/>
      <c r="CW35" s="136"/>
      <c r="CX35" s="136"/>
      <c r="CY35" s="136"/>
      <c r="CZ35" s="136"/>
      <c r="DA35" s="136"/>
      <c r="DB35" s="136"/>
      <c r="DC35" s="136"/>
      <c r="DD35" s="136"/>
      <c r="DE35" s="136"/>
      <c r="DF35" s="136"/>
      <c r="DG35" s="136"/>
      <c r="DH35" s="136"/>
      <c r="DI35" s="136"/>
      <c r="DJ35" s="136"/>
      <c r="DK35" s="136"/>
      <c r="DL35" s="136"/>
      <c r="DM35" s="136"/>
      <c r="DN35" s="136"/>
      <c r="DO35" s="136"/>
      <c r="DP35" s="136"/>
      <c r="DQ35" s="136"/>
      <c r="DR35" s="136"/>
      <c r="DS35" s="136"/>
      <c r="DT35" s="136"/>
      <c r="DU35" s="136"/>
      <c r="DV35" s="136"/>
      <c r="DW35" s="136"/>
      <c r="DX35" s="136"/>
      <c r="DY35" s="136"/>
      <c r="DZ35" s="136"/>
      <c r="EA35" s="136"/>
      <c r="EB35" s="136"/>
      <c r="EC35" s="136"/>
      <c r="ED35" s="136"/>
      <c r="EE35" s="136"/>
      <c r="EF35" s="136"/>
      <c r="EG35" s="136"/>
      <c r="EH35" s="136"/>
      <c r="EI35" s="136"/>
      <c r="EJ35" s="136"/>
      <c r="EK35" s="136"/>
      <c r="EL35" s="136"/>
      <c r="EM35" s="136"/>
      <c r="EN35" s="136"/>
      <c r="EO35" s="136"/>
      <c r="EP35" s="136"/>
      <c r="EQ35" s="136"/>
      <c r="ER35" s="136"/>
      <c r="ES35" s="136"/>
      <c r="ET35" s="136"/>
      <c r="EU35" s="136"/>
      <c r="EV35" s="136"/>
      <c r="EW35" s="136"/>
      <c r="EX35" s="136"/>
      <c r="EY35" s="136"/>
      <c r="EZ35" s="136"/>
      <c r="FA35" s="136"/>
      <c r="FB35" s="136"/>
      <c r="FC35" s="136"/>
      <c r="FD35" s="136"/>
      <c r="FE35" s="136"/>
      <c r="FF35" s="136"/>
      <c r="FG35" s="136"/>
      <c r="FH35" s="136"/>
      <c r="FI35" s="136"/>
      <c r="FJ35" s="136"/>
      <c r="FK35" s="136"/>
      <c r="FL35" s="136"/>
      <c r="FM35" s="136"/>
      <c r="FN35" s="136"/>
      <c r="FO35" s="136"/>
      <c r="FP35" s="136"/>
      <c r="FQ35" s="136"/>
      <c r="FR35" s="136"/>
      <c r="FS35" s="136"/>
      <c r="FT35" s="136"/>
      <c r="FU35" s="136"/>
      <c r="FV35" s="136"/>
      <c r="FW35" s="136"/>
      <c r="FX35" s="136"/>
      <c r="FY35" s="136"/>
      <c r="FZ35" s="136"/>
      <c r="GA35" s="136"/>
      <c r="GB35" s="136"/>
      <c r="GC35" s="136"/>
      <c r="GD35" s="136"/>
      <c r="GE35" s="136"/>
      <c r="GF35" s="136"/>
      <c r="GG35" s="136"/>
      <c r="GH35" s="136"/>
      <c r="GI35" s="136"/>
      <c r="GJ35" s="136"/>
      <c r="GK35" s="136"/>
      <c r="GL35" s="136"/>
      <c r="GM35" s="136"/>
      <c r="GN35" s="136"/>
      <c r="GO35" s="136"/>
      <c r="GP35" s="136"/>
      <c r="GQ35" s="136"/>
      <c r="GR35" s="136"/>
      <c r="GS35" s="136"/>
      <c r="GT35" s="136"/>
      <c r="GU35" s="136"/>
      <c r="GV35" s="136"/>
      <c r="GW35" s="136"/>
      <c r="GX35" s="136"/>
      <c r="GY35" s="136"/>
      <c r="GZ35" s="136"/>
      <c r="HA35" s="136"/>
      <c r="HB35" s="136"/>
      <c r="HC35" s="136"/>
      <c r="HD35" s="136"/>
      <c r="HE35" s="136"/>
      <c r="HF35" s="136"/>
      <c r="HG35" s="136"/>
      <c r="HH35" s="136"/>
      <c r="HI35" s="136"/>
      <c r="HJ35" s="136"/>
      <c r="HK35" s="136"/>
      <c r="HL35" s="136"/>
      <c r="HM35" s="136"/>
      <c r="HN35" s="136"/>
      <c r="HO35" s="136"/>
      <c r="HP35" s="136"/>
      <c r="HQ35" s="136"/>
    </row>
    <row r="36" spans="1:225" s="6" customFormat="1" ht="15" hidden="1" customHeight="1">
      <c r="A36" s="174">
        <v>10</v>
      </c>
      <c r="B36" s="172" t="str">
        <f>nama_mapel!C22</f>
        <v>Meranc. Apl teks dan Desktop berbasis objek</v>
      </c>
      <c r="C36" s="173"/>
      <c r="D36" s="170">
        <f>nama_mapel!D30</f>
        <v>0</v>
      </c>
      <c r="E36" s="215" t="str">
        <f>IF(VLOOKUP($J$1,'ENTRI NILAI PILIH TAB INI'!$A$9:$AC$51,M36)=0,"",ROUND(VLOOKUP($J$1,'ENTRI NILAI PILIH TAB INI'!$A$9:$AC$51,M36),0))</f>
        <v/>
      </c>
      <c r="F36" s="216" t="e">
        <f>IF((E36=0),"",CONCATENATE(VLOOKUP(ABS(LEFT(E36,1)),$O$11:$Q$21,3)," ",IF((ABS(RIGHT(E36,1))=0),"",VLOOKUP(ABS(RIGHT(E36,1)),$O$11:$Q$21,2))))</f>
        <v>#VALUE!</v>
      </c>
      <c r="G36" s="217" t="str">
        <f t="shared" si="5"/>
        <v>Kompeten</v>
      </c>
      <c r="H36" s="312" t="str">
        <f>IF(E36="","",IF(E36&gt;=D36+5,"Baik Dalam  ","Cukup dalam ")&amp;B36)</f>
        <v/>
      </c>
      <c r="I36" s="313"/>
      <c r="J36" s="314"/>
      <c r="K36" s="150"/>
      <c r="L36" s="136"/>
      <c r="M36" s="136">
        <v>28</v>
      </c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6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  <c r="CT36" s="136"/>
      <c r="CU36" s="136"/>
      <c r="CV36" s="136"/>
      <c r="CW36" s="136"/>
      <c r="CX36" s="136"/>
      <c r="CY36" s="136"/>
      <c r="CZ36" s="136"/>
      <c r="DA36" s="136"/>
      <c r="DB36" s="136"/>
      <c r="DC36" s="136"/>
      <c r="DD36" s="136"/>
      <c r="DE36" s="136"/>
      <c r="DF36" s="136"/>
      <c r="DG36" s="136"/>
      <c r="DH36" s="136"/>
      <c r="DI36" s="136"/>
      <c r="DJ36" s="136"/>
      <c r="DK36" s="136"/>
      <c r="DL36" s="136"/>
      <c r="DM36" s="136"/>
      <c r="DN36" s="136"/>
      <c r="DO36" s="136"/>
      <c r="DP36" s="136"/>
      <c r="DQ36" s="136"/>
      <c r="DR36" s="136"/>
      <c r="DS36" s="136"/>
      <c r="DT36" s="136"/>
      <c r="DU36" s="136"/>
      <c r="DV36" s="136"/>
      <c r="DW36" s="136"/>
      <c r="DX36" s="136"/>
      <c r="DY36" s="136"/>
      <c r="DZ36" s="136"/>
      <c r="EA36" s="136"/>
      <c r="EB36" s="136"/>
      <c r="EC36" s="136"/>
      <c r="ED36" s="136"/>
      <c r="EE36" s="136"/>
      <c r="EF36" s="136"/>
      <c r="EG36" s="136"/>
      <c r="EH36" s="136"/>
      <c r="EI36" s="136"/>
      <c r="EJ36" s="136"/>
      <c r="EK36" s="136"/>
      <c r="EL36" s="136"/>
      <c r="EM36" s="136"/>
      <c r="EN36" s="136"/>
      <c r="EO36" s="136"/>
      <c r="EP36" s="136"/>
      <c r="EQ36" s="136"/>
      <c r="ER36" s="136"/>
      <c r="ES36" s="136"/>
      <c r="ET36" s="136"/>
      <c r="EU36" s="136"/>
      <c r="EV36" s="136"/>
      <c r="EW36" s="136"/>
      <c r="EX36" s="136"/>
      <c r="EY36" s="136"/>
      <c r="EZ36" s="136"/>
      <c r="FA36" s="136"/>
      <c r="FB36" s="136"/>
      <c r="FC36" s="136"/>
      <c r="FD36" s="136"/>
      <c r="FE36" s="136"/>
      <c r="FF36" s="136"/>
      <c r="FG36" s="136"/>
      <c r="FH36" s="136"/>
      <c r="FI36" s="136"/>
      <c r="FJ36" s="136"/>
      <c r="FK36" s="136"/>
      <c r="FL36" s="136"/>
      <c r="FM36" s="136"/>
      <c r="FN36" s="136"/>
      <c r="FO36" s="136"/>
      <c r="FP36" s="136"/>
      <c r="FQ36" s="136"/>
      <c r="FR36" s="136"/>
      <c r="FS36" s="136"/>
      <c r="FT36" s="136"/>
      <c r="FU36" s="136"/>
      <c r="FV36" s="136"/>
      <c r="FW36" s="136"/>
      <c r="FX36" s="136"/>
      <c r="FY36" s="136"/>
      <c r="FZ36" s="136"/>
      <c r="GA36" s="136"/>
      <c r="GB36" s="136"/>
      <c r="GC36" s="136"/>
      <c r="GD36" s="136"/>
      <c r="GE36" s="136"/>
      <c r="GF36" s="136"/>
      <c r="GG36" s="136"/>
      <c r="GH36" s="136"/>
      <c r="GI36" s="136"/>
      <c r="GJ36" s="136"/>
      <c r="GK36" s="136"/>
      <c r="GL36" s="136"/>
      <c r="GM36" s="136"/>
      <c r="GN36" s="136"/>
      <c r="GO36" s="136"/>
      <c r="GP36" s="136"/>
      <c r="GQ36" s="136"/>
      <c r="GR36" s="136"/>
      <c r="GS36" s="136"/>
      <c r="GT36" s="136"/>
      <c r="GU36" s="136"/>
      <c r="GV36" s="136"/>
      <c r="GW36" s="136"/>
      <c r="GX36" s="136"/>
      <c r="GY36" s="136"/>
      <c r="GZ36" s="136"/>
      <c r="HA36" s="136"/>
      <c r="HB36" s="136"/>
      <c r="HC36" s="136"/>
      <c r="HD36" s="136"/>
      <c r="HE36" s="136"/>
      <c r="HF36" s="136"/>
      <c r="HG36" s="136"/>
      <c r="HH36" s="136"/>
      <c r="HI36" s="136"/>
      <c r="HJ36" s="136"/>
      <c r="HK36" s="136"/>
      <c r="HL36" s="136"/>
      <c r="HM36" s="136"/>
      <c r="HN36" s="136"/>
      <c r="HO36" s="136"/>
      <c r="HP36" s="136"/>
      <c r="HQ36" s="136"/>
    </row>
    <row r="37" spans="1:225" s="6" customFormat="1" ht="12.75" hidden="1">
      <c r="A37" s="96"/>
      <c r="B37" s="347"/>
      <c r="C37" s="348"/>
      <c r="D37" s="223"/>
      <c r="E37" s="224"/>
      <c r="F37" s="225" t="str">
        <f t="shared" si="0"/>
        <v/>
      </c>
      <c r="G37" s="226"/>
      <c r="H37" s="357"/>
      <c r="I37" s="358"/>
      <c r="J37" s="359"/>
      <c r="K37" s="150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36"/>
      <c r="BG37" s="136"/>
      <c r="BH37" s="136"/>
      <c r="BI37" s="136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  <c r="CT37" s="136"/>
      <c r="CU37" s="136"/>
      <c r="CV37" s="136"/>
      <c r="CW37" s="136"/>
      <c r="CX37" s="136"/>
      <c r="CY37" s="136"/>
      <c r="CZ37" s="136"/>
      <c r="DA37" s="136"/>
      <c r="DB37" s="136"/>
      <c r="DC37" s="136"/>
      <c r="DD37" s="136"/>
      <c r="DE37" s="136"/>
      <c r="DF37" s="136"/>
      <c r="DG37" s="136"/>
      <c r="DH37" s="136"/>
      <c r="DI37" s="136"/>
      <c r="DJ37" s="136"/>
      <c r="DK37" s="136"/>
      <c r="DL37" s="136"/>
      <c r="DM37" s="136"/>
      <c r="DN37" s="136"/>
      <c r="DO37" s="136"/>
      <c r="DP37" s="136"/>
      <c r="DQ37" s="136"/>
      <c r="DR37" s="136"/>
      <c r="DS37" s="136"/>
      <c r="DT37" s="136"/>
      <c r="DU37" s="136"/>
      <c r="DV37" s="136"/>
      <c r="DW37" s="136"/>
      <c r="DX37" s="136"/>
      <c r="DY37" s="136"/>
      <c r="DZ37" s="136"/>
      <c r="EA37" s="136"/>
      <c r="EB37" s="136"/>
      <c r="EC37" s="136"/>
      <c r="ED37" s="136"/>
      <c r="EE37" s="136"/>
      <c r="EF37" s="136"/>
      <c r="EG37" s="136"/>
      <c r="EH37" s="136"/>
      <c r="EI37" s="136"/>
      <c r="EJ37" s="136"/>
      <c r="EK37" s="136"/>
      <c r="EL37" s="136"/>
      <c r="EM37" s="136"/>
      <c r="EN37" s="136"/>
      <c r="EO37" s="136"/>
      <c r="EP37" s="136"/>
      <c r="EQ37" s="136"/>
      <c r="ER37" s="136"/>
      <c r="ES37" s="136"/>
      <c r="ET37" s="136"/>
      <c r="EU37" s="136"/>
      <c r="EV37" s="136"/>
      <c r="EW37" s="136"/>
      <c r="EX37" s="136"/>
      <c r="EY37" s="136"/>
      <c r="EZ37" s="136"/>
      <c r="FA37" s="136"/>
      <c r="FB37" s="136"/>
      <c r="FC37" s="136"/>
      <c r="FD37" s="136"/>
      <c r="FE37" s="136"/>
      <c r="FF37" s="136"/>
      <c r="FG37" s="136"/>
      <c r="FH37" s="136"/>
      <c r="FI37" s="136"/>
      <c r="FJ37" s="136"/>
      <c r="FK37" s="136"/>
      <c r="FL37" s="136"/>
      <c r="FM37" s="136"/>
      <c r="FN37" s="136"/>
      <c r="FO37" s="136"/>
      <c r="FP37" s="136"/>
      <c r="FQ37" s="136"/>
      <c r="FR37" s="136"/>
      <c r="FS37" s="136"/>
      <c r="FT37" s="136"/>
      <c r="FU37" s="136"/>
      <c r="FV37" s="136"/>
      <c r="FW37" s="136"/>
      <c r="FX37" s="136"/>
      <c r="FY37" s="136"/>
      <c r="FZ37" s="136"/>
      <c r="GA37" s="136"/>
      <c r="GB37" s="136"/>
      <c r="GC37" s="136"/>
      <c r="GD37" s="136"/>
      <c r="GE37" s="136"/>
      <c r="GF37" s="136"/>
      <c r="GG37" s="136"/>
      <c r="GH37" s="136"/>
      <c r="GI37" s="136"/>
      <c r="GJ37" s="136"/>
      <c r="GK37" s="136"/>
      <c r="GL37" s="136"/>
      <c r="GM37" s="136"/>
      <c r="GN37" s="136"/>
      <c r="GO37" s="136"/>
      <c r="GP37" s="136"/>
      <c r="GQ37" s="136"/>
      <c r="GR37" s="136"/>
      <c r="GS37" s="136"/>
      <c r="GT37" s="136"/>
      <c r="GU37" s="136"/>
      <c r="GV37" s="136"/>
      <c r="GW37" s="136"/>
      <c r="GX37" s="136"/>
      <c r="GY37" s="136"/>
      <c r="GZ37" s="136"/>
      <c r="HA37" s="136"/>
      <c r="HB37" s="136"/>
      <c r="HC37" s="136"/>
      <c r="HD37" s="136"/>
      <c r="HE37" s="136"/>
      <c r="HF37" s="136"/>
      <c r="HG37" s="136"/>
      <c r="HH37" s="136"/>
      <c r="HI37" s="136"/>
      <c r="HJ37" s="136"/>
      <c r="HK37" s="136"/>
      <c r="HL37" s="136"/>
      <c r="HM37" s="136"/>
      <c r="HN37" s="136"/>
      <c r="HO37" s="136"/>
      <c r="HP37" s="136"/>
      <c r="HQ37" s="136"/>
    </row>
    <row r="38" spans="1:225" s="6" customFormat="1" ht="22.5" customHeight="1">
      <c r="A38" s="98" t="s">
        <v>28</v>
      </c>
      <c r="B38" s="89" t="s">
        <v>18</v>
      </c>
      <c r="C38" s="90"/>
      <c r="D38" s="222"/>
      <c r="E38" s="219"/>
      <c r="F38" s="220" t="str">
        <f t="shared" si="0"/>
        <v/>
      </c>
      <c r="G38" s="221"/>
      <c r="H38" s="318"/>
      <c r="I38" s="319"/>
      <c r="J38" s="320"/>
      <c r="K38" s="150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36"/>
      <c r="BG38" s="136"/>
      <c r="BH38" s="136"/>
      <c r="BI38" s="136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  <c r="CT38" s="136"/>
      <c r="CU38" s="136"/>
      <c r="CV38" s="136"/>
      <c r="CW38" s="136"/>
      <c r="CX38" s="136"/>
      <c r="CY38" s="136"/>
      <c r="CZ38" s="136"/>
      <c r="DA38" s="136"/>
      <c r="DB38" s="136"/>
      <c r="DC38" s="136"/>
      <c r="DD38" s="136"/>
      <c r="DE38" s="136"/>
      <c r="DF38" s="136"/>
      <c r="DG38" s="136"/>
      <c r="DH38" s="136"/>
      <c r="DI38" s="136"/>
      <c r="DJ38" s="136"/>
      <c r="DK38" s="136"/>
      <c r="DL38" s="136"/>
      <c r="DM38" s="136"/>
      <c r="DN38" s="136"/>
      <c r="DO38" s="136"/>
      <c r="DP38" s="136"/>
      <c r="DQ38" s="136"/>
      <c r="DR38" s="136"/>
      <c r="DS38" s="136"/>
      <c r="DT38" s="136"/>
      <c r="DU38" s="136"/>
      <c r="DV38" s="136"/>
      <c r="DW38" s="136"/>
      <c r="DX38" s="136"/>
      <c r="DY38" s="136"/>
      <c r="DZ38" s="136"/>
      <c r="EA38" s="136"/>
      <c r="EB38" s="136"/>
      <c r="EC38" s="136"/>
      <c r="ED38" s="136"/>
      <c r="EE38" s="136"/>
      <c r="EF38" s="136"/>
      <c r="EG38" s="136"/>
      <c r="EH38" s="136"/>
      <c r="EI38" s="136"/>
      <c r="EJ38" s="136"/>
      <c r="EK38" s="136"/>
      <c r="EL38" s="136"/>
      <c r="EM38" s="136"/>
      <c r="EN38" s="136"/>
      <c r="EO38" s="136"/>
      <c r="EP38" s="136"/>
      <c r="EQ38" s="136"/>
      <c r="ER38" s="136"/>
      <c r="ES38" s="136"/>
      <c r="ET38" s="136"/>
      <c r="EU38" s="136"/>
      <c r="EV38" s="136"/>
      <c r="EW38" s="136"/>
      <c r="EX38" s="136"/>
      <c r="EY38" s="136"/>
      <c r="EZ38" s="136"/>
      <c r="FA38" s="136"/>
      <c r="FB38" s="136"/>
      <c r="FC38" s="136"/>
      <c r="FD38" s="136"/>
      <c r="FE38" s="136"/>
      <c r="FF38" s="136"/>
      <c r="FG38" s="136"/>
      <c r="FH38" s="136"/>
      <c r="FI38" s="136"/>
      <c r="FJ38" s="136"/>
      <c r="FK38" s="136"/>
      <c r="FL38" s="136"/>
      <c r="FM38" s="136"/>
      <c r="FN38" s="136"/>
      <c r="FO38" s="136"/>
      <c r="FP38" s="136"/>
      <c r="FQ38" s="136"/>
      <c r="FR38" s="136"/>
      <c r="FS38" s="136"/>
      <c r="FT38" s="136"/>
      <c r="FU38" s="136"/>
      <c r="FV38" s="136"/>
      <c r="FW38" s="136"/>
      <c r="FX38" s="136"/>
      <c r="FY38" s="136"/>
      <c r="FZ38" s="136"/>
      <c r="GA38" s="136"/>
      <c r="GB38" s="136"/>
      <c r="GC38" s="136"/>
      <c r="GD38" s="136"/>
      <c r="GE38" s="136"/>
      <c r="GF38" s="136"/>
      <c r="GG38" s="136"/>
      <c r="GH38" s="136"/>
      <c r="GI38" s="136"/>
      <c r="GJ38" s="136"/>
      <c r="GK38" s="136"/>
      <c r="GL38" s="136"/>
      <c r="GM38" s="136"/>
      <c r="GN38" s="136"/>
      <c r="GO38" s="136"/>
      <c r="GP38" s="136"/>
      <c r="GQ38" s="136"/>
      <c r="GR38" s="136"/>
      <c r="GS38" s="136"/>
      <c r="GT38" s="136"/>
      <c r="GU38" s="136"/>
      <c r="GV38" s="136"/>
      <c r="GW38" s="136"/>
      <c r="GX38" s="136"/>
      <c r="GY38" s="136"/>
      <c r="GZ38" s="136"/>
      <c r="HA38" s="136"/>
      <c r="HB38" s="136"/>
      <c r="HC38" s="136"/>
      <c r="HD38" s="136"/>
      <c r="HE38" s="136"/>
      <c r="HF38" s="136"/>
      <c r="HG38" s="136"/>
      <c r="HH38" s="136"/>
      <c r="HI38" s="136"/>
      <c r="HJ38" s="136"/>
      <c r="HK38" s="136"/>
      <c r="HL38" s="136"/>
      <c r="HM38" s="136"/>
      <c r="HN38" s="136"/>
      <c r="HO38" s="136"/>
      <c r="HP38" s="136"/>
      <c r="HQ38" s="136"/>
    </row>
    <row r="39" spans="1:225" s="6" customFormat="1" ht="36.75" customHeight="1">
      <c r="A39" s="169">
        <v>1</v>
      </c>
      <c r="B39" s="175" t="s">
        <v>29</v>
      </c>
      <c r="C39" s="176"/>
      <c r="D39" s="170">
        <f>nama_mapel!D33</f>
        <v>75</v>
      </c>
      <c r="E39" s="215">
        <f>IF(VLOOKUP($J$1,'ENTRI NILAI PILIH TAB INI'!$A$9:$AU$51,M39)=0,"",ROUND(VLOOKUP($J$1,'ENTRI NILAI PILIH TAB INI'!$A$9:$AU$51,M39),0))</f>
        <v>78</v>
      </c>
      <c r="F39" s="216" t="str">
        <f t="shared" si="0"/>
        <v>Tujuh puluh delapan</v>
      </c>
      <c r="G39" s="217" t="str">
        <f>IF(E39="","",VLOOKUP(E39,$S$16:$T$19,2))</f>
        <v>Baik</v>
      </c>
      <c r="H39" s="321" t="str">
        <f>CONCATENATE("Pemahaman materi ",B39,IF(D39&lt;E39," tercapai "," belum tercapai ")," dengan predikat"," ",G39)</f>
        <v>Pemahaman materi Bahasa Jawa tercapai  dengan predikat Baik</v>
      </c>
      <c r="I39" s="322"/>
      <c r="J39" s="323"/>
      <c r="K39" s="150"/>
      <c r="L39" s="136">
        <f t="shared" si="1"/>
        <v>0</v>
      </c>
      <c r="M39" s="136">
        <v>29</v>
      </c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 s="136"/>
      <c r="BI39" s="136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  <c r="CT39" s="136"/>
      <c r="CU39" s="136"/>
      <c r="CV39" s="136"/>
      <c r="CW39" s="136"/>
      <c r="CX39" s="136"/>
      <c r="CY39" s="136"/>
      <c r="CZ39" s="136"/>
      <c r="DA39" s="136"/>
      <c r="DB39" s="136"/>
      <c r="DC39" s="136"/>
      <c r="DD39" s="136"/>
      <c r="DE39" s="136"/>
      <c r="DF39" s="136"/>
      <c r="DG39" s="136"/>
      <c r="DH39" s="136"/>
      <c r="DI39" s="136"/>
      <c r="DJ39" s="136"/>
      <c r="DK39" s="136"/>
      <c r="DL39" s="136"/>
      <c r="DM39" s="136"/>
      <c r="DN39" s="136"/>
      <c r="DO39" s="136"/>
      <c r="DP39" s="136"/>
      <c r="DQ39" s="136"/>
      <c r="DR39" s="136"/>
      <c r="DS39" s="136"/>
      <c r="DT39" s="136"/>
      <c r="DU39" s="136"/>
      <c r="DV39" s="136"/>
      <c r="DW39" s="136"/>
      <c r="DX39" s="136"/>
      <c r="DY39" s="136"/>
      <c r="DZ39" s="136"/>
      <c r="EA39" s="136"/>
      <c r="EB39" s="136"/>
      <c r="EC39" s="136"/>
      <c r="ED39" s="136"/>
      <c r="EE39" s="136"/>
      <c r="EF39" s="136"/>
      <c r="EG39" s="136"/>
      <c r="EH39" s="136"/>
      <c r="EI39" s="136"/>
      <c r="EJ39" s="136"/>
      <c r="EK39" s="136"/>
      <c r="EL39" s="136"/>
      <c r="EM39" s="136"/>
      <c r="EN39" s="136"/>
      <c r="EO39" s="136"/>
      <c r="EP39" s="136"/>
      <c r="EQ39" s="136"/>
      <c r="ER39" s="136"/>
      <c r="ES39" s="136"/>
      <c r="ET39" s="136"/>
      <c r="EU39" s="136"/>
      <c r="EV39" s="136"/>
      <c r="EW39" s="136"/>
      <c r="EX39" s="136"/>
      <c r="EY39" s="136"/>
      <c r="EZ39" s="136"/>
      <c r="FA39" s="136"/>
      <c r="FB39" s="136"/>
      <c r="FC39" s="136"/>
      <c r="FD39" s="136"/>
      <c r="FE39" s="136"/>
      <c r="FF39" s="136"/>
      <c r="FG39" s="136"/>
      <c r="FH39" s="136"/>
      <c r="FI39" s="136"/>
      <c r="FJ39" s="136"/>
      <c r="FK39" s="136"/>
      <c r="FL39" s="136"/>
      <c r="FM39" s="136"/>
      <c r="FN39" s="136"/>
      <c r="FO39" s="136"/>
      <c r="FP39" s="136"/>
      <c r="FQ39" s="136"/>
      <c r="FR39" s="136"/>
      <c r="FS39" s="136"/>
      <c r="FT39" s="136"/>
      <c r="FU39" s="136"/>
      <c r="FV39" s="136"/>
      <c r="FW39" s="136"/>
      <c r="FX39" s="136"/>
      <c r="FY39" s="136"/>
      <c r="FZ39" s="136"/>
      <c r="GA39" s="136"/>
      <c r="GB39" s="136"/>
      <c r="GC39" s="136"/>
      <c r="GD39" s="136"/>
      <c r="GE39" s="136"/>
      <c r="GF39" s="136"/>
      <c r="GG39" s="136"/>
      <c r="GH39" s="136"/>
      <c r="GI39" s="136"/>
      <c r="GJ39" s="136"/>
      <c r="GK39" s="136"/>
      <c r="GL39" s="136"/>
      <c r="GM39" s="136"/>
      <c r="GN39" s="136"/>
      <c r="GO39" s="136"/>
      <c r="GP39" s="136"/>
      <c r="GQ39" s="136"/>
      <c r="GR39" s="136"/>
      <c r="GS39" s="136"/>
      <c r="GT39" s="136"/>
      <c r="GU39" s="136"/>
      <c r="GV39" s="136"/>
      <c r="GW39" s="136"/>
      <c r="GX39" s="136"/>
      <c r="GY39" s="136"/>
      <c r="GZ39" s="136"/>
      <c r="HA39" s="136"/>
      <c r="HB39" s="136"/>
      <c r="HC39" s="136"/>
      <c r="HD39" s="136"/>
      <c r="HE39" s="136"/>
      <c r="HF39" s="136"/>
      <c r="HG39" s="136"/>
      <c r="HH39" s="136"/>
      <c r="HI39" s="136"/>
      <c r="HJ39" s="136"/>
      <c r="HK39" s="136"/>
      <c r="HL39" s="136"/>
      <c r="HM39" s="136"/>
      <c r="HN39" s="136"/>
      <c r="HO39" s="136"/>
      <c r="HP39" s="136"/>
      <c r="HQ39" s="136"/>
    </row>
    <row r="40" spans="1:225" s="6" customFormat="1" ht="14.25" customHeight="1" thickBot="1">
      <c r="A40" s="99"/>
      <c r="B40" s="100"/>
      <c r="C40" s="100"/>
      <c r="D40" s="101"/>
      <c r="E40" s="91"/>
      <c r="F40" s="212"/>
      <c r="G40" s="91"/>
      <c r="H40" s="92"/>
      <c r="I40" s="93"/>
      <c r="J40" s="94"/>
      <c r="K40" s="148"/>
      <c r="L40" s="136" t="str">
        <f t="shared" si="1"/>
        <v/>
      </c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  <c r="CT40" s="136"/>
      <c r="CU40" s="136"/>
      <c r="CV40" s="136"/>
      <c r="CW40" s="136"/>
      <c r="CX40" s="136"/>
      <c r="CY40" s="136"/>
      <c r="CZ40" s="136"/>
      <c r="DA40" s="136"/>
      <c r="DB40" s="136"/>
      <c r="DC40" s="136"/>
      <c r="DD40" s="136"/>
      <c r="DE40" s="136"/>
      <c r="DF40" s="136"/>
      <c r="DG40" s="136"/>
      <c r="DH40" s="136"/>
      <c r="DI40" s="136"/>
      <c r="DJ40" s="136"/>
      <c r="DK40" s="136"/>
      <c r="DL40" s="136"/>
      <c r="DM40" s="136"/>
      <c r="DN40" s="136"/>
      <c r="DO40" s="136"/>
      <c r="DP40" s="136"/>
      <c r="DQ40" s="136"/>
      <c r="DR40" s="136"/>
      <c r="DS40" s="136"/>
      <c r="DT40" s="136"/>
      <c r="DU40" s="136"/>
      <c r="DV40" s="136"/>
      <c r="DW40" s="136"/>
      <c r="DX40" s="136"/>
      <c r="DY40" s="136"/>
      <c r="DZ40" s="136"/>
      <c r="EA40" s="136"/>
      <c r="EB40" s="136"/>
      <c r="EC40" s="136"/>
      <c r="ED40" s="136"/>
      <c r="EE40" s="136"/>
      <c r="EF40" s="136"/>
      <c r="EG40" s="136"/>
      <c r="EH40" s="136"/>
      <c r="EI40" s="136"/>
      <c r="EJ40" s="136"/>
      <c r="EK40" s="136"/>
      <c r="EL40" s="136"/>
      <c r="EM40" s="136"/>
      <c r="EN40" s="136"/>
      <c r="EO40" s="136"/>
      <c r="EP40" s="136"/>
      <c r="EQ40" s="136"/>
      <c r="ER40" s="136"/>
      <c r="ES40" s="136"/>
      <c r="ET40" s="136"/>
      <c r="EU40" s="136"/>
      <c r="EV40" s="136"/>
      <c r="EW40" s="136"/>
      <c r="EX40" s="136"/>
      <c r="EY40" s="136"/>
      <c r="EZ40" s="136"/>
      <c r="FA40" s="136"/>
      <c r="FB40" s="136"/>
      <c r="FC40" s="136"/>
      <c r="FD40" s="136"/>
      <c r="FE40" s="136"/>
      <c r="FF40" s="136"/>
      <c r="FG40" s="136"/>
      <c r="FH40" s="136"/>
      <c r="FI40" s="136"/>
      <c r="FJ40" s="136"/>
      <c r="FK40" s="136"/>
      <c r="FL40" s="136"/>
      <c r="FM40" s="136"/>
      <c r="FN40" s="136"/>
      <c r="FO40" s="136"/>
      <c r="FP40" s="136"/>
      <c r="FQ40" s="136"/>
      <c r="FR40" s="136"/>
      <c r="FS40" s="136"/>
      <c r="FT40" s="136"/>
      <c r="FU40" s="136"/>
      <c r="FV40" s="136"/>
      <c r="FW40" s="136"/>
      <c r="FX40" s="136"/>
      <c r="FY40" s="136"/>
      <c r="FZ40" s="136"/>
      <c r="GA40" s="136"/>
      <c r="GB40" s="136"/>
      <c r="GC40" s="136"/>
      <c r="GD40" s="136"/>
      <c r="GE40" s="136"/>
      <c r="GF40" s="136"/>
      <c r="GG40" s="136"/>
      <c r="GH40" s="136"/>
      <c r="GI40" s="136"/>
      <c r="GJ40" s="136"/>
      <c r="GK40" s="136"/>
      <c r="GL40" s="136"/>
      <c r="GM40" s="136"/>
      <c r="GN40" s="136"/>
      <c r="GO40" s="136"/>
      <c r="GP40" s="136"/>
      <c r="GQ40" s="136"/>
      <c r="GR40" s="136"/>
      <c r="GS40" s="136"/>
      <c r="GT40" s="136"/>
      <c r="GU40" s="136"/>
      <c r="GV40" s="136"/>
      <c r="GW40" s="136"/>
      <c r="GX40" s="136"/>
      <c r="GY40" s="136"/>
      <c r="GZ40" s="136"/>
      <c r="HA40" s="136"/>
      <c r="HB40" s="136"/>
      <c r="HC40" s="136"/>
      <c r="HD40" s="136"/>
      <c r="HE40" s="136"/>
      <c r="HF40" s="136"/>
      <c r="HG40" s="136"/>
      <c r="HH40" s="136"/>
      <c r="HI40" s="136"/>
      <c r="HJ40" s="136"/>
      <c r="HK40" s="136"/>
      <c r="HL40" s="136"/>
      <c r="HM40" s="136"/>
      <c r="HN40" s="136"/>
      <c r="HO40" s="136"/>
      <c r="HP40" s="136"/>
      <c r="HQ40" s="136"/>
    </row>
    <row r="41" spans="1:225" s="86" customFormat="1" ht="30" customHeight="1">
      <c r="A41" s="84"/>
      <c r="B41" s="84"/>
      <c r="C41" s="84"/>
      <c r="D41" s="204"/>
      <c r="E41" s="85"/>
      <c r="F41" s="204"/>
      <c r="G41" s="84"/>
      <c r="H41" s="84"/>
      <c r="I41" s="84"/>
      <c r="J41" s="112" t="s">
        <v>134</v>
      </c>
      <c r="K41" s="151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139"/>
      <c r="BW41" s="139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139"/>
      <c r="CI41" s="139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39"/>
      <c r="DL41" s="139"/>
      <c r="DM41" s="139"/>
      <c r="DN41" s="139"/>
      <c r="DO41" s="139"/>
      <c r="DP41" s="139"/>
      <c r="DQ41" s="139"/>
      <c r="DR41" s="139"/>
      <c r="DS41" s="139"/>
      <c r="DT41" s="139"/>
      <c r="DU41" s="139"/>
      <c r="DV41" s="139"/>
      <c r="DW41" s="139"/>
      <c r="DX41" s="139"/>
      <c r="DY41" s="139"/>
      <c r="DZ41" s="139"/>
      <c r="EA41" s="139"/>
      <c r="EB41" s="139"/>
      <c r="EC41" s="139"/>
      <c r="ED41" s="139"/>
      <c r="EE41" s="139"/>
      <c r="EF41" s="139"/>
      <c r="EG41" s="139"/>
      <c r="EH41" s="139"/>
      <c r="EI41" s="139"/>
      <c r="EJ41" s="139"/>
      <c r="EK41" s="139"/>
      <c r="EL41" s="139"/>
      <c r="EM41" s="139"/>
      <c r="EN41" s="139"/>
      <c r="EO41" s="139"/>
      <c r="EP41" s="139"/>
      <c r="EQ41" s="139"/>
      <c r="ER41" s="139"/>
      <c r="ES41" s="139"/>
      <c r="ET41" s="139"/>
      <c r="EU41" s="139"/>
      <c r="EV41" s="139"/>
      <c r="EW41" s="139"/>
      <c r="EX41" s="139"/>
      <c r="EY41" s="139"/>
      <c r="EZ41" s="139"/>
      <c r="FA41" s="139"/>
      <c r="FB41" s="139"/>
      <c r="FC41" s="139"/>
      <c r="FD41" s="139"/>
      <c r="FE41" s="139"/>
      <c r="FF41" s="139"/>
      <c r="FG41" s="139"/>
      <c r="FH41" s="139"/>
      <c r="FI41" s="139"/>
      <c r="FJ41" s="139"/>
      <c r="FK41" s="139"/>
      <c r="FL41" s="139"/>
      <c r="FM41" s="139"/>
      <c r="FN41" s="139"/>
      <c r="FO41" s="139"/>
      <c r="FP41" s="139"/>
      <c r="FQ41" s="139"/>
      <c r="FR41" s="139"/>
      <c r="FS41" s="139"/>
      <c r="FT41" s="139"/>
      <c r="FU41" s="139"/>
      <c r="FV41" s="139"/>
      <c r="FW41" s="139"/>
      <c r="FX41" s="139"/>
      <c r="FY41" s="139"/>
      <c r="FZ41" s="139"/>
      <c r="GA41" s="139"/>
      <c r="GB41" s="139"/>
      <c r="GC41" s="139"/>
      <c r="GD41" s="139"/>
      <c r="GE41" s="139"/>
      <c r="GF41" s="139"/>
      <c r="GG41" s="139"/>
      <c r="GH41" s="139"/>
      <c r="GI41" s="139"/>
      <c r="GJ41" s="139"/>
      <c r="GK41" s="139"/>
      <c r="GL41" s="139"/>
      <c r="GM41" s="139"/>
      <c r="GN41" s="139"/>
      <c r="GO41" s="139"/>
      <c r="GP41" s="139"/>
      <c r="GQ41" s="139"/>
      <c r="GR41" s="139"/>
      <c r="GS41" s="139"/>
      <c r="GT41" s="139"/>
      <c r="GU41" s="139"/>
      <c r="GV41" s="139"/>
      <c r="GW41" s="139"/>
      <c r="GX41" s="139"/>
      <c r="GY41" s="139"/>
      <c r="GZ41" s="139"/>
      <c r="HA41" s="139"/>
      <c r="HB41" s="139"/>
      <c r="HC41" s="139"/>
      <c r="HD41" s="139"/>
      <c r="HE41" s="139"/>
      <c r="HF41" s="139"/>
      <c r="HG41" s="139"/>
      <c r="HH41" s="139"/>
      <c r="HI41" s="139"/>
      <c r="HJ41" s="139"/>
      <c r="HK41" s="139"/>
      <c r="HL41" s="139"/>
      <c r="HM41" s="139"/>
      <c r="HN41" s="139"/>
      <c r="HO41" s="139"/>
      <c r="HP41" s="139"/>
      <c r="HQ41" s="139"/>
    </row>
    <row r="42" spans="1:225" s="86" customFormat="1" ht="15.75" customHeight="1">
      <c r="A42" s="84"/>
      <c r="B42" s="84"/>
      <c r="C42" s="84"/>
      <c r="D42" s="205"/>
      <c r="F42" s="204"/>
      <c r="G42" s="84"/>
      <c r="J42" s="102" t="s">
        <v>133</v>
      </c>
      <c r="K42" s="151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  <c r="BP42" s="139"/>
      <c r="BQ42" s="139"/>
      <c r="BR42" s="139"/>
      <c r="BS42" s="139"/>
      <c r="BT42" s="139"/>
      <c r="BU42" s="139"/>
      <c r="BV42" s="139"/>
      <c r="BW42" s="139"/>
      <c r="BX42" s="139"/>
      <c r="BY42" s="139"/>
      <c r="BZ42" s="139"/>
      <c r="CA42" s="139"/>
      <c r="CB42" s="139"/>
      <c r="CC42" s="139"/>
      <c r="CD42" s="139"/>
      <c r="CE42" s="139"/>
      <c r="CF42" s="139"/>
      <c r="CG42" s="139"/>
      <c r="CH42" s="139"/>
      <c r="CI42" s="139"/>
      <c r="CJ42" s="139"/>
      <c r="CK42" s="139"/>
      <c r="CL42" s="139"/>
      <c r="CM42" s="139"/>
      <c r="CN42" s="139"/>
      <c r="CO42" s="139"/>
      <c r="CP42" s="139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 s="139"/>
      <c r="DD42" s="139"/>
      <c r="DE42" s="139"/>
      <c r="DF42" s="139"/>
      <c r="DG42" s="139"/>
      <c r="DH42" s="139"/>
      <c r="DI42" s="139"/>
      <c r="DJ42" s="139"/>
      <c r="DK42" s="139"/>
      <c r="DL42" s="139"/>
      <c r="DM42" s="139"/>
      <c r="DN42" s="139"/>
      <c r="DO42" s="139"/>
      <c r="DP42" s="139"/>
      <c r="DQ42" s="139"/>
      <c r="DR42" s="139"/>
      <c r="DS42" s="139"/>
      <c r="DT42" s="139"/>
      <c r="DU42" s="139"/>
      <c r="DV42" s="139"/>
      <c r="DW42" s="139"/>
      <c r="DX42" s="139"/>
      <c r="DY42" s="139"/>
      <c r="DZ42" s="139"/>
      <c r="EA42" s="139"/>
      <c r="EB42" s="139"/>
      <c r="EC42" s="139"/>
      <c r="ED42" s="139"/>
      <c r="EE42" s="139"/>
      <c r="EF42" s="139"/>
      <c r="EG42" s="139"/>
      <c r="EH42" s="139"/>
      <c r="EI42" s="139"/>
      <c r="EJ42" s="139"/>
      <c r="EK42" s="139"/>
      <c r="EL42" s="139"/>
      <c r="EM42" s="139"/>
      <c r="EN42" s="139"/>
      <c r="EO42" s="139"/>
      <c r="EP42" s="139"/>
      <c r="EQ42" s="139"/>
      <c r="ER42" s="139"/>
      <c r="ES42" s="139"/>
      <c r="ET42" s="139"/>
      <c r="EU42" s="139"/>
      <c r="EV42" s="139"/>
      <c r="EW42" s="139"/>
      <c r="EX42" s="139"/>
      <c r="EY42" s="139"/>
      <c r="EZ42" s="139"/>
      <c r="FA42" s="139"/>
      <c r="FB42" s="139"/>
      <c r="FC42" s="139"/>
      <c r="FD42" s="139"/>
      <c r="FE42" s="139"/>
      <c r="FF42" s="139"/>
      <c r="FG42" s="139"/>
      <c r="FH42" s="139"/>
      <c r="FI42" s="139"/>
      <c r="FJ42" s="139"/>
      <c r="FK42" s="139"/>
      <c r="FL42" s="139"/>
      <c r="FM42" s="139"/>
      <c r="FN42" s="139"/>
      <c r="FO42" s="139"/>
      <c r="FP42" s="139"/>
      <c r="FQ42" s="139"/>
      <c r="FR42" s="139"/>
      <c r="FS42" s="139"/>
      <c r="FT42" s="139"/>
      <c r="FU42" s="139"/>
      <c r="FV42" s="139"/>
      <c r="FW42" s="139"/>
      <c r="FX42" s="139"/>
      <c r="FY42" s="139"/>
      <c r="FZ42" s="139"/>
      <c r="GA42" s="139"/>
      <c r="GB42" s="139"/>
      <c r="GC42" s="139"/>
      <c r="GD42" s="139"/>
      <c r="GE42" s="139"/>
      <c r="GF42" s="139"/>
      <c r="GG42" s="139"/>
      <c r="GH42" s="139"/>
      <c r="GI42" s="139"/>
      <c r="GJ42" s="139"/>
      <c r="GK42" s="139"/>
      <c r="GL42" s="139"/>
      <c r="GM42" s="139"/>
      <c r="GN42" s="139"/>
      <c r="GO42" s="139"/>
      <c r="GP42" s="139"/>
      <c r="GQ42" s="139"/>
      <c r="GR42" s="139"/>
      <c r="GS42" s="139"/>
      <c r="GT42" s="139"/>
      <c r="GU42" s="139"/>
      <c r="GV42" s="139"/>
      <c r="GW42" s="139"/>
      <c r="GX42" s="139"/>
      <c r="GY42" s="139"/>
      <c r="GZ42" s="139"/>
      <c r="HA42" s="139"/>
      <c r="HB42" s="139"/>
      <c r="HC42" s="139"/>
      <c r="HD42" s="139"/>
      <c r="HE42" s="139"/>
      <c r="HF42" s="139"/>
      <c r="HG42" s="139"/>
      <c r="HH42" s="139"/>
      <c r="HI42" s="139"/>
      <c r="HJ42" s="139"/>
      <c r="HK42" s="139"/>
      <c r="HL42" s="139"/>
      <c r="HM42" s="139"/>
      <c r="HN42" s="139"/>
      <c r="HO42" s="139"/>
      <c r="HP42" s="139"/>
      <c r="HQ42" s="139"/>
    </row>
    <row r="43" spans="1:225" s="164" customFormat="1" ht="20.25" customHeight="1">
      <c r="A43" s="165" t="s">
        <v>75</v>
      </c>
      <c r="C43" s="165"/>
      <c r="D43" s="165"/>
      <c r="F43" s="165"/>
      <c r="J43" s="70" t="s">
        <v>19</v>
      </c>
      <c r="K43" s="166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167"/>
      <c r="BZ43" s="167"/>
      <c r="CA43" s="167"/>
      <c r="CB43" s="167"/>
      <c r="CC43" s="167"/>
      <c r="CD43" s="167"/>
      <c r="CE43" s="167"/>
      <c r="CF43" s="167"/>
      <c r="CG43" s="167"/>
      <c r="CH43" s="167"/>
      <c r="CI43" s="167"/>
      <c r="CJ43" s="167"/>
      <c r="CK43" s="167"/>
      <c r="CL43" s="167"/>
      <c r="CM43" s="167"/>
      <c r="CN43" s="167"/>
      <c r="CO43" s="167"/>
      <c r="CP43" s="167"/>
      <c r="CQ43" s="167"/>
      <c r="CR43" s="167"/>
      <c r="CS43" s="167"/>
      <c r="CT43" s="167"/>
      <c r="CU43" s="167"/>
      <c r="CV43" s="167"/>
      <c r="CW43" s="167"/>
      <c r="CX43" s="167"/>
      <c r="CY43" s="167"/>
      <c r="CZ43" s="167"/>
      <c r="DA43" s="167"/>
      <c r="DB43" s="167"/>
      <c r="DC43" s="167"/>
      <c r="DD43" s="167"/>
      <c r="DE43" s="167"/>
      <c r="DF43" s="167"/>
      <c r="DG43" s="167"/>
      <c r="DH43" s="167"/>
      <c r="DI43" s="167"/>
      <c r="DJ43" s="167"/>
      <c r="DK43" s="167"/>
      <c r="DL43" s="167"/>
      <c r="DM43" s="167"/>
      <c r="DN43" s="167"/>
      <c r="DO43" s="167"/>
      <c r="DP43" s="167"/>
      <c r="DQ43" s="167"/>
      <c r="DR43" s="167"/>
      <c r="DS43" s="167"/>
      <c r="DT43" s="167"/>
      <c r="DU43" s="167"/>
      <c r="DV43" s="167"/>
      <c r="DW43" s="167"/>
      <c r="DX43" s="167"/>
      <c r="DY43" s="167"/>
      <c r="DZ43" s="167"/>
      <c r="EA43" s="167"/>
      <c r="EB43" s="167"/>
      <c r="EC43" s="167"/>
      <c r="ED43" s="167"/>
      <c r="EE43" s="167"/>
      <c r="EF43" s="167"/>
      <c r="EG43" s="167"/>
      <c r="EH43" s="167"/>
      <c r="EI43" s="167"/>
      <c r="EJ43" s="167"/>
      <c r="EK43" s="167"/>
      <c r="EL43" s="167"/>
      <c r="EM43" s="167"/>
      <c r="EN43" s="167"/>
      <c r="EO43" s="167"/>
      <c r="EP43" s="167"/>
      <c r="EQ43" s="167"/>
      <c r="ER43" s="167"/>
      <c r="ES43" s="167"/>
      <c r="ET43" s="167"/>
      <c r="EU43" s="167"/>
      <c r="EV43" s="167"/>
      <c r="EW43" s="167"/>
      <c r="EX43" s="167"/>
      <c r="EY43" s="167"/>
      <c r="EZ43" s="167"/>
      <c r="FA43" s="167"/>
      <c r="FB43" s="167"/>
      <c r="FC43" s="167"/>
      <c r="FD43" s="167"/>
      <c r="FE43" s="167"/>
      <c r="FF43" s="167"/>
      <c r="FG43" s="167"/>
      <c r="FH43" s="167"/>
      <c r="FI43" s="167"/>
      <c r="FJ43" s="167"/>
      <c r="FK43" s="167"/>
      <c r="FL43" s="167"/>
      <c r="FM43" s="167"/>
      <c r="FN43" s="167"/>
      <c r="FO43" s="167"/>
      <c r="FP43" s="167"/>
      <c r="FQ43" s="167"/>
      <c r="FR43" s="167"/>
      <c r="FS43" s="167"/>
      <c r="FT43" s="167"/>
      <c r="FU43" s="167"/>
      <c r="FV43" s="167"/>
      <c r="FW43" s="167"/>
      <c r="FX43" s="167"/>
      <c r="FY43" s="167"/>
      <c r="FZ43" s="167"/>
      <c r="GA43" s="167"/>
      <c r="GB43" s="167"/>
      <c r="GC43" s="167"/>
      <c r="GD43" s="167"/>
      <c r="GE43" s="167"/>
      <c r="GF43" s="167"/>
      <c r="GG43" s="167"/>
      <c r="GH43" s="167"/>
      <c r="GI43" s="167"/>
      <c r="GJ43" s="167"/>
      <c r="GK43" s="167"/>
      <c r="GL43" s="167"/>
      <c r="GM43" s="167"/>
      <c r="GN43" s="167"/>
      <c r="GO43" s="167"/>
      <c r="GP43" s="167"/>
      <c r="GQ43" s="167"/>
      <c r="GR43" s="167"/>
      <c r="GS43" s="167"/>
      <c r="GT43" s="167"/>
      <c r="GU43" s="167"/>
      <c r="GV43" s="167"/>
      <c r="GW43" s="167"/>
      <c r="GX43" s="167"/>
      <c r="GY43" s="167"/>
      <c r="GZ43" s="167"/>
      <c r="HA43" s="167"/>
      <c r="HB43" s="167"/>
      <c r="HC43" s="167"/>
      <c r="HD43" s="167"/>
      <c r="HE43" s="167"/>
      <c r="HF43" s="167"/>
      <c r="HG43" s="167"/>
      <c r="HH43" s="167"/>
      <c r="HI43" s="167"/>
      <c r="HJ43" s="167"/>
      <c r="HK43" s="167"/>
      <c r="HL43" s="167"/>
      <c r="HM43" s="167"/>
      <c r="HN43" s="167"/>
      <c r="HO43" s="167"/>
      <c r="HP43" s="167"/>
      <c r="HQ43" s="167"/>
    </row>
    <row r="44" spans="1:225" s="86" customFormat="1" ht="14.25" customHeight="1">
      <c r="B44" s="115"/>
      <c r="C44" s="115"/>
      <c r="D44" s="114"/>
      <c r="F44" s="114"/>
      <c r="J44" s="115"/>
      <c r="K44" s="162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139"/>
      <c r="BR44" s="139"/>
      <c r="BS44" s="139"/>
      <c r="BT44" s="139"/>
      <c r="BU44" s="139"/>
      <c r="BV44" s="139"/>
      <c r="BW44" s="139"/>
      <c r="BX44" s="139"/>
      <c r="BY44" s="139"/>
      <c r="BZ44" s="139"/>
      <c r="CA44" s="139"/>
      <c r="CB44" s="139"/>
      <c r="CC44" s="139"/>
      <c r="CD44" s="139"/>
      <c r="CE44" s="139"/>
      <c r="CF44" s="139"/>
      <c r="CG44" s="139"/>
      <c r="CH44" s="139"/>
      <c r="CI44" s="139"/>
      <c r="CJ44" s="139"/>
      <c r="CK44" s="139"/>
      <c r="CL44" s="139"/>
      <c r="CM44" s="139"/>
      <c r="CN44" s="139"/>
      <c r="CO44" s="139"/>
      <c r="CP44" s="139"/>
      <c r="CQ44" s="139"/>
      <c r="CR44" s="139"/>
      <c r="CS44" s="139"/>
      <c r="CT44" s="139"/>
      <c r="CU44" s="139"/>
      <c r="CV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39"/>
      <c r="DL44" s="139"/>
      <c r="DM44" s="139"/>
      <c r="DN44" s="139"/>
      <c r="DO44" s="139"/>
      <c r="DP44" s="139"/>
      <c r="DQ44" s="139"/>
      <c r="DR44" s="139"/>
      <c r="DS44" s="139"/>
      <c r="DT44" s="139"/>
      <c r="DU44" s="139"/>
      <c r="DV44" s="139"/>
      <c r="DW44" s="139"/>
      <c r="DX44" s="139"/>
      <c r="DY44" s="139"/>
      <c r="DZ44" s="139"/>
      <c r="EA44" s="139"/>
      <c r="EB44" s="139"/>
      <c r="EC44" s="139"/>
      <c r="ED44" s="139"/>
      <c r="EE44" s="139"/>
      <c r="EF44" s="139"/>
      <c r="EG44" s="139"/>
      <c r="EH44" s="139"/>
      <c r="EI44" s="139"/>
      <c r="EJ44" s="139"/>
      <c r="EK44" s="139"/>
      <c r="EL44" s="139"/>
      <c r="EM44" s="139"/>
      <c r="EN44" s="139"/>
      <c r="EO44" s="139"/>
      <c r="EP44" s="139"/>
      <c r="EQ44" s="139"/>
      <c r="ER44" s="139"/>
      <c r="ES44" s="139"/>
      <c r="ET44" s="139"/>
      <c r="EU44" s="139"/>
      <c r="EV44" s="139"/>
      <c r="EW44" s="139"/>
      <c r="EX44" s="139"/>
      <c r="EY44" s="139"/>
      <c r="EZ44" s="139"/>
      <c r="FA44" s="139"/>
      <c r="FB44" s="139"/>
      <c r="FC44" s="139"/>
      <c r="FD44" s="139"/>
      <c r="FE44" s="139"/>
      <c r="FF44" s="139"/>
      <c r="FG44" s="139"/>
      <c r="FH44" s="139"/>
      <c r="FI44" s="139"/>
      <c r="FJ44" s="139"/>
      <c r="FK44" s="139"/>
      <c r="FL44" s="139"/>
      <c r="FM44" s="139"/>
      <c r="FN44" s="139"/>
      <c r="FO44" s="139"/>
      <c r="FP44" s="139"/>
      <c r="FQ44" s="139"/>
      <c r="FR44" s="139"/>
      <c r="FS44" s="139"/>
      <c r="FT44" s="139"/>
      <c r="FU44" s="139"/>
      <c r="FV44" s="139"/>
      <c r="FW44" s="139"/>
      <c r="FX44" s="139"/>
      <c r="FY44" s="139"/>
      <c r="FZ44" s="139"/>
      <c r="GA44" s="139"/>
      <c r="GB44" s="139"/>
      <c r="GC44" s="139"/>
      <c r="GD44" s="139"/>
      <c r="GE44" s="139"/>
      <c r="GF44" s="139"/>
      <c r="GG44" s="139"/>
      <c r="GH44" s="139"/>
      <c r="GI44" s="139"/>
      <c r="GJ44" s="139"/>
      <c r="GK44" s="139"/>
      <c r="GL44" s="139"/>
      <c r="GM44" s="139"/>
      <c r="GN44" s="139"/>
      <c r="GO44" s="139"/>
      <c r="GP44" s="139"/>
      <c r="GQ44" s="139"/>
      <c r="GR44" s="139"/>
      <c r="GS44" s="139"/>
      <c r="GT44" s="139"/>
      <c r="GU44" s="139"/>
      <c r="GV44" s="139"/>
      <c r="GW44" s="139"/>
      <c r="GX44" s="139"/>
      <c r="GY44" s="139"/>
      <c r="GZ44" s="139"/>
      <c r="HA44" s="139"/>
      <c r="HB44" s="139"/>
      <c r="HC44" s="139"/>
      <c r="HD44" s="139"/>
      <c r="HE44" s="139"/>
      <c r="HF44" s="139"/>
      <c r="HG44" s="139"/>
      <c r="HH44" s="139"/>
      <c r="HI44" s="139"/>
      <c r="HJ44" s="139"/>
      <c r="HK44" s="139"/>
      <c r="HL44" s="139"/>
      <c r="HM44" s="139"/>
      <c r="HN44" s="139"/>
      <c r="HO44" s="139"/>
      <c r="HP44" s="139"/>
      <c r="HQ44" s="139"/>
    </row>
    <row r="45" spans="1:225" s="86" customFormat="1" ht="14.25" customHeight="1">
      <c r="B45" s="115"/>
      <c r="C45" s="115"/>
      <c r="D45" s="114"/>
      <c r="F45" s="114"/>
      <c r="J45" s="115"/>
      <c r="K45" s="162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  <c r="BQ45" s="139"/>
      <c r="BR45" s="139"/>
      <c r="BS45" s="139"/>
      <c r="BT45" s="139"/>
      <c r="BU45" s="139"/>
      <c r="BV45" s="139"/>
      <c r="BW45" s="139"/>
      <c r="BX45" s="139"/>
      <c r="BY45" s="139"/>
      <c r="BZ45" s="139"/>
      <c r="CA45" s="139"/>
      <c r="CB45" s="139"/>
      <c r="CC45" s="139"/>
      <c r="CD45" s="139"/>
      <c r="CE45" s="139"/>
      <c r="CF45" s="139"/>
      <c r="CG45" s="139"/>
      <c r="CH45" s="139"/>
      <c r="CI45" s="139"/>
      <c r="CJ45" s="139"/>
      <c r="CK45" s="139"/>
      <c r="CL45" s="139"/>
      <c r="CM45" s="139"/>
      <c r="CN45" s="139"/>
      <c r="CO45" s="139"/>
      <c r="CP45" s="139"/>
      <c r="CQ45" s="139"/>
      <c r="CR45" s="139"/>
      <c r="CS45" s="139"/>
      <c r="CT45" s="139"/>
      <c r="CU45" s="139"/>
      <c r="CV45" s="139"/>
      <c r="CW45" s="139"/>
      <c r="CX45" s="139"/>
      <c r="CY45" s="139"/>
      <c r="CZ45" s="139"/>
      <c r="DA45" s="139"/>
      <c r="DB45" s="139"/>
      <c r="DC45" s="139"/>
      <c r="DD45" s="139"/>
      <c r="DE45" s="139"/>
      <c r="DF45" s="139"/>
      <c r="DG45" s="139"/>
      <c r="DH45" s="139"/>
      <c r="DI45" s="139"/>
      <c r="DJ45" s="139"/>
      <c r="DK45" s="139"/>
      <c r="DL45" s="139"/>
      <c r="DM45" s="139"/>
      <c r="DN45" s="139"/>
      <c r="DO45" s="139"/>
      <c r="DP45" s="139"/>
      <c r="DQ45" s="139"/>
      <c r="DR45" s="139"/>
      <c r="DS45" s="139"/>
      <c r="DT45" s="139"/>
      <c r="DU45" s="139"/>
      <c r="DV45" s="139"/>
      <c r="DW45" s="139"/>
      <c r="DX45" s="139"/>
      <c r="DY45" s="139"/>
      <c r="DZ45" s="139"/>
      <c r="EA45" s="139"/>
      <c r="EB45" s="139"/>
      <c r="EC45" s="139"/>
      <c r="ED45" s="139"/>
      <c r="EE45" s="139"/>
      <c r="EF45" s="139"/>
      <c r="EG45" s="139"/>
      <c r="EH45" s="139"/>
      <c r="EI45" s="139"/>
      <c r="EJ45" s="139"/>
      <c r="EK45" s="139"/>
      <c r="EL45" s="139"/>
      <c r="EM45" s="139"/>
      <c r="EN45" s="139"/>
      <c r="EO45" s="139"/>
      <c r="EP45" s="139"/>
      <c r="EQ45" s="139"/>
      <c r="ER45" s="139"/>
      <c r="ES45" s="139"/>
      <c r="ET45" s="139"/>
      <c r="EU45" s="139"/>
      <c r="EV45" s="139"/>
      <c r="EW45" s="139"/>
      <c r="EX45" s="139"/>
      <c r="EY45" s="139"/>
      <c r="EZ45" s="139"/>
      <c r="FA45" s="139"/>
      <c r="FB45" s="139"/>
      <c r="FC45" s="139"/>
      <c r="FD45" s="139"/>
      <c r="FE45" s="139"/>
      <c r="FF45" s="139"/>
      <c r="FG45" s="139"/>
      <c r="FH45" s="139"/>
      <c r="FI45" s="139"/>
      <c r="FJ45" s="139"/>
      <c r="FK45" s="139"/>
      <c r="FL45" s="139"/>
      <c r="FM45" s="139"/>
      <c r="FN45" s="139"/>
      <c r="FO45" s="139"/>
      <c r="FP45" s="139"/>
      <c r="FQ45" s="139"/>
      <c r="FR45" s="139"/>
      <c r="FS45" s="139"/>
      <c r="FT45" s="139"/>
      <c r="FU45" s="139"/>
      <c r="FV45" s="139"/>
      <c r="FW45" s="139"/>
      <c r="FX45" s="139"/>
      <c r="FY45" s="139"/>
      <c r="FZ45" s="139"/>
      <c r="GA45" s="139"/>
      <c r="GB45" s="139"/>
      <c r="GC45" s="139"/>
      <c r="GD45" s="139"/>
      <c r="GE45" s="139"/>
      <c r="GF45" s="139"/>
      <c r="GG45" s="139"/>
      <c r="GH45" s="139"/>
      <c r="GI45" s="139"/>
      <c r="GJ45" s="139"/>
      <c r="GK45" s="139"/>
      <c r="GL45" s="139"/>
      <c r="GM45" s="139"/>
      <c r="GN45" s="139"/>
      <c r="GO45" s="139"/>
      <c r="GP45" s="139"/>
      <c r="GQ45" s="139"/>
      <c r="GR45" s="139"/>
      <c r="GS45" s="139"/>
      <c r="GT45" s="139"/>
      <c r="GU45" s="139"/>
      <c r="GV45" s="139"/>
      <c r="GW45" s="139"/>
      <c r="GX45" s="139"/>
      <c r="GY45" s="139"/>
      <c r="GZ45" s="139"/>
      <c r="HA45" s="139"/>
      <c r="HB45" s="139"/>
      <c r="HC45" s="139"/>
      <c r="HD45" s="139"/>
      <c r="HE45" s="139"/>
      <c r="HF45" s="139"/>
      <c r="HG45" s="139"/>
      <c r="HH45" s="139"/>
      <c r="HI45" s="139"/>
      <c r="HJ45" s="139"/>
      <c r="HK45" s="139"/>
      <c r="HL45" s="139"/>
      <c r="HM45" s="139"/>
      <c r="HN45" s="139"/>
      <c r="HO45" s="139"/>
      <c r="HP45" s="139"/>
      <c r="HQ45" s="139"/>
    </row>
    <row r="46" spans="1:225" s="86" customFormat="1" ht="14.25" customHeight="1">
      <c r="B46" s="115"/>
      <c r="C46" s="115"/>
      <c r="D46" s="114"/>
      <c r="E46" s="163"/>
      <c r="F46" s="114"/>
      <c r="J46" s="115"/>
      <c r="K46" s="162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39"/>
      <c r="BT46" s="139"/>
      <c r="BU46" s="139"/>
      <c r="BV46" s="139"/>
      <c r="BW46" s="139"/>
      <c r="BX46" s="139"/>
      <c r="BY46" s="139"/>
      <c r="BZ46" s="139"/>
      <c r="CA46" s="139"/>
      <c r="CB46" s="139"/>
      <c r="CC46" s="139"/>
      <c r="CD46" s="139"/>
      <c r="CE46" s="139"/>
      <c r="CF46" s="139"/>
      <c r="CG46" s="139"/>
      <c r="CH46" s="139"/>
      <c r="CI46" s="139"/>
      <c r="CJ46" s="139"/>
      <c r="CK46" s="139"/>
      <c r="CL46" s="139"/>
      <c r="CM46" s="139"/>
      <c r="CN46" s="139"/>
      <c r="CO46" s="139"/>
      <c r="CP46" s="139"/>
      <c r="CQ46" s="139"/>
      <c r="CR46" s="139"/>
      <c r="CS46" s="139"/>
      <c r="CT46" s="139"/>
      <c r="CU46" s="139"/>
      <c r="CV46" s="139"/>
      <c r="CW46" s="139"/>
      <c r="CX46" s="139"/>
      <c r="CY46" s="139"/>
      <c r="CZ46" s="139"/>
      <c r="DA46" s="139"/>
      <c r="DB46" s="139"/>
      <c r="DC46" s="139"/>
      <c r="DD46" s="139"/>
      <c r="DE46" s="139"/>
      <c r="DF46" s="139"/>
      <c r="DG46" s="139"/>
      <c r="DH46" s="139"/>
      <c r="DI46" s="139"/>
      <c r="DJ46" s="139"/>
      <c r="DK46" s="139"/>
      <c r="DL46" s="139"/>
      <c r="DM46" s="139"/>
      <c r="DN46" s="139"/>
      <c r="DO46" s="139"/>
      <c r="DP46" s="139"/>
      <c r="DQ46" s="139"/>
      <c r="DR46" s="139"/>
      <c r="DS46" s="139"/>
      <c r="DT46" s="139"/>
      <c r="DU46" s="139"/>
      <c r="DV46" s="139"/>
      <c r="DW46" s="139"/>
      <c r="DX46" s="139"/>
      <c r="DY46" s="139"/>
      <c r="DZ46" s="139"/>
      <c r="EA46" s="139"/>
      <c r="EB46" s="139"/>
      <c r="EC46" s="139"/>
      <c r="ED46" s="139"/>
      <c r="EE46" s="139"/>
      <c r="EF46" s="139"/>
      <c r="EG46" s="139"/>
      <c r="EH46" s="139"/>
      <c r="EI46" s="139"/>
      <c r="EJ46" s="139"/>
      <c r="EK46" s="139"/>
      <c r="EL46" s="139"/>
      <c r="EM46" s="139"/>
      <c r="EN46" s="139"/>
      <c r="EO46" s="139"/>
      <c r="EP46" s="139"/>
      <c r="EQ46" s="139"/>
      <c r="ER46" s="139"/>
      <c r="ES46" s="139"/>
      <c r="ET46" s="139"/>
      <c r="EU46" s="139"/>
      <c r="EV46" s="139"/>
      <c r="EW46" s="139"/>
      <c r="EX46" s="139"/>
      <c r="EY46" s="139"/>
      <c r="EZ46" s="139"/>
      <c r="FA46" s="139"/>
      <c r="FB46" s="139"/>
      <c r="FC46" s="139"/>
      <c r="FD46" s="139"/>
      <c r="FE46" s="139"/>
      <c r="FF46" s="139"/>
      <c r="FG46" s="139"/>
      <c r="FH46" s="139"/>
      <c r="FI46" s="139"/>
      <c r="FJ46" s="139"/>
      <c r="FK46" s="139"/>
      <c r="FL46" s="139"/>
      <c r="FM46" s="139"/>
      <c r="FN46" s="139"/>
      <c r="FO46" s="139"/>
      <c r="FP46" s="139"/>
      <c r="FQ46" s="139"/>
      <c r="FR46" s="139"/>
      <c r="FS46" s="139"/>
      <c r="FT46" s="139"/>
      <c r="FU46" s="139"/>
      <c r="FV46" s="139"/>
      <c r="FW46" s="139"/>
      <c r="FX46" s="139"/>
      <c r="FY46" s="139"/>
      <c r="FZ46" s="139"/>
      <c r="GA46" s="139"/>
      <c r="GB46" s="139"/>
      <c r="GC46" s="139"/>
      <c r="GD46" s="139"/>
      <c r="GE46" s="139"/>
      <c r="GF46" s="139"/>
      <c r="GG46" s="139"/>
      <c r="GH46" s="139"/>
      <c r="GI46" s="139"/>
      <c r="GJ46" s="139"/>
      <c r="GK46" s="139"/>
      <c r="GL46" s="139"/>
      <c r="GM46" s="139"/>
      <c r="GN46" s="139"/>
      <c r="GO46" s="139"/>
      <c r="GP46" s="139"/>
      <c r="GQ46" s="139"/>
      <c r="GR46" s="139"/>
      <c r="GS46" s="139"/>
      <c r="GT46" s="139"/>
      <c r="GU46" s="139"/>
      <c r="GV46" s="139"/>
      <c r="GW46" s="139"/>
      <c r="GX46" s="139"/>
      <c r="GY46" s="139"/>
      <c r="GZ46" s="139"/>
      <c r="HA46" s="139"/>
      <c r="HB46" s="139"/>
      <c r="HC46" s="139"/>
      <c r="HD46" s="139"/>
      <c r="HE46" s="139"/>
      <c r="HF46" s="139"/>
      <c r="HG46" s="139"/>
      <c r="HH46" s="139"/>
      <c r="HI46" s="139"/>
      <c r="HJ46" s="139"/>
      <c r="HK46" s="139"/>
      <c r="HL46" s="139"/>
      <c r="HM46" s="139"/>
      <c r="HN46" s="139"/>
      <c r="HO46" s="139"/>
      <c r="HP46" s="139"/>
      <c r="HQ46" s="139"/>
    </row>
    <row r="47" spans="1:225" s="86" customFormat="1" ht="14.25" hidden="1" customHeight="1">
      <c r="A47" s="88"/>
      <c r="B47" s="88"/>
      <c r="C47" s="116"/>
      <c r="D47" s="114"/>
      <c r="E47" s="87"/>
      <c r="F47" s="114"/>
      <c r="J47" s="88"/>
      <c r="K47" s="152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  <c r="BF47" s="140"/>
      <c r="BG47" s="140"/>
      <c r="BH47" s="140"/>
      <c r="BI47" s="140"/>
      <c r="BJ47" s="140"/>
      <c r="BK47" s="140"/>
      <c r="BL47" s="140"/>
      <c r="BM47" s="140"/>
      <c r="BN47" s="140"/>
      <c r="BO47" s="140"/>
      <c r="BP47" s="140"/>
      <c r="BQ47" s="140"/>
      <c r="BR47" s="140"/>
      <c r="BS47" s="140"/>
      <c r="BT47" s="140"/>
      <c r="BU47" s="140"/>
      <c r="BV47" s="140"/>
      <c r="BW47" s="140"/>
      <c r="BX47" s="140"/>
      <c r="BY47" s="140"/>
      <c r="BZ47" s="140"/>
      <c r="CA47" s="140"/>
      <c r="CB47" s="140"/>
      <c r="CC47" s="140"/>
      <c r="CD47" s="140"/>
      <c r="CE47" s="140"/>
      <c r="CF47" s="140"/>
      <c r="CG47" s="140"/>
      <c r="CH47" s="140"/>
      <c r="CI47" s="140"/>
      <c r="CJ47" s="140"/>
      <c r="CK47" s="140"/>
      <c r="CL47" s="140"/>
      <c r="CM47" s="140"/>
      <c r="CN47" s="140"/>
      <c r="CO47" s="140"/>
      <c r="CP47" s="140"/>
      <c r="CQ47" s="140"/>
      <c r="CR47" s="140"/>
      <c r="CS47" s="140"/>
      <c r="CT47" s="140"/>
      <c r="CU47" s="140"/>
      <c r="CV47" s="140"/>
      <c r="CW47" s="140"/>
      <c r="CX47" s="140"/>
      <c r="CY47" s="140"/>
      <c r="CZ47" s="140"/>
      <c r="DA47" s="140"/>
      <c r="DB47" s="140"/>
      <c r="DC47" s="140"/>
      <c r="DD47" s="140"/>
      <c r="DE47" s="140"/>
      <c r="DF47" s="140"/>
      <c r="DG47" s="140"/>
      <c r="DH47" s="140"/>
      <c r="DI47" s="140"/>
      <c r="DJ47" s="140"/>
      <c r="DK47" s="140"/>
      <c r="DL47" s="140"/>
      <c r="DM47" s="140"/>
      <c r="DN47" s="140"/>
      <c r="DO47" s="140"/>
      <c r="DP47" s="140"/>
      <c r="DQ47" s="140"/>
      <c r="DR47" s="140"/>
      <c r="DS47" s="140"/>
      <c r="DT47" s="140"/>
      <c r="DU47" s="140"/>
      <c r="DV47" s="140"/>
      <c r="DW47" s="140"/>
      <c r="DX47" s="140"/>
      <c r="DY47" s="140"/>
      <c r="DZ47" s="140"/>
      <c r="EA47" s="140"/>
      <c r="EB47" s="140"/>
      <c r="EC47" s="140"/>
      <c r="ED47" s="140"/>
      <c r="EE47" s="140"/>
      <c r="EF47" s="140"/>
      <c r="EG47" s="140"/>
      <c r="EH47" s="140"/>
      <c r="EI47" s="140"/>
      <c r="EJ47" s="140"/>
      <c r="EK47" s="140"/>
      <c r="EL47" s="140"/>
      <c r="EM47" s="140"/>
      <c r="EN47" s="140"/>
      <c r="EO47" s="140"/>
      <c r="EP47" s="140"/>
      <c r="EQ47" s="140"/>
      <c r="ER47" s="140"/>
      <c r="ES47" s="140"/>
      <c r="ET47" s="140"/>
      <c r="EU47" s="140"/>
      <c r="EV47" s="140"/>
      <c r="EW47" s="140"/>
      <c r="EX47" s="140"/>
      <c r="EY47" s="140"/>
      <c r="EZ47" s="140"/>
      <c r="FA47" s="140"/>
      <c r="FB47" s="140"/>
      <c r="FC47" s="140"/>
      <c r="FD47" s="140"/>
      <c r="FE47" s="140"/>
      <c r="FF47" s="140"/>
      <c r="FG47" s="140"/>
      <c r="FH47" s="140"/>
      <c r="FI47" s="140"/>
      <c r="FJ47" s="140"/>
      <c r="FK47" s="140"/>
      <c r="FL47" s="140"/>
      <c r="FM47" s="140"/>
      <c r="FN47" s="140"/>
      <c r="FO47" s="140"/>
      <c r="FP47" s="140"/>
      <c r="FQ47" s="140"/>
      <c r="FR47" s="140"/>
      <c r="FS47" s="140"/>
      <c r="FT47" s="140"/>
      <c r="FU47" s="140"/>
      <c r="FV47" s="140"/>
      <c r="FW47" s="140"/>
      <c r="FX47" s="140"/>
      <c r="FY47" s="140"/>
      <c r="FZ47" s="140"/>
      <c r="GA47" s="140"/>
      <c r="GB47" s="140"/>
      <c r="GC47" s="140"/>
      <c r="GD47" s="140"/>
      <c r="GE47" s="140"/>
      <c r="GF47" s="140"/>
      <c r="GG47" s="140"/>
      <c r="GH47" s="140"/>
      <c r="GI47" s="140"/>
      <c r="GJ47" s="140"/>
      <c r="GK47" s="140"/>
      <c r="GL47" s="140"/>
      <c r="GM47" s="140"/>
      <c r="GN47" s="140"/>
      <c r="GO47" s="140"/>
      <c r="GP47" s="140"/>
      <c r="GQ47" s="140"/>
      <c r="GR47" s="140"/>
      <c r="GS47" s="140"/>
      <c r="GT47" s="140"/>
      <c r="GU47" s="140"/>
      <c r="GV47" s="140"/>
      <c r="GW47" s="140"/>
      <c r="GX47" s="140"/>
      <c r="GY47" s="140"/>
      <c r="GZ47" s="140"/>
      <c r="HA47" s="140"/>
      <c r="HB47" s="140"/>
      <c r="HC47" s="140"/>
      <c r="HD47" s="140"/>
      <c r="HE47" s="140"/>
      <c r="HF47" s="140"/>
      <c r="HG47" s="140"/>
      <c r="HH47" s="140"/>
      <c r="HI47" s="140"/>
      <c r="HJ47" s="140"/>
      <c r="HK47" s="140"/>
      <c r="HL47" s="140"/>
      <c r="HM47" s="140"/>
      <c r="HN47" s="140"/>
      <c r="HO47" s="140"/>
      <c r="HP47" s="140"/>
      <c r="HQ47" s="139"/>
    </row>
    <row r="48" spans="1:225" s="88" customFormat="1" ht="12" customHeight="1">
      <c r="A48" s="161"/>
      <c r="B48" s="114" t="s">
        <v>76</v>
      </c>
      <c r="D48" s="75"/>
      <c r="E48" s="87"/>
      <c r="F48" s="75"/>
      <c r="J48" s="113" t="str">
        <f>nama_mapel!$H$7</f>
        <v>Toetik Irawati, S.Pd</v>
      </c>
      <c r="K48" s="152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40"/>
      <c r="BH48" s="140"/>
      <c r="BI48" s="140"/>
      <c r="BJ48" s="140"/>
      <c r="BK48" s="140"/>
      <c r="BL48" s="140"/>
      <c r="BM48" s="140"/>
      <c r="BN48" s="140"/>
      <c r="BO48" s="140"/>
      <c r="BP48" s="140"/>
      <c r="BQ48" s="140"/>
      <c r="BR48" s="140"/>
      <c r="BS48" s="140"/>
      <c r="BT48" s="140"/>
      <c r="BU48" s="140"/>
      <c r="BV48" s="140"/>
      <c r="BW48" s="140"/>
      <c r="BX48" s="140"/>
      <c r="BY48" s="140"/>
      <c r="BZ48" s="140"/>
      <c r="CA48" s="140"/>
      <c r="CB48" s="140"/>
      <c r="CC48" s="140"/>
      <c r="CD48" s="140"/>
      <c r="CE48" s="140"/>
      <c r="CF48" s="140"/>
      <c r="CG48" s="140"/>
      <c r="CH48" s="140"/>
      <c r="CI48" s="140"/>
      <c r="CJ48" s="140"/>
      <c r="CK48" s="140"/>
      <c r="CL48" s="140"/>
      <c r="CM48" s="140"/>
      <c r="CN48" s="140"/>
      <c r="CO48" s="140"/>
      <c r="CP48" s="140"/>
      <c r="CQ48" s="140"/>
      <c r="CR48" s="140"/>
      <c r="CS48" s="140"/>
      <c r="CT48" s="140"/>
      <c r="CU48" s="140"/>
      <c r="CV48" s="140"/>
      <c r="CW48" s="140"/>
      <c r="CX48" s="140"/>
      <c r="CY48" s="140"/>
      <c r="CZ48" s="140"/>
      <c r="DA48" s="140"/>
      <c r="DB48" s="140"/>
      <c r="DC48" s="140"/>
      <c r="DD48" s="140"/>
      <c r="DE48" s="140"/>
      <c r="DF48" s="140"/>
      <c r="DG48" s="140"/>
      <c r="DH48" s="140"/>
      <c r="DI48" s="140"/>
      <c r="DJ48" s="140"/>
      <c r="DK48" s="140"/>
      <c r="DL48" s="140"/>
      <c r="DM48" s="140"/>
      <c r="DN48" s="140"/>
      <c r="DO48" s="140"/>
      <c r="DP48" s="140"/>
      <c r="DQ48" s="140"/>
      <c r="DR48" s="140"/>
      <c r="DS48" s="140"/>
      <c r="DT48" s="140"/>
      <c r="DU48" s="140"/>
      <c r="DV48" s="140"/>
      <c r="DW48" s="140"/>
      <c r="DX48" s="140"/>
      <c r="DY48" s="140"/>
      <c r="DZ48" s="140"/>
      <c r="EA48" s="140"/>
      <c r="EB48" s="140"/>
      <c r="EC48" s="140"/>
      <c r="ED48" s="140"/>
      <c r="EE48" s="140"/>
      <c r="EF48" s="140"/>
      <c r="EG48" s="140"/>
      <c r="EH48" s="140"/>
      <c r="EI48" s="140"/>
      <c r="EJ48" s="140"/>
      <c r="EK48" s="140"/>
      <c r="EL48" s="140"/>
      <c r="EM48" s="140"/>
      <c r="EN48" s="140"/>
      <c r="EO48" s="140"/>
      <c r="EP48" s="140"/>
      <c r="EQ48" s="140"/>
      <c r="ER48" s="140"/>
      <c r="ES48" s="140"/>
      <c r="ET48" s="140"/>
      <c r="EU48" s="140"/>
      <c r="EV48" s="140"/>
      <c r="EW48" s="140"/>
      <c r="EX48" s="140"/>
      <c r="EY48" s="140"/>
      <c r="EZ48" s="140"/>
      <c r="FA48" s="140"/>
      <c r="FB48" s="140"/>
      <c r="FC48" s="140"/>
      <c r="FD48" s="140"/>
      <c r="FE48" s="140"/>
      <c r="FF48" s="140"/>
      <c r="FG48" s="140"/>
      <c r="FH48" s="140"/>
      <c r="FI48" s="140"/>
      <c r="FJ48" s="140"/>
      <c r="FK48" s="140"/>
      <c r="FL48" s="140"/>
      <c r="FM48" s="140"/>
      <c r="FN48" s="140"/>
      <c r="FO48" s="140"/>
      <c r="FP48" s="140"/>
      <c r="FQ48" s="140"/>
      <c r="FR48" s="140"/>
      <c r="FS48" s="140"/>
      <c r="FT48" s="140"/>
      <c r="FU48" s="140"/>
      <c r="FV48" s="140"/>
      <c r="FW48" s="140"/>
      <c r="FX48" s="140"/>
      <c r="FY48" s="140"/>
      <c r="FZ48" s="140"/>
      <c r="GA48" s="140"/>
      <c r="GB48" s="140"/>
      <c r="GC48" s="140"/>
      <c r="GD48" s="140"/>
      <c r="GE48" s="140"/>
      <c r="GF48" s="140"/>
      <c r="GG48" s="140"/>
      <c r="GH48" s="140"/>
      <c r="GI48" s="140"/>
      <c r="GJ48" s="140"/>
      <c r="GK48" s="140"/>
      <c r="GL48" s="140"/>
      <c r="GM48" s="140"/>
      <c r="GN48" s="140"/>
      <c r="GO48" s="140"/>
      <c r="GP48" s="140"/>
      <c r="GQ48" s="140"/>
      <c r="GR48" s="140"/>
      <c r="GS48" s="140"/>
      <c r="GT48" s="140"/>
      <c r="GU48" s="140"/>
      <c r="GV48" s="140"/>
      <c r="GW48" s="140"/>
      <c r="GX48" s="140"/>
      <c r="GY48" s="140"/>
      <c r="GZ48" s="140"/>
      <c r="HA48" s="140"/>
      <c r="HB48" s="140"/>
      <c r="HC48" s="140"/>
      <c r="HD48" s="140"/>
      <c r="HE48" s="140"/>
      <c r="HF48" s="140"/>
      <c r="HG48" s="140"/>
      <c r="HH48" s="140"/>
      <c r="HI48" s="140"/>
      <c r="HJ48" s="140"/>
      <c r="HK48" s="140"/>
      <c r="HL48" s="140"/>
      <c r="HM48" s="140"/>
      <c r="HN48" s="140"/>
      <c r="HO48" s="140"/>
      <c r="HP48" s="140"/>
      <c r="HQ48" s="140"/>
    </row>
    <row r="49" spans="1:225" s="88" customFormat="1" ht="14.25" customHeight="1">
      <c r="D49" s="75"/>
      <c r="E49" s="87"/>
      <c r="F49" s="75"/>
      <c r="J49" s="113" t="str">
        <f>CONCATENATE("NIP ",nama_mapel!$H$8)</f>
        <v>NIP 19760425200501 2 004</v>
      </c>
      <c r="K49" s="152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40"/>
      <c r="BH49" s="140"/>
      <c r="BI49" s="140"/>
      <c r="BJ49" s="140"/>
      <c r="BK49" s="140"/>
      <c r="BL49" s="140"/>
      <c r="BM49" s="140"/>
      <c r="BN49" s="140"/>
      <c r="BO49" s="140"/>
      <c r="BP49" s="140"/>
      <c r="BQ49" s="140"/>
      <c r="BR49" s="140"/>
      <c r="BS49" s="140"/>
      <c r="BT49" s="140"/>
      <c r="BU49" s="140"/>
      <c r="BV49" s="140"/>
      <c r="BW49" s="140"/>
      <c r="BX49" s="140"/>
      <c r="BY49" s="140"/>
      <c r="BZ49" s="140"/>
      <c r="CA49" s="140"/>
      <c r="CB49" s="140"/>
      <c r="CC49" s="140"/>
      <c r="CD49" s="140"/>
      <c r="CE49" s="140"/>
      <c r="CF49" s="140"/>
      <c r="CG49" s="140"/>
      <c r="CH49" s="140"/>
      <c r="CI49" s="140"/>
      <c r="CJ49" s="140"/>
      <c r="CK49" s="140"/>
      <c r="CL49" s="140"/>
      <c r="CM49" s="140"/>
      <c r="CN49" s="140"/>
      <c r="CO49" s="140"/>
      <c r="CP49" s="140"/>
      <c r="CQ49" s="140"/>
      <c r="CR49" s="140"/>
      <c r="CS49" s="140"/>
      <c r="CT49" s="140"/>
      <c r="CU49" s="140"/>
      <c r="CV49" s="140"/>
      <c r="CW49" s="140"/>
      <c r="CX49" s="140"/>
      <c r="CY49" s="140"/>
      <c r="CZ49" s="140"/>
      <c r="DA49" s="140"/>
      <c r="DB49" s="140"/>
      <c r="DC49" s="140"/>
      <c r="DD49" s="140"/>
      <c r="DE49" s="140"/>
      <c r="DF49" s="140"/>
      <c r="DG49" s="140"/>
      <c r="DH49" s="140"/>
      <c r="DI49" s="140"/>
      <c r="DJ49" s="140"/>
      <c r="DK49" s="140"/>
      <c r="DL49" s="140"/>
      <c r="DM49" s="140"/>
      <c r="DN49" s="140"/>
      <c r="DO49" s="140"/>
      <c r="DP49" s="140"/>
      <c r="DQ49" s="140"/>
      <c r="DR49" s="140"/>
      <c r="DS49" s="140"/>
      <c r="DT49" s="140"/>
      <c r="DU49" s="140"/>
      <c r="DV49" s="140"/>
      <c r="DW49" s="140"/>
      <c r="DX49" s="140"/>
      <c r="DY49" s="140"/>
      <c r="DZ49" s="140"/>
      <c r="EA49" s="140"/>
      <c r="EB49" s="140"/>
      <c r="EC49" s="140"/>
      <c r="ED49" s="140"/>
      <c r="EE49" s="140"/>
      <c r="EF49" s="140"/>
      <c r="EG49" s="140"/>
      <c r="EH49" s="140"/>
      <c r="EI49" s="140"/>
      <c r="EJ49" s="140"/>
      <c r="EK49" s="140"/>
      <c r="EL49" s="140"/>
      <c r="EM49" s="140"/>
      <c r="EN49" s="140"/>
      <c r="EO49" s="140"/>
      <c r="EP49" s="140"/>
      <c r="EQ49" s="140"/>
      <c r="ER49" s="140"/>
      <c r="ES49" s="140"/>
      <c r="ET49" s="140"/>
      <c r="EU49" s="140"/>
      <c r="EV49" s="140"/>
      <c r="EW49" s="140"/>
      <c r="EX49" s="140"/>
      <c r="EY49" s="140"/>
      <c r="EZ49" s="140"/>
      <c r="FA49" s="140"/>
      <c r="FB49" s="140"/>
      <c r="FC49" s="140"/>
      <c r="FD49" s="140"/>
      <c r="FE49" s="140"/>
      <c r="FF49" s="140"/>
      <c r="FG49" s="140"/>
      <c r="FH49" s="140"/>
      <c r="FI49" s="140"/>
      <c r="FJ49" s="140"/>
      <c r="FK49" s="140"/>
      <c r="FL49" s="140"/>
      <c r="FM49" s="140"/>
      <c r="FN49" s="140"/>
      <c r="FO49" s="140"/>
      <c r="FP49" s="140"/>
      <c r="FQ49" s="140"/>
      <c r="FR49" s="140"/>
      <c r="FS49" s="140"/>
      <c r="FT49" s="140"/>
      <c r="FU49" s="140"/>
      <c r="FV49" s="140"/>
      <c r="FW49" s="140"/>
      <c r="FX49" s="140"/>
      <c r="FY49" s="140"/>
      <c r="FZ49" s="140"/>
      <c r="GA49" s="140"/>
      <c r="GB49" s="140"/>
      <c r="GC49" s="140"/>
      <c r="GD49" s="140"/>
      <c r="GE49" s="140"/>
      <c r="GF49" s="140"/>
      <c r="GG49" s="140"/>
      <c r="GH49" s="140"/>
      <c r="GI49" s="140"/>
      <c r="GJ49" s="140"/>
      <c r="GK49" s="140"/>
      <c r="GL49" s="140"/>
      <c r="GM49" s="140"/>
      <c r="GN49" s="140"/>
      <c r="GO49" s="140"/>
      <c r="GP49" s="140"/>
      <c r="GQ49" s="140"/>
      <c r="GR49" s="140"/>
      <c r="GS49" s="140"/>
      <c r="GT49" s="140"/>
      <c r="GU49" s="140"/>
      <c r="GV49" s="140"/>
      <c r="GW49" s="140"/>
      <c r="GX49" s="140"/>
      <c r="GY49" s="140"/>
      <c r="GZ49" s="140"/>
      <c r="HA49" s="140"/>
      <c r="HB49" s="140"/>
      <c r="HC49" s="140"/>
      <c r="HD49" s="140"/>
      <c r="HE49" s="140"/>
      <c r="HF49" s="140"/>
      <c r="HG49" s="140"/>
      <c r="HH49" s="140"/>
      <c r="HI49" s="140"/>
      <c r="HJ49" s="140"/>
      <c r="HK49" s="140"/>
      <c r="HL49" s="140"/>
      <c r="HM49" s="140"/>
      <c r="HN49" s="140"/>
      <c r="HO49" s="140"/>
      <c r="HP49" s="140"/>
      <c r="HQ49" s="140"/>
    </row>
    <row r="50" spans="1:225" s="193" customFormat="1" ht="18">
      <c r="A50" s="324" t="s">
        <v>103</v>
      </c>
      <c r="B50" s="324"/>
      <c r="C50" s="324"/>
      <c r="D50" s="324"/>
      <c r="E50" s="324"/>
      <c r="F50" s="324"/>
      <c r="G50" s="324"/>
      <c r="H50" s="324"/>
      <c r="I50" s="324"/>
      <c r="J50" s="324"/>
      <c r="K50" s="191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  <c r="BJ50" s="192"/>
      <c r="BK50" s="192"/>
      <c r="BL50" s="192"/>
      <c r="BM50" s="192"/>
      <c r="BN50" s="192"/>
      <c r="BO50" s="192"/>
      <c r="BP50" s="192"/>
      <c r="BQ50" s="192"/>
      <c r="BR50" s="192"/>
      <c r="BS50" s="192"/>
      <c r="BT50" s="192"/>
      <c r="BU50" s="192"/>
      <c r="BV50" s="192"/>
      <c r="BW50" s="192"/>
      <c r="BX50" s="192"/>
      <c r="BY50" s="192"/>
      <c r="BZ50" s="192"/>
      <c r="CA50" s="192"/>
      <c r="CB50" s="192"/>
      <c r="CC50" s="192"/>
      <c r="CD50" s="192"/>
      <c r="CE50" s="192"/>
      <c r="CF50" s="192"/>
      <c r="CG50" s="192"/>
      <c r="CH50" s="192"/>
      <c r="CI50" s="192"/>
      <c r="CJ50" s="192"/>
      <c r="CK50" s="192"/>
      <c r="CL50" s="192"/>
      <c r="CM50" s="192"/>
      <c r="CN50" s="192"/>
      <c r="CO50" s="192"/>
      <c r="CP50" s="192"/>
      <c r="CQ50" s="192"/>
      <c r="CR50" s="192"/>
      <c r="CS50" s="192"/>
      <c r="CT50" s="192"/>
      <c r="CU50" s="192"/>
      <c r="CV50" s="192"/>
      <c r="CW50" s="192"/>
      <c r="CX50" s="192"/>
      <c r="CY50" s="192"/>
      <c r="CZ50" s="192"/>
      <c r="DA50" s="192"/>
      <c r="DB50" s="192"/>
      <c r="DC50" s="192"/>
      <c r="DD50" s="192"/>
      <c r="DE50" s="192"/>
      <c r="DF50" s="192"/>
      <c r="DG50" s="192"/>
      <c r="DH50" s="192"/>
      <c r="DI50" s="192"/>
      <c r="DJ50" s="192"/>
      <c r="DK50" s="192"/>
      <c r="DL50" s="192"/>
      <c r="DM50" s="192"/>
      <c r="DN50" s="192"/>
      <c r="DO50" s="192"/>
      <c r="DP50" s="192"/>
      <c r="DQ50" s="192"/>
      <c r="DR50" s="192"/>
      <c r="DS50" s="192"/>
      <c r="DT50" s="192"/>
      <c r="DU50" s="192"/>
      <c r="DV50" s="192"/>
      <c r="DW50" s="192"/>
      <c r="DX50" s="192"/>
      <c r="DY50" s="192"/>
      <c r="DZ50" s="192"/>
      <c r="EA50" s="192"/>
      <c r="EB50" s="192"/>
      <c r="EC50" s="192"/>
      <c r="ED50" s="192"/>
      <c r="EE50" s="192"/>
      <c r="EF50" s="192"/>
      <c r="EG50" s="192"/>
      <c r="EH50" s="192"/>
      <c r="EI50" s="192"/>
      <c r="EJ50" s="192"/>
      <c r="EK50" s="192"/>
      <c r="EL50" s="192"/>
      <c r="EM50" s="192"/>
      <c r="EN50" s="192"/>
      <c r="EO50" s="192"/>
      <c r="EP50" s="192"/>
      <c r="EQ50" s="192"/>
      <c r="ER50" s="192"/>
      <c r="ES50" s="192"/>
      <c r="ET50" s="192"/>
      <c r="EU50" s="192"/>
      <c r="EV50" s="192"/>
      <c r="EW50" s="192"/>
      <c r="EX50" s="192"/>
      <c r="EY50" s="192"/>
      <c r="EZ50" s="192"/>
      <c r="FA50" s="192"/>
      <c r="FB50" s="192"/>
      <c r="FC50" s="192"/>
      <c r="FD50" s="192"/>
      <c r="FE50" s="192"/>
      <c r="FF50" s="192"/>
      <c r="FG50" s="192"/>
      <c r="FH50" s="192"/>
      <c r="FI50" s="192"/>
      <c r="FJ50" s="192"/>
      <c r="FK50" s="192"/>
      <c r="FL50" s="192"/>
      <c r="FM50" s="192"/>
      <c r="FN50" s="192"/>
      <c r="FO50" s="192"/>
      <c r="FP50" s="192"/>
      <c r="FQ50" s="192"/>
      <c r="FR50" s="192"/>
      <c r="FS50" s="192"/>
      <c r="FT50" s="192"/>
      <c r="FU50" s="192"/>
      <c r="FV50" s="192"/>
      <c r="FW50" s="192"/>
      <c r="FX50" s="192"/>
      <c r="FY50" s="192"/>
      <c r="FZ50" s="192"/>
      <c r="GA50" s="192"/>
      <c r="GB50" s="192"/>
      <c r="GC50" s="192"/>
      <c r="GD50" s="192"/>
      <c r="GE50" s="192"/>
      <c r="GF50" s="192"/>
      <c r="GG50" s="192"/>
      <c r="GH50" s="192"/>
      <c r="GI50" s="192"/>
      <c r="GJ50" s="192"/>
      <c r="GK50" s="192"/>
      <c r="GL50" s="192"/>
      <c r="GM50" s="192"/>
      <c r="GN50" s="192"/>
      <c r="GO50" s="192"/>
      <c r="GP50" s="192"/>
      <c r="GQ50" s="192"/>
      <c r="GR50" s="192"/>
      <c r="GS50" s="192"/>
      <c r="GT50" s="192"/>
      <c r="GU50" s="192"/>
      <c r="GV50" s="192"/>
      <c r="GW50" s="192"/>
      <c r="GX50" s="192"/>
      <c r="GY50" s="192"/>
      <c r="GZ50" s="192"/>
      <c r="HA50" s="192"/>
      <c r="HB50" s="192"/>
      <c r="HC50" s="192"/>
      <c r="HD50" s="192"/>
      <c r="HE50" s="192"/>
      <c r="HF50" s="192"/>
      <c r="HG50" s="192"/>
      <c r="HH50" s="192"/>
      <c r="HI50" s="192"/>
      <c r="HJ50" s="192"/>
      <c r="HK50" s="192"/>
      <c r="HL50" s="192"/>
      <c r="HM50" s="192"/>
      <c r="HN50" s="192"/>
      <c r="HO50" s="192"/>
      <c r="HP50" s="192"/>
      <c r="HQ50" s="192"/>
    </row>
    <row r="51" spans="1:225" s="1" customFormat="1" ht="18" customHeight="1">
      <c r="A51" s="110"/>
      <c r="B51" s="5"/>
      <c r="C51" s="5"/>
      <c r="D51" s="3"/>
      <c r="E51" s="18"/>
      <c r="F51" s="3"/>
      <c r="G51" s="5"/>
      <c r="H51" s="5"/>
      <c r="I51" s="5"/>
      <c r="J51" s="19"/>
      <c r="K51" s="144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33"/>
      <c r="BA51" s="133"/>
      <c r="BB51" s="133"/>
      <c r="BC51" s="133"/>
      <c r="BD51" s="133"/>
      <c r="BE51" s="133"/>
      <c r="BF51" s="133"/>
      <c r="BG51" s="133"/>
      <c r="BH51" s="133"/>
      <c r="BI51" s="133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  <c r="CT51" s="133"/>
      <c r="CU51" s="133"/>
      <c r="CV51" s="133"/>
      <c r="CW51" s="133"/>
      <c r="CX51" s="133"/>
      <c r="CY51" s="133"/>
      <c r="CZ51" s="133"/>
      <c r="DA51" s="133"/>
      <c r="DB51" s="133"/>
      <c r="DC51" s="133"/>
      <c r="DD51" s="133"/>
      <c r="DE51" s="133"/>
      <c r="DF51" s="133"/>
      <c r="DG51" s="133"/>
      <c r="DH51" s="133"/>
      <c r="DI51" s="133"/>
      <c r="DJ51" s="133"/>
      <c r="DK51" s="133"/>
      <c r="DL51" s="133"/>
      <c r="DM51" s="133"/>
      <c r="DN51" s="133"/>
      <c r="DO51" s="133"/>
      <c r="DP51" s="133"/>
      <c r="DQ51" s="133"/>
      <c r="DR51" s="133"/>
      <c r="DS51" s="133"/>
      <c r="DT51" s="133"/>
      <c r="DU51" s="133"/>
      <c r="DV51" s="133"/>
      <c r="DW51" s="133"/>
      <c r="DX51" s="133"/>
      <c r="DY51" s="133"/>
      <c r="DZ51" s="133"/>
      <c r="EA51" s="133"/>
      <c r="EB51" s="133"/>
      <c r="EC51" s="133"/>
      <c r="ED51" s="133"/>
      <c r="EE51" s="133"/>
      <c r="EF51" s="133"/>
      <c r="EG51" s="133"/>
      <c r="EH51" s="133"/>
      <c r="EI51" s="133"/>
      <c r="EJ51" s="133"/>
      <c r="EK51" s="133"/>
      <c r="EL51" s="133"/>
      <c r="EM51" s="133"/>
      <c r="EN51" s="133"/>
      <c r="EO51" s="133"/>
      <c r="EP51" s="133"/>
      <c r="EQ51" s="133"/>
      <c r="ER51" s="133"/>
      <c r="ES51" s="133"/>
      <c r="ET51" s="133"/>
      <c r="EU51" s="133"/>
      <c r="EV51" s="133"/>
      <c r="EW51" s="133"/>
      <c r="EX51" s="133"/>
      <c r="EY51" s="133"/>
      <c r="EZ51" s="133"/>
      <c r="FA51" s="133"/>
      <c r="FB51" s="133"/>
      <c r="FC51" s="133"/>
      <c r="FD51" s="133"/>
      <c r="FE51" s="133"/>
      <c r="FF51" s="133"/>
      <c r="FG51" s="133"/>
      <c r="FH51" s="133"/>
      <c r="FI51" s="133"/>
      <c r="FJ51" s="133"/>
      <c r="FK51" s="133"/>
      <c r="FL51" s="133"/>
      <c r="FM51" s="133"/>
      <c r="FN51" s="133"/>
      <c r="FO51" s="133"/>
      <c r="FP51" s="133"/>
      <c r="FQ51" s="133"/>
      <c r="FR51" s="133"/>
      <c r="FS51" s="133"/>
      <c r="FT51" s="133"/>
      <c r="FU51" s="133"/>
      <c r="FV51" s="133"/>
      <c r="FW51" s="133"/>
      <c r="FX51" s="133"/>
      <c r="FY51" s="133"/>
      <c r="FZ51" s="133"/>
      <c r="GA51" s="133"/>
      <c r="GB51" s="133"/>
      <c r="GC51" s="133"/>
      <c r="GD51" s="133"/>
      <c r="GE51" s="133"/>
      <c r="GF51" s="133"/>
      <c r="GG51" s="133"/>
      <c r="GH51" s="133"/>
      <c r="GI51" s="133"/>
      <c r="GJ51" s="133"/>
      <c r="GK51" s="133"/>
      <c r="GL51" s="133"/>
      <c r="GM51" s="133"/>
      <c r="GN51" s="133"/>
      <c r="GO51" s="133"/>
      <c r="GP51" s="133"/>
      <c r="GQ51" s="133"/>
      <c r="GR51" s="133"/>
      <c r="GS51" s="133"/>
      <c r="GT51" s="133"/>
      <c r="GU51" s="133"/>
      <c r="GV51" s="133"/>
      <c r="GW51" s="133"/>
      <c r="GX51" s="133"/>
      <c r="GY51" s="133"/>
      <c r="GZ51" s="133"/>
      <c r="HA51" s="133"/>
      <c r="HB51" s="133"/>
      <c r="HC51" s="133"/>
      <c r="HD51" s="133"/>
      <c r="HE51" s="133"/>
      <c r="HF51" s="133"/>
      <c r="HG51" s="133"/>
      <c r="HH51" s="133"/>
      <c r="HI51" s="133"/>
      <c r="HJ51" s="133"/>
      <c r="HK51" s="133"/>
      <c r="HL51" s="133"/>
      <c r="HM51" s="133"/>
      <c r="HN51" s="133"/>
      <c r="HO51" s="133"/>
      <c r="HP51" s="133"/>
      <c r="HQ51" s="133"/>
    </row>
    <row r="52" spans="1:225" s="1" customFormat="1" ht="15.75" customHeight="1">
      <c r="A52" s="74" t="s">
        <v>43</v>
      </c>
      <c r="B52" s="75"/>
      <c r="C52" s="103" t="str">
        <f>VLOOKUP($J$1,'ENTRI NILAI PILIH TAB INI'!$A$9:$AC$51,3)</f>
        <v>AAN MIFTAHUDIN</v>
      </c>
      <c r="D52" s="200"/>
      <c r="E52" s="76"/>
      <c r="F52" s="75"/>
      <c r="G52" s="74" t="s">
        <v>1</v>
      </c>
      <c r="H52" s="75"/>
      <c r="I52" s="77"/>
      <c r="J52" s="106" t="str">
        <f>nama_mapel!$J$3</f>
        <v xml:space="preserve"> XII / 5</v>
      </c>
      <c r="K52" s="144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  <c r="BA52" s="133"/>
      <c r="BB52" s="133"/>
      <c r="BC52" s="133"/>
      <c r="BD52" s="133"/>
      <c r="BE52" s="133"/>
      <c r="BF52" s="133"/>
      <c r="BG52" s="133"/>
      <c r="BH52" s="133"/>
      <c r="BI52" s="133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  <c r="CT52" s="133"/>
      <c r="CU52" s="133"/>
      <c r="CV52" s="133"/>
      <c r="CW52" s="133"/>
      <c r="CX52" s="133"/>
      <c r="CY52" s="133"/>
      <c r="CZ52" s="133"/>
      <c r="DA52" s="133"/>
      <c r="DB52" s="133"/>
      <c r="DC52" s="133"/>
      <c r="DD52" s="133"/>
      <c r="DE52" s="133"/>
      <c r="DF52" s="133"/>
      <c r="DG52" s="133"/>
      <c r="DH52" s="133"/>
      <c r="DI52" s="133"/>
      <c r="DJ52" s="133"/>
      <c r="DK52" s="133"/>
      <c r="DL52" s="133"/>
      <c r="DM52" s="133"/>
      <c r="DN52" s="133"/>
      <c r="DO52" s="133"/>
      <c r="DP52" s="133"/>
      <c r="DQ52" s="133"/>
      <c r="DR52" s="133"/>
      <c r="DS52" s="133"/>
      <c r="DT52" s="133"/>
      <c r="DU52" s="133"/>
      <c r="DV52" s="133"/>
      <c r="DW52" s="133"/>
      <c r="DX52" s="133"/>
      <c r="DY52" s="133"/>
      <c r="DZ52" s="133"/>
      <c r="EA52" s="133"/>
      <c r="EB52" s="133"/>
      <c r="EC52" s="133"/>
      <c r="ED52" s="133"/>
      <c r="EE52" s="133"/>
      <c r="EF52" s="133"/>
      <c r="EG52" s="133"/>
      <c r="EH52" s="133"/>
      <c r="EI52" s="133"/>
      <c r="EJ52" s="133"/>
      <c r="EK52" s="133"/>
      <c r="EL52" s="133"/>
      <c r="EM52" s="133"/>
      <c r="EN52" s="133"/>
      <c r="EO52" s="133"/>
      <c r="EP52" s="133"/>
      <c r="EQ52" s="133"/>
      <c r="ER52" s="133"/>
      <c r="ES52" s="133"/>
      <c r="ET52" s="133"/>
      <c r="EU52" s="133"/>
      <c r="EV52" s="133"/>
      <c r="EW52" s="133"/>
      <c r="EX52" s="133"/>
      <c r="EY52" s="133"/>
      <c r="EZ52" s="133"/>
      <c r="FA52" s="133"/>
      <c r="FB52" s="133"/>
      <c r="FC52" s="133"/>
      <c r="FD52" s="133"/>
      <c r="FE52" s="133"/>
      <c r="FF52" s="133"/>
      <c r="FG52" s="133"/>
      <c r="FH52" s="133"/>
      <c r="FI52" s="133"/>
      <c r="FJ52" s="133"/>
      <c r="FK52" s="133"/>
      <c r="FL52" s="133"/>
      <c r="FM52" s="133"/>
      <c r="FN52" s="133"/>
      <c r="FO52" s="133"/>
      <c r="FP52" s="133"/>
      <c r="FQ52" s="133"/>
      <c r="FR52" s="133"/>
      <c r="FS52" s="133"/>
      <c r="FT52" s="133"/>
      <c r="FU52" s="133"/>
      <c r="FV52" s="133"/>
      <c r="FW52" s="133"/>
      <c r="FX52" s="133"/>
      <c r="FY52" s="133"/>
      <c r="FZ52" s="133"/>
      <c r="GA52" s="133"/>
      <c r="GB52" s="133"/>
      <c r="GC52" s="133"/>
      <c r="GD52" s="133"/>
      <c r="GE52" s="133"/>
      <c r="GF52" s="133"/>
      <c r="GG52" s="133"/>
      <c r="GH52" s="133"/>
      <c r="GI52" s="133"/>
      <c r="GJ52" s="133"/>
      <c r="GK52" s="133"/>
      <c r="GL52" s="133"/>
      <c r="GM52" s="133"/>
      <c r="GN52" s="133"/>
      <c r="GO52" s="133"/>
      <c r="GP52" s="133"/>
      <c r="GQ52" s="133"/>
      <c r="GR52" s="133"/>
      <c r="GS52" s="133"/>
      <c r="GT52" s="133"/>
      <c r="GU52" s="133"/>
      <c r="GV52" s="133"/>
      <c r="GW52" s="133"/>
      <c r="GX52" s="133"/>
      <c r="GY52" s="133"/>
      <c r="GZ52" s="133"/>
      <c r="HA52" s="133"/>
      <c r="HB52" s="133"/>
      <c r="HC52" s="133"/>
      <c r="HD52" s="133"/>
      <c r="HE52" s="133"/>
      <c r="HF52" s="133"/>
      <c r="HG52" s="133"/>
      <c r="HH52" s="133"/>
      <c r="HI52" s="133"/>
      <c r="HJ52" s="133"/>
      <c r="HK52" s="133"/>
      <c r="HL52" s="133"/>
      <c r="HM52" s="133"/>
      <c r="HN52" s="133"/>
      <c r="HO52" s="133"/>
      <c r="HP52" s="133"/>
      <c r="HQ52" s="133"/>
    </row>
    <row r="53" spans="1:225" s="1" customFormat="1" ht="15.75" customHeight="1">
      <c r="A53" s="74" t="s">
        <v>2</v>
      </c>
      <c r="B53" s="75"/>
      <c r="C53" s="103" t="str">
        <f>IF(VLOOKUP($J$1,'ENTRI NILAI PILIH TAB INI'!$A$9:$AC$51,2)&lt;100,"00","0")&amp;VLOOKUP($J$1,'ENTRI NILAI PILIH TAB INI'!$A$9:$AC$51,2)</f>
        <v>0721</v>
      </c>
      <c r="D53" s="201"/>
      <c r="E53" s="77"/>
      <c r="F53" s="75"/>
      <c r="G53" s="74" t="s">
        <v>3</v>
      </c>
      <c r="H53" s="75"/>
      <c r="I53" s="77"/>
      <c r="J53" s="106" t="str">
        <f>nama_mapel!$H$4</f>
        <v>2015-2016</v>
      </c>
      <c r="K53" s="144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3"/>
      <c r="BH53" s="133"/>
      <c r="BI53" s="133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  <c r="CT53" s="133"/>
      <c r="CU53" s="133"/>
      <c r="CV53" s="133"/>
      <c r="CW53" s="133"/>
      <c r="CX53" s="133"/>
      <c r="CY53" s="133"/>
      <c r="CZ53" s="133"/>
      <c r="DA53" s="133"/>
      <c r="DB53" s="133"/>
      <c r="DC53" s="133"/>
      <c r="DD53" s="133"/>
      <c r="DE53" s="133"/>
      <c r="DF53" s="133"/>
      <c r="DG53" s="133"/>
      <c r="DH53" s="133"/>
      <c r="DI53" s="133"/>
      <c r="DJ53" s="133"/>
      <c r="DK53" s="133"/>
      <c r="DL53" s="133"/>
      <c r="DM53" s="133"/>
      <c r="DN53" s="133"/>
      <c r="DO53" s="133"/>
      <c r="DP53" s="133"/>
      <c r="DQ53" s="133"/>
      <c r="DR53" s="133"/>
      <c r="DS53" s="133"/>
      <c r="DT53" s="133"/>
      <c r="DU53" s="133"/>
      <c r="DV53" s="133"/>
      <c r="DW53" s="133"/>
      <c r="DX53" s="133"/>
      <c r="DY53" s="133"/>
      <c r="DZ53" s="133"/>
      <c r="EA53" s="133"/>
      <c r="EB53" s="133"/>
      <c r="EC53" s="133"/>
      <c r="ED53" s="133"/>
      <c r="EE53" s="133"/>
      <c r="EF53" s="133"/>
      <c r="EG53" s="133"/>
      <c r="EH53" s="133"/>
      <c r="EI53" s="133"/>
      <c r="EJ53" s="133"/>
      <c r="EK53" s="133"/>
      <c r="EL53" s="133"/>
      <c r="EM53" s="133"/>
      <c r="EN53" s="133"/>
      <c r="EO53" s="133"/>
      <c r="EP53" s="133"/>
      <c r="EQ53" s="133"/>
      <c r="ER53" s="133"/>
      <c r="ES53" s="133"/>
      <c r="ET53" s="133"/>
      <c r="EU53" s="133"/>
      <c r="EV53" s="133"/>
      <c r="EW53" s="133"/>
      <c r="EX53" s="133"/>
      <c r="EY53" s="133"/>
      <c r="EZ53" s="133"/>
      <c r="FA53" s="133"/>
      <c r="FB53" s="133"/>
      <c r="FC53" s="133"/>
      <c r="FD53" s="133"/>
      <c r="FE53" s="133"/>
      <c r="FF53" s="133"/>
      <c r="FG53" s="133"/>
      <c r="FH53" s="133"/>
      <c r="FI53" s="133"/>
      <c r="FJ53" s="133"/>
      <c r="FK53" s="133"/>
      <c r="FL53" s="133"/>
      <c r="FM53" s="133"/>
      <c r="FN53" s="133"/>
      <c r="FO53" s="133"/>
      <c r="FP53" s="133"/>
      <c r="FQ53" s="133"/>
      <c r="FR53" s="133"/>
      <c r="FS53" s="133"/>
      <c r="FT53" s="133"/>
      <c r="FU53" s="133"/>
      <c r="FV53" s="133"/>
      <c r="FW53" s="133"/>
      <c r="FX53" s="133"/>
      <c r="FY53" s="133"/>
      <c r="FZ53" s="133"/>
      <c r="GA53" s="133"/>
      <c r="GB53" s="133"/>
      <c r="GC53" s="133"/>
      <c r="GD53" s="133"/>
      <c r="GE53" s="133"/>
      <c r="GF53" s="133"/>
      <c r="GG53" s="133"/>
      <c r="GH53" s="133"/>
      <c r="GI53" s="133"/>
      <c r="GJ53" s="133"/>
      <c r="GK53" s="133"/>
      <c r="GL53" s="133"/>
      <c r="GM53" s="133"/>
      <c r="GN53" s="133"/>
      <c r="GO53" s="133"/>
      <c r="GP53" s="133"/>
      <c r="GQ53" s="133"/>
      <c r="GR53" s="133"/>
      <c r="GS53" s="133"/>
      <c r="GT53" s="133"/>
      <c r="GU53" s="133"/>
      <c r="GV53" s="133"/>
      <c r="GW53" s="133"/>
      <c r="GX53" s="133"/>
      <c r="GY53" s="133"/>
      <c r="GZ53" s="133"/>
      <c r="HA53" s="133"/>
      <c r="HB53" s="133"/>
      <c r="HC53" s="133"/>
      <c r="HD53" s="133"/>
      <c r="HE53" s="133"/>
      <c r="HF53" s="133"/>
      <c r="HG53" s="133"/>
      <c r="HH53" s="133"/>
      <c r="HI53" s="133"/>
      <c r="HJ53" s="133"/>
      <c r="HK53" s="133"/>
      <c r="HL53" s="133"/>
      <c r="HM53" s="133"/>
      <c r="HN53" s="133"/>
      <c r="HO53" s="133"/>
      <c r="HP53" s="133"/>
      <c r="HQ53" s="133"/>
    </row>
    <row r="54" spans="1:225" s="1" customFormat="1" ht="15.75" customHeight="1">
      <c r="A54" s="74" t="s">
        <v>27</v>
      </c>
      <c r="B54" s="75"/>
      <c r="C54" s="103" t="s">
        <v>82</v>
      </c>
      <c r="D54" s="201"/>
      <c r="E54" s="77"/>
      <c r="F54" s="75"/>
      <c r="G54" s="74" t="s">
        <v>4</v>
      </c>
      <c r="H54" s="75"/>
      <c r="I54" s="77"/>
      <c r="J54" s="106" t="str">
        <f>nama_mapel!$J$5</f>
        <v>Rekayasa Perangkat Lunak</v>
      </c>
      <c r="K54" s="144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  <c r="BA54" s="133"/>
      <c r="BB54" s="133"/>
      <c r="BC54" s="133"/>
      <c r="BD54" s="133"/>
      <c r="BE54" s="133"/>
      <c r="BF54" s="133"/>
      <c r="BG54" s="133"/>
      <c r="BH54" s="133"/>
      <c r="BI54" s="133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  <c r="CT54" s="133"/>
      <c r="CU54" s="133"/>
      <c r="CV54" s="133"/>
      <c r="CW54" s="133"/>
      <c r="CX54" s="133"/>
      <c r="CY54" s="133"/>
      <c r="CZ54" s="133"/>
      <c r="DA54" s="133"/>
      <c r="DB54" s="133"/>
      <c r="DC54" s="133"/>
      <c r="DD54" s="133"/>
      <c r="DE54" s="133"/>
      <c r="DF54" s="133"/>
      <c r="DG54" s="133"/>
      <c r="DH54" s="133"/>
      <c r="DI54" s="133"/>
      <c r="DJ54" s="133"/>
      <c r="DK54" s="133"/>
      <c r="DL54" s="133"/>
      <c r="DM54" s="133"/>
      <c r="DN54" s="133"/>
      <c r="DO54" s="133"/>
      <c r="DP54" s="133"/>
      <c r="DQ54" s="133"/>
      <c r="DR54" s="133"/>
      <c r="DS54" s="133"/>
      <c r="DT54" s="133"/>
      <c r="DU54" s="133"/>
      <c r="DV54" s="133"/>
      <c r="DW54" s="133"/>
      <c r="DX54" s="133"/>
      <c r="DY54" s="133"/>
      <c r="DZ54" s="133"/>
      <c r="EA54" s="133"/>
      <c r="EB54" s="133"/>
      <c r="EC54" s="133"/>
      <c r="ED54" s="133"/>
      <c r="EE54" s="133"/>
      <c r="EF54" s="133"/>
      <c r="EG54" s="133"/>
      <c r="EH54" s="133"/>
      <c r="EI54" s="133"/>
      <c r="EJ54" s="133"/>
      <c r="EK54" s="133"/>
      <c r="EL54" s="133"/>
      <c r="EM54" s="133"/>
      <c r="EN54" s="133"/>
      <c r="EO54" s="133"/>
      <c r="EP54" s="133"/>
      <c r="EQ54" s="133"/>
      <c r="ER54" s="133"/>
      <c r="ES54" s="133"/>
      <c r="ET54" s="133"/>
      <c r="EU54" s="133"/>
      <c r="EV54" s="133"/>
      <c r="EW54" s="133"/>
      <c r="EX54" s="133"/>
      <c r="EY54" s="133"/>
      <c r="EZ54" s="133"/>
      <c r="FA54" s="133"/>
      <c r="FB54" s="133"/>
      <c r="FC54" s="133"/>
      <c r="FD54" s="133"/>
      <c r="FE54" s="133"/>
      <c r="FF54" s="133"/>
      <c r="FG54" s="133"/>
      <c r="FH54" s="133"/>
      <c r="FI54" s="133"/>
      <c r="FJ54" s="133"/>
      <c r="FK54" s="133"/>
      <c r="FL54" s="133"/>
      <c r="FM54" s="133"/>
      <c r="FN54" s="133"/>
      <c r="FO54" s="133"/>
      <c r="FP54" s="133"/>
      <c r="FQ54" s="133"/>
      <c r="FR54" s="133"/>
      <c r="FS54" s="133"/>
      <c r="FT54" s="133"/>
      <c r="FU54" s="133"/>
      <c r="FV54" s="133"/>
      <c r="FW54" s="133"/>
      <c r="FX54" s="133"/>
      <c r="FY54" s="133"/>
      <c r="FZ54" s="133"/>
      <c r="GA54" s="133"/>
      <c r="GB54" s="133"/>
      <c r="GC54" s="133"/>
      <c r="GD54" s="133"/>
      <c r="GE54" s="133"/>
      <c r="GF54" s="133"/>
      <c r="GG54" s="133"/>
      <c r="GH54" s="133"/>
      <c r="GI54" s="133"/>
      <c r="GJ54" s="133"/>
      <c r="GK54" s="133"/>
      <c r="GL54" s="133"/>
      <c r="GM54" s="133"/>
      <c r="GN54" s="133"/>
      <c r="GO54" s="133"/>
      <c r="GP54" s="133"/>
      <c r="GQ54" s="133"/>
      <c r="GR54" s="133"/>
      <c r="GS54" s="133"/>
      <c r="GT54" s="133"/>
      <c r="GU54" s="133"/>
      <c r="GV54" s="133"/>
      <c r="GW54" s="133"/>
      <c r="GX54" s="133"/>
      <c r="GY54" s="133"/>
      <c r="GZ54" s="133"/>
      <c r="HA54" s="133"/>
      <c r="HB54" s="133"/>
      <c r="HC54" s="133"/>
      <c r="HD54" s="133"/>
      <c r="HE54" s="133"/>
      <c r="HF54" s="133"/>
      <c r="HG54" s="133"/>
      <c r="HH54" s="133"/>
      <c r="HI54" s="133"/>
      <c r="HJ54" s="133"/>
      <c r="HK54" s="133"/>
      <c r="HL54" s="133"/>
      <c r="HM54" s="133"/>
      <c r="HN54" s="133"/>
      <c r="HO54" s="133"/>
      <c r="HP54" s="133"/>
      <c r="HQ54" s="133"/>
    </row>
    <row r="55" spans="1:225" s="1" customFormat="1" ht="25.5" customHeight="1">
      <c r="A55" s="77"/>
      <c r="B55" s="74"/>
      <c r="C55" s="74"/>
      <c r="D55" s="77"/>
      <c r="E55" s="78"/>
      <c r="F55" s="77"/>
      <c r="G55" s="77"/>
      <c r="H55" s="74"/>
      <c r="I55" s="77"/>
      <c r="J55" s="77"/>
      <c r="K55" s="144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  <c r="AZ55" s="133"/>
      <c r="BA55" s="133"/>
      <c r="BB55" s="133"/>
      <c r="BC55" s="133"/>
      <c r="BD55" s="133"/>
      <c r="BE55" s="133"/>
      <c r="BF55" s="133"/>
      <c r="BG55" s="133"/>
      <c r="BH55" s="133"/>
      <c r="BI55" s="133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  <c r="CT55" s="133"/>
      <c r="CU55" s="133"/>
      <c r="CV55" s="133"/>
      <c r="CW55" s="133"/>
      <c r="CX55" s="133"/>
      <c r="CY55" s="133"/>
      <c r="CZ55" s="133"/>
      <c r="DA55" s="133"/>
      <c r="DB55" s="133"/>
      <c r="DC55" s="133"/>
      <c r="DD55" s="133"/>
      <c r="DE55" s="133"/>
      <c r="DF55" s="133"/>
      <c r="DG55" s="133"/>
      <c r="DH55" s="133"/>
      <c r="DI55" s="133"/>
      <c r="DJ55" s="133"/>
      <c r="DK55" s="133"/>
      <c r="DL55" s="133"/>
      <c r="DM55" s="133"/>
      <c r="DN55" s="133"/>
      <c r="DO55" s="133"/>
      <c r="DP55" s="133"/>
      <c r="DQ55" s="133"/>
      <c r="DR55" s="133"/>
      <c r="DS55" s="133"/>
      <c r="DT55" s="133"/>
      <c r="DU55" s="133"/>
      <c r="DV55" s="133"/>
      <c r="DW55" s="133"/>
      <c r="DX55" s="133"/>
      <c r="DY55" s="133"/>
      <c r="DZ55" s="133"/>
      <c r="EA55" s="133"/>
      <c r="EB55" s="133"/>
      <c r="EC55" s="133"/>
      <c r="ED55" s="133"/>
      <c r="EE55" s="133"/>
      <c r="EF55" s="133"/>
      <c r="EG55" s="133"/>
      <c r="EH55" s="133"/>
      <c r="EI55" s="133"/>
      <c r="EJ55" s="133"/>
      <c r="EK55" s="133"/>
      <c r="EL55" s="133"/>
      <c r="EM55" s="133"/>
      <c r="EN55" s="133"/>
      <c r="EO55" s="133"/>
      <c r="EP55" s="133"/>
      <c r="EQ55" s="133"/>
      <c r="ER55" s="133"/>
      <c r="ES55" s="133"/>
      <c r="ET55" s="133"/>
      <c r="EU55" s="133"/>
      <c r="EV55" s="133"/>
      <c r="EW55" s="133"/>
      <c r="EX55" s="133"/>
      <c r="EY55" s="133"/>
      <c r="EZ55" s="133"/>
      <c r="FA55" s="133"/>
      <c r="FB55" s="133"/>
      <c r="FC55" s="133"/>
      <c r="FD55" s="133"/>
      <c r="FE55" s="133"/>
      <c r="FF55" s="133"/>
      <c r="FG55" s="133"/>
      <c r="FH55" s="133"/>
      <c r="FI55" s="133"/>
      <c r="FJ55" s="133"/>
      <c r="FK55" s="133"/>
      <c r="FL55" s="133"/>
      <c r="FM55" s="133"/>
      <c r="FN55" s="133"/>
      <c r="FO55" s="133"/>
      <c r="FP55" s="133"/>
      <c r="FQ55" s="133"/>
      <c r="FR55" s="133"/>
      <c r="FS55" s="133"/>
      <c r="FT55" s="133"/>
      <c r="FU55" s="133"/>
      <c r="FV55" s="133"/>
      <c r="FW55" s="133"/>
      <c r="FX55" s="133"/>
      <c r="FY55" s="133"/>
      <c r="FZ55" s="133"/>
      <c r="GA55" s="133"/>
      <c r="GB55" s="133"/>
      <c r="GC55" s="133"/>
      <c r="GD55" s="133"/>
      <c r="GE55" s="133"/>
      <c r="GF55" s="133"/>
      <c r="GG55" s="133"/>
      <c r="GH55" s="133"/>
      <c r="GI55" s="133"/>
      <c r="GJ55" s="133"/>
      <c r="GK55" s="133"/>
      <c r="GL55" s="133"/>
      <c r="GM55" s="133"/>
      <c r="GN55" s="133"/>
      <c r="GO55" s="133"/>
      <c r="GP55" s="133"/>
      <c r="GQ55" s="133"/>
      <c r="GR55" s="133"/>
      <c r="GS55" s="133"/>
      <c r="GT55" s="133"/>
      <c r="GU55" s="133"/>
      <c r="GV55" s="133"/>
      <c r="GW55" s="133"/>
      <c r="GX55" s="133"/>
      <c r="GY55" s="133"/>
      <c r="GZ55" s="133"/>
      <c r="HA55" s="133"/>
      <c r="HB55" s="133"/>
      <c r="HC55" s="133"/>
      <c r="HD55" s="133"/>
      <c r="HE55" s="133"/>
      <c r="HF55" s="133"/>
      <c r="HG55" s="133"/>
      <c r="HH55" s="133"/>
      <c r="HI55" s="133"/>
      <c r="HJ55" s="133"/>
      <c r="HK55" s="133"/>
      <c r="HL55" s="133"/>
      <c r="HM55" s="133"/>
      <c r="HN55" s="133"/>
      <c r="HO55" s="133"/>
      <c r="HP55" s="133"/>
      <c r="HQ55" s="133"/>
    </row>
    <row r="56" spans="1:225" s="182" customFormat="1" ht="23.25" customHeight="1">
      <c r="A56" s="181" t="s">
        <v>135</v>
      </c>
      <c r="D56" s="206"/>
      <c r="F56" s="213"/>
      <c r="K56" s="183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  <c r="AK56" s="184"/>
      <c r="AL56" s="184"/>
      <c r="AM56" s="184"/>
      <c r="AN56" s="184"/>
      <c r="AO56" s="184"/>
      <c r="AP56" s="184"/>
      <c r="AQ56" s="184"/>
      <c r="AR56" s="184"/>
      <c r="AS56" s="184"/>
      <c r="AT56" s="184"/>
      <c r="AU56" s="184"/>
      <c r="AV56" s="184"/>
      <c r="AW56" s="184"/>
      <c r="AX56" s="184"/>
      <c r="AY56" s="184"/>
      <c r="AZ56" s="184"/>
      <c r="BA56" s="184"/>
      <c r="BB56" s="184"/>
      <c r="BC56" s="184"/>
      <c r="BD56" s="184"/>
      <c r="BE56" s="184"/>
      <c r="BF56" s="184"/>
      <c r="BG56" s="184"/>
      <c r="BH56" s="184"/>
      <c r="BI56" s="184"/>
      <c r="BJ56" s="184"/>
      <c r="BK56" s="184"/>
      <c r="BL56" s="184"/>
      <c r="BM56" s="184"/>
      <c r="BN56" s="184"/>
      <c r="BO56" s="184"/>
      <c r="BP56" s="184"/>
      <c r="BQ56" s="184"/>
      <c r="BR56" s="184"/>
      <c r="BS56" s="184"/>
      <c r="BT56" s="184"/>
      <c r="BU56" s="184"/>
      <c r="BV56" s="184"/>
      <c r="BW56" s="184"/>
      <c r="BX56" s="184"/>
      <c r="BY56" s="184"/>
      <c r="BZ56" s="184"/>
      <c r="CA56" s="184"/>
      <c r="CB56" s="184"/>
      <c r="CC56" s="184"/>
      <c r="CD56" s="184"/>
      <c r="CE56" s="184"/>
      <c r="CF56" s="184"/>
      <c r="CG56" s="184"/>
      <c r="CH56" s="184"/>
      <c r="CI56" s="184"/>
      <c r="CJ56" s="184"/>
      <c r="CK56" s="184"/>
      <c r="CL56" s="184"/>
      <c r="CM56" s="184"/>
      <c r="CN56" s="184"/>
      <c r="CO56" s="184"/>
      <c r="CP56" s="184"/>
      <c r="CQ56" s="184"/>
      <c r="CR56" s="184"/>
      <c r="CS56" s="184"/>
      <c r="CT56" s="184"/>
      <c r="CU56" s="184"/>
      <c r="CV56" s="184"/>
      <c r="CW56" s="184"/>
      <c r="CX56" s="184"/>
      <c r="CY56" s="184"/>
      <c r="CZ56" s="184"/>
      <c r="DA56" s="184"/>
      <c r="DB56" s="184"/>
      <c r="DC56" s="184"/>
      <c r="DD56" s="184"/>
      <c r="DE56" s="184"/>
      <c r="DF56" s="184"/>
      <c r="DG56" s="184"/>
      <c r="DH56" s="184"/>
      <c r="DI56" s="184"/>
      <c r="DJ56" s="184"/>
      <c r="DK56" s="184"/>
      <c r="DL56" s="184"/>
      <c r="DM56" s="184"/>
      <c r="DN56" s="184"/>
      <c r="DO56" s="184"/>
      <c r="DP56" s="184"/>
      <c r="DQ56" s="184"/>
      <c r="DR56" s="184"/>
      <c r="DS56" s="184"/>
      <c r="DT56" s="184"/>
      <c r="DU56" s="184"/>
      <c r="DV56" s="184"/>
      <c r="DW56" s="184"/>
      <c r="DX56" s="184"/>
      <c r="DY56" s="184"/>
      <c r="DZ56" s="184"/>
      <c r="EA56" s="184"/>
      <c r="EB56" s="184"/>
      <c r="EC56" s="184"/>
      <c r="ED56" s="184"/>
      <c r="EE56" s="184"/>
      <c r="EF56" s="184"/>
      <c r="EG56" s="184"/>
      <c r="EH56" s="184"/>
      <c r="EI56" s="184"/>
      <c r="EJ56" s="184"/>
      <c r="EK56" s="184"/>
      <c r="EL56" s="184"/>
      <c r="EM56" s="184"/>
      <c r="EN56" s="184"/>
      <c r="EO56" s="184"/>
      <c r="EP56" s="184"/>
      <c r="EQ56" s="184"/>
      <c r="ER56" s="184"/>
      <c r="ES56" s="184"/>
      <c r="ET56" s="184"/>
      <c r="EU56" s="184"/>
      <c r="EV56" s="184"/>
      <c r="EW56" s="184"/>
      <c r="EX56" s="184"/>
      <c r="EY56" s="184"/>
      <c r="EZ56" s="184"/>
      <c r="FA56" s="184"/>
      <c r="FB56" s="184"/>
      <c r="FC56" s="184"/>
      <c r="FD56" s="184"/>
      <c r="FE56" s="184"/>
      <c r="FF56" s="184"/>
      <c r="FG56" s="184"/>
      <c r="FH56" s="184"/>
      <c r="FI56" s="184"/>
      <c r="FJ56" s="184"/>
      <c r="FK56" s="184"/>
      <c r="FL56" s="184"/>
      <c r="FM56" s="184"/>
      <c r="FN56" s="184"/>
      <c r="FO56" s="184"/>
      <c r="FP56" s="184"/>
      <c r="FQ56" s="184"/>
      <c r="FR56" s="184"/>
      <c r="FS56" s="184"/>
      <c r="FT56" s="184"/>
      <c r="FU56" s="184"/>
      <c r="FV56" s="184"/>
      <c r="FW56" s="184"/>
      <c r="FX56" s="184"/>
      <c r="FY56" s="184"/>
      <c r="FZ56" s="184"/>
      <c r="GA56" s="184"/>
      <c r="GB56" s="184"/>
      <c r="GC56" s="184"/>
      <c r="GD56" s="184"/>
      <c r="GE56" s="184"/>
      <c r="GF56" s="184"/>
      <c r="GG56" s="184"/>
      <c r="GH56" s="184"/>
      <c r="GI56" s="184"/>
      <c r="GJ56" s="184"/>
      <c r="GK56" s="184"/>
      <c r="GL56" s="184"/>
      <c r="GM56" s="184"/>
      <c r="GN56" s="184"/>
      <c r="GO56" s="184"/>
      <c r="GP56" s="184"/>
      <c r="GQ56" s="184"/>
      <c r="GR56" s="184"/>
      <c r="GS56" s="184"/>
      <c r="GT56" s="184"/>
      <c r="GU56" s="184"/>
      <c r="GV56" s="184"/>
      <c r="GW56" s="184"/>
      <c r="GX56" s="184"/>
      <c r="GY56" s="184"/>
      <c r="GZ56" s="184"/>
      <c r="HA56" s="184"/>
      <c r="HB56" s="184"/>
      <c r="HC56" s="184"/>
      <c r="HD56" s="184"/>
      <c r="HE56" s="184"/>
      <c r="HF56" s="184"/>
      <c r="HG56" s="184"/>
      <c r="HH56" s="184"/>
      <c r="HI56" s="184"/>
      <c r="HJ56" s="184"/>
      <c r="HK56" s="184"/>
      <c r="HL56" s="184"/>
      <c r="HM56" s="184"/>
      <c r="HN56" s="184"/>
      <c r="HO56" s="184"/>
      <c r="HP56" s="184"/>
      <c r="HQ56" s="184"/>
    </row>
    <row r="57" spans="1:225" s="1" customFormat="1" ht="48.75" thickBot="1">
      <c r="B57" s="109" t="s">
        <v>5</v>
      </c>
      <c r="C57" s="346" t="s">
        <v>104</v>
      </c>
      <c r="D57" s="346"/>
      <c r="E57" s="346"/>
      <c r="F57" s="156" t="s">
        <v>105</v>
      </c>
      <c r="G57" s="109" t="s">
        <v>114</v>
      </c>
      <c r="H57" s="109" t="s">
        <v>106</v>
      </c>
      <c r="I57" s="109"/>
      <c r="J57" s="109" t="s">
        <v>10</v>
      </c>
      <c r="K57" s="144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  <c r="CT57" s="133"/>
      <c r="CU57" s="133"/>
      <c r="CV57" s="133"/>
      <c r="CW57" s="133"/>
      <c r="CX57" s="133"/>
      <c r="CY57" s="133"/>
      <c r="CZ57" s="133"/>
      <c r="DA57" s="133"/>
      <c r="DB57" s="133"/>
      <c r="DC57" s="133"/>
      <c r="DD57" s="133"/>
      <c r="DE57" s="133"/>
      <c r="DF57" s="133"/>
      <c r="DG57" s="133"/>
      <c r="DH57" s="133"/>
      <c r="DI57" s="133"/>
      <c r="DJ57" s="133"/>
      <c r="DK57" s="133"/>
      <c r="DL57" s="133"/>
      <c r="DM57" s="133"/>
      <c r="DN57" s="133"/>
      <c r="DO57" s="133"/>
      <c r="DP57" s="133"/>
      <c r="DQ57" s="133"/>
      <c r="DR57" s="133"/>
      <c r="DS57" s="133"/>
      <c r="DT57" s="133"/>
      <c r="DU57" s="133"/>
      <c r="DV57" s="133"/>
      <c r="DW57" s="133"/>
      <c r="DX57" s="133"/>
      <c r="DY57" s="133"/>
      <c r="DZ57" s="133"/>
      <c r="EA57" s="133"/>
      <c r="EB57" s="133"/>
      <c r="EC57" s="133"/>
      <c r="ED57" s="133"/>
      <c r="EE57" s="133"/>
      <c r="EF57" s="133"/>
      <c r="EG57" s="133"/>
      <c r="EH57" s="133"/>
      <c r="EI57" s="133"/>
      <c r="EJ57" s="133"/>
      <c r="EK57" s="133"/>
      <c r="EL57" s="133"/>
      <c r="EM57" s="133"/>
      <c r="EN57" s="133"/>
      <c r="EO57" s="133"/>
      <c r="EP57" s="133"/>
      <c r="EQ57" s="133"/>
      <c r="ER57" s="133"/>
      <c r="ES57" s="133"/>
      <c r="ET57" s="133"/>
      <c r="EU57" s="133"/>
      <c r="EV57" s="133"/>
      <c r="EW57" s="133"/>
      <c r="EX57" s="133"/>
      <c r="EY57" s="133"/>
      <c r="EZ57" s="133"/>
      <c r="FA57" s="133"/>
      <c r="FB57" s="133"/>
      <c r="FC57" s="133"/>
      <c r="FD57" s="133"/>
      <c r="FE57" s="133"/>
      <c r="FF57" s="133"/>
      <c r="FG57" s="133"/>
      <c r="FH57" s="133"/>
      <c r="FI57" s="133"/>
      <c r="FJ57" s="133"/>
      <c r="FK57" s="133"/>
      <c r="FL57" s="133"/>
      <c r="FM57" s="133"/>
      <c r="FN57" s="133"/>
      <c r="FO57" s="133"/>
      <c r="FP57" s="133"/>
      <c r="FQ57" s="133"/>
      <c r="FR57" s="133"/>
      <c r="FS57" s="133"/>
      <c r="FT57" s="133"/>
      <c r="FU57" s="133"/>
      <c r="FV57" s="133"/>
      <c r="FW57" s="133"/>
      <c r="FX57" s="133"/>
      <c r="FY57" s="133"/>
      <c r="FZ57" s="133"/>
      <c r="GA57" s="133"/>
      <c r="GB57" s="133"/>
      <c r="GC57" s="133"/>
      <c r="GD57" s="133"/>
      <c r="GE57" s="133"/>
      <c r="GF57" s="133"/>
      <c r="GG57" s="133"/>
      <c r="GH57" s="133"/>
      <c r="GI57" s="133"/>
      <c r="GJ57" s="133"/>
      <c r="GK57" s="133"/>
      <c r="GL57" s="133"/>
      <c r="GM57" s="133"/>
      <c r="GN57" s="133"/>
      <c r="GO57" s="133"/>
      <c r="GP57" s="133"/>
      <c r="GQ57" s="133"/>
      <c r="GR57" s="133"/>
      <c r="GS57" s="133"/>
      <c r="GT57" s="133"/>
      <c r="GU57" s="133"/>
      <c r="GV57" s="133"/>
      <c r="GW57" s="133"/>
      <c r="GX57" s="133"/>
      <c r="GY57" s="133"/>
      <c r="GZ57" s="133"/>
      <c r="HA57" s="133"/>
      <c r="HB57" s="133"/>
      <c r="HC57" s="133"/>
      <c r="HD57" s="133"/>
      <c r="HE57" s="133"/>
      <c r="HF57" s="133"/>
      <c r="HG57" s="133"/>
      <c r="HH57" s="133"/>
      <c r="HI57" s="133"/>
      <c r="HJ57" s="133"/>
      <c r="HK57" s="133"/>
      <c r="HL57" s="133"/>
      <c r="HM57" s="133"/>
      <c r="HN57" s="133"/>
      <c r="HO57" s="133"/>
      <c r="HP57" s="133"/>
      <c r="HQ57" s="133"/>
    </row>
    <row r="58" spans="1:225" s="1" customFormat="1" ht="24.95" customHeight="1" thickTop="1">
      <c r="B58" s="108"/>
      <c r="C58" s="315"/>
      <c r="D58" s="315"/>
      <c r="E58" s="315"/>
      <c r="F58" s="157"/>
      <c r="G58" s="108"/>
      <c r="H58" s="108"/>
      <c r="I58" s="108"/>
      <c r="J58" s="108"/>
      <c r="K58" s="144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  <c r="AN58" s="133"/>
      <c r="AO58" s="133"/>
      <c r="AP58" s="133"/>
      <c r="AQ58" s="133"/>
      <c r="AR58" s="133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  <c r="CT58" s="133"/>
      <c r="CU58" s="133"/>
      <c r="CV58" s="133"/>
      <c r="CW58" s="133"/>
      <c r="CX58" s="133"/>
      <c r="CY58" s="133"/>
      <c r="CZ58" s="133"/>
      <c r="DA58" s="133"/>
      <c r="DB58" s="133"/>
      <c r="DC58" s="133"/>
      <c r="DD58" s="133"/>
      <c r="DE58" s="133"/>
      <c r="DF58" s="133"/>
      <c r="DG58" s="133"/>
      <c r="DH58" s="133"/>
      <c r="DI58" s="133"/>
      <c r="DJ58" s="133"/>
      <c r="DK58" s="133"/>
      <c r="DL58" s="133"/>
      <c r="DM58" s="133"/>
      <c r="DN58" s="133"/>
      <c r="DO58" s="133"/>
      <c r="DP58" s="133"/>
      <c r="DQ58" s="133"/>
      <c r="DR58" s="133"/>
      <c r="DS58" s="133"/>
      <c r="DT58" s="133"/>
      <c r="DU58" s="133"/>
      <c r="DV58" s="133"/>
      <c r="DW58" s="133"/>
      <c r="DX58" s="133"/>
      <c r="DY58" s="133"/>
      <c r="DZ58" s="133"/>
      <c r="EA58" s="133"/>
      <c r="EB58" s="133"/>
      <c r="EC58" s="133"/>
      <c r="ED58" s="133"/>
      <c r="EE58" s="133"/>
      <c r="EF58" s="133"/>
      <c r="EG58" s="133"/>
      <c r="EH58" s="133"/>
      <c r="EI58" s="133"/>
      <c r="EJ58" s="133"/>
      <c r="EK58" s="133"/>
      <c r="EL58" s="133"/>
      <c r="EM58" s="133"/>
      <c r="EN58" s="133"/>
      <c r="EO58" s="133"/>
      <c r="EP58" s="133"/>
      <c r="EQ58" s="133"/>
      <c r="ER58" s="133"/>
      <c r="ES58" s="133"/>
      <c r="ET58" s="133"/>
      <c r="EU58" s="133"/>
      <c r="EV58" s="133"/>
      <c r="EW58" s="133"/>
      <c r="EX58" s="133"/>
      <c r="EY58" s="133"/>
      <c r="EZ58" s="133"/>
      <c r="FA58" s="133"/>
      <c r="FB58" s="133"/>
      <c r="FC58" s="133"/>
      <c r="FD58" s="133"/>
      <c r="FE58" s="133"/>
      <c r="FF58" s="133"/>
      <c r="FG58" s="133"/>
      <c r="FH58" s="133"/>
      <c r="FI58" s="133"/>
      <c r="FJ58" s="133"/>
      <c r="FK58" s="133"/>
      <c r="FL58" s="133"/>
      <c r="FM58" s="133"/>
      <c r="FN58" s="133"/>
      <c r="FO58" s="133"/>
      <c r="FP58" s="133"/>
      <c r="FQ58" s="133"/>
      <c r="FR58" s="133"/>
      <c r="FS58" s="133"/>
      <c r="FT58" s="133"/>
      <c r="FU58" s="133"/>
      <c r="FV58" s="133"/>
      <c r="FW58" s="133"/>
      <c r="FX58" s="133"/>
      <c r="FY58" s="133"/>
      <c r="FZ58" s="133"/>
      <c r="GA58" s="133"/>
      <c r="GB58" s="133"/>
      <c r="GC58" s="133"/>
      <c r="GD58" s="133"/>
      <c r="GE58" s="133"/>
      <c r="GF58" s="133"/>
      <c r="GG58" s="133"/>
      <c r="GH58" s="133"/>
      <c r="GI58" s="133"/>
      <c r="GJ58" s="133"/>
      <c r="GK58" s="133"/>
      <c r="GL58" s="133"/>
      <c r="GM58" s="133"/>
      <c r="GN58" s="133"/>
      <c r="GO58" s="133"/>
      <c r="GP58" s="133"/>
      <c r="GQ58" s="133"/>
      <c r="GR58" s="133"/>
      <c r="GS58" s="133"/>
      <c r="GT58" s="133"/>
      <c r="GU58" s="133"/>
      <c r="GV58" s="133"/>
      <c r="GW58" s="133"/>
      <c r="GX58" s="133"/>
      <c r="GY58" s="133"/>
      <c r="GZ58" s="133"/>
      <c r="HA58" s="133"/>
      <c r="HB58" s="133"/>
      <c r="HC58" s="133"/>
      <c r="HD58" s="133"/>
      <c r="HE58" s="133"/>
      <c r="HF58" s="133"/>
      <c r="HG58" s="133"/>
      <c r="HH58" s="133"/>
      <c r="HI58" s="133"/>
      <c r="HJ58" s="133"/>
      <c r="HK58" s="133"/>
      <c r="HL58" s="133"/>
      <c r="HM58" s="133"/>
      <c r="HN58" s="133"/>
      <c r="HO58" s="133"/>
      <c r="HP58" s="133"/>
      <c r="HQ58" s="133"/>
    </row>
    <row r="59" spans="1:225" s="1" customFormat="1" ht="24.95" customHeight="1">
      <c r="B59" s="107"/>
      <c r="C59" s="316"/>
      <c r="D59" s="316"/>
      <c r="E59" s="316"/>
      <c r="F59" s="158"/>
      <c r="G59" s="107"/>
      <c r="H59" s="107"/>
      <c r="I59" s="107"/>
      <c r="J59" s="107"/>
      <c r="K59" s="144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133"/>
      <c r="AR59" s="133"/>
      <c r="AS59" s="133"/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  <c r="CT59" s="133"/>
      <c r="CU59" s="133"/>
      <c r="CV59" s="133"/>
      <c r="CW59" s="133"/>
      <c r="CX59" s="133"/>
      <c r="CY59" s="133"/>
      <c r="CZ59" s="133"/>
      <c r="DA59" s="133"/>
      <c r="DB59" s="133"/>
      <c r="DC59" s="133"/>
      <c r="DD59" s="133"/>
      <c r="DE59" s="133"/>
      <c r="DF59" s="133"/>
      <c r="DG59" s="133"/>
      <c r="DH59" s="133"/>
      <c r="DI59" s="133"/>
      <c r="DJ59" s="133"/>
      <c r="DK59" s="133"/>
      <c r="DL59" s="133"/>
      <c r="DM59" s="133"/>
      <c r="DN59" s="133"/>
      <c r="DO59" s="133"/>
      <c r="DP59" s="133"/>
      <c r="DQ59" s="133"/>
      <c r="DR59" s="133"/>
      <c r="DS59" s="133"/>
      <c r="DT59" s="133"/>
      <c r="DU59" s="133"/>
      <c r="DV59" s="133"/>
      <c r="DW59" s="133"/>
      <c r="DX59" s="133"/>
      <c r="DY59" s="133"/>
      <c r="DZ59" s="133"/>
      <c r="EA59" s="133"/>
      <c r="EB59" s="133"/>
      <c r="EC59" s="133"/>
      <c r="ED59" s="133"/>
      <c r="EE59" s="133"/>
      <c r="EF59" s="133"/>
      <c r="EG59" s="133"/>
      <c r="EH59" s="133"/>
      <c r="EI59" s="133"/>
      <c r="EJ59" s="133"/>
      <c r="EK59" s="133"/>
      <c r="EL59" s="133"/>
      <c r="EM59" s="133"/>
      <c r="EN59" s="133"/>
      <c r="EO59" s="133"/>
      <c r="EP59" s="133"/>
      <c r="EQ59" s="133"/>
      <c r="ER59" s="133"/>
      <c r="ES59" s="133"/>
      <c r="ET59" s="133"/>
      <c r="EU59" s="133"/>
      <c r="EV59" s="133"/>
      <c r="EW59" s="133"/>
      <c r="EX59" s="133"/>
      <c r="EY59" s="133"/>
      <c r="EZ59" s="133"/>
      <c r="FA59" s="133"/>
      <c r="FB59" s="133"/>
      <c r="FC59" s="133"/>
      <c r="FD59" s="133"/>
      <c r="FE59" s="133"/>
      <c r="FF59" s="133"/>
      <c r="FG59" s="133"/>
      <c r="FH59" s="133"/>
      <c r="FI59" s="133"/>
      <c r="FJ59" s="133"/>
      <c r="FK59" s="133"/>
      <c r="FL59" s="133"/>
      <c r="FM59" s="133"/>
      <c r="FN59" s="133"/>
      <c r="FO59" s="133"/>
      <c r="FP59" s="133"/>
      <c r="FQ59" s="133"/>
      <c r="FR59" s="133"/>
      <c r="FS59" s="133"/>
      <c r="FT59" s="133"/>
      <c r="FU59" s="133"/>
      <c r="FV59" s="133"/>
      <c r="FW59" s="133"/>
      <c r="FX59" s="133"/>
      <c r="FY59" s="133"/>
      <c r="FZ59" s="133"/>
      <c r="GA59" s="133"/>
      <c r="GB59" s="133"/>
      <c r="GC59" s="133"/>
      <c r="GD59" s="133"/>
      <c r="GE59" s="133"/>
      <c r="GF59" s="133"/>
      <c r="GG59" s="133"/>
      <c r="GH59" s="133"/>
      <c r="GI59" s="133"/>
      <c r="GJ59" s="133"/>
      <c r="GK59" s="133"/>
      <c r="GL59" s="133"/>
      <c r="GM59" s="133"/>
      <c r="GN59" s="133"/>
      <c r="GO59" s="133"/>
      <c r="GP59" s="133"/>
      <c r="GQ59" s="133"/>
      <c r="GR59" s="133"/>
      <c r="GS59" s="133"/>
      <c r="GT59" s="133"/>
      <c r="GU59" s="133"/>
      <c r="GV59" s="133"/>
      <c r="GW59" s="133"/>
      <c r="GX59" s="133"/>
      <c r="GY59" s="133"/>
      <c r="GZ59" s="133"/>
      <c r="HA59" s="133"/>
      <c r="HB59" s="133"/>
      <c r="HC59" s="133"/>
      <c r="HD59" s="133"/>
      <c r="HE59" s="133"/>
      <c r="HF59" s="133"/>
      <c r="HG59" s="133"/>
      <c r="HH59" s="133"/>
      <c r="HI59" s="133"/>
      <c r="HJ59" s="133"/>
      <c r="HK59" s="133"/>
      <c r="HL59" s="133"/>
      <c r="HM59" s="133"/>
      <c r="HN59" s="133"/>
      <c r="HO59" s="133"/>
      <c r="HP59" s="133"/>
      <c r="HQ59" s="133"/>
    </row>
    <row r="60" spans="1:225" s="1" customFormat="1">
      <c r="D60" s="3"/>
      <c r="E60" s="2"/>
      <c r="F60" s="3"/>
      <c r="K60" s="144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3"/>
      <c r="AP60" s="133"/>
      <c r="AQ60" s="133"/>
      <c r="AR60" s="133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  <c r="CT60" s="133"/>
      <c r="CU60" s="133"/>
      <c r="CV60" s="133"/>
      <c r="CW60" s="133"/>
      <c r="CX60" s="133"/>
      <c r="CY60" s="133"/>
      <c r="CZ60" s="133"/>
      <c r="DA60" s="133"/>
      <c r="DB60" s="133"/>
      <c r="DC60" s="133"/>
      <c r="DD60" s="133"/>
      <c r="DE60" s="133"/>
      <c r="DF60" s="133"/>
      <c r="DG60" s="133"/>
      <c r="DH60" s="133"/>
      <c r="DI60" s="133"/>
      <c r="DJ60" s="133"/>
      <c r="DK60" s="133"/>
      <c r="DL60" s="133"/>
      <c r="DM60" s="133"/>
      <c r="DN60" s="133"/>
      <c r="DO60" s="133"/>
      <c r="DP60" s="133"/>
      <c r="DQ60" s="133"/>
      <c r="DR60" s="133"/>
      <c r="DS60" s="133"/>
      <c r="DT60" s="133"/>
      <c r="DU60" s="133"/>
      <c r="DV60" s="133"/>
      <c r="DW60" s="133"/>
      <c r="DX60" s="133"/>
      <c r="DY60" s="133"/>
      <c r="DZ60" s="133"/>
      <c r="EA60" s="133"/>
      <c r="EB60" s="133"/>
      <c r="EC60" s="133"/>
      <c r="ED60" s="133"/>
      <c r="EE60" s="133"/>
      <c r="EF60" s="133"/>
      <c r="EG60" s="133"/>
      <c r="EH60" s="133"/>
      <c r="EI60" s="133"/>
      <c r="EJ60" s="133"/>
      <c r="EK60" s="133"/>
      <c r="EL60" s="133"/>
      <c r="EM60" s="133"/>
      <c r="EN60" s="133"/>
      <c r="EO60" s="133"/>
      <c r="EP60" s="133"/>
      <c r="EQ60" s="133"/>
      <c r="ER60" s="133"/>
      <c r="ES60" s="133"/>
      <c r="ET60" s="133"/>
      <c r="EU60" s="133"/>
      <c r="EV60" s="133"/>
      <c r="EW60" s="133"/>
      <c r="EX60" s="133"/>
      <c r="EY60" s="133"/>
      <c r="EZ60" s="133"/>
      <c r="FA60" s="133"/>
      <c r="FB60" s="133"/>
      <c r="FC60" s="133"/>
      <c r="FD60" s="133"/>
      <c r="FE60" s="133"/>
      <c r="FF60" s="133"/>
      <c r="FG60" s="133"/>
      <c r="FH60" s="133"/>
      <c r="FI60" s="133"/>
      <c r="FJ60" s="133"/>
      <c r="FK60" s="133"/>
      <c r="FL60" s="133"/>
      <c r="FM60" s="133"/>
      <c r="FN60" s="133"/>
      <c r="FO60" s="133"/>
      <c r="FP60" s="133"/>
      <c r="FQ60" s="133"/>
      <c r="FR60" s="133"/>
      <c r="FS60" s="133"/>
      <c r="FT60" s="133"/>
      <c r="FU60" s="133"/>
      <c r="FV60" s="133"/>
      <c r="FW60" s="133"/>
      <c r="FX60" s="133"/>
      <c r="FY60" s="133"/>
      <c r="FZ60" s="133"/>
      <c r="GA60" s="133"/>
      <c r="GB60" s="133"/>
      <c r="GC60" s="133"/>
      <c r="GD60" s="133"/>
      <c r="GE60" s="133"/>
      <c r="GF60" s="133"/>
      <c r="GG60" s="133"/>
      <c r="GH60" s="133"/>
      <c r="GI60" s="133"/>
      <c r="GJ60" s="133"/>
      <c r="GK60" s="133"/>
      <c r="GL60" s="133"/>
      <c r="GM60" s="133"/>
      <c r="GN60" s="133"/>
      <c r="GO60" s="133"/>
      <c r="GP60" s="133"/>
      <c r="GQ60" s="133"/>
      <c r="GR60" s="133"/>
      <c r="GS60" s="133"/>
      <c r="GT60" s="133"/>
      <c r="GU60" s="133"/>
      <c r="GV60" s="133"/>
      <c r="GW60" s="133"/>
      <c r="GX60" s="133"/>
      <c r="GY60" s="133"/>
      <c r="GZ60" s="133"/>
      <c r="HA60" s="133"/>
      <c r="HB60" s="133"/>
      <c r="HC60" s="133"/>
      <c r="HD60" s="133"/>
      <c r="HE60" s="133"/>
      <c r="HF60" s="133"/>
      <c r="HG60" s="133"/>
      <c r="HH60" s="133"/>
      <c r="HI60" s="133"/>
      <c r="HJ60" s="133"/>
      <c r="HK60" s="133"/>
      <c r="HL60" s="133"/>
      <c r="HM60" s="133"/>
      <c r="HN60" s="133"/>
      <c r="HO60" s="133"/>
      <c r="HP60" s="133"/>
      <c r="HQ60" s="133"/>
    </row>
    <row r="61" spans="1:225" s="190" customFormat="1" ht="16.5">
      <c r="A61" s="195" t="s">
        <v>136</v>
      </c>
      <c r="D61" s="207"/>
      <c r="E61" s="196"/>
      <c r="F61" s="207"/>
      <c r="K61" s="188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89"/>
      <c r="AT61" s="189"/>
      <c r="AU61" s="189"/>
      <c r="AV61" s="189"/>
      <c r="AW61" s="189"/>
      <c r="AX61" s="189"/>
      <c r="AY61" s="189"/>
      <c r="AZ61" s="189"/>
      <c r="BA61" s="189"/>
      <c r="BB61" s="189"/>
      <c r="BC61" s="189"/>
      <c r="BD61" s="189"/>
      <c r="BE61" s="189"/>
      <c r="BF61" s="189"/>
      <c r="BG61" s="189"/>
      <c r="BH61" s="189"/>
      <c r="BI61" s="189"/>
      <c r="BJ61" s="189"/>
      <c r="BK61" s="189"/>
      <c r="BL61" s="189"/>
      <c r="BM61" s="189"/>
      <c r="BN61" s="189"/>
      <c r="BO61" s="189"/>
      <c r="BP61" s="189"/>
      <c r="BQ61" s="189"/>
      <c r="BR61" s="189"/>
      <c r="BS61" s="189"/>
      <c r="BT61" s="189"/>
      <c r="BU61" s="189"/>
      <c r="BV61" s="189"/>
      <c r="BW61" s="189"/>
      <c r="BX61" s="189"/>
      <c r="BY61" s="189"/>
      <c r="BZ61" s="189"/>
      <c r="CA61" s="189"/>
      <c r="CB61" s="189"/>
      <c r="CC61" s="189"/>
      <c r="CD61" s="189"/>
      <c r="CE61" s="189"/>
      <c r="CF61" s="189"/>
      <c r="CG61" s="189"/>
      <c r="CH61" s="189"/>
      <c r="CI61" s="189"/>
      <c r="CJ61" s="189"/>
      <c r="CK61" s="189"/>
      <c r="CL61" s="189"/>
      <c r="CM61" s="189"/>
      <c r="CN61" s="189"/>
      <c r="CO61" s="189"/>
      <c r="CP61" s="189"/>
      <c r="CQ61" s="189"/>
      <c r="CR61" s="189"/>
      <c r="CS61" s="189"/>
      <c r="CT61" s="189"/>
      <c r="CU61" s="189"/>
      <c r="CV61" s="189"/>
      <c r="CW61" s="189"/>
      <c r="CX61" s="189"/>
      <c r="CY61" s="189"/>
      <c r="CZ61" s="189"/>
      <c r="DA61" s="189"/>
      <c r="DB61" s="189"/>
      <c r="DC61" s="189"/>
      <c r="DD61" s="189"/>
      <c r="DE61" s="189"/>
      <c r="DF61" s="189"/>
      <c r="DG61" s="189"/>
      <c r="DH61" s="189"/>
      <c r="DI61" s="189"/>
      <c r="DJ61" s="189"/>
      <c r="DK61" s="189"/>
      <c r="DL61" s="189"/>
      <c r="DM61" s="189"/>
      <c r="DN61" s="189"/>
      <c r="DO61" s="189"/>
      <c r="DP61" s="189"/>
      <c r="DQ61" s="189"/>
      <c r="DR61" s="189"/>
      <c r="DS61" s="189"/>
      <c r="DT61" s="189"/>
      <c r="DU61" s="189"/>
      <c r="DV61" s="189"/>
      <c r="DW61" s="189"/>
      <c r="DX61" s="189"/>
      <c r="DY61" s="189"/>
      <c r="DZ61" s="189"/>
      <c r="EA61" s="189"/>
      <c r="EB61" s="189"/>
      <c r="EC61" s="189"/>
      <c r="ED61" s="189"/>
      <c r="EE61" s="189"/>
      <c r="EF61" s="189"/>
      <c r="EG61" s="189"/>
      <c r="EH61" s="189"/>
      <c r="EI61" s="189"/>
      <c r="EJ61" s="189"/>
      <c r="EK61" s="189"/>
      <c r="EL61" s="189"/>
      <c r="EM61" s="189"/>
      <c r="EN61" s="189"/>
      <c r="EO61" s="189"/>
      <c r="EP61" s="189"/>
      <c r="EQ61" s="189"/>
      <c r="ER61" s="189"/>
      <c r="ES61" s="189"/>
      <c r="ET61" s="189"/>
      <c r="EU61" s="189"/>
      <c r="EV61" s="189"/>
      <c r="EW61" s="189"/>
      <c r="EX61" s="189"/>
      <c r="EY61" s="189"/>
      <c r="EZ61" s="189"/>
      <c r="FA61" s="189"/>
      <c r="FB61" s="189"/>
      <c r="FC61" s="189"/>
      <c r="FD61" s="189"/>
      <c r="FE61" s="189"/>
      <c r="FF61" s="189"/>
      <c r="FG61" s="189"/>
      <c r="FH61" s="189"/>
      <c r="FI61" s="189"/>
      <c r="FJ61" s="189"/>
      <c r="FK61" s="189"/>
      <c r="FL61" s="189"/>
      <c r="FM61" s="189"/>
      <c r="FN61" s="189"/>
      <c r="FO61" s="189"/>
      <c r="FP61" s="189"/>
      <c r="FQ61" s="189"/>
      <c r="FR61" s="189"/>
      <c r="FS61" s="189"/>
      <c r="FT61" s="189"/>
      <c r="FU61" s="189"/>
      <c r="FV61" s="189"/>
      <c r="FW61" s="189"/>
      <c r="FX61" s="189"/>
      <c r="FY61" s="189"/>
      <c r="FZ61" s="189"/>
      <c r="GA61" s="189"/>
      <c r="GB61" s="189"/>
      <c r="GC61" s="189"/>
      <c r="GD61" s="189"/>
      <c r="GE61" s="189"/>
      <c r="GF61" s="189"/>
      <c r="GG61" s="189"/>
      <c r="GH61" s="189"/>
      <c r="GI61" s="189"/>
      <c r="GJ61" s="189"/>
      <c r="GK61" s="189"/>
      <c r="GL61" s="189"/>
      <c r="GM61" s="189"/>
      <c r="GN61" s="189"/>
      <c r="GO61" s="189"/>
      <c r="GP61" s="189"/>
      <c r="GQ61" s="189"/>
      <c r="GR61" s="189"/>
      <c r="GS61" s="189"/>
      <c r="GT61" s="189"/>
      <c r="GU61" s="189"/>
      <c r="GV61" s="189"/>
      <c r="GW61" s="189"/>
      <c r="GX61" s="189"/>
      <c r="GY61" s="189"/>
      <c r="GZ61" s="189"/>
      <c r="HA61" s="189"/>
      <c r="HB61" s="189"/>
      <c r="HC61" s="189"/>
      <c r="HD61" s="189"/>
      <c r="HE61" s="189"/>
      <c r="HF61" s="189"/>
      <c r="HG61" s="189"/>
      <c r="HH61" s="189"/>
      <c r="HI61" s="189"/>
      <c r="HJ61" s="189"/>
      <c r="HK61" s="189"/>
      <c r="HL61" s="189"/>
      <c r="HM61" s="189"/>
      <c r="HN61" s="189"/>
      <c r="HO61" s="189"/>
      <c r="HP61" s="189"/>
      <c r="HQ61" s="189"/>
    </row>
    <row r="62" spans="1:225" s="1" customFormat="1" ht="8.25" customHeight="1">
      <c r="D62" s="3"/>
      <c r="E62" s="2"/>
      <c r="F62" s="3"/>
      <c r="K62" s="144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3"/>
      <c r="AP62" s="133"/>
      <c r="AQ62" s="133"/>
      <c r="AR62" s="133"/>
      <c r="AS62" s="133"/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  <c r="CT62" s="133"/>
      <c r="CU62" s="133"/>
      <c r="CV62" s="133"/>
      <c r="CW62" s="133"/>
      <c r="CX62" s="133"/>
      <c r="CY62" s="133"/>
      <c r="CZ62" s="133"/>
      <c r="DA62" s="133"/>
      <c r="DB62" s="133"/>
      <c r="DC62" s="133"/>
      <c r="DD62" s="133"/>
      <c r="DE62" s="133"/>
      <c r="DF62" s="133"/>
      <c r="DG62" s="133"/>
      <c r="DH62" s="133"/>
      <c r="DI62" s="133"/>
      <c r="DJ62" s="133"/>
      <c r="DK62" s="133"/>
      <c r="DL62" s="133"/>
      <c r="DM62" s="133"/>
      <c r="DN62" s="133"/>
      <c r="DO62" s="133"/>
      <c r="DP62" s="133"/>
      <c r="DQ62" s="133"/>
      <c r="DR62" s="133"/>
      <c r="DS62" s="133"/>
      <c r="DT62" s="133"/>
      <c r="DU62" s="133"/>
      <c r="DV62" s="133"/>
      <c r="DW62" s="133"/>
      <c r="DX62" s="133"/>
      <c r="DY62" s="133"/>
      <c r="DZ62" s="133"/>
      <c r="EA62" s="133"/>
      <c r="EB62" s="133"/>
      <c r="EC62" s="133"/>
      <c r="ED62" s="133"/>
      <c r="EE62" s="133"/>
      <c r="EF62" s="133"/>
      <c r="EG62" s="133"/>
      <c r="EH62" s="133"/>
      <c r="EI62" s="133"/>
      <c r="EJ62" s="133"/>
      <c r="EK62" s="133"/>
      <c r="EL62" s="133"/>
      <c r="EM62" s="133"/>
      <c r="EN62" s="133"/>
      <c r="EO62" s="133"/>
      <c r="EP62" s="133"/>
      <c r="EQ62" s="133"/>
      <c r="ER62" s="133"/>
      <c r="ES62" s="133"/>
      <c r="ET62" s="133"/>
      <c r="EU62" s="133"/>
      <c r="EV62" s="133"/>
      <c r="EW62" s="133"/>
      <c r="EX62" s="133"/>
      <c r="EY62" s="133"/>
      <c r="EZ62" s="133"/>
      <c r="FA62" s="133"/>
      <c r="FB62" s="133"/>
      <c r="FC62" s="133"/>
      <c r="FD62" s="133"/>
      <c r="FE62" s="133"/>
      <c r="FF62" s="133"/>
      <c r="FG62" s="133"/>
      <c r="FH62" s="133"/>
      <c r="FI62" s="133"/>
      <c r="FJ62" s="133"/>
      <c r="FK62" s="133"/>
      <c r="FL62" s="133"/>
      <c r="FM62" s="133"/>
      <c r="FN62" s="133"/>
      <c r="FO62" s="133"/>
      <c r="FP62" s="133"/>
      <c r="FQ62" s="133"/>
      <c r="FR62" s="133"/>
      <c r="FS62" s="133"/>
      <c r="FT62" s="133"/>
      <c r="FU62" s="133"/>
      <c r="FV62" s="133"/>
      <c r="FW62" s="133"/>
      <c r="FX62" s="133"/>
      <c r="FY62" s="133"/>
      <c r="FZ62" s="133"/>
      <c r="GA62" s="133"/>
      <c r="GB62" s="133"/>
      <c r="GC62" s="133"/>
      <c r="GD62" s="133"/>
      <c r="GE62" s="133"/>
      <c r="GF62" s="133"/>
      <c r="GG62" s="133"/>
      <c r="GH62" s="133"/>
      <c r="GI62" s="133"/>
      <c r="GJ62" s="133"/>
      <c r="GK62" s="133"/>
      <c r="GL62" s="133"/>
      <c r="GM62" s="133"/>
      <c r="GN62" s="133"/>
      <c r="GO62" s="133"/>
      <c r="GP62" s="133"/>
      <c r="GQ62" s="133"/>
      <c r="GR62" s="133"/>
      <c r="GS62" s="133"/>
      <c r="GT62" s="133"/>
      <c r="GU62" s="133"/>
      <c r="GV62" s="133"/>
      <c r="GW62" s="133"/>
      <c r="GX62" s="133"/>
      <c r="GY62" s="133"/>
      <c r="GZ62" s="133"/>
      <c r="HA62" s="133"/>
      <c r="HB62" s="133"/>
      <c r="HC62" s="133"/>
      <c r="HD62" s="133"/>
      <c r="HE62" s="133"/>
      <c r="HF62" s="133"/>
      <c r="HG62" s="133"/>
      <c r="HH62" s="133"/>
      <c r="HI62" s="133"/>
      <c r="HJ62" s="133"/>
      <c r="HK62" s="133"/>
      <c r="HL62" s="133"/>
      <c r="HM62" s="133"/>
      <c r="HN62" s="133"/>
      <c r="HO62" s="133"/>
      <c r="HP62" s="133"/>
      <c r="HQ62" s="133"/>
    </row>
    <row r="63" spans="1:225" s="1" customFormat="1" ht="19.5" customHeight="1">
      <c r="B63" s="317" t="s">
        <v>107</v>
      </c>
      <c r="C63" s="317"/>
      <c r="D63" s="317"/>
      <c r="E63" s="317"/>
      <c r="F63" s="317"/>
      <c r="G63" s="317"/>
      <c r="H63" s="317"/>
      <c r="I63" s="227"/>
      <c r="J63" s="228" t="s">
        <v>10</v>
      </c>
      <c r="K63" s="144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  <c r="AO63" s="133"/>
      <c r="AP63" s="133"/>
      <c r="AQ63" s="133"/>
      <c r="AR63" s="133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  <c r="CT63" s="133"/>
      <c r="CU63" s="133"/>
      <c r="CV63" s="133"/>
      <c r="CW63" s="133"/>
      <c r="CX63" s="133"/>
      <c r="CY63" s="133"/>
      <c r="CZ63" s="133"/>
      <c r="DA63" s="133"/>
      <c r="DB63" s="133"/>
      <c r="DC63" s="133"/>
      <c r="DD63" s="133"/>
      <c r="DE63" s="133"/>
      <c r="DF63" s="133"/>
      <c r="DG63" s="133"/>
      <c r="DH63" s="133"/>
      <c r="DI63" s="133"/>
      <c r="DJ63" s="133"/>
      <c r="DK63" s="133"/>
      <c r="DL63" s="133"/>
      <c r="DM63" s="133"/>
      <c r="DN63" s="133"/>
      <c r="DO63" s="133"/>
      <c r="DP63" s="133"/>
      <c r="DQ63" s="133"/>
      <c r="DR63" s="133"/>
      <c r="DS63" s="133"/>
      <c r="DT63" s="133"/>
      <c r="DU63" s="133"/>
      <c r="DV63" s="133"/>
      <c r="DW63" s="133"/>
      <c r="DX63" s="133"/>
      <c r="DY63" s="133"/>
      <c r="DZ63" s="133"/>
      <c r="EA63" s="133"/>
      <c r="EB63" s="133"/>
      <c r="EC63" s="133"/>
      <c r="ED63" s="133"/>
      <c r="EE63" s="133"/>
      <c r="EF63" s="133"/>
      <c r="EG63" s="133"/>
      <c r="EH63" s="133"/>
      <c r="EI63" s="133"/>
      <c r="EJ63" s="133"/>
      <c r="EK63" s="133"/>
      <c r="EL63" s="133"/>
      <c r="EM63" s="133"/>
      <c r="EN63" s="133"/>
      <c r="EO63" s="133"/>
      <c r="EP63" s="133"/>
      <c r="EQ63" s="133"/>
      <c r="ER63" s="133"/>
      <c r="ES63" s="133"/>
      <c r="ET63" s="133"/>
      <c r="EU63" s="133"/>
      <c r="EV63" s="133"/>
      <c r="EW63" s="133"/>
      <c r="EX63" s="133"/>
      <c r="EY63" s="133"/>
      <c r="EZ63" s="133"/>
      <c r="FA63" s="133"/>
      <c r="FB63" s="133"/>
      <c r="FC63" s="133"/>
      <c r="FD63" s="133"/>
      <c r="FE63" s="133"/>
      <c r="FF63" s="133"/>
      <c r="FG63" s="133"/>
      <c r="FH63" s="133"/>
      <c r="FI63" s="133"/>
      <c r="FJ63" s="133"/>
      <c r="FK63" s="133"/>
      <c r="FL63" s="133"/>
      <c r="FM63" s="133"/>
      <c r="FN63" s="133"/>
      <c r="FO63" s="133"/>
      <c r="FP63" s="133"/>
      <c r="FQ63" s="133"/>
      <c r="FR63" s="133"/>
      <c r="FS63" s="133"/>
      <c r="FT63" s="133"/>
      <c r="FU63" s="133"/>
      <c r="FV63" s="133"/>
      <c r="FW63" s="133"/>
      <c r="FX63" s="133"/>
      <c r="FY63" s="133"/>
      <c r="FZ63" s="133"/>
      <c r="GA63" s="133"/>
      <c r="GB63" s="133"/>
      <c r="GC63" s="133"/>
      <c r="GD63" s="133"/>
      <c r="GE63" s="133"/>
      <c r="GF63" s="133"/>
      <c r="GG63" s="133"/>
      <c r="GH63" s="133"/>
      <c r="GI63" s="133"/>
      <c r="GJ63" s="133"/>
      <c r="GK63" s="133"/>
      <c r="GL63" s="133"/>
      <c r="GM63" s="133"/>
      <c r="GN63" s="133"/>
      <c r="GO63" s="133"/>
      <c r="GP63" s="133"/>
      <c r="GQ63" s="133"/>
      <c r="GR63" s="133"/>
      <c r="GS63" s="133"/>
      <c r="GT63" s="133"/>
      <c r="GU63" s="133"/>
      <c r="GV63" s="133"/>
      <c r="GW63" s="133"/>
      <c r="GX63" s="133"/>
      <c r="GY63" s="133"/>
      <c r="GZ63" s="133"/>
      <c r="HA63" s="133"/>
      <c r="HB63" s="133"/>
      <c r="HC63" s="133"/>
      <c r="HD63" s="133"/>
      <c r="HE63" s="133"/>
      <c r="HF63" s="133"/>
      <c r="HG63" s="133"/>
      <c r="HH63" s="133"/>
      <c r="HI63" s="133"/>
      <c r="HJ63" s="133"/>
      <c r="HK63" s="133"/>
      <c r="HL63" s="133"/>
      <c r="HM63" s="133"/>
      <c r="HN63" s="133"/>
      <c r="HO63" s="133"/>
      <c r="HP63" s="133"/>
      <c r="HQ63" s="133"/>
    </row>
    <row r="64" spans="1:225" s="1" customFormat="1" ht="18" customHeight="1">
      <c r="B64" s="345" t="s">
        <v>213</v>
      </c>
      <c r="C64" s="345"/>
      <c r="D64" s="345"/>
      <c r="E64" s="345"/>
      <c r="F64" s="350" t="str">
        <f>VLOOKUP($J$1,'ENTRI NILAI PILIH TAB INI'!$A$9:$AU$51,36)</f>
        <v>Pramuka</v>
      </c>
      <c r="G64" s="351"/>
      <c r="H64" s="352"/>
      <c r="I64" s="237"/>
      <c r="J64" s="267" t="str">
        <f>VLOOKUP($J$1,'ENTRI NILAI PILIH TAB INI'!$A$9:$AU$51,37)</f>
        <v>Baik</v>
      </c>
      <c r="K64" s="144"/>
      <c r="L64" s="133"/>
      <c r="M64" s="133">
        <v>36</v>
      </c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  <c r="AO64" s="133"/>
      <c r="AP64" s="133"/>
      <c r="AQ64" s="133"/>
      <c r="AR64" s="133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  <c r="CT64" s="133"/>
      <c r="CU64" s="133"/>
      <c r="CV64" s="133"/>
      <c r="CW64" s="133"/>
      <c r="CX64" s="133"/>
      <c r="CY64" s="133"/>
      <c r="CZ64" s="133"/>
      <c r="DA64" s="133"/>
      <c r="DB64" s="133"/>
      <c r="DC64" s="133"/>
      <c r="DD64" s="133"/>
      <c r="DE64" s="133"/>
      <c r="DF64" s="133"/>
      <c r="DG64" s="133"/>
      <c r="DH64" s="133"/>
      <c r="DI64" s="133"/>
      <c r="DJ64" s="133"/>
      <c r="DK64" s="133"/>
      <c r="DL64" s="133"/>
      <c r="DM64" s="133"/>
      <c r="DN64" s="133"/>
      <c r="DO64" s="133"/>
      <c r="DP64" s="133"/>
      <c r="DQ64" s="133"/>
      <c r="DR64" s="133"/>
      <c r="DS64" s="133"/>
      <c r="DT64" s="133"/>
      <c r="DU64" s="133"/>
      <c r="DV64" s="133"/>
      <c r="DW64" s="133"/>
      <c r="DX64" s="133"/>
      <c r="DY64" s="133"/>
      <c r="DZ64" s="133"/>
      <c r="EA64" s="133"/>
      <c r="EB64" s="133"/>
      <c r="EC64" s="133"/>
      <c r="ED64" s="133"/>
      <c r="EE64" s="133"/>
      <c r="EF64" s="133"/>
      <c r="EG64" s="133"/>
      <c r="EH64" s="133"/>
      <c r="EI64" s="133"/>
      <c r="EJ64" s="133"/>
      <c r="EK64" s="133"/>
      <c r="EL64" s="133"/>
      <c r="EM64" s="133"/>
      <c r="EN64" s="133"/>
      <c r="EO64" s="133"/>
      <c r="EP64" s="133"/>
      <c r="EQ64" s="133"/>
      <c r="ER64" s="133"/>
      <c r="ES64" s="133"/>
      <c r="ET64" s="133"/>
      <c r="EU64" s="133"/>
      <c r="EV64" s="133"/>
      <c r="EW64" s="133"/>
      <c r="EX64" s="133"/>
      <c r="EY64" s="133"/>
      <c r="EZ64" s="133"/>
      <c r="FA64" s="133"/>
      <c r="FB64" s="133"/>
      <c r="FC64" s="133"/>
      <c r="FD64" s="133"/>
      <c r="FE64" s="133"/>
      <c r="FF64" s="133"/>
      <c r="FG64" s="133"/>
      <c r="FH64" s="133"/>
      <c r="FI64" s="133"/>
      <c r="FJ64" s="133"/>
      <c r="FK64" s="133"/>
      <c r="FL64" s="133"/>
      <c r="FM64" s="133"/>
      <c r="FN64" s="133"/>
      <c r="FO64" s="133"/>
      <c r="FP64" s="133"/>
      <c r="FQ64" s="133"/>
      <c r="FR64" s="133"/>
      <c r="FS64" s="133"/>
      <c r="FT64" s="133"/>
      <c r="FU64" s="133"/>
      <c r="FV64" s="133"/>
      <c r="FW64" s="133"/>
      <c r="FX64" s="133"/>
      <c r="FY64" s="133"/>
      <c r="FZ64" s="133"/>
      <c r="GA64" s="133"/>
      <c r="GB64" s="133"/>
      <c r="GC64" s="133"/>
      <c r="GD64" s="133"/>
      <c r="GE64" s="133"/>
      <c r="GF64" s="133"/>
      <c r="GG64" s="133"/>
      <c r="GH64" s="133"/>
      <c r="GI64" s="133"/>
      <c r="GJ64" s="133"/>
      <c r="GK64" s="133"/>
      <c r="GL64" s="133"/>
      <c r="GM64" s="133"/>
      <c r="GN64" s="133"/>
      <c r="GO64" s="133"/>
      <c r="GP64" s="133"/>
      <c r="GQ64" s="133"/>
      <c r="GR64" s="133"/>
      <c r="GS64" s="133"/>
      <c r="GT64" s="133"/>
      <c r="GU64" s="133"/>
      <c r="GV64" s="133"/>
      <c r="GW64" s="133"/>
      <c r="GX64" s="133"/>
      <c r="GY64" s="133"/>
      <c r="GZ64" s="133"/>
      <c r="HA64" s="133"/>
      <c r="HB64" s="133"/>
      <c r="HC64" s="133"/>
      <c r="HD64" s="133"/>
      <c r="HE64" s="133"/>
      <c r="HF64" s="133"/>
      <c r="HG64" s="133"/>
      <c r="HH64" s="133"/>
      <c r="HI64" s="133"/>
      <c r="HJ64" s="133"/>
      <c r="HK64" s="133"/>
      <c r="HL64" s="133"/>
      <c r="HM64" s="133"/>
      <c r="HN64" s="133"/>
      <c r="HO64" s="133"/>
      <c r="HP64" s="133"/>
      <c r="HQ64" s="133"/>
    </row>
    <row r="65" spans="1:225" s="1" customFormat="1" ht="18" customHeight="1">
      <c r="B65" s="345"/>
      <c r="C65" s="345"/>
      <c r="D65" s="345"/>
      <c r="E65" s="345"/>
      <c r="F65" s="350" t="str">
        <f>VLOOKUP($J$1,'ENTRI NILAI PILIH TAB INI'!$A$9:$AU$51,38)</f>
        <v>PMR</v>
      </c>
      <c r="G65" s="351"/>
      <c r="H65" s="352"/>
      <c r="I65" s="237"/>
      <c r="J65" s="267" t="str">
        <f>VLOOKUP($J$1,'ENTRI NILAI PILIH TAB INI'!$A$9:$AU$51,39)</f>
        <v>Amat Baik</v>
      </c>
      <c r="K65" s="144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133"/>
      <c r="AP65" s="133"/>
      <c r="AQ65" s="133"/>
      <c r="AR65" s="133"/>
      <c r="AS65" s="133"/>
      <c r="AT65" s="133"/>
      <c r="AU65" s="133"/>
      <c r="AV65" s="133"/>
      <c r="AW65" s="133"/>
      <c r="AX65" s="133"/>
      <c r="AY65" s="133"/>
      <c r="AZ65" s="133"/>
      <c r="BA65" s="133"/>
      <c r="BB65" s="133"/>
      <c r="BC65" s="133"/>
      <c r="BD65" s="133"/>
      <c r="BE65" s="133"/>
      <c r="BF65" s="133"/>
      <c r="BG65" s="133"/>
      <c r="BH65" s="133"/>
      <c r="BI65" s="133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  <c r="CT65" s="133"/>
      <c r="CU65" s="133"/>
      <c r="CV65" s="133"/>
      <c r="CW65" s="133"/>
      <c r="CX65" s="133"/>
      <c r="CY65" s="133"/>
      <c r="CZ65" s="133"/>
      <c r="DA65" s="133"/>
      <c r="DB65" s="133"/>
      <c r="DC65" s="133"/>
      <c r="DD65" s="133"/>
      <c r="DE65" s="133"/>
      <c r="DF65" s="133"/>
      <c r="DG65" s="133"/>
      <c r="DH65" s="133"/>
      <c r="DI65" s="133"/>
      <c r="DJ65" s="133"/>
      <c r="DK65" s="133"/>
      <c r="DL65" s="133"/>
      <c r="DM65" s="133"/>
      <c r="DN65" s="133"/>
      <c r="DO65" s="133"/>
      <c r="DP65" s="133"/>
      <c r="DQ65" s="133"/>
      <c r="DR65" s="133"/>
      <c r="DS65" s="133"/>
      <c r="DT65" s="133"/>
      <c r="DU65" s="133"/>
      <c r="DV65" s="133"/>
      <c r="DW65" s="133"/>
      <c r="DX65" s="133"/>
      <c r="DY65" s="133"/>
      <c r="DZ65" s="133"/>
      <c r="EA65" s="133"/>
      <c r="EB65" s="133"/>
      <c r="EC65" s="133"/>
      <c r="ED65" s="133"/>
      <c r="EE65" s="133"/>
      <c r="EF65" s="133"/>
      <c r="EG65" s="133"/>
      <c r="EH65" s="133"/>
      <c r="EI65" s="133"/>
      <c r="EJ65" s="133"/>
      <c r="EK65" s="133"/>
      <c r="EL65" s="133"/>
      <c r="EM65" s="133"/>
      <c r="EN65" s="133"/>
      <c r="EO65" s="133"/>
      <c r="EP65" s="133"/>
      <c r="EQ65" s="133"/>
      <c r="ER65" s="133"/>
      <c r="ES65" s="133"/>
      <c r="ET65" s="133"/>
      <c r="EU65" s="133"/>
      <c r="EV65" s="133"/>
      <c r="EW65" s="133"/>
      <c r="EX65" s="133"/>
      <c r="EY65" s="133"/>
      <c r="EZ65" s="133"/>
      <c r="FA65" s="133"/>
      <c r="FB65" s="133"/>
      <c r="FC65" s="133"/>
      <c r="FD65" s="133"/>
      <c r="FE65" s="133"/>
      <c r="FF65" s="133"/>
      <c r="FG65" s="133"/>
      <c r="FH65" s="133"/>
      <c r="FI65" s="133"/>
      <c r="FJ65" s="133"/>
      <c r="FK65" s="133"/>
      <c r="FL65" s="133"/>
      <c r="FM65" s="133"/>
      <c r="FN65" s="133"/>
      <c r="FO65" s="133"/>
      <c r="FP65" s="133"/>
      <c r="FQ65" s="133"/>
      <c r="FR65" s="133"/>
      <c r="FS65" s="133"/>
      <c r="FT65" s="133"/>
      <c r="FU65" s="133"/>
      <c r="FV65" s="133"/>
      <c r="FW65" s="133"/>
      <c r="FX65" s="133"/>
      <c r="FY65" s="133"/>
      <c r="FZ65" s="133"/>
      <c r="GA65" s="133"/>
      <c r="GB65" s="133"/>
      <c r="GC65" s="133"/>
      <c r="GD65" s="133"/>
      <c r="GE65" s="133"/>
      <c r="GF65" s="133"/>
      <c r="GG65" s="133"/>
      <c r="GH65" s="133"/>
      <c r="GI65" s="133"/>
      <c r="GJ65" s="133"/>
      <c r="GK65" s="133"/>
      <c r="GL65" s="133"/>
      <c r="GM65" s="133"/>
      <c r="GN65" s="133"/>
      <c r="GO65" s="133"/>
      <c r="GP65" s="133"/>
      <c r="GQ65" s="133"/>
      <c r="GR65" s="133"/>
      <c r="GS65" s="133"/>
      <c r="GT65" s="133"/>
      <c r="GU65" s="133"/>
      <c r="GV65" s="133"/>
      <c r="GW65" s="133"/>
      <c r="GX65" s="133"/>
      <c r="GY65" s="133"/>
      <c r="GZ65" s="133"/>
      <c r="HA65" s="133"/>
      <c r="HB65" s="133"/>
      <c r="HC65" s="133"/>
      <c r="HD65" s="133"/>
      <c r="HE65" s="133"/>
      <c r="HF65" s="133"/>
      <c r="HG65" s="133"/>
      <c r="HH65" s="133"/>
      <c r="HI65" s="133"/>
      <c r="HJ65" s="133"/>
      <c r="HK65" s="133"/>
      <c r="HL65" s="133"/>
      <c r="HM65" s="133"/>
      <c r="HN65" s="133"/>
      <c r="HO65" s="133"/>
      <c r="HP65" s="133"/>
      <c r="HQ65" s="133"/>
    </row>
    <row r="66" spans="1:225" s="1" customFormat="1" ht="18" customHeight="1">
      <c r="B66" s="345" t="s">
        <v>108</v>
      </c>
      <c r="C66" s="345"/>
      <c r="D66" s="345"/>
      <c r="E66" s="345"/>
      <c r="F66" s="353" t="s">
        <v>148</v>
      </c>
      <c r="G66" s="353"/>
      <c r="H66" s="353"/>
      <c r="I66" s="237"/>
      <c r="J66" s="267" t="str">
        <f>VLOOKUP($J$1,'ENTRI NILAI PILIH TAB INI'!$A$9:$AU$51,40)</f>
        <v>Baik</v>
      </c>
      <c r="K66" s="144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  <c r="AO66" s="133"/>
      <c r="AP66" s="133"/>
      <c r="AQ66" s="133"/>
      <c r="AR66" s="133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  <c r="CT66" s="133"/>
      <c r="CU66" s="133"/>
      <c r="CV66" s="133"/>
      <c r="CW66" s="133"/>
      <c r="CX66" s="133"/>
      <c r="CY66" s="133"/>
      <c r="CZ66" s="133"/>
      <c r="DA66" s="133"/>
      <c r="DB66" s="133"/>
      <c r="DC66" s="133"/>
      <c r="DD66" s="133"/>
      <c r="DE66" s="133"/>
      <c r="DF66" s="133"/>
      <c r="DG66" s="133"/>
      <c r="DH66" s="133"/>
      <c r="DI66" s="133"/>
      <c r="DJ66" s="133"/>
      <c r="DK66" s="133"/>
      <c r="DL66" s="133"/>
      <c r="DM66" s="133"/>
      <c r="DN66" s="133"/>
      <c r="DO66" s="133"/>
      <c r="DP66" s="133"/>
      <c r="DQ66" s="133"/>
      <c r="DR66" s="133"/>
      <c r="DS66" s="133"/>
      <c r="DT66" s="133"/>
      <c r="DU66" s="133"/>
      <c r="DV66" s="133"/>
      <c r="DW66" s="133"/>
      <c r="DX66" s="133"/>
      <c r="DY66" s="133"/>
      <c r="DZ66" s="133"/>
      <c r="EA66" s="133"/>
      <c r="EB66" s="133"/>
      <c r="EC66" s="133"/>
      <c r="ED66" s="133"/>
      <c r="EE66" s="133"/>
      <c r="EF66" s="133"/>
      <c r="EG66" s="133"/>
      <c r="EH66" s="133"/>
      <c r="EI66" s="133"/>
      <c r="EJ66" s="133"/>
      <c r="EK66" s="133"/>
      <c r="EL66" s="133"/>
      <c r="EM66" s="133"/>
      <c r="EN66" s="133"/>
      <c r="EO66" s="133"/>
      <c r="EP66" s="133"/>
      <c r="EQ66" s="133"/>
      <c r="ER66" s="133"/>
      <c r="ES66" s="133"/>
      <c r="ET66" s="133"/>
      <c r="EU66" s="133"/>
      <c r="EV66" s="133"/>
      <c r="EW66" s="133"/>
      <c r="EX66" s="133"/>
      <c r="EY66" s="133"/>
      <c r="EZ66" s="133"/>
      <c r="FA66" s="133"/>
      <c r="FB66" s="133"/>
      <c r="FC66" s="133"/>
      <c r="FD66" s="133"/>
      <c r="FE66" s="133"/>
      <c r="FF66" s="133"/>
      <c r="FG66" s="133"/>
      <c r="FH66" s="133"/>
      <c r="FI66" s="133"/>
      <c r="FJ66" s="133"/>
      <c r="FK66" s="133"/>
      <c r="FL66" s="133"/>
      <c r="FM66" s="133"/>
      <c r="FN66" s="133"/>
      <c r="FO66" s="133"/>
      <c r="FP66" s="133"/>
      <c r="FQ66" s="133"/>
      <c r="FR66" s="133"/>
      <c r="FS66" s="133"/>
      <c r="FT66" s="133"/>
      <c r="FU66" s="133"/>
      <c r="FV66" s="133"/>
      <c r="FW66" s="133"/>
      <c r="FX66" s="133"/>
      <c r="FY66" s="133"/>
      <c r="FZ66" s="133"/>
      <c r="GA66" s="133"/>
      <c r="GB66" s="133"/>
      <c r="GC66" s="133"/>
      <c r="GD66" s="133"/>
      <c r="GE66" s="133"/>
      <c r="GF66" s="133"/>
      <c r="GG66" s="133"/>
      <c r="GH66" s="133"/>
      <c r="GI66" s="133"/>
      <c r="GJ66" s="133"/>
      <c r="GK66" s="133"/>
      <c r="GL66" s="133"/>
      <c r="GM66" s="133"/>
      <c r="GN66" s="133"/>
      <c r="GO66" s="133"/>
      <c r="GP66" s="133"/>
      <c r="GQ66" s="133"/>
      <c r="GR66" s="133"/>
      <c r="GS66" s="133"/>
      <c r="GT66" s="133"/>
      <c r="GU66" s="133"/>
      <c r="GV66" s="133"/>
      <c r="GW66" s="133"/>
      <c r="GX66" s="133"/>
      <c r="GY66" s="133"/>
      <c r="GZ66" s="133"/>
      <c r="HA66" s="133"/>
      <c r="HB66" s="133"/>
      <c r="HC66" s="133"/>
      <c r="HD66" s="133"/>
      <c r="HE66" s="133"/>
      <c r="HF66" s="133"/>
      <c r="HG66" s="133"/>
      <c r="HH66" s="133"/>
      <c r="HI66" s="133"/>
      <c r="HJ66" s="133"/>
      <c r="HK66" s="133"/>
      <c r="HL66" s="133"/>
      <c r="HM66" s="133"/>
      <c r="HN66" s="133"/>
      <c r="HO66" s="133"/>
      <c r="HP66" s="133"/>
      <c r="HQ66" s="133"/>
    </row>
    <row r="67" spans="1:225" s="1" customFormat="1" ht="18" customHeight="1">
      <c r="B67" s="345"/>
      <c r="C67" s="345"/>
      <c r="D67" s="345"/>
      <c r="E67" s="345"/>
      <c r="F67" s="354" t="s">
        <v>149</v>
      </c>
      <c r="G67" s="355"/>
      <c r="H67" s="356"/>
      <c r="I67" s="237"/>
      <c r="J67" s="267" t="str">
        <f>VLOOKUP($J$1,'ENTRI NILAI PILIH TAB INI'!$A$9:$AU$51,41)</f>
        <v>Baik</v>
      </c>
      <c r="K67" s="144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  <c r="AP67" s="133"/>
      <c r="AQ67" s="133"/>
      <c r="AR67" s="133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  <c r="CU67" s="133"/>
      <c r="CV67" s="133"/>
      <c r="CW67" s="133"/>
      <c r="CX67" s="133"/>
      <c r="CY67" s="133"/>
      <c r="CZ67" s="133"/>
      <c r="DA67" s="133"/>
      <c r="DB67" s="133"/>
      <c r="DC67" s="133"/>
      <c r="DD67" s="133"/>
      <c r="DE67" s="133"/>
      <c r="DF67" s="133"/>
      <c r="DG67" s="133"/>
      <c r="DH67" s="133"/>
      <c r="DI67" s="133"/>
      <c r="DJ67" s="133"/>
      <c r="DK67" s="133"/>
      <c r="DL67" s="133"/>
      <c r="DM67" s="133"/>
      <c r="DN67" s="133"/>
      <c r="DO67" s="133"/>
      <c r="DP67" s="133"/>
      <c r="DQ67" s="133"/>
      <c r="DR67" s="133"/>
      <c r="DS67" s="133"/>
      <c r="DT67" s="133"/>
      <c r="DU67" s="133"/>
      <c r="DV67" s="133"/>
      <c r="DW67" s="133"/>
      <c r="DX67" s="133"/>
      <c r="DY67" s="133"/>
      <c r="DZ67" s="133"/>
      <c r="EA67" s="133"/>
      <c r="EB67" s="133"/>
      <c r="EC67" s="133"/>
      <c r="ED67" s="133"/>
      <c r="EE67" s="133"/>
      <c r="EF67" s="133"/>
      <c r="EG67" s="133"/>
      <c r="EH67" s="133"/>
      <c r="EI67" s="133"/>
      <c r="EJ67" s="133"/>
      <c r="EK67" s="133"/>
      <c r="EL67" s="133"/>
      <c r="EM67" s="133"/>
      <c r="EN67" s="133"/>
      <c r="EO67" s="133"/>
      <c r="EP67" s="133"/>
      <c r="EQ67" s="133"/>
      <c r="ER67" s="133"/>
      <c r="ES67" s="133"/>
      <c r="ET67" s="133"/>
      <c r="EU67" s="133"/>
      <c r="EV67" s="133"/>
      <c r="EW67" s="133"/>
      <c r="EX67" s="133"/>
      <c r="EY67" s="133"/>
      <c r="EZ67" s="133"/>
      <c r="FA67" s="133"/>
      <c r="FB67" s="133"/>
      <c r="FC67" s="133"/>
      <c r="FD67" s="133"/>
      <c r="FE67" s="133"/>
      <c r="FF67" s="133"/>
      <c r="FG67" s="133"/>
      <c r="FH67" s="133"/>
      <c r="FI67" s="133"/>
      <c r="FJ67" s="133"/>
      <c r="FK67" s="133"/>
      <c r="FL67" s="133"/>
      <c r="FM67" s="133"/>
      <c r="FN67" s="133"/>
      <c r="FO67" s="133"/>
      <c r="FP67" s="133"/>
      <c r="FQ67" s="133"/>
      <c r="FR67" s="133"/>
      <c r="FS67" s="133"/>
      <c r="FT67" s="133"/>
      <c r="FU67" s="133"/>
      <c r="FV67" s="133"/>
      <c r="FW67" s="133"/>
      <c r="FX67" s="133"/>
      <c r="FY67" s="133"/>
      <c r="FZ67" s="133"/>
      <c r="GA67" s="133"/>
      <c r="GB67" s="133"/>
      <c r="GC67" s="133"/>
      <c r="GD67" s="133"/>
      <c r="GE67" s="133"/>
      <c r="GF67" s="133"/>
      <c r="GG67" s="133"/>
      <c r="GH67" s="133"/>
      <c r="GI67" s="133"/>
      <c r="GJ67" s="133"/>
      <c r="GK67" s="133"/>
      <c r="GL67" s="133"/>
      <c r="GM67" s="133"/>
      <c r="GN67" s="133"/>
      <c r="GO67" s="133"/>
      <c r="GP67" s="133"/>
      <c r="GQ67" s="133"/>
      <c r="GR67" s="133"/>
      <c r="GS67" s="133"/>
      <c r="GT67" s="133"/>
      <c r="GU67" s="133"/>
      <c r="GV67" s="133"/>
      <c r="GW67" s="133"/>
      <c r="GX67" s="133"/>
      <c r="GY67" s="133"/>
      <c r="GZ67" s="133"/>
      <c r="HA67" s="133"/>
      <c r="HB67" s="133"/>
      <c r="HC67" s="133"/>
      <c r="HD67" s="133"/>
      <c r="HE67" s="133"/>
      <c r="HF67" s="133"/>
      <c r="HG67" s="133"/>
      <c r="HH67" s="133"/>
      <c r="HI67" s="133"/>
      <c r="HJ67" s="133"/>
      <c r="HK67" s="133"/>
      <c r="HL67" s="133"/>
      <c r="HM67" s="133"/>
      <c r="HN67" s="133"/>
      <c r="HO67" s="133"/>
      <c r="HP67" s="133"/>
      <c r="HQ67" s="133"/>
    </row>
    <row r="68" spans="1:225" s="1" customFormat="1" ht="18" customHeight="1">
      <c r="B68" s="345"/>
      <c r="C68" s="345"/>
      <c r="D68" s="345"/>
      <c r="E68" s="345"/>
      <c r="F68" s="353" t="s">
        <v>150</v>
      </c>
      <c r="G68" s="353"/>
      <c r="H68" s="353"/>
      <c r="I68" s="237"/>
      <c r="J68" s="267" t="str">
        <f>VLOOKUP($J$1,'ENTRI NILAI PILIH TAB INI'!$A$9:$AU$51,42)</f>
        <v>Baik</v>
      </c>
      <c r="K68" s="144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33"/>
      <c r="AP68" s="133"/>
      <c r="AQ68" s="133"/>
      <c r="AR68" s="133"/>
      <c r="AS68" s="133"/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  <c r="CU68" s="133"/>
      <c r="CV68" s="133"/>
      <c r="CW68" s="133"/>
      <c r="CX68" s="133"/>
      <c r="CY68" s="133"/>
      <c r="CZ68" s="133"/>
      <c r="DA68" s="133"/>
      <c r="DB68" s="133"/>
      <c r="DC68" s="133"/>
      <c r="DD68" s="133"/>
      <c r="DE68" s="133"/>
      <c r="DF68" s="133"/>
      <c r="DG68" s="133"/>
      <c r="DH68" s="133"/>
      <c r="DI68" s="133"/>
      <c r="DJ68" s="133"/>
      <c r="DK68" s="133"/>
      <c r="DL68" s="133"/>
      <c r="DM68" s="133"/>
      <c r="DN68" s="133"/>
      <c r="DO68" s="133"/>
      <c r="DP68" s="133"/>
      <c r="DQ68" s="133"/>
      <c r="DR68" s="133"/>
      <c r="DS68" s="133"/>
      <c r="DT68" s="133"/>
      <c r="DU68" s="133"/>
      <c r="DV68" s="133"/>
      <c r="DW68" s="133"/>
      <c r="DX68" s="133"/>
      <c r="DY68" s="133"/>
      <c r="DZ68" s="133"/>
      <c r="EA68" s="133"/>
      <c r="EB68" s="133"/>
      <c r="EC68" s="133"/>
      <c r="ED68" s="133"/>
      <c r="EE68" s="133"/>
      <c r="EF68" s="133"/>
      <c r="EG68" s="133"/>
      <c r="EH68" s="133"/>
      <c r="EI68" s="133"/>
      <c r="EJ68" s="133"/>
      <c r="EK68" s="133"/>
      <c r="EL68" s="133"/>
      <c r="EM68" s="133"/>
      <c r="EN68" s="133"/>
      <c r="EO68" s="133"/>
      <c r="EP68" s="133"/>
      <c r="EQ68" s="133"/>
      <c r="ER68" s="133"/>
      <c r="ES68" s="133"/>
      <c r="ET68" s="133"/>
      <c r="EU68" s="133"/>
      <c r="EV68" s="133"/>
      <c r="EW68" s="133"/>
      <c r="EX68" s="133"/>
      <c r="EY68" s="133"/>
      <c r="EZ68" s="133"/>
      <c r="FA68" s="133"/>
      <c r="FB68" s="133"/>
      <c r="FC68" s="133"/>
      <c r="FD68" s="133"/>
      <c r="FE68" s="133"/>
      <c r="FF68" s="133"/>
      <c r="FG68" s="133"/>
      <c r="FH68" s="133"/>
      <c r="FI68" s="133"/>
      <c r="FJ68" s="133"/>
      <c r="FK68" s="133"/>
      <c r="FL68" s="133"/>
      <c r="FM68" s="133"/>
      <c r="FN68" s="133"/>
      <c r="FO68" s="133"/>
      <c r="FP68" s="133"/>
      <c r="FQ68" s="133"/>
      <c r="FR68" s="133"/>
      <c r="FS68" s="133"/>
      <c r="FT68" s="133"/>
      <c r="FU68" s="133"/>
      <c r="FV68" s="133"/>
      <c r="FW68" s="133"/>
      <c r="FX68" s="133"/>
      <c r="FY68" s="133"/>
      <c r="FZ68" s="133"/>
      <c r="GA68" s="133"/>
      <c r="GB68" s="133"/>
      <c r="GC68" s="133"/>
      <c r="GD68" s="133"/>
      <c r="GE68" s="133"/>
      <c r="GF68" s="133"/>
      <c r="GG68" s="133"/>
      <c r="GH68" s="133"/>
      <c r="GI68" s="133"/>
      <c r="GJ68" s="133"/>
      <c r="GK68" s="133"/>
      <c r="GL68" s="133"/>
      <c r="GM68" s="133"/>
      <c r="GN68" s="133"/>
      <c r="GO68" s="133"/>
      <c r="GP68" s="133"/>
      <c r="GQ68" s="133"/>
      <c r="GR68" s="133"/>
      <c r="GS68" s="133"/>
      <c r="GT68" s="133"/>
      <c r="GU68" s="133"/>
      <c r="GV68" s="133"/>
      <c r="GW68" s="133"/>
      <c r="GX68" s="133"/>
      <c r="GY68" s="133"/>
      <c r="GZ68" s="133"/>
      <c r="HA68" s="133"/>
      <c r="HB68" s="133"/>
      <c r="HC68" s="133"/>
      <c r="HD68" s="133"/>
      <c r="HE68" s="133"/>
      <c r="HF68" s="133"/>
      <c r="HG68" s="133"/>
      <c r="HH68" s="133"/>
      <c r="HI68" s="133"/>
      <c r="HJ68" s="133"/>
      <c r="HK68" s="133"/>
      <c r="HL68" s="133"/>
      <c r="HM68" s="133"/>
      <c r="HN68" s="133"/>
      <c r="HO68" s="133"/>
      <c r="HP68" s="133"/>
      <c r="HQ68" s="133"/>
    </row>
    <row r="69" spans="1:225" s="1" customFormat="1">
      <c r="D69" s="3"/>
      <c r="E69" s="2"/>
      <c r="F69" s="3"/>
      <c r="K69" s="144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33"/>
      <c r="AP69" s="133"/>
      <c r="AQ69" s="133"/>
      <c r="AR69" s="133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  <c r="CU69" s="133"/>
      <c r="CV69" s="133"/>
      <c r="CW69" s="133"/>
      <c r="CX69" s="133"/>
      <c r="CY69" s="133"/>
      <c r="CZ69" s="133"/>
      <c r="DA69" s="133"/>
      <c r="DB69" s="133"/>
      <c r="DC69" s="133"/>
      <c r="DD69" s="133"/>
      <c r="DE69" s="133"/>
      <c r="DF69" s="133"/>
      <c r="DG69" s="133"/>
      <c r="DH69" s="133"/>
      <c r="DI69" s="133"/>
      <c r="DJ69" s="133"/>
      <c r="DK69" s="133"/>
      <c r="DL69" s="133"/>
      <c r="DM69" s="133"/>
      <c r="DN69" s="133"/>
      <c r="DO69" s="133"/>
      <c r="DP69" s="133"/>
      <c r="DQ69" s="133"/>
      <c r="DR69" s="133"/>
      <c r="DS69" s="133"/>
      <c r="DT69" s="133"/>
      <c r="DU69" s="133"/>
      <c r="DV69" s="133"/>
      <c r="DW69" s="133"/>
      <c r="DX69" s="133"/>
      <c r="DY69" s="133"/>
      <c r="DZ69" s="133"/>
      <c r="EA69" s="133"/>
      <c r="EB69" s="133"/>
      <c r="EC69" s="133"/>
      <c r="ED69" s="133"/>
      <c r="EE69" s="133"/>
      <c r="EF69" s="133"/>
      <c r="EG69" s="133"/>
      <c r="EH69" s="133"/>
      <c r="EI69" s="133"/>
      <c r="EJ69" s="133"/>
      <c r="EK69" s="133"/>
      <c r="EL69" s="133"/>
      <c r="EM69" s="133"/>
      <c r="EN69" s="133"/>
      <c r="EO69" s="133"/>
      <c r="EP69" s="133"/>
      <c r="EQ69" s="133"/>
      <c r="ER69" s="133"/>
      <c r="ES69" s="133"/>
      <c r="ET69" s="133"/>
      <c r="EU69" s="133"/>
      <c r="EV69" s="133"/>
      <c r="EW69" s="133"/>
      <c r="EX69" s="133"/>
      <c r="EY69" s="133"/>
      <c r="EZ69" s="133"/>
      <c r="FA69" s="133"/>
      <c r="FB69" s="133"/>
      <c r="FC69" s="133"/>
      <c r="FD69" s="133"/>
      <c r="FE69" s="133"/>
      <c r="FF69" s="133"/>
      <c r="FG69" s="133"/>
      <c r="FH69" s="133"/>
      <c r="FI69" s="133"/>
      <c r="FJ69" s="133"/>
      <c r="FK69" s="133"/>
      <c r="FL69" s="133"/>
      <c r="FM69" s="133"/>
      <c r="FN69" s="133"/>
      <c r="FO69" s="133"/>
      <c r="FP69" s="133"/>
      <c r="FQ69" s="133"/>
      <c r="FR69" s="133"/>
      <c r="FS69" s="133"/>
      <c r="FT69" s="133"/>
      <c r="FU69" s="133"/>
      <c r="FV69" s="133"/>
      <c r="FW69" s="133"/>
      <c r="FX69" s="133"/>
      <c r="FY69" s="133"/>
      <c r="FZ69" s="133"/>
      <c r="GA69" s="133"/>
      <c r="GB69" s="133"/>
      <c r="GC69" s="133"/>
      <c r="GD69" s="133"/>
      <c r="GE69" s="133"/>
      <c r="GF69" s="133"/>
      <c r="GG69" s="133"/>
      <c r="GH69" s="133"/>
      <c r="GI69" s="133"/>
      <c r="GJ69" s="133"/>
      <c r="GK69" s="133"/>
      <c r="GL69" s="133"/>
      <c r="GM69" s="133"/>
      <c r="GN69" s="133"/>
      <c r="GO69" s="133"/>
      <c r="GP69" s="133"/>
      <c r="GQ69" s="133"/>
      <c r="GR69" s="133"/>
      <c r="GS69" s="133"/>
      <c r="GT69" s="133"/>
      <c r="GU69" s="133"/>
      <c r="GV69" s="133"/>
      <c r="GW69" s="133"/>
      <c r="GX69" s="133"/>
      <c r="GY69" s="133"/>
      <c r="GZ69" s="133"/>
      <c r="HA69" s="133"/>
      <c r="HB69" s="133"/>
      <c r="HC69" s="133"/>
      <c r="HD69" s="133"/>
      <c r="HE69" s="133"/>
      <c r="HF69" s="133"/>
      <c r="HG69" s="133"/>
      <c r="HH69" s="133"/>
      <c r="HI69" s="133"/>
      <c r="HJ69" s="133"/>
      <c r="HK69" s="133"/>
      <c r="HL69" s="133"/>
      <c r="HM69" s="133"/>
      <c r="HN69" s="133"/>
      <c r="HO69" s="133"/>
      <c r="HP69" s="133"/>
      <c r="HQ69" s="133"/>
    </row>
    <row r="70" spans="1:225" s="178" customFormat="1" ht="22.5" customHeight="1">
      <c r="A70" s="177" t="s">
        <v>137</v>
      </c>
      <c r="D70" s="208"/>
      <c r="E70" s="197"/>
      <c r="F70" s="208"/>
      <c r="K70" s="179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0"/>
      <c r="AD70" s="180"/>
      <c r="AE70" s="180"/>
      <c r="AF70" s="180"/>
      <c r="AG70" s="180"/>
      <c r="AH70" s="180"/>
      <c r="AI70" s="180"/>
      <c r="AJ70" s="180"/>
      <c r="AK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  <c r="AX70" s="180"/>
      <c r="AY70" s="180"/>
      <c r="AZ70" s="180"/>
      <c r="BA70" s="180"/>
      <c r="BB70" s="180"/>
      <c r="BC70" s="180"/>
      <c r="BD70" s="180"/>
      <c r="BE70" s="180"/>
      <c r="BF70" s="180"/>
      <c r="BG70" s="180"/>
      <c r="BH70" s="180"/>
      <c r="BI70" s="180"/>
      <c r="BJ70" s="180"/>
      <c r="BK70" s="180"/>
      <c r="BL70" s="180"/>
      <c r="BM70" s="180"/>
      <c r="BN70" s="180"/>
      <c r="BO70" s="180"/>
      <c r="BP70" s="180"/>
      <c r="BQ70" s="180"/>
      <c r="BR70" s="180"/>
      <c r="BS70" s="180"/>
      <c r="BT70" s="180"/>
      <c r="BU70" s="180"/>
      <c r="BV70" s="180"/>
      <c r="BW70" s="180"/>
      <c r="BX70" s="180"/>
      <c r="BY70" s="180"/>
      <c r="BZ70" s="180"/>
      <c r="CA70" s="180"/>
      <c r="CB70" s="180"/>
      <c r="CC70" s="180"/>
      <c r="CD70" s="180"/>
      <c r="CE70" s="180"/>
      <c r="CF70" s="180"/>
      <c r="CG70" s="180"/>
      <c r="CH70" s="180"/>
      <c r="CI70" s="180"/>
      <c r="CJ70" s="180"/>
      <c r="CK70" s="180"/>
      <c r="CL70" s="180"/>
      <c r="CM70" s="180"/>
      <c r="CN70" s="180"/>
      <c r="CO70" s="180"/>
      <c r="CP70" s="180"/>
      <c r="CQ70" s="180"/>
      <c r="CR70" s="180"/>
      <c r="CS70" s="180"/>
      <c r="CT70" s="180"/>
      <c r="CU70" s="180"/>
      <c r="CV70" s="180"/>
      <c r="CW70" s="180"/>
      <c r="CX70" s="180"/>
      <c r="CY70" s="180"/>
      <c r="CZ70" s="180"/>
      <c r="DA70" s="180"/>
      <c r="DB70" s="180"/>
      <c r="DC70" s="180"/>
      <c r="DD70" s="180"/>
      <c r="DE70" s="180"/>
      <c r="DF70" s="180"/>
      <c r="DG70" s="180"/>
      <c r="DH70" s="180"/>
      <c r="DI70" s="180"/>
      <c r="DJ70" s="180"/>
      <c r="DK70" s="180"/>
      <c r="DL70" s="180"/>
      <c r="DM70" s="180"/>
      <c r="DN70" s="180"/>
      <c r="DO70" s="180"/>
      <c r="DP70" s="180"/>
      <c r="DQ70" s="180"/>
      <c r="DR70" s="180"/>
      <c r="DS70" s="180"/>
      <c r="DT70" s="180"/>
      <c r="DU70" s="180"/>
      <c r="DV70" s="180"/>
      <c r="DW70" s="180"/>
      <c r="DX70" s="180"/>
      <c r="DY70" s="180"/>
      <c r="DZ70" s="180"/>
      <c r="EA70" s="180"/>
      <c r="EB70" s="180"/>
      <c r="EC70" s="180"/>
      <c r="ED70" s="180"/>
      <c r="EE70" s="180"/>
      <c r="EF70" s="180"/>
      <c r="EG70" s="180"/>
      <c r="EH70" s="180"/>
      <c r="EI70" s="180"/>
      <c r="EJ70" s="180"/>
      <c r="EK70" s="180"/>
      <c r="EL70" s="180"/>
      <c r="EM70" s="180"/>
      <c r="EN70" s="180"/>
      <c r="EO70" s="180"/>
      <c r="EP70" s="180"/>
      <c r="EQ70" s="180"/>
      <c r="ER70" s="180"/>
      <c r="ES70" s="180"/>
      <c r="ET70" s="180"/>
      <c r="EU70" s="180"/>
      <c r="EV70" s="180"/>
      <c r="EW70" s="180"/>
      <c r="EX70" s="180"/>
      <c r="EY70" s="180"/>
      <c r="EZ70" s="180"/>
      <c r="FA70" s="180"/>
      <c r="FB70" s="180"/>
      <c r="FC70" s="180"/>
      <c r="FD70" s="180"/>
      <c r="FE70" s="180"/>
      <c r="FF70" s="180"/>
      <c r="FG70" s="180"/>
      <c r="FH70" s="180"/>
      <c r="FI70" s="180"/>
      <c r="FJ70" s="180"/>
      <c r="FK70" s="180"/>
      <c r="FL70" s="180"/>
      <c r="FM70" s="180"/>
      <c r="FN70" s="180"/>
      <c r="FO70" s="180"/>
      <c r="FP70" s="180"/>
      <c r="FQ70" s="180"/>
      <c r="FR70" s="180"/>
      <c r="FS70" s="180"/>
      <c r="FT70" s="180"/>
      <c r="FU70" s="180"/>
      <c r="FV70" s="180"/>
      <c r="FW70" s="180"/>
      <c r="FX70" s="180"/>
      <c r="FY70" s="180"/>
      <c r="FZ70" s="180"/>
      <c r="GA70" s="180"/>
      <c r="GB70" s="180"/>
      <c r="GC70" s="180"/>
      <c r="GD70" s="180"/>
      <c r="GE70" s="180"/>
      <c r="GF70" s="180"/>
      <c r="GG70" s="180"/>
      <c r="GH70" s="180"/>
      <c r="GI70" s="180"/>
      <c r="GJ70" s="180"/>
      <c r="GK70" s="180"/>
      <c r="GL70" s="180"/>
      <c r="GM70" s="180"/>
      <c r="GN70" s="180"/>
      <c r="GO70" s="180"/>
      <c r="GP70" s="180"/>
      <c r="GQ70" s="180"/>
      <c r="GR70" s="180"/>
      <c r="GS70" s="180"/>
      <c r="GT70" s="180"/>
      <c r="GU70" s="180"/>
      <c r="GV70" s="180"/>
      <c r="GW70" s="180"/>
      <c r="GX70" s="180"/>
      <c r="GY70" s="180"/>
      <c r="GZ70" s="180"/>
      <c r="HA70" s="180"/>
      <c r="HB70" s="180"/>
      <c r="HC70" s="180"/>
      <c r="HD70" s="180"/>
      <c r="HE70" s="180"/>
      <c r="HF70" s="180"/>
      <c r="HG70" s="180"/>
      <c r="HH70" s="180"/>
      <c r="HI70" s="180"/>
      <c r="HJ70" s="180"/>
      <c r="HK70" s="180"/>
      <c r="HL70" s="180"/>
      <c r="HM70" s="180"/>
      <c r="HN70" s="180"/>
      <c r="HO70" s="180"/>
      <c r="HP70" s="180"/>
      <c r="HQ70" s="180"/>
    </row>
    <row r="71" spans="1:225" s="1" customFormat="1" ht="19.5" customHeight="1">
      <c r="B71" s="349" t="s">
        <v>109</v>
      </c>
      <c r="C71" s="349"/>
      <c r="D71" s="349"/>
      <c r="E71" s="349"/>
      <c r="F71" s="349"/>
      <c r="G71" s="345" t="s">
        <v>159</v>
      </c>
      <c r="H71" s="345"/>
      <c r="I71" s="238"/>
      <c r="J71" s="239">
        <f>VLOOKUP($J$1,'ENTRI NILAI PILIH TAB INI'!$A$9:$AU$51,43)</f>
        <v>2</v>
      </c>
      <c r="K71" s="144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3"/>
      <c r="AR71" s="133"/>
      <c r="AS71" s="133"/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  <c r="CT71" s="133"/>
      <c r="CU71" s="133"/>
      <c r="CV71" s="133"/>
      <c r="CW71" s="133"/>
      <c r="CX71" s="133"/>
      <c r="CY71" s="133"/>
      <c r="CZ71" s="133"/>
      <c r="DA71" s="133"/>
      <c r="DB71" s="133"/>
      <c r="DC71" s="133"/>
      <c r="DD71" s="133"/>
      <c r="DE71" s="133"/>
      <c r="DF71" s="133"/>
      <c r="DG71" s="133"/>
      <c r="DH71" s="133"/>
      <c r="DI71" s="133"/>
      <c r="DJ71" s="133"/>
      <c r="DK71" s="133"/>
      <c r="DL71" s="133"/>
      <c r="DM71" s="133"/>
      <c r="DN71" s="133"/>
      <c r="DO71" s="133"/>
      <c r="DP71" s="133"/>
      <c r="DQ71" s="133"/>
      <c r="DR71" s="133"/>
      <c r="DS71" s="133"/>
      <c r="DT71" s="133"/>
      <c r="DU71" s="133"/>
      <c r="DV71" s="133"/>
      <c r="DW71" s="133"/>
      <c r="DX71" s="133"/>
      <c r="DY71" s="133"/>
      <c r="DZ71" s="133"/>
      <c r="EA71" s="133"/>
      <c r="EB71" s="133"/>
      <c r="EC71" s="133"/>
      <c r="ED71" s="133"/>
      <c r="EE71" s="133"/>
      <c r="EF71" s="133"/>
      <c r="EG71" s="133"/>
      <c r="EH71" s="133"/>
      <c r="EI71" s="133"/>
      <c r="EJ71" s="133"/>
      <c r="EK71" s="133"/>
      <c r="EL71" s="133"/>
      <c r="EM71" s="133"/>
      <c r="EN71" s="133"/>
      <c r="EO71" s="133"/>
      <c r="EP71" s="133"/>
      <c r="EQ71" s="133"/>
      <c r="ER71" s="133"/>
      <c r="ES71" s="133"/>
      <c r="ET71" s="133"/>
      <c r="EU71" s="133"/>
      <c r="EV71" s="133"/>
      <c r="EW71" s="133"/>
      <c r="EX71" s="133"/>
      <c r="EY71" s="133"/>
      <c r="EZ71" s="133"/>
      <c r="FA71" s="133"/>
      <c r="FB71" s="133"/>
      <c r="FC71" s="133"/>
      <c r="FD71" s="133"/>
      <c r="FE71" s="133"/>
      <c r="FF71" s="133"/>
      <c r="FG71" s="133"/>
      <c r="FH71" s="133"/>
      <c r="FI71" s="133"/>
      <c r="FJ71" s="133"/>
      <c r="FK71" s="133"/>
      <c r="FL71" s="133"/>
      <c r="FM71" s="133"/>
      <c r="FN71" s="133"/>
      <c r="FO71" s="133"/>
      <c r="FP71" s="133"/>
      <c r="FQ71" s="133"/>
      <c r="FR71" s="133"/>
      <c r="FS71" s="133"/>
      <c r="FT71" s="133"/>
      <c r="FU71" s="133"/>
      <c r="FV71" s="133"/>
      <c r="FW71" s="133"/>
      <c r="FX71" s="133"/>
      <c r="FY71" s="133"/>
      <c r="FZ71" s="133"/>
      <c r="GA71" s="133"/>
      <c r="GB71" s="133"/>
      <c r="GC71" s="133"/>
      <c r="GD71" s="133"/>
      <c r="GE71" s="133"/>
      <c r="GF71" s="133"/>
      <c r="GG71" s="133"/>
      <c r="GH71" s="133"/>
      <c r="GI71" s="133"/>
      <c r="GJ71" s="133"/>
      <c r="GK71" s="133"/>
      <c r="GL71" s="133"/>
      <c r="GM71" s="133"/>
      <c r="GN71" s="133"/>
      <c r="GO71" s="133"/>
      <c r="GP71" s="133"/>
      <c r="GQ71" s="133"/>
      <c r="GR71" s="133"/>
      <c r="GS71" s="133"/>
      <c r="GT71" s="133"/>
      <c r="GU71" s="133"/>
      <c r="GV71" s="133"/>
      <c r="GW71" s="133"/>
      <c r="GX71" s="133"/>
      <c r="GY71" s="133"/>
      <c r="GZ71" s="133"/>
      <c r="HA71" s="133"/>
      <c r="HB71" s="133"/>
      <c r="HC71" s="133"/>
      <c r="HD71" s="133"/>
      <c r="HE71" s="133"/>
      <c r="HF71" s="133"/>
      <c r="HG71" s="133"/>
      <c r="HH71" s="133"/>
      <c r="HI71" s="133"/>
      <c r="HJ71" s="133"/>
      <c r="HK71" s="133"/>
      <c r="HL71" s="133"/>
      <c r="HM71" s="133"/>
      <c r="HN71" s="133"/>
      <c r="HO71" s="133"/>
      <c r="HP71" s="133"/>
      <c r="HQ71" s="133"/>
    </row>
    <row r="72" spans="1:225" s="1" customFormat="1" ht="19.5" customHeight="1">
      <c r="B72" s="349"/>
      <c r="C72" s="349"/>
      <c r="D72" s="349"/>
      <c r="E72" s="349"/>
      <c r="F72" s="349"/>
      <c r="G72" s="345" t="s">
        <v>160</v>
      </c>
      <c r="H72" s="345"/>
      <c r="I72" s="238"/>
      <c r="J72" s="239">
        <f>VLOOKUP($J$1,'ENTRI NILAI PILIH TAB INI'!$A$9:$AU$51,44)</f>
        <v>3</v>
      </c>
      <c r="K72" s="144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  <c r="AP72" s="133"/>
      <c r="AQ72" s="133"/>
      <c r="AR72" s="133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  <c r="CT72" s="133"/>
      <c r="CU72" s="133"/>
      <c r="CV72" s="133"/>
      <c r="CW72" s="133"/>
      <c r="CX72" s="133"/>
      <c r="CY72" s="133"/>
      <c r="CZ72" s="133"/>
      <c r="DA72" s="133"/>
      <c r="DB72" s="133"/>
      <c r="DC72" s="133"/>
      <c r="DD72" s="133"/>
      <c r="DE72" s="133"/>
      <c r="DF72" s="133"/>
      <c r="DG72" s="133"/>
      <c r="DH72" s="133"/>
      <c r="DI72" s="133"/>
      <c r="DJ72" s="133"/>
      <c r="DK72" s="133"/>
      <c r="DL72" s="133"/>
      <c r="DM72" s="133"/>
      <c r="DN72" s="133"/>
      <c r="DO72" s="133"/>
      <c r="DP72" s="133"/>
      <c r="DQ72" s="133"/>
      <c r="DR72" s="133"/>
      <c r="DS72" s="133"/>
      <c r="DT72" s="133"/>
      <c r="DU72" s="133"/>
      <c r="DV72" s="133"/>
      <c r="DW72" s="133"/>
      <c r="DX72" s="133"/>
      <c r="DY72" s="133"/>
      <c r="DZ72" s="133"/>
      <c r="EA72" s="133"/>
      <c r="EB72" s="133"/>
      <c r="EC72" s="133"/>
      <c r="ED72" s="133"/>
      <c r="EE72" s="133"/>
      <c r="EF72" s="133"/>
      <c r="EG72" s="133"/>
      <c r="EH72" s="133"/>
      <c r="EI72" s="133"/>
      <c r="EJ72" s="133"/>
      <c r="EK72" s="133"/>
      <c r="EL72" s="133"/>
      <c r="EM72" s="133"/>
      <c r="EN72" s="133"/>
      <c r="EO72" s="133"/>
      <c r="EP72" s="133"/>
      <c r="EQ72" s="133"/>
      <c r="ER72" s="133"/>
      <c r="ES72" s="133"/>
      <c r="ET72" s="133"/>
      <c r="EU72" s="133"/>
      <c r="EV72" s="133"/>
      <c r="EW72" s="133"/>
      <c r="EX72" s="133"/>
      <c r="EY72" s="133"/>
      <c r="EZ72" s="133"/>
      <c r="FA72" s="133"/>
      <c r="FB72" s="133"/>
      <c r="FC72" s="133"/>
      <c r="FD72" s="133"/>
      <c r="FE72" s="133"/>
      <c r="FF72" s="133"/>
      <c r="FG72" s="133"/>
      <c r="FH72" s="133"/>
      <c r="FI72" s="133"/>
      <c r="FJ72" s="133"/>
      <c r="FK72" s="133"/>
      <c r="FL72" s="133"/>
      <c r="FM72" s="133"/>
      <c r="FN72" s="133"/>
      <c r="FO72" s="133"/>
      <c r="FP72" s="133"/>
      <c r="FQ72" s="133"/>
      <c r="FR72" s="133"/>
      <c r="FS72" s="133"/>
      <c r="FT72" s="133"/>
      <c r="FU72" s="133"/>
      <c r="FV72" s="133"/>
      <c r="FW72" s="133"/>
      <c r="FX72" s="133"/>
      <c r="FY72" s="133"/>
      <c r="FZ72" s="133"/>
      <c r="GA72" s="133"/>
      <c r="GB72" s="133"/>
      <c r="GC72" s="133"/>
      <c r="GD72" s="133"/>
      <c r="GE72" s="133"/>
      <c r="GF72" s="133"/>
      <c r="GG72" s="133"/>
      <c r="GH72" s="133"/>
      <c r="GI72" s="133"/>
      <c r="GJ72" s="133"/>
      <c r="GK72" s="133"/>
      <c r="GL72" s="133"/>
      <c r="GM72" s="133"/>
      <c r="GN72" s="133"/>
      <c r="GO72" s="133"/>
      <c r="GP72" s="133"/>
      <c r="GQ72" s="133"/>
      <c r="GR72" s="133"/>
      <c r="GS72" s="133"/>
      <c r="GT72" s="133"/>
      <c r="GU72" s="133"/>
      <c r="GV72" s="133"/>
      <c r="GW72" s="133"/>
      <c r="GX72" s="133"/>
      <c r="GY72" s="133"/>
      <c r="GZ72" s="133"/>
      <c r="HA72" s="133"/>
      <c r="HB72" s="133"/>
      <c r="HC72" s="133"/>
      <c r="HD72" s="133"/>
      <c r="HE72" s="133"/>
      <c r="HF72" s="133"/>
      <c r="HG72" s="133"/>
      <c r="HH72" s="133"/>
      <c r="HI72" s="133"/>
      <c r="HJ72" s="133"/>
      <c r="HK72" s="133"/>
      <c r="HL72" s="133"/>
      <c r="HM72" s="133"/>
      <c r="HN72" s="133"/>
      <c r="HO72" s="133"/>
      <c r="HP72" s="133"/>
      <c r="HQ72" s="133"/>
    </row>
    <row r="73" spans="1:225" s="1" customFormat="1" ht="19.5" customHeight="1">
      <c r="B73" s="349"/>
      <c r="C73" s="349"/>
      <c r="D73" s="349"/>
      <c r="E73" s="349"/>
      <c r="F73" s="349"/>
      <c r="G73" s="345" t="s">
        <v>214</v>
      </c>
      <c r="H73" s="345"/>
      <c r="I73" s="238"/>
      <c r="J73" s="239">
        <f>VLOOKUP($J$1,'ENTRI NILAI PILIH TAB INI'!$A$9:$AU$51,45)</f>
        <v>1</v>
      </c>
      <c r="K73" s="144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  <c r="AO73" s="133"/>
      <c r="AP73" s="133"/>
      <c r="AQ73" s="133"/>
      <c r="AR73" s="133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  <c r="CT73" s="133"/>
      <c r="CU73" s="133"/>
      <c r="CV73" s="133"/>
      <c r="CW73" s="133"/>
      <c r="CX73" s="133"/>
      <c r="CY73" s="133"/>
      <c r="CZ73" s="133"/>
      <c r="DA73" s="133"/>
      <c r="DB73" s="133"/>
      <c r="DC73" s="133"/>
      <c r="DD73" s="133"/>
      <c r="DE73" s="133"/>
      <c r="DF73" s="133"/>
      <c r="DG73" s="133"/>
      <c r="DH73" s="133"/>
      <c r="DI73" s="133"/>
      <c r="DJ73" s="133"/>
      <c r="DK73" s="133"/>
      <c r="DL73" s="133"/>
      <c r="DM73" s="133"/>
      <c r="DN73" s="133"/>
      <c r="DO73" s="133"/>
      <c r="DP73" s="133"/>
      <c r="DQ73" s="133"/>
      <c r="DR73" s="133"/>
      <c r="DS73" s="133"/>
      <c r="DT73" s="133"/>
      <c r="DU73" s="133"/>
      <c r="DV73" s="133"/>
      <c r="DW73" s="133"/>
      <c r="DX73" s="133"/>
      <c r="DY73" s="133"/>
      <c r="DZ73" s="133"/>
      <c r="EA73" s="133"/>
      <c r="EB73" s="133"/>
      <c r="EC73" s="133"/>
      <c r="ED73" s="133"/>
      <c r="EE73" s="133"/>
      <c r="EF73" s="133"/>
      <c r="EG73" s="133"/>
      <c r="EH73" s="133"/>
      <c r="EI73" s="133"/>
      <c r="EJ73" s="133"/>
      <c r="EK73" s="133"/>
      <c r="EL73" s="133"/>
      <c r="EM73" s="133"/>
      <c r="EN73" s="133"/>
      <c r="EO73" s="133"/>
      <c r="EP73" s="133"/>
      <c r="EQ73" s="133"/>
      <c r="ER73" s="133"/>
      <c r="ES73" s="133"/>
      <c r="ET73" s="133"/>
      <c r="EU73" s="133"/>
      <c r="EV73" s="133"/>
      <c r="EW73" s="133"/>
      <c r="EX73" s="133"/>
      <c r="EY73" s="133"/>
      <c r="EZ73" s="133"/>
      <c r="FA73" s="133"/>
      <c r="FB73" s="133"/>
      <c r="FC73" s="133"/>
      <c r="FD73" s="133"/>
      <c r="FE73" s="133"/>
      <c r="FF73" s="133"/>
      <c r="FG73" s="133"/>
      <c r="FH73" s="133"/>
      <c r="FI73" s="133"/>
      <c r="FJ73" s="133"/>
      <c r="FK73" s="133"/>
      <c r="FL73" s="133"/>
      <c r="FM73" s="133"/>
      <c r="FN73" s="133"/>
      <c r="FO73" s="133"/>
      <c r="FP73" s="133"/>
      <c r="FQ73" s="133"/>
      <c r="FR73" s="133"/>
      <c r="FS73" s="133"/>
      <c r="FT73" s="133"/>
      <c r="FU73" s="133"/>
      <c r="FV73" s="133"/>
      <c r="FW73" s="133"/>
      <c r="FX73" s="133"/>
      <c r="FY73" s="133"/>
      <c r="FZ73" s="133"/>
      <c r="GA73" s="133"/>
      <c r="GB73" s="133"/>
      <c r="GC73" s="133"/>
      <c r="GD73" s="133"/>
      <c r="GE73" s="133"/>
      <c r="GF73" s="133"/>
      <c r="GG73" s="133"/>
      <c r="GH73" s="133"/>
      <c r="GI73" s="133"/>
      <c r="GJ73" s="133"/>
      <c r="GK73" s="133"/>
      <c r="GL73" s="133"/>
      <c r="GM73" s="133"/>
      <c r="GN73" s="133"/>
      <c r="GO73" s="133"/>
      <c r="GP73" s="133"/>
      <c r="GQ73" s="133"/>
      <c r="GR73" s="133"/>
      <c r="GS73" s="133"/>
      <c r="GT73" s="133"/>
      <c r="GU73" s="133"/>
      <c r="GV73" s="133"/>
      <c r="GW73" s="133"/>
      <c r="GX73" s="133"/>
      <c r="GY73" s="133"/>
      <c r="GZ73" s="133"/>
      <c r="HA73" s="133"/>
      <c r="HB73" s="133"/>
      <c r="HC73" s="133"/>
      <c r="HD73" s="133"/>
      <c r="HE73" s="133"/>
      <c r="HF73" s="133"/>
      <c r="HG73" s="133"/>
      <c r="HH73" s="133"/>
      <c r="HI73" s="133"/>
      <c r="HJ73" s="133"/>
      <c r="HK73" s="133"/>
      <c r="HL73" s="133"/>
      <c r="HM73" s="133"/>
      <c r="HN73" s="133"/>
      <c r="HO73" s="133"/>
      <c r="HP73" s="133"/>
      <c r="HQ73" s="133"/>
    </row>
    <row r="74" spans="1:225" s="1" customFormat="1">
      <c r="D74" s="3"/>
      <c r="E74" s="2"/>
      <c r="F74" s="3"/>
      <c r="K74" s="144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  <c r="AL74" s="133"/>
      <c r="AM74" s="133"/>
      <c r="AN74" s="133"/>
      <c r="AO74" s="133"/>
      <c r="AP74" s="133"/>
      <c r="AQ74" s="133"/>
      <c r="AR74" s="133"/>
      <c r="AS74" s="133"/>
      <c r="AT74" s="133"/>
      <c r="AU74" s="133"/>
      <c r="AV74" s="133"/>
      <c r="AW74" s="133"/>
      <c r="AX74" s="133"/>
      <c r="AY74" s="133"/>
      <c r="AZ74" s="133"/>
      <c r="BA74" s="133"/>
      <c r="BB74" s="133"/>
      <c r="BC74" s="133"/>
      <c r="BD74" s="133"/>
      <c r="BE74" s="133"/>
      <c r="BF74" s="133"/>
      <c r="BG74" s="133"/>
      <c r="BH74" s="133"/>
      <c r="BI74" s="133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  <c r="CT74" s="133"/>
      <c r="CU74" s="133"/>
      <c r="CV74" s="133"/>
      <c r="CW74" s="133"/>
      <c r="CX74" s="133"/>
      <c r="CY74" s="133"/>
      <c r="CZ74" s="133"/>
      <c r="DA74" s="133"/>
      <c r="DB74" s="133"/>
      <c r="DC74" s="133"/>
      <c r="DD74" s="133"/>
      <c r="DE74" s="133"/>
      <c r="DF74" s="133"/>
      <c r="DG74" s="133"/>
      <c r="DH74" s="133"/>
      <c r="DI74" s="133"/>
      <c r="DJ74" s="133"/>
      <c r="DK74" s="133"/>
      <c r="DL74" s="133"/>
      <c r="DM74" s="133"/>
      <c r="DN74" s="133"/>
      <c r="DO74" s="133"/>
      <c r="DP74" s="133"/>
      <c r="DQ74" s="133"/>
      <c r="DR74" s="133"/>
      <c r="DS74" s="133"/>
      <c r="DT74" s="133"/>
      <c r="DU74" s="133"/>
      <c r="DV74" s="133"/>
      <c r="DW74" s="133"/>
      <c r="DX74" s="133"/>
      <c r="DY74" s="133"/>
      <c r="DZ74" s="133"/>
      <c r="EA74" s="133"/>
      <c r="EB74" s="133"/>
      <c r="EC74" s="133"/>
      <c r="ED74" s="133"/>
      <c r="EE74" s="133"/>
      <c r="EF74" s="133"/>
      <c r="EG74" s="133"/>
      <c r="EH74" s="133"/>
      <c r="EI74" s="133"/>
      <c r="EJ74" s="133"/>
      <c r="EK74" s="133"/>
      <c r="EL74" s="133"/>
      <c r="EM74" s="133"/>
      <c r="EN74" s="133"/>
      <c r="EO74" s="133"/>
      <c r="EP74" s="133"/>
      <c r="EQ74" s="133"/>
      <c r="ER74" s="133"/>
      <c r="ES74" s="133"/>
      <c r="ET74" s="133"/>
      <c r="EU74" s="133"/>
      <c r="EV74" s="133"/>
      <c r="EW74" s="133"/>
      <c r="EX74" s="133"/>
      <c r="EY74" s="133"/>
      <c r="EZ74" s="133"/>
      <c r="FA74" s="133"/>
      <c r="FB74" s="133"/>
      <c r="FC74" s="133"/>
      <c r="FD74" s="133"/>
      <c r="FE74" s="133"/>
      <c r="FF74" s="133"/>
      <c r="FG74" s="133"/>
      <c r="FH74" s="133"/>
      <c r="FI74" s="133"/>
      <c r="FJ74" s="133"/>
      <c r="FK74" s="133"/>
      <c r="FL74" s="133"/>
      <c r="FM74" s="133"/>
      <c r="FN74" s="133"/>
      <c r="FO74" s="133"/>
      <c r="FP74" s="133"/>
      <c r="FQ74" s="133"/>
      <c r="FR74" s="133"/>
      <c r="FS74" s="133"/>
      <c r="FT74" s="133"/>
      <c r="FU74" s="133"/>
      <c r="FV74" s="133"/>
      <c r="FW74" s="133"/>
      <c r="FX74" s="133"/>
      <c r="FY74" s="133"/>
      <c r="FZ74" s="133"/>
      <c r="GA74" s="133"/>
      <c r="GB74" s="133"/>
      <c r="GC74" s="133"/>
      <c r="GD74" s="133"/>
      <c r="GE74" s="133"/>
      <c r="GF74" s="133"/>
      <c r="GG74" s="133"/>
      <c r="GH74" s="133"/>
      <c r="GI74" s="133"/>
      <c r="GJ74" s="133"/>
      <c r="GK74" s="133"/>
      <c r="GL74" s="133"/>
      <c r="GM74" s="133"/>
      <c r="GN74" s="133"/>
      <c r="GO74" s="133"/>
      <c r="GP74" s="133"/>
      <c r="GQ74" s="133"/>
      <c r="GR74" s="133"/>
      <c r="GS74" s="133"/>
      <c r="GT74" s="133"/>
      <c r="GU74" s="133"/>
      <c r="GV74" s="133"/>
      <c r="GW74" s="133"/>
      <c r="GX74" s="133"/>
      <c r="GY74" s="133"/>
      <c r="GZ74" s="133"/>
      <c r="HA74" s="133"/>
      <c r="HB74" s="133"/>
      <c r="HC74" s="133"/>
      <c r="HD74" s="133"/>
      <c r="HE74" s="133"/>
      <c r="HF74" s="133"/>
      <c r="HG74" s="133"/>
      <c r="HH74" s="133"/>
      <c r="HI74" s="133"/>
      <c r="HJ74" s="133"/>
      <c r="HK74" s="133"/>
      <c r="HL74" s="133"/>
      <c r="HM74" s="133"/>
      <c r="HN74" s="133"/>
      <c r="HO74" s="133"/>
      <c r="HP74" s="133"/>
      <c r="HQ74" s="133"/>
    </row>
    <row r="75" spans="1:225" s="178" customFormat="1" ht="21.75" customHeight="1">
      <c r="A75" s="177" t="s">
        <v>138</v>
      </c>
      <c r="D75" s="208"/>
      <c r="E75" s="197"/>
      <c r="F75" s="208"/>
      <c r="K75" s="179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  <c r="AB75" s="180"/>
      <c r="AC75" s="180"/>
      <c r="AD75" s="180"/>
      <c r="AE75" s="180"/>
      <c r="AF75" s="180"/>
      <c r="AG75" s="180"/>
      <c r="AH75" s="180"/>
      <c r="AI75" s="180"/>
      <c r="AJ75" s="180"/>
      <c r="AK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  <c r="AX75" s="180"/>
      <c r="AY75" s="180"/>
      <c r="AZ75" s="180"/>
      <c r="BA75" s="180"/>
      <c r="BB75" s="180"/>
      <c r="BC75" s="180"/>
      <c r="BD75" s="180"/>
      <c r="BE75" s="180"/>
      <c r="BF75" s="180"/>
      <c r="BG75" s="180"/>
      <c r="BH75" s="180"/>
      <c r="BI75" s="180"/>
      <c r="BJ75" s="180"/>
      <c r="BK75" s="180"/>
      <c r="BL75" s="180"/>
      <c r="BM75" s="180"/>
      <c r="BN75" s="180"/>
      <c r="BO75" s="180"/>
      <c r="BP75" s="180"/>
      <c r="BQ75" s="180"/>
      <c r="BR75" s="180"/>
      <c r="BS75" s="180"/>
      <c r="BT75" s="180"/>
      <c r="BU75" s="180"/>
      <c r="BV75" s="180"/>
      <c r="BW75" s="180"/>
      <c r="BX75" s="180"/>
      <c r="BY75" s="180"/>
      <c r="BZ75" s="180"/>
      <c r="CA75" s="180"/>
      <c r="CB75" s="180"/>
      <c r="CC75" s="180"/>
      <c r="CD75" s="180"/>
      <c r="CE75" s="180"/>
      <c r="CF75" s="180"/>
      <c r="CG75" s="180"/>
      <c r="CH75" s="180"/>
      <c r="CI75" s="180"/>
      <c r="CJ75" s="180"/>
      <c r="CK75" s="180"/>
      <c r="CL75" s="180"/>
      <c r="CM75" s="180"/>
      <c r="CN75" s="180"/>
      <c r="CO75" s="180"/>
      <c r="CP75" s="180"/>
      <c r="CQ75" s="180"/>
      <c r="CR75" s="180"/>
      <c r="CS75" s="180"/>
      <c r="CT75" s="180"/>
      <c r="CU75" s="180"/>
      <c r="CV75" s="180"/>
      <c r="CW75" s="180"/>
      <c r="CX75" s="180"/>
      <c r="CY75" s="180"/>
      <c r="CZ75" s="180"/>
      <c r="DA75" s="180"/>
      <c r="DB75" s="180"/>
      <c r="DC75" s="180"/>
      <c r="DD75" s="180"/>
      <c r="DE75" s="180"/>
      <c r="DF75" s="180"/>
      <c r="DG75" s="180"/>
      <c r="DH75" s="180"/>
      <c r="DI75" s="180"/>
      <c r="DJ75" s="180"/>
      <c r="DK75" s="180"/>
      <c r="DL75" s="180"/>
      <c r="DM75" s="180"/>
      <c r="DN75" s="180"/>
      <c r="DO75" s="180"/>
      <c r="DP75" s="180"/>
      <c r="DQ75" s="180"/>
      <c r="DR75" s="180"/>
      <c r="DS75" s="180"/>
      <c r="DT75" s="180"/>
      <c r="DU75" s="180"/>
      <c r="DV75" s="180"/>
      <c r="DW75" s="180"/>
      <c r="DX75" s="180"/>
      <c r="DY75" s="180"/>
      <c r="DZ75" s="180"/>
      <c r="EA75" s="180"/>
      <c r="EB75" s="180"/>
      <c r="EC75" s="180"/>
      <c r="ED75" s="180"/>
      <c r="EE75" s="180"/>
      <c r="EF75" s="180"/>
      <c r="EG75" s="180"/>
      <c r="EH75" s="180"/>
      <c r="EI75" s="180"/>
      <c r="EJ75" s="180"/>
      <c r="EK75" s="180"/>
      <c r="EL75" s="180"/>
      <c r="EM75" s="180"/>
      <c r="EN75" s="180"/>
      <c r="EO75" s="180"/>
      <c r="EP75" s="180"/>
      <c r="EQ75" s="180"/>
      <c r="ER75" s="180"/>
      <c r="ES75" s="180"/>
      <c r="ET75" s="180"/>
      <c r="EU75" s="180"/>
      <c r="EV75" s="180"/>
      <c r="EW75" s="180"/>
      <c r="EX75" s="180"/>
      <c r="EY75" s="180"/>
      <c r="EZ75" s="180"/>
      <c r="FA75" s="180"/>
      <c r="FB75" s="180"/>
      <c r="FC75" s="180"/>
      <c r="FD75" s="180"/>
      <c r="FE75" s="180"/>
      <c r="FF75" s="180"/>
      <c r="FG75" s="180"/>
      <c r="FH75" s="180"/>
      <c r="FI75" s="180"/>
      <c r="FJ75" s="180"/>
      <c r="FK75" s="180"/>
      <c r="FL75" s="180"/>
      <c r="FM75" s="180"/>
      <c r="FN75" s="180"/>
      <c r="FO75" s="180"/>
      <c r="FP75" s="180"/>
      <c r="FQ75" s="180"/>
      <c r="FR75" s="180"/>
      <c r="FS75" s="180"/>
      <c r="FT75" s="180"/>
      <c r="FU75" s="180"/>
      <c r="FV75" s="180"/>
      <c r="FW75" s="180"/>
      <c r="FX75" s="180"/>
      <c r="FY75" s="180"/>
      <c r="FZ75" s="180"/>
      <c r="GA75" s="180"/>
      <c r="GB75" s="180"/>
      <c r="GC75" s="180"/>
      <c r="GD75" s="180"/>
      <c r="GE75" s="180"/>
      <c r="GF75" s="180"/>
      <c r="GG75" s="180"/>
      <c r="GH75" s="180"/>
      <c r="GI75" s="180"/>
      <c r="GJ75" s="180"/>
      <c r="GK75" s="180"/>
      <c r="GL75" s="180"/>
      <c r="GM75" s="180"/>
      <c r="GN75" s="180"/>
      <c r="GO75" s="180"/>
      <c r="GP75" s="180"/>
      <c r="GQ75" s="180"/>
      <c r="GR75" s="180"/>
      <c r="GS75" s="180"/>
      <c r="GT75" s="180"/>
      <c r="GU75" s="180"/>
      <c r="GV75" s="180"/>
      <c r="GW75" s="180"/>
      <c r="GX75" s="180"/>
      <c r="GY75" s="180"/>
      <c r="GZ75" s="180"/>
      <c r="HA75" s="180"/>
      <c r="HB75" s="180"/>
      <c r="HC75" s="180"/>
      <c r="HD75" s="180"/>
      <c r="HE75" s="180"/>
      <c r="HF75" s="180"/>
      <c r="HG75" s="180"/>
      <c r="HH75" s="180"/>
      <c r="HI75" s="180"/>
      <c r="HJ75" s="180"/>
      <c r="HK75" s="180"/>
      <c r="HL75" s="180"/>
      <c r="HM75" s="180"/>
      <c r="HN75" s="180"/>
      <c r="HO75" s="180"/>
      <c r="HP75" s="180"/>
      <c r="HQ75" s="180"/>
    </row>
    <row r="76" spans="1:225" s="1" customFormat="1">
      <c r="B76" s="291" t="str">
        <f>VLOOKUP($J$1,'ENTRI NILAI PILIH TAB INI'!$A$9:$AU$51,46)</f>
        <v>Lebih giat lagi dalam belajar</v>
      </c>
      <c r="C76" s="292"/>
      <c r="D76" s="292"/>
      <c r="E76" s="292"/>
      <c r="F76" s="292"/>
      <c r="G76" s="292"/>
      <c r="H76" s="292"/>
      <c r="I76" s="292"/>
      <c r="J76" s="293"/>
      <c r="K76" s="144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  <c r="AO76" s="133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  <c r="AZ76" s="133"/>
      <c r="BA76" s="133"/>
      <c r="BB76" s="133"/>
      <c r="BC76" s="133"/>
      <c r="BD76" s="133"/>
      <c r="BE76" s="133"/>
      <c r="BF76" s="133"/>
      <c r="BG76" s="133"/>
      <c r="BH76" s="133"/>
      <c r="BI76" s="133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  <c r="CT76" s="133"/>
      <c r="CU76" s="133"/>
      <c r="CV76" s="133"/>
      <c r="CW76" s="133"/>
      <c r="CX76" s="133"/>
      <c r="CY76" s="133"/>
      <c r="CZ76" s="133"/>
      <c r="DA76" s="133"/>
      <c r="DB76" s="133"/>
      <c r="DC76" s="133"/>
      <c r="DD76" s="133"/>
      <c r="DE76" s="133"/>
      <c r="DF76" s="133"/>
      <c r="DG76" s="133"/>
      <c r="DH76" s="133"/>
      <c r="DI76" s="133"/>
      <c r="DJ76" s="133"/>
      <c r="DK76" s="133"/>
      <c r="DL76" s="133"/>
      <c r="DM76" s="133"/>
      <c r="DN76" s="133"/>
      <c r="DO76" s="133"/>
      <c r="DP76" s="133"/>
      <c r="DQ76" s="133"/>
      <c r="DR76" s="133"/>
      <c r="DS76" s="133"/>
      <c r="DT76" s="133"/>
      <c r="DU76" s="133"/>
      <c r="DV76" s="133"/>
      <c r="DW76" s="133"/>
      <c r="DX76" s="133"/>
      <c r="DY76" s="133"/>
      <c r="DZ76" s="133"/>
      <c r="EA76" s="133"/>
      <c r="EB76" s="133"/>
      <c r="EC76" s="133"/>
      <c r="ED76" s="133"/>
      <c r="EE76" s="133"/>
      <c r="EF76" s="133"/>
      <c r="EG76" s="133"/>
      <c r="EH76" s="133"/>
      <c r="EI76" s="133"/>
      <c r="EJ76" s="133"/>
      <c r="EK76" s="133"/>
      <c r="EL76" s="133"/>
      <c r="EM76" s="133"/>
      <c r="EN76" s="133"/>
      <c r="EO76" s="133"/>
      <c r="EP76" s="133"/>
      <c r="EQ76" s="133"/>
      <c r="ER76" s="133"/>
      <c r="ES76" s="133"/>
      <c r="ET76" s="133"/>
      <c r="EU76" s="133"/>
      <c r="EV76" s="133"/>
      <c r="EW76" s="133"/>
      <c r="EX76" s="133"/>
      <c r="EY76" s="133"/>
      <c r="EZ76" s="133"/>
      <c r="FA76" s="133"/>
      <c r="FB76" s="133"/>
      <c r="FC76" s="133"/>
      <c r="FD76" s="133"/>
      <c r="FE76" s="133"/>
      <c r="FF76" s="133"/>
      <c r="FG76" s="133"/>
      <c r="FH76" s="133"/>
      <c r="FI76" s="133"/>
      <c r="FJ76" s="133"/>
      <c r="FK76" s="133"/>
      <c r="FL76" s="133"/>
      <c r="FM76" s="133"/>
      <c r="FN76" s="133"/>
      <c r="FO76" s="133"/>
      <c r="FP76" s="133"/>
      <c r="FQ76" s="133"/>
      <c r="FR76" s="133"/>
      <c r="FS76" s="133"/>
      <c r="FT76" s="133"/>
      <c r="FU76" s="133"/>
      <c r="FV76" s="133"/>
      <c r="FW76" s="133"/>
      <c r="FX76" s="133"/>
      <c r="FY76" s="133"/>
      <c r="FZ76" s="133"/>
      <c r="GA76" s="133"/>
      <c r="GB76" s="133"/>
      <c r="GC76" s="133"/>
      <c r="GD76" s="133"/>
      <c r="GE76" s="133"/>
      <c r="GF76" s="133"/>
      <c r="GG76" s="133"/>
      <c r="GH76" s="133"/>
      <c r="GI76" s="133"/>
      <c r="GJ76" s="133"/>
      <c r="GK76" s="133"/>
      <c r="GL76" s="133"/>
      <c r="GM76" s="133"/>
      <c r="GN76" s="133"/>
      <c r="GO76" s="133"/>
      <c r="GP76" s="133"/>
      <c r="GQ76" s="133"/>
      <c r="GR76" s="133"/>
      <c r="GS76" s="133"/>
      <c r="GT76" s="133"/>
      <c r="GU76" s="133"/>
      <c r="GV76" s="133"/>
      <c r="GW76" s="133"/>
      <c r="GX76" s="133"/>
      <c r="GY76" s="133"/>
      <c r="GZ76" s="133"/>
      <c r="HA76" s="133"/>
      <c r="HB76" s="133"/>
      <c r="HC76" s="133"/>
      <c r="HD76" s="133"/>
      <c r="HE76" s="133"/>
      <c r="HF76" s="133"/>
      <c r="HG76" s="133"/>
      <c r="HH76" s="133"/>
      <c r="HI76" s="133"/>
      <c r="HJ76" s="133"/>
      <c r="HK76" s="133"/>
      <c r="HL76" s="133"/>
      <c r="HM76" s="133"/>
      <c r="HN76" s="133"/>
      <c r="HO76" s="133"/>
      <c r="HP76" s="133"/>
      <c r="HQ76" s="133"/>
    </row>
    <row r="77" spans="1:225" s="1" customFormat="1">
      <c r="B77" s="294"/>
      <c r="C77" s="295"/>
      <c r="D77" s="295"/>
      <c r="E77" s="295"/>
      <c r="F77" s="295"/>
      <c r="G77" s="295"/>
      <c r="H77" s="295"/>
      <c r="I77" s="295"/>
      <c r="J77" s="296"/>
      <c r="K77" s="144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  <c r="AM77" s="133"/>
      <c r="AN77" s="133"/>
      <c r="AO77" s="133"/>
      <c r="AP77" s="133"/>
      <c r="AQ77" s="133"/>
      <c r="AR77" s="133"/>
      <c r="AS77" s="133"/>
      <c r="AT77" s="133"/>
      <c r="AU77" s="133"/>
      <c r="AV77" s="133"/>
      <c r="AW77" s="133"/>
      <c r="AX77" s="133"/>
      <c r="AY77" s="133"/>
      <c r="AZ77" s="133"/>
      <c r="BA77" s="133"/>
      <c r="BB77" s="133"/>
      <c r="BC77" s="133"/>
      <c r="BD77" s="133"/>
      <c r="BE77" s="133"/>
      <c r="BF77" s="133"/>
      <c r="BG77" s="133"/>
      <c r="BH77" s="133"/>
      <c r="BI77" s="133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  <c r="CT77" s="133"/>
      <c r="CU77" s="133"/>
      <c r="CV77" s="133"/>
      <c r="CW77" s="133"/>
      <c r="CX77" s="133"/>
      <c r="CY77" s="133"/>
      <c r="CZ77" s="133"/>
      <c r="DA77" s="133"/>
      <c r="DB77" s="133"/>
      <c r="DC77" s="133"/>
      <c r="DD77" s="133"/>
      <c r="DE77" s="133"/>
      <c r="DF77" s="133"/>
      <c r="DG77" s="133"/>
      <c r="DH77" s="133"/>
      <c r="DI77" s="133"/>
      <c r="DJ77" s="133"/>
      <c r="DK77" s="133"/>
      <c r="DL77" s="133"/>
      <c r="DM77" s="133"/>
      <c r="DN77" s="133"/>
      <c r="DO77" s="133"/>
      <c r="DP77" s="133"/>
      <c r="DQ77" s="133"/>
      <c r="DR77" s="133"/>
      <c r="DS77" s="133"/>
      <c r="DT77" s="133"/>
      <c r="DU77" s="133"/>
      <c r="DV77" s="133"/>
      <c r="DW77" s="133"/>
      <c r="DX77" s="133"/>
      <c r="DY77" s="133"/>
      <c r="DZ77" s="133"/>
      <c r="EA77" s="133"/>
      <c r="EB77" s="133"/>
      <c r="EC77" s="133"/>
      <c r="ED77" s="133"/>
      <c r="EE77" s="133"/>
      <c r="EF77" s="133"/>
      <c r="EG77" s="133"/>
      <c r="EH77" s="133"/>
      <c r="EI77" s="133"/>
      <c r="EJ77" s="133"/>
      <c r="EK77" s="133"/>
      <c r="EL77" s="133"/>
      <c r="EM77" s="133"/>
      <c r="EN77" s="133"/>
      <c r="EO77" s="133"/>
      <c r="EP77" s="133"/>
      <c r="EQ77" s="133"/>
      <c r="ER77" s="133"/>
      <c r="ES77" s="133"/>
      <c r="ET77" s="133"/>
      <c r="EU77" s="133"/>
      <c r="EV77" s="133"/>
      <c r="EW77" s="133"/>
      <c r="EX77" s="133"/>
      <c r="EY77" s="133"/>
      <c r="EZ77" s="133"/>
      <c r="FA77" s="133"/>
      <c r="FB77" s="133"/>
      <c r="FC77" s="133"/>
      <c r="FD77" s="133"/>
      <c r="FE77" s="133"/>
      <c r="FF77" s="133"/>
      <c r="FG77" s="133"/>
      <c r="FH77" s="133"/>
      <c r="FI77" s="133"/>
      <c r="FJ77" s="133"/>
      <c r="FK77" s="133"/>
      <c r="FL77" s="133"/>
      <c r="FM77" s="133"/>
      <c r="FN77" s="133"/>
      <c r="FO77" s="133"/>
      <c r="FP77" s="133"/>
      <c r="FQ77" s="133"/>
      <c r="FR77" s="133"/>
      <c r="FS77" s="133"/>
      <c r="FT77" s="133"/>
      <c r="FU77" s="133"/>
      <c r="FV77" s="133"/>
      <c r="FW77" s="133"/>
      <c r="FX77" s="133"/>
      <c r="FY77" s="133"/>
      <c r="FZ77" s="133"/>
      <c r="GA77" s="133"/>
      <c r="GB77" s="133"/>
      <c r="GC77" s="133"/>
      <c r="GD77" s="133"/>
      <c r="GE77" s="133"/>
      <c r="GF77" s="133"/>
      <c r="GG77" s="133"/>
      <c r="GH77" s="133"/>
      <c r="GI77" s="133"/>
      <c r="GJ77" s="133"/>
      <c r="GK77" s="133"/>
      <c r="GL77" s="133"/>
      <c r="GM77" s="133"/>
      <c r="GN77" s="133"/>
      <c r="GO77" s="133"/>
      <c r="GP77" s="133"/>
      <c r="GQ77" s="133"/>
      <c r="GR77" s="133"/>
      <c r="GS77" s="133"/>
      <c r="GT77" s="133"/>
      <c r="GU77" s="133"/>
      <c r="GV77" s="133"/>
      <c r="GW77" s="133"/>
      <c r="GX77" s="133"/>
      <c r="GY77" s="133"/>
      <c r="GZ77" s="133"/>
      <c r="HA77" s="133"/>
      <c r="HB77" s="133"/>
      <c r="HC77" s="133"/>
      <c r="HD77" s="133"/>
      <c r="HE77" s="133"/>
      <c r="HF77" s="133"/>
      <c r="HG77" s="133"/>
      <c r="HH77" s="133"/>
      <c r="HI77" s="133"/>
      <c r="HJ77" s="133"/>
      <c r="HK77" s="133"/>
      <c r="HL77" s="133"/>
      <c r="HM77" s="133"/>
      <c r="HN77" s="133"/>
      <c r="HO77" s="133"/>
      <c r="HP77" s="133"/>
      <c r="HQ77" s="133"/>
    </row>
    <row r="78" spans="1:225" s="1" customFormat="1">
      <c r="B78" s="297"/>
      <c r="C78" s="298"/>
      <c r="D78" s="298"/>
      <c r="E78" s="298"/>
      <c r="F78" s="298"/>
      <c r="G78" s="298"/>
      <c r="H78" s="298"/>
      <c r="I78" s="298"/>
      <c r="J78" s="299"/>
      <c r="K78" s="144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  <c r="AP78" s="133"/>
      <c r="AQ78" s="133"/>
      <c r="AR78" s="133"/>
      <c r="AS78" s="133"/>
      <c r="AT78" s="133"/>
      <c r="AU78" s="133"/>
      <c r="AV78" s="133"/>
      <c r="AW78" s="133"/>
      <c r="AX78" s="133"/>
      <c r="AY78" s="133"/>
      <c r="AZ78" s="133"/>
      <c r="BA78" s="133"/>
      <c r="BB78" s="133"/>
      <c r="BC78" s="133"/>
      <c r="BD78" s="133"/>
      <c r="BE78" s="133"/>
      <c r="BF78" s="133"/>
      <c r="BG78" s="133"/>
      <c r="BH78" s="133"/>
      <c r="BI78" s="133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  <c r="CT78" s="133"/>
      <c r="CU78" s="133"/>
      <c r="CV78" s="133"/>
      <c r="CW78" s="133"/>
      <c r="CX78" s="133"/>
      <c r="CY78" s="133"/>
      <c r="CZ78" s="133"/>
      <c r="DA78" s="133"/>
      <c r="DB78" s="133"/>
      <c r="DC78" s="133"/>
      <c r="DD78" s="133"/>
      <c r="DE78" s="133"/>
      <c r="DF78" s="133"/>
      <c r="DG78" s="133"/>
      <c r="DH78" s="133"/>
      <c r="DI78" s="133"/>
      <c r="DJ78" s="133"/>
      <c r="DK78" s="133"/>
      <c r="DL78" s="133"/>
      <c r="DM78" s="133"/>
      <c r="DN78" s="133"/>
      <c r="DO78" s="133"/>
      <c r="DP78" s="133"/>
      <c r="DQ78" s="133"/>
      <c r="DR78" s="133"/>
      <c r="DS78" s="133"/>
      <c r="DT78" s="133"/>
      <c r="DU78" s="133"/>
      <c r="DV78" s="133"/>
      <c r="DW78" s="133"/>
      <c r="DX78" s="133"/>
      <c r="DY78" s="133"/>
      <c r="DZ78" s="133"/>
      <c r="EA78" s="133"/>
      <c r="EB78" s="133"/>
      <c r="EC78" s="133"/>
      <c r="ED78" s="133"/>
      <c r="EE78" s="133"/>
      <c r="EF78" s="133"/>
      <c r="EG78" s="133"/>
      <c r="EH78" s="133"/>
      <c r="EI78" s="133"/>
      <c r="EJ78" s="133"/>
      <c r="EK78" s="133"/>
      <c r="EL78" s="133"/>
      <c r="EM78" s="133"/>
      <c r="EN78" s="133"/>
      <c r="EO78" s="133"/>
      <c r="EP78" s="133"/>
      <c r="EQ78" s="133"/>
      <c r="ER78" s="133"/>
      <c r="ES78" s="133"/>
      <c r="ET78" s="133"/>
      <c r="EU78" s="133"/>
      <c r="EV78" s="133"/>
      <c r="EW78" s="133"/>
      <c r="EX78" s="133"/>
      <c r="EY78" s="133"/>
      <c r="EZ78" s="133"/>
      <c r="FA78" s="133"/>
      <c r="FB78" s="133"/>
      <c r="FC78" s="133"/>
      <c r="FD78" s="133"/>
      <c r="FE78" s="133"/>
      <c r="FF78" s="133"/>
      <c r="FG78" s="133"/>
      <c r="FH78" s="133"/>
      <c r="FI78" s="133"/>
      <c r="FJ78" s="133"/>
      <c r="FK78" s="133"/>
      <c r="FL78" s="133"/>
      <c r="FM78" s="133"/>
      <c r="FN78" s="133"/>
      <c r="FO78" s="133"/>
      <c r="FP78" s="133"/>
      <c r="FQ78" s="133"/>
      <c r="FR78" s="133"/>
      <c r="FS78" s="133"/>
      <c r="FT78" s="133"/>
      <c r="FU78" s="133"/>
      <c r="FV78" s="133"/>
      <c r="FW78" s="133"/>
      <c r="FX78" s="133"/>
      <c r="FY78" s="133"/>
      <c r="FZ78" s="133"/>
      <c r="GA78" s="133"/>
      <c r="GB78" s="133"/>
      <c r="GC78" s="133"/>
      <c r="GD78" s="133"/>
      <c r="GE78" s="133"/>
      <c r="GF78" s="133"/>
      <c r="GG78" s="133"/>
      <c r="GH78" s="133"/>
      <c r="GI78" s="133"/>
      <c r="GJ78" s="133"/>
      <c r="GK78" s="133"/>
      <c r="GL78" s="133"/>
      <c r="GM78" s="133"/>
      <c r="GN78" s="133"/>
      <c r="GO78" s="133"/>
      <c r="GP78" s="133"/>
      <c r="GQ78" s="133"/>
      <c r="GR78" s="133"/>
      <c r="GS78" s="133"/>
      <c r="GT78" s="133"/>
      <c r="GU78" s="133"/>
      <c r="GV78" s="133"/>
      <c r="GW78" s="133"/>
      <c r="GX78" s="133"/>
      <c r="GY78" s="133"/>
      <c r="GZ78" s="133"/>
      <c r="HA78" s="133"/>
      <c r="HB78" s="133"/>
      <c r="HC78" s="133"/>
      <c r="HD78" s="133"/>
      <c r="HE78" s="133"/>
      <c r="HF78" s="133"/>
      <c r="HG78" s="133"/>
      <c r="HH78" s="133"/>
      <c r="HI78" s="133"/>
      <c r="HJ78" s="133"/>
      <c r="HK78" s="133"/>
      <c r="HL78" s="133"/>
      <c r="HM78" s="133"/>
      <c r="HN78" s="133"/>
      <c r="HO78" s="133"/>
      <c r="HP78" s="133"/>
      <c r="HQ78" s="133"/>
    </row>
    <row r="79" spans="1:225" s="187" customFormat="1" ht="27.75" customHeight="1">
      <c r="A79" s="198" t="s">
        <v>139</v>
      </c>
      <c r="D79" s="209"/>
      <c r="E79" s="194"/>
      <c r="F79" s="209"/>
      <c r="K79" s="185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86"/>
      <c r="BM79" s="186"/>
      <c r="BN79" s="186"/>
      <c r="BO79" s="186"/>
      <c r="BP79" s="186"/>
      <c r="BQ79" s="186"/>
      <c r="BR79" s="186"/>
      <c r="BS79" s="186"/>
      <c r="BT79" s="186"/>
      <c r="BU79" s="186"/>
      <c r="BV79" s="186"/>
      <c r="BW79" s="186"/>
      <c r="BX79" s="186"/>
      <c r="BY79" s="186"/>
      <c r="BZ79" s="186"/>
      <c r="CA79" s="186"/>
      <c r="CB79" s="186"/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6"/>
      <c r="DC79" s="186"/>
      <c r="DD79" s="186"/>
      <c r="DE79" s="186"/>
      <c r="DF79" s="186"/>
      <c r="DG79" s="186"/>
      <c r="DH79" s="186"/>
      <c r="DI79" s="186"/>
      <c r="DJ79" s="186"/>
      <c r="DK79" s="186"/>
      <c r="DL79" s="186"/>
      <c r="DM79" s="186"/>
      <c r="DN79" s="186"/>
      <c r="DO79" s="186"/>
      <c r="DP79" s="186"/>
      <c r="DQ79" s="186"/>
      <c r="DR79" s="186"/>
      <c r="DS79" s="186"/>
      <c r="DT79" s="186"/>
      <c r="DU79" s="186"/>
      <c r="DV79" s="186"/>
      <c r="DW79" s="186"/>
      <c r="DX79" s="186"/>
      <c r="DY79" s="186"/>
      <c r="DZ79" s="186"/>
      <c r="EA79" s="186"/>
      <c r="EB79" s="186"/>
      <c r="EC79" s="186"/>
      <c r="ED79" s="186"/>
      <c r="EE79" s="186"/>
      <c r="EF79" s="186"/>
      <c r="EG79" s="186"/>
      <c r="EH79" s="186"/>
      <c r="EI79" s="186"/>
      <c r="EJ79" s="186"/>
      <c r="EK79" s="186"/>
      <c r="EL79" s="186"/>
      <c r="EM79" s="186"/>
      <c r="EN79" s="186"/>
      <c r="EO79" s="186"/>
      <c r="EP79" s="186"/>
      <c r="EQ79" s="186"/>
      <c r="ER79" s="186"/>
      <c r="ES79" s="186"/>
      <c r="ET79" s="186"/>
      <c r="EU79" s="186"/>
      <c r="EV79" s="186"/>
      <c r="EW79" s="186"/>
      <c r="EX79" s="186"/>
      <c r="EY79" s="186"/>
      <c r="EZ79" s="186"/>
      <c r="FA79" s="186"/>
      <c r="FB79" s="186"/>
      <c r="FC79" s="186"/>
      <c r="FD79" s="186"/>
      <c r="FE79" s="186"/>
      <c r="FF79" s="186"/>
      <c r="FG79" s="186"/>
      <c r="FH79" s="186"/>
      <c r="FI79" s="186"/>
      <c r="FJ79" s="186"/>
      <c r="FK79" s="186"/>
      <c r="FL79" s="186"/>
      <c r="FM79" s="186"/>
      <c r="FN79" s="186"/>
      <c r="FO79" s="186"/>
      <c r="FP79" s="186"/>
      <c r="FQ79" s="186"/>
      <c r="FR79" s="186"/>
      <c r="FS79" s="186"/>
      <c r="FT79" s="186"/>
      <c r="FU79" s="186"/>
      <c r="FV79" s="186"/>
      <c r="FW79" s="186"/>
      <c r="FX79" s="186"/>
      <c r="FY79" s="186"/>
      <c r="FZ79" s="186"/>
      <c r="GA79" s="186"/>
      <c r="GB79" s="186"/>
      <c r="GC79" s="186"/>
      <c r="GD79" s="186"/>
      <c r="GE79" s="186"/>
      <c r="GF79" s="186"/>
      <c r="GG79" s="186"/>
      <c r="GH79" s="186"/>
      <c r="GI79" s="186"/>
      <c r="GJ79" s="186"/>
      <c r="GK79" s="186"/>
      <c r="GL79" s="186"/>
      <c r="GM79" s="186"/>
      <c r="GN79" s="186"/>
      <c r="GO79" s="186"/>
      <c r="GP79" s="186"/>
      <c r="GQ79" s="186"/>
      <c r="GR79" s="186"/>
      <c r="GS79" s="186"/>
      <c r="GT79" s="186"/>
      <c r="GU79" s="186"/>
      <c r="GV79" s="186"/>
      <c r="GW79" s="186"/>
      <c r="GX79" s="186"/>
      <c r="GY79" s="186"/>
      <c r="GZ79" s="186"/>
      <c r="HA79" s="186"/>
      <c r="HB79" s="186"/>
      <c r="HC79" s="186"/>
      <c r="HD79" s="186"/>
      <c r="HE79" s="186"/>
      <c r="HF79" s="186"/>
      <c r="HG79" s="186"/>
      <c r="HH79" s="186"/>
      <c r="HI79" s="186"/>
      <c r="HJ79" s="186"/>
      <c r="HK79" s="186"/>
      <c r="HL79" s="186"/>
      <c r="HM79" s="186"/>
      <c r="HN79" s="186"/>
      <c r="HO79" s="186"/>
      <c r="HP79" s="186"/>
      <c r="HQ79" s="186"/>
    </row>
    <row r="80" spans="1:225" s="1" customFormat="1">
      <c r="B80" s="300"/>
      <c r="C80" s="301"/>
      <c r="D80" s="301"/>
      <c r="E80" s="301"/>
      <c r="F80" s="301"/>
      <c r="G80" s="301"/>
      <c r="H80" s="301"/>
      <c r="I80" s="301"/>
      <c r="J80" s="302"/>
      <c r="K80" s="144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  <c r="AP80" s="133"/>
      <c r="AQ80" s="133"/>
      <c r="AR80" s="133"/>
      <c r="AS80" s="133"/>
      <c r="AT80" s="133"/>
      <c r="AU80" s="133"/>
      <c r="AV80" s="133"/>
      <c r="AW80" s="133"/>
      <c r="AX80" s="133"/>
      <c r="AY80" s="133"/>
      <c r="AZ80" s="133"/>
      <c r="BA80" s="133"/>
      <c r="BB80" s="133"/>
      <c r="BC80" s="133"/>
      <c r="BD80" s="133"/>
      <c r="BE80" s="133"/>
      <c r="BF80" s="133"/>
      <c r="BG80" s="133"/>
      <c r="BH80" s="133"/>
      <c r="BI80" s="133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  <c r="CT80" s="133"/>
      <c r="CU80" s="133"/>
      <c r="CV80" s="133"/>
      <c r="CW80" s="133"/>
      <c r="CX80" s="133"/>
      <c r="CY80" s="133"/>
      <c r="CZ80" s="133"/>
      <c r="DA80" s="133"/>
      <c r="DB80" s="133"/>
      <c r="DC80" s="133"/>
      <c r="DD80" s="133"/>
      <c r="DE80" s="133"/>
      <c r="DF80" s="133"/>
      <c r="DG80" s="133"/>
      <c r="DH80" s="133"/>
      <c r="DI80" s="133"/>
      <c r="DJ80" s="133"/>
      <c r="DK80" s="133"/>
      <c r="DL80" s="133"/>
      <c r="DM80" s="133"/>
      <c r="DN80" s="133"/>
      <c r="DO80" s="133"/>
      <c r="DP80" s="133"/>
      <c r="DQ80" s="133"/>
      <c r="DR80" s="133"/>
      <c r="DS80" s="133"/>
      <c r="DT80" s="133"/>
      <c r="DU80" s="133"/>
      <c r="DV80" s="133"/>
      <c r="DW80" s="133"/>
      <c r="DX80" s="133"/>
      <c r="DY80" s="133"/>
      <c r="DZ80" s="133"/>
      <c r="EA80" s="133"/>
      <c r="EB80" s="133"/>
      <c r="EC80" s="133"/>
      <c r="ED80" s="133"/>
      <c r="EE80" s="133"/>
      <c r="EF80" s="133"/>
      <c r="EG80" s="133"/>
      <c r="EH80" s="133"/>
      <c r="EI80" s="133"/>
      <c r="EJ80" s="133"/>
      <c r="EK80" s="133"/>
      <c r="EL80" s="133"/>
      <c r="EM80" s="133"/>
      <c r="EN80" s="133"/>
      <c r="EO80" s="133"/>
      <c r="EP80" s="133"/>
      <c r="EQ80" s="133"/>
      <c r="ER80" s="133"/>
      <c r="ES80" s="133"/>
      <c r="ET80" s="133"/>
      <c r="EU80" s="133"/>
      <c r="EV80" s="133"/>
      <c r="EW80" s="133"/>
      <c r="EX80" s="133"/>
      <c r="EY80" s="133"/>
      <c r="EZ80" s="133"/>
      <c r="FA80" s="133"/>
      <c r="FB80" s="133"/>
      <c r="FC80" s="133"/>
      <c r="FD80" s="133"/>
      <c r="FE80" s="133"/>
      <c r="FF80" s="133"/>
      <c r="FG80" s="133"/>
      <c r="FH80" s="133"/>
      <c r="FI80" s="133"/>
      <c r="FJ80" s="133"/>
      <c r="FK80" s="133"/>
      <c r="FL80" s="133"/>
      <c r="FM80" s="133"/>
      <c r="FN80" s="133"/>
      <c r="FO80" s="133"/>
      <c r="FP80" s="133"/>
      <c r="FQ80" s="133"/>
      <c r="FR80" s="133"/>
      <c r="FS80" s="133"/>
      <c r="FT80" s="133"/>
      <c r="FU80" s="133"/>
      <c r="FV80" s="133"/>
      <c r="FW80" s="133"/>
      <c r="FX80" s="133"/>
      <c r="FY80" s="133"/>
      <c r="FZ80" s="133"/>
      <c r="GA80" s="133"/>
      <c r="GB80" s="133"/>
      <c r="GC80" s="133"/>
      <c r="GD80" s="133"/>
      <c r="GE80" s="133"/>
      <c r="GF80" s="133"/>
      <c r="GG80" s="133"/>
      <c r="GH80" s="133"/>
      <c r="GI80" s="133"/>
      <c r="GJ80" s="133"/>
      <c r="GK80" s="133"/>
      <c r="GL80" s="133"/>
      <c r="GM80" s="133"/>
      <c r="GN80" s="133"/>
      <c r="GO80" s="133"/>
      <c r="GP80" s="133"/>
      <c r="GQ80" s="133"/>
      <c r="GR80" s="133"/>
      <c r="GS80" s="133"/>
      <c r="GT80" s="133"/>
      <c r="GU80" s="133"/>
      <c r="GV80" s="133"/>
      <c r="GW80" s="133"/>
      <c r="GX80" s="133"/>
      <c r="GY80" s="133"/>
      <c r="GZ80" s="133"/>
      <c r="HA80" s="133"/>
      <c r="HB80" s="133"/>
      <c r="HC80" s="133"/>
      <c r="HD80" s="133"/>
      <c r="HE80" s="133"/>
      <c r="HF80" s="133"/>
      <c r="HG80" s="133"/>
      <c r="HH80" s="133"/>
      <c r="HI80" s="133"/>
      <c r="HJ80" s="133"/>
      <c r="HK80" s="133"/>
      <c r="HL80" s="133"/>
      <c r="HM80" s="133"/>
      <c r="HN80" s="133"/>
      <c r="HO80" s="133"/>
      <c r="HP80" s="133"/>
      <c r="HQ80" s="133"/>
    </row>
    <row r="81" spans="2:225" s="1" customFormat="1">
      <c r="B81" s="303"/>
      <c r="C81" s="304"/>
      <c r="D81" s="304"/>
      <c r="E81" s="304"/>
      <c r="F81" s="304"/>
      <c r="G81" s="304"/>
      <c r="H81" s="304"/>
      <c r="I81" s="304"/>
      <c r="J81" s="305"/>
      <c r="K81" s="144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  <c r="AS81" s="133"/>
      <c r="AT81" s="133"/>
      <c r="AU81" s="133"/>
      <c r="AV81" s="133"/>
      <c r="AW81" s="133"/>
      <c r="AX81" s="133"/>
      <c r="AY81" s="133"/>
      <c r="AZ81" s="133"/>
      <c r="BA81" s="133"/>
      <c r="BB81" s="133"/>
      <c r="BC81" s="133"/>
      <c r="BD81" s="133"/>
      <c r="BE81" s="133"/>
      <c r="BF81" s="133"/>
      <c r="BG81" s="133"/>
      <c r="BH81" s="133"/>
      <c r="BI81" s="133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  <c r="CT81" s="133"/>
      <c r="CU81" s="133"/>
      <c r="CV81" s="133"/>
      <c r="CW81" s="133"/>
      <c r="CX81" s="133"/>
      <c r="CY81" s="133"/>
      <c r="CZ81" s="133"/>
      <c r="DA81" s="133"/>
      <c r="DB81" s="133"/>
      <c r="DC81" s="133"/>
      <c r="DD81" s="133"/>
      <c r="DE81" s="133"/>
      <c r="DF81" s="133"/>
      <c r="DG81" s="133"/>
      <c r="DH81" s="133"/>
      <c r="DI81" s="133"/>
      <c r="DJ81" s="133"/>
      <c r="DK81" s="133"/>
      <c r="DL81" s="133"/>
      <c r="DM81" s="133"/>
      <c r="DN81" s="133"/>
      <c r="DO81" s="133"/>
      <c r="DP81" s="133"/>
      <c r="DQ81" s="133"/>
      <c r="DR81" s="133"/>
      <c r="DS81" s="133"/>
      <c r="DT81" s="133"/>
      <c r="DU81" s="133"/>
      <c r="DV81" s="133"/>
      <c r="DW81" s="133"/>
      <c r="DX81" s="133"/>
      <c r="DY81" s="133"/>
      <c r="DZ81" s="133"/>
      <c r="EA81" s="133"/>
      <c r="EB81" s="133"/>
      <c r="EC81" s="133"/>
      <c r="ED81" s="133"/>
      <c r="EE81" s="133"/>
      <c r="EF81" s="133"/>
      <c r="EG81" s="133"/>
      <c r="EH81" s="133"/>
      <c r="EI81" s="133"/>
      <c r="EJ81" s="133"/>
      <c r="EK81" s="133"/>
      <c r="EL81" s="133"/>
      <c r="EM81" s="133"/>
      <c r="EN81" s="133"/>
      <c r="EO81" s="133"/>
      <c r="EP81" s="133"/>
      <c r="EQ81" s="133"/>
      <c r="ER81" s="133"/>
      <c r="ES81" s="133"/>
      <c r="ET81" s="133"/>
      <c r="EU81" s="133"/>
      <c r="EV81" s="133"/>
      <c r="EW81" s="133"/>
      <c r="EX81" s="133"/>
      <c r="EY81" s="133"/>
      <c r="EZ81" s="133"/>
      <c r="FA81" s="133"/>
      <c r="FB81" s="133"/>
      <c r="FC81" s="133"/>
      <c r="FD81" s="133"/>
      <c r="FE81" s="133"/>
      <c r="FF81" s="133"/>
      <c r="FG81" s="133"/>
      <c r="FH81" s="133"/>
      <c r="FI81" s="133"/>
      <c r="FJ81" s="133"/>
      <c r="FK81" s="133"/>
      <c r="FL81" s="133"/>
      <c r="FM81" s="133"/>
      <c r="FN81" s="133"/>
      <c r="FO81" s="133"/>
      <c r="FP81" s="133"/>
      <c r="FQ81" s="133"/>
      <c r="FR81" s="133"/>
      <c r="FS81" s="133"/>
      <c r="FT81" s="133"/>
      <c r="FU81" s="133"/>
      <c r="FV81" s="133"/>
      <c r="FW81" s="133"/>
      <c r="FX81" s="133"/>
      <c r="FY81" s="133"/>
      <c r="FZ81" s="133"/>
      <c r="GA81" s="133"/>
      <c r="GB81" s="133"/>
      <c r="GC81" s="133"/>
      <c r="GD81" s="133"/>
      <c r="GE81" s="133"/>
      <c r="GF81" s="133"/>
      <c r="GG81" s="133"/>
      <c r="GH81" s="133"/>
      <c r="GI81" s="133"/>
      <c r="GJ81" s="133"/>
      <c r="GK81" s="133"/>
      <c r="GL81" s="133"/>
      <c r="GM81" s="133"/>
      <c r="GN81" s="133"/>
      <c r="GO81" s="133"/>
      <c r="GP81" s="133"/>
      <c r="GQ81" s="133"/>
      <c r="GR81" s="133"/>
      <c r="GS81" s="133"/>
      <c r="GT81" s="133"/>
      <c r="GU81" s="133"/>
      <c r="GV81" s="133"/>
      <c r="GW81" s="133"/>
      <c r="GX81" s="133"/>
      <c r="GY81" s="133"/>
      <c r="GZ81" s="133"/>
      <c r="HA81" s="133"/>
      <c r="HB81" s="133"/>
      <c r="HC81" s="133"/>
      <c r="HD81" s="133"/>
      <c r="HE81" s="133"/>
      <c r="HF81" s="133"/>
      <c r="HG81" s="133"/>
      <c r="HH81" s="133"/>
      <c r="HI81" s="133"/>
      <c r="HJ81" s="133"/>
      <c r="HK81" s="133"/>
      <c r="HL81" s="133"/>
      <c r="HM81" s="133"/>
      <c r="HN81" s="133"/>
      <c r="HO81" s="133"/>
      <c r="HP81" s="133"/>
      <c r="HQ81" s="133"/>
    </row>
    <row r="82" spans="2:225" s="1" customFormat="1">
      <c r="B82" s="303"/>
      <c r="C82" s="304"/>
      <c r="D82" s="304"/>
      <c r="E82" s="304"/>
      <c r="F82" s="304"/>
      <c r="G82" s="304"/>
      <c r="H82" s="304"/>
      <c r="I82" s="304"/>
      <c r="J82" s="305"/>
      <c r="K82" s="144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  <c r="CT82" s="133"/>
      <c r="CU82" s="133"/>
      <c r="CV82" s="133"/>
      <c r="CW82" s="133"/>
      <c r="CX82" s="133"/>
      <c r="CY82" s="133"/>
      <c r="CZ82" s="133"/>
      <c r="DA82" s="133"/>
      <c r="DB82" s="133"/>
      <c r="DC82" s="133"/>
      <c r="DD82" s="133"/>
      <c r="DE82" s="133"/>
      <c r="DF82" s="133"/>
      <c r="DG82" s="133"/>
      <c r="DH82" s="133"/>
      <c r="DI82" s="133"/>
      <c r="DJ82" s="133"/>
      <c r="DK82" s="133"/>
      <c r="DL82" s="133"/>
      <c r="DM82" s="133"/>
      <c r="DN82" s="133"/>
      <c r="DO82" s="133"/>
      <c r="DP82" s="133"/>
      <c r="DQ82" s="133"/>
      <c r="DR82" s="133"/>
      <c r="DS82" s="133"/>
      <c r="DT82" s="133"/>
      <c r="DU82" s="133"/>
      <c r="DV82" s="133"/>
      <c r="DW82" s="133"/>
      <c r="DX82" s="133"/>
      <c r="DY82" s="133"/>
      <c r="DZ82" s="133"/>
      <c r="EA82" s="133"/>
      <c r="EB82" s="133"/>
      <c r="EC82" s="133"/>
      <c r="ED82" s="133"/>
      <c r="EE82" s="133"/>
      <c r="EF82" s="133"/>
      <c r="EG82" s="133"/>
      <c r="EH82" s="133"/>
      <c r="EI82" s="133"/>
      <c r="EJ82" s="133"/>
      <c r="EK82" s="133"/>
      <c r="EL82" s="133"/>
      <c r="EM82" s="133"/>
      <c r="EN82" s="133"/>
      <c r="EO82" s="133"/>
      <c r="EP82" s="133"/>
      <c r="EQ82" s="133"/>
      <c r="ER82" s="133"/>
      <c r="ES82" s="133"/>
      <c r="ET82" s="133"/>
      <c r="EU82" s="133"/>
      <c r="EV82" s="133"/>
      <c r="EW82" s="133"/>
      <c r="EX82" s="133"/>
      <c r="EY82" s="133"/>
      <c r="EZ82" s="133"/>
      <c r="FA82" s="133"/>
      <c r="FB82" s="133"/>
      <c r="FC82" s="133"/>
      <c r="FD82" s="133"/>
      <c r="FE82" s="133"/>
      <c r="FF82" s="133"/>
      <c r="FG82" s="133"/>
      <c r="FH82" s="133"/>
      <c r="FI82" s="133"/>
      <c r="FJ82" s="133"/>
      <c r="FK82" s="133"/>
      <c r="FL82" s="133"/>
      <c r="FM82" s="133"/>
      <c r="FN82" s="133"/>
      <c r="FO82" s="133"/>
      <c r="FP82" s="133"/>
      <c r="FQ82" s="133"/>
      <c r="FR82" s="133"/>
      <c r="FS82" s="133"/>
      <c r="FT82" s="133"/>
      <c r="FU82" s="133"/>
      <c r="FV82" s="133"/>
      <c r="FW82" s="133"/>
      <c r="FX82" s="133"/>
      <c r="FY82" s="133"/>
      <c r="FZ82" s="133"/>
      <c r="GA82" s="133"/>
      <c r="GB82" s="133"/>
      <c r="GC82" s="133"/>
      <c r="GD82" s="133"/>
      <c r="GE82" s="133"/>
      <c r="GF82" s="133"/>
      <c r="GG82" s="133"/>
      <c r="GH82" s="133"/>
      <c r="GI82" s="133"/>
      <c r="GJ82" s="133"/>
      <c r="GK82" s="133"/>
      <c r="GL82" s="133"/>
      <c r="GM82" s="133"/>
      <c r="GN82" s="133"/>
      <c r="GO82" s="133"/>
      <c r="GP82" s="133"/>
      <c r="GQ82" s="133"/>
      <c r="GR82" s="133"/>
      <c r="GS82" s="133"/>
      <c r="GT82" s="133"/>
      <c r="GU82" s="133"/>
      <c r="GV82" s="133"/>
      <c r="GW82" s="133"/>
      <c r="GX82" s="133"/>
      <c r="GY82" s="133"/>
      <c r="GZ82" s="133"/>
      <c r="HA82" s="133"/>
      <c r="HB82" s="133"/>
      <c r="HC82" s="133"/>
      <c r="HD82" s="133"/>
      <c r="HE82" s="133"/>
      <c r="HF82" s="133"/>
      <c r="HG82" s="133"/>
      <c r="HH82" s="133"/>
      <c r="HI82" s="133"/>
      <c r="HJ82" s="133"/>
      <c r="HK82" s="133"/>
      <c r="HL82" s="133"/>
      <c r="HM82" s="133"/>
      <c r="HN82" s="133"/>
      <c r="HO82" s="133"/>
      <c r="HP82" s="133"/>
      <c r="HQ82" s="133"/>
    </row>
    <row r="83" spans="2:225" s="1" customFormat="1">
      <c r="B83" s="306"/>
      <c r="C83" s="307"/>
      <c r="D83" s="307"/>
      <c r="E83" s="307"/>
      <c r="F83" s="307"/>
      <c r="G83" s="307"/>
      <c r="H83" s="307"/>
      <c r="I83" s="307"/>
      <c r="J83" s="308"/>
      <c r="K83" s="144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  <c r="CT83" s="133"/>
      <c r="CU83" s="133"/>
      <c r="CV83" s="133"/>
      <c r="CW83" s="133"/>
      <c r="CX83" s="133"/>
      <c r="CY83" s="133"/>
      <c r="CZ83" s="133"/>
      <c r="DA83" s="133"/>
      <c r="DB83" s="133"/>
      <c r="DC83" s="133"/>
      <c r="DD83" s="133"/>
      <c r="DE83" s="133"/>
      <c r="DF83" s="133"/>
      <c r="DG83" s="133"/>
      <c r="DH83" s="133"/>
      <c r="DI83" s="133"/>
      <c r="DJ83" s="133"/>
      <c r="DK83" s="133"/>
      <c r="DL83" s="133"/>
      <c r="DM83" s="133"/>
      <c r="DN83" s="133"/>
      <c r="DO83" s="133"/>
      <c r="DP83" s="133"/>
      <c r="DQ83" s="133"/>
      <c r="DR83" s="133"/>
      <c r="DS83" s="133"/>
      <c r="DT83" s="133"/>
      <c r="DU83" s="133"/>
      <c r="DV83" s="133"/>
      <c r="DW83" s="133"/>
      <c r="DX83" s="133"/>
      <c r="DY83" s="133"/>
      <c r="DZ83" s="133"/>
      <c r="EA83" s="133"/>
      <c r="EB83" s="133"/>
      <c r="EC83" s="133"/>
      <c r="ED83" s="133"/>
      <c r="EE83" s="133"/>
      <c r="EF83" s="133"/>
      <c r="EG83" s="133"/>
      <c r="EH83" s="133"/>
      <c r="EI83" s="133"/>
      <c r="EJ83" s="133"/>
      <c r="EK83" s="133"/>
      <c r="EL83" s="133"/>
      <c r="EM83" s="133"/>
      <c r="EN83" s="133"/>
      <c r="EO83" s="133"/>
      <c r="EP83" s="133"/>
      <c r="EQ83" s="133"/>
      <c r="ER83" s="133"/>
      <c r="ES83" s="133"/>
      <c r="ET83" s="133"/>
      <c r="EU83" s="133"/>
      <c r="EV83" s="133"/>
      <c r="EW83" s="133"/>
      <c r="EX83" s="133"/>
      <c r="EY83" s="133"/>
      <c r="EZ83" s="133"/>
      <c r="FA83" s="133"/>
      <c r="FB83" s="133"/>
      <c r="FC83" s="133"/>
      <c r="FD83" s="133"/>
      <c r="FE83" s="133"/>
      <c r="FF83" s="133"/>
      <c r="FG83" s="133"/>
      <c r="FH83" s="133"/>
      <c r="FI83" s="133"/>
      <c r="FJ83" s="133"/>
      <c r="FK83" s="133"/>
      <c r="FL83" s="133"/>
      <c r="FM83" s="133"/>
      <c r="FN83" s="133"/>
      <c r="FO83" s="133"/>
      <c r="FP83" s="133"/>
      <c r="FQ83" s="133"/>
      <c r="FR83" s="133"/>
      <c r="FS83" s="133"/>
      <c r="FT83" s="133"/>
      <c r="FU83" s="133"/>
      <c r="FV83" s="133"/>
      <c r="FW83" s="133"/>
      <c r="FX83" s="133"/>
      <c r="FY83" s="133"/>
      <c r="FZ83" s="133"/>
      <c r="GA83" s="133"/>
      <c r="GB83" s="133"/>
      <c r="GC83" s="133"/>
      <c r="GD83" s="133"/>
      <c r="GE83" s="133"/>
      <c r="GF83" s="133"/>
      <c r="GG83" s="133"/>
      <c r="GH83" s="133"/>
      <c r="GI83" s="133"/>
      <c r="GJ83" s="133"/>
      <c r="GK83" s="133"/>
      <c r="GL83" s="133"/>
      <c r="GM83" s="133"/>
      <c r="GN83" s="133"/>
      <c r="GO83" s="133"/>
      <c r="GP83" s="133"/>
      <c r="GQ83" s="133"/>
      <c r="GR83" s="133"/>
      <c r="GS83" s="133"/>
      <c r="GT83" s="133"/>
      <c r="GU83" s="133"/>
      <c r="GV83" s="133"/>
      <c r="GW83" s="133"/>
      <c r="GX83" s="133"/>
      <c r="GY83" s="133"/>
      <c r="GZ83" s="133"/>
      <c r="HA83" s="133"/>
      <c r="HB83" s="133"/>
      <c r="HC83" s="133"/>
      <c r="HD83" s="133"/>
      <c r="HE83" s="133"/>
      <c r="HF83" s="133"/>
      <c r="HG83" s="133"/>
      <c r="HH83" s="133"/>
      <c r="HI83" s="133"/>
      <c r="HJ83" s="133"/>
      <c r="HK83" s="133"/>
      <c r="HL83" s="133"/>
      <c r="HM83" s="133"/>
      <c r="HN83" s="133"/>
      <c r="HO83" s="133"/>
      <c r="HP83" s="133"/>
      <c r="HQ83" s="133"/>
    </row>
    <row r="84" spans="2:225" s="1" customFormat="1">
      <c r="D84" s="3"/>
      <c r="E84" s="2"/>
      <c r="F84" s="3"/>
      <c r="K84" s="144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  <c r="CT84" s="133"/>
      <c r="CU84" s="133"/>
      <c r="CV84" s="133"/>
      <c r="CW84" s="133"/>
      <c r="CX84" s="133"/>
      <c r="CY84" s="133"/>
      <c r="CZ84" s="133"/>
      <c r="DA84" s="133"/>
      <c r="DB84" s="133"/>
      <c r="DC84" s="133"/>
      <c r="DD84" s="133"/>
      <c r="DE84" s="133"/>
      <c r="DF84" s="133"/>
      <c r="DG84" s="133"/>
      <c r="DH84" s="133"/>
      <c r="DI84" s="133"/>
      <c r="DJ84" s="133"/>
      <c r="DK84" s="133"/>
      <c r="DL84" s="133"/>
      <c r="DM84" s="133"/>
      <c r="DN84" s="133"/>
      <c r="DO84" s="133"/>
      <c r="DP84" s="133"/>
      <c r="DQ84" s="133"/>
      <c r="DR84" s="133"/>
      <c r="DS84" s="133"/>
      <c r="DT84" s="133"/>
      <c r="DU84" s="133"/>
      <c r="DV84" s="133"/>
      <c r="DW84" s="133"/>
      <c r="DX84" s="133"/>
      <c r="DY84" s="133"/>
      <c r="DZ84" s="133"/>
      <c r="EA84" s="133"/>
      <c r="EB84" s="133"/>
      <c r="EC84" s="133"/>
      <c r="ED84" s="133"/>
      <c r="EE84" s="133"/>
      <c r="EF84" s="133"/>
      <c r="EG84" s="133"/>
      <c r="EH84" s="133"/>
      <c r="EI84" s="133"/>
      <c r="EJ84" s="133"/>
      <c r="EK84" s="133"/>
      <c r="EL84" s="133"/>
      <c r="EM84" s="133"/>
      <c r="EN84" s="133"/>
      <c r="EO84" s="133"/>
      <c r="EP84" s="133"/>
      <c r="EQ84" s="133"/>
      <c r="ER84" s="133"/>
      <c r="ES84" s="133"/>
      <c r="ET84" s="133"/>
      <c r="EU84" s="133"/>
      <c r="EV84" s="133"/>
      <c r="EW84" s="133"/>
      <c r="EX84" s="133"/>
      <c r="EY84" s="133"/>
      <c r="EZ84" s="133"/>
      <c r="FA84" s="133"/>
      <c r="FB84" s="133"/>
      <c r="FC84" s="133"/>
      <c r="FD84" s="133"/>
      <c r="FE84" s="133"/>
      <c r="FF84" s="133"/>
      <c r="FG84" s="133"/>
      <c r="FH84" s="133"/>
      <c r="FI84" s="133"/>
      <c r="FJ84" s="133"/>
      <c r="FK84" s="133"/>
      <c r="FL84" s="133"/>
      <c r="FM84" s="133"/>
      <c r="FN84" s="133"/>
      <c r="FO84" s="133"/>
      <c r="FP84" s="133"/>
      <c r="FQ84" s="133"/>
      <c r="FR84" s="133"/>
      <c r="FS84" s="133"/>
      <c r="FT84" s="133"/>
      <c r="FU84" s="133"/>
      <c r="FV84" s="133"/>
      <c r="FW84" s="133"/>
      <c r="FX84" s="133"/>
      <c r="FY84" s="133"/>
      <c r="FZ84" s="133"/>
      <c r="GA84" s="133"/>
      <c r="GB84" s="133"/>
      <c r="GC84" s="133"/>
      <c r="GD84" s="133"/>
      <c r="GE84" s="133"/>
      <c r="GF84" s="133"/>
      <c r="GG84" s="133"/>
      <c r="GH84" s="133"/>
      <c r="GI84" s="133"/>
      <c r="GJ84" s="133"/>
      <c r="GK84" s="133"/>
      <c r="GL84" s="133"/>
      <c r="GM84" s="133"/>
      <c r="GN84" s="133"/>
      <c r="GO84" s="133"/>
      <c r="GP84" s="133"/>
      <c r="GQ84" s="133"/>
      <c r="GR84" s="133"/>
      <c r="GS84" s="133"/>
      <c r="GT84" s="133"/>
      <c r="GU84" s="133"/>
      <c r="GV84" s="133"/>
      <c r="GW84" s="133"/>
      <c r="GX84" s="133"/>
      <c r="GY84" s="133"/>
      <c r="GZ84" s="133"/>
      <c r="HA84" s="133"/>
      <c r="HB84" s="133"/>
      <c r="HC84" s="133"/>
      <c r="HD84" s="133"/>
      <c r="HE84" s="133"/>
      <c r="HF84" s="133"/>
      <c r="HG84" s="133"/>
      <c r="HH84" s="133"/>
      <c r="HI84" s="133"/>
      <c r="HJ84" s="133"/>
      <c r="HK84" s="133"/>
      <c r="HL84" s="133"/>
      <c r="HM84" s="133"/>
      <c r="HN84" s="133"/>
      <c r="HO84" s="133"/>
      <c r="HP84" s="133"/>
      <c r="HQ84" s="133"/>
    </row>
    <row r="85" spans="2:225" s="1" customFormat="1" ht="15.75">
      <c r="D85" s="3"/>
      <c r="E85" s="2"/>
      <c r="F85" s="3"/>
      <c r="H85" s="105"/>
      <c r="K85" s="144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  <c r="CT85" s="133"/>
      <c r="CU85" s="133"/>
      <c r="CV85" s="133"/>
      <c r="CW85" s="133"/>
      <c r="CX85" s="133"/>
      <c r="CY85" s="133"/>
      <c r="CZ85" s="133"/>
      <c r="DA85" s="133"/>
      <c r="DB85" s="133"/>
      <c r="DC85" s="133"/>
      <c r="DD85" s="133"/>
      <c r="DE85" s="133"/>
      <c r="DF85" s="133"/>
      <c r="DG85" s="133"/>
      <c r="DH85" s="133"/>
      <c r="DI85" s="133"/>
      <c r="DJ85" s="133"/>
      <c r="DK85" s="133"/>
      <c r="DL85" s="133"/>
      <c r="DM85" s="133"/>
      <c r="DN85" s="133"/>
      <c r="DO85" s="133"/>
      <c r="DP85" s="133"/>
      <c r="DQ85" s="133"/>
      <c r="DR85" s="133"/>
      <c r="DS85" s="133"/>
      <c r="DT85" s="133"/>
      <c r="DU85" s="133"/>
      <c r="DV85" s="133"/>
      <c r="DW85" s="133"/>
      <c r="DX85" s="133"/>
      <c r="DY85" s="133"/>
      <c r="DZ85" s="133"/>
      <c r="EA85" s="133"/>
      <c r="EB85" s="133"/>
      <c r="EC85" s="133"/>
      <c r="ED85" s="133"/>
      <c r="EE85" s="133"/>
      <c r="EF85" s="133"/>
      <c r="EG85" s="133"/>
      <c r="EH85" s="133"/>
      <c r="EI85" s="133"/>
      <c r="EJ85" s="133"/>
      <c r="EK85" s="133"/>
      <c r="EL85" s="133"/>
      <c r="EM85" s="133"/>
      <c r="EN85" s="133"/>
      <c r="EO85" s="133"/>
      <c r="EP85" s="133"/>
      <c r="EQ85" s="133"/>
      <c r="ER85" s="133"/>
      <c r="ES85" s="133"/>
      <c r="ET85" s="133"/>
      <c r="EU85" s="133"/>
      <c r="EV85" s="133"/>
      <c r="EW85" s="133"/>
      <c r="EX85" s="133"/>
      <c r="EY85" s="133"/>
      <c r="EZ85" s="133"/>
      <c r="FA85" s="133"/>
      <c r="FB85" s="133"/>
      <c r="FC85" s="133"/>
      <c r="FD85" s="133"/>
      <c r="FE85" s="133"/>
      <c r="FF85" s="133"/>
      <c r="FG85" s="133"/>
      <c r="FH85" s="133"/>
      <c r="FI85" s="133"/>
      <c r="FJ85" s="133"/>
      <c r="FK85" s="133"/>
      <c r="FL85" s="133"/>
      <c r="FM85" s="133"/>
      <c r="FN85" s="133"/>
      <c r="FO85" s="133"/>
      <c r="FP85" s="133"/>
      <c r="FQ85" s="133"/>
      <c r="FR85" s="133"/>
      <c r="FS85" s="133"/>
      <c r="FT85" s="133"/>
      <c r="FU85" s="133"/>
      <c r="FV85" s="133"/>
      <c r="FW85" s="133"/>
      <c r="FX85" s="133"/>
      <c r="FY85" s="133"/>
      <c r="FZ85" s="133"/>
      <c r="GA85" s="133"/>
      <c r="GB85" s="133"/>
      <c r="GC85" s="133"/>
      <c r="GD85" s="133"/>
      <c r="GE85" s="133"/>
      <c r="GF85" s="133"/>
      <c r="GG85" s="133"/>
      <c r="GH85" s="133"/>
      <c r="GI85" s="133"/>
      <c r="GJ85" s="133"/>
      <c r="GK85" s="133"/>
      <c r="GL85" s="133"/>
      <c r="GM85" s="133"/>
      <c r="GN85" s="133"/>
      <c r="GO85" s="133"/>
      <c r="GP85" s="133"/>
      <c r="GQ85" s="133"/>
      <c r="GR85" s="133"/>
      <c r="GS85" s="133"/>
      <c r="GT85" s="133"/>
      <c r="GU85" s="133"/>
      <c r="GV85" s="133"/>
      <c r="GW85" s="133"/>
      <c r="GX85" s="133"/>
      <c r="GY85" s="133"/>
      <c r="GZ85" s="133"/>
      <c r="HA85" s="133"/>
      <c r="HB85" s="133"/>
      <c r="HC85" s="133"/>
      <c r="HD85" s="133"/>
      <c r="HE85" s="133"/>
      <c r="HF85" s="133"/>
      <c r="HG85" s="133"/>
      <c r="HH85" s="133"/>
      <c r="HI85" s="133"/>
      <c r="HJ85" s="133"/>
      <c r="HK85" s="133"/>
      <c r="HL85" s="133"/>
      <c r="HM85" s="133"/>
      <c r="HN85" s="133"/>
      <c r="HO85" s="133"/>
      <c r="HP85" s="133"/>
      <c r="HQ85" s="133"/>
    </row>
    <row r="86" spans="2:225" s="1" customFormat="1" ht="15.75">
      <c r="C86"/>
      <c r="D86" s="69"/>
      <c r="E86"/>
      <c r="F86" s="69"/>
      <c r="H86" s="105"/>
      <c r="K86" s="144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  <c r="CT86" s="133"/>
      <c r="CU86" s="133"/>
      <c r="CV86" s="133"/>
      <c r="CW86" s="133"/>
      <c r="CX86" s="133"/>
      <c r="CY86" s="133"/>
      <c r="CZ86" s="133"/>
      <c r="DA86" s="133"/>
      <c r="DB86" s="133"/>
      <c r="DC86" s="133"/>
      <c r="DD86" s="133"/>
      <c r="DE86" s="133"/>
      <c r="DF86" s="133"/>
      <c r="DG86" s="133"/>
      <c r="DH86" s="133"/>
      <c r="DI86" s="133"/>
      <c r="DJ86" s="133"/>
      <c r="DK86" s="133"/>
      <c r="DL86" s="133"/>
      <c r="DM86" s="133"/>
      <c r="DN86" s="133"/>
      <c r="DO86" s="133"/>
      <c r="DP86" s="133"/>
      <c r="DQ86" s="133"/>
      <c r="DR86" s="133"/>
      <c r="DS86" s="133"/>
      <c r="DT86" s="133"/>
      <c r="DU86" s="133"/>
      <c r="DV86" s="133"/>
      <c r="DW86" s="133"/>
      <c r="DX86" s="133"/>
      <c r="DY86" s="133"/>
      <c r="DZ86" s="133"/>
      <c r="EA86" s="133"/>
      <c r="EB86" s="133"/>
      <c r="EC86" s="133"/>
      <c r="ED86" s="133"/>
      <c r="EE86" s="133"/>
      <c r="EF86" s="133"/>
      <c r="EG86" s="133"/>
      <c r="EH86" s="133"/>
      <c r="EI86" s="133"/>
      <c r="EJ86" s="133"/>
      <c r="EK86" s="133"/>
      <c r="EL86" s="133"/>
      <c r="EM86" s="133"/>
      <c r="EN86" s="133"/>
      <c r="EO86" s="133"/>
      <c r="EP86" s="133"/>
      <c r="EQ86" s="133"/>
      <c r="ER86" s="133"/>
      <c r="ES86" s="133"/>
      <c r="ET86" s="133"/>
      <c r="EU86" s="133"/>
      <c r="EV86" s="133"/>
      <c r="EW86" s="133"/>
      <c r="EX86" s="133"/>
      <c r="EY86" s="133"/>
      <c r="EZ86" s="133"/>
      <c r="FA86" s="133"/>
      <c r="FB86" s="133"/>
      <c r="FC86" s="133"/>
      <c r="FD86" s="133"/>
      <c r="FE86" s="133"/>
      <c r="FF86" s="133"/>
      <c r="FG86" s="133"/>
      <c r="FH86" s="133"/>
      <c r="FI86" s="133"/>
      <c r="FJ86" s="133"/>
      <c r="FK86" s="133"/>
      <c r="FL86" s="133"/>
      <c r="FM86" s="133"/>
      <c r="FN86" s="133"/>
      <c r="FO86" s="133"/>
      <c r="FP86" s="133"/>
      <c r="FQ86" s="133"/>
      <c r="FR86" s="133"/>
      <c r="FS86" s="133"/>
      <c r="FT86" s="133"/>
      <c r="FU86" s="133"/>
      <c r="FV86" s="133"/>
      <c r="FW86" s="133"/>
      <c r="FX86" s="133"/>
      <c r="FY86" s="133"/>
      <c r="FZ86" s="133"/>
      <c r="GA86" s="133"/>
      <c r="GB86" s="133"/>
      <c r="GC86" s="133"/>
      <c r="GD86" s="133"/>
      <c r="GE86" s="133"/>
      <c r="GF86" s="133"/>
      <c r="GG86" s="133"/>
      <c r="GH86" s="133"/>
      <c r="GI86" s="133"/>
      <c r="GJ86" s="133"/>
      <c r="GK86" s="133"/>
      <c r="GL86" s="133"/>
      <c r="GM86" s="133"/>
      <c r="GN86" s="133"/>
      <c r="GO86" s="133"/>
      <c r="GP86" s="133"/>
      <c r="GQ86" s="133"/>
      <c r="GR86" s="133"/>
      <c r="GS86" s="133"/>
      <c r="GT86" s="133"/>
      <c r="GU86" s="133"/>
      <c r="GV86" s="133"/>
      <c r="GW86" s="133"/>
      <c r="GX86" s="133"/>
      <c r="GY86" s="133"/>
      <c r="GZ86" s="133"/>
      <c r="HA86" s="133"/>
      <c r="HB86" s="133"/>
      <c r="HC86" s="133"/>
      <c r="HD86" s="133"/>
      <c r="HE86" s="133"/>
      <c r="HF86" s="133"/>
      <c r="HG86" s="133"/>
      <c r="HH86" s="133"/>
      <c r="HI86" s="133"/>
      <c r="HJ86" s="133"/>
      <c r="HK86" s="133"/>
      <c r="HL86" s="133"/>
      <c r="HM86" s="133"/>
      <c r="HN86" s="133"/>
      <c r="HO86" s="133"/>
      <c r="HP86" s="133"/>
      <c r="HQ86" s="133"/>
    </row>
    <row r="87" spans="2:225" s="1" customFormat="1" ht="15.75">
      <c r="D87" s="3"/>
      <c r="E87" s="105"/>
      <c r="F87" s="3"/>
      <c r="J87" s="112" t="s">
        <v>134</v>
      </c>
      <c r="K87" s="141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  <c r="CT87" s="133"/>
      <c r="CU87" s="133"/>
      <c r="CV87" s="133"/>
      <c r="CW87" s="133"/>
      <c r="CX87" s="133"/>
      <c r="CY87" s="133"/>
      <c r="CZ87" s="133"/>
      <c r="DA87" s="133"/>
      <c r="DB87" s="133"/>
      <c r="DC87" s="133"/>
      <c r="DD87" s="133"/>
      <c r="DE87" s="133"/>
      <c r="DF87" s="133"/>
      <c r="DG87" s="133"/>
      <c r="DH87" s="133"/>
      <c r="DI87" s="133"/>
      <c r="DJ87" s="133"/>
      <c r="DK87" s="133"/>
      <c r="DL87" s="133"/>
      <c r="DM87" s="133"/>
      <c r="DN87" s="133"/>
      <c r="DO87" s="133"/>
      <c r="DP87" s="133"/>
      <c r="DQ87" s="133"/>
      <c r="DR87" s="133"/>
      <c r="DS87" s="133"/>
      <c r="DT87" s="133"/>
      <c r="DU87" s="133"/>
      <c r="DV87" s="133"/>
      <c r="DW87" s="133"/>
      <c r="DX87" s="133"/>
      <c r="DY87" s="133"/>
      <c r="DZ87" s="133"/>
      <c r="EA87" s="133"/>
      <c r="EB87" s="133"/>
      <c r="EC87" s="133"/>
      <c r="ED87" s="133"/>
      <c r="EE87" s="133"/>
      <c r="EF87" s="133"/>
      <c r="EG87" s="133"/>
      <c r="EH87" s="133"/>
      <c r="EI87" s="133"/>
      <c r="EJ87" s="133"/>
      <c r="EK87" s="133"/>
      <c r="EL87" s="133"/>
      <c r="EM87" s="133"/>
      <c r="EN87" s="133"/>
      <c r="EO87" s="133"/>
      <c r="EP87" s="133"/>
      <c r="EQ87" s="133"/>
      <c r="ER87" s="133"/>
      <c r="ES87" s="133"/>
      <c r="ET87" s="133"/>
      <c r="EU87" s="133"/>
      <c r="EV87" s="133"/>
      <c r="EW87" s="133"/>
      <c r="EX87" s="133"/>
      <c r="EY87" s="133"/>
      <c r="EZ87" s="133"/>
      <c r="FA87" s="133"/>
      <c r="FB87" s="133"/>
      <c r="FC87" s="133"/>
      <c r="FD87" s="133"/>
      <c r="FE87" s="133"/>
      <c r="FF87" s="133"/>
      <c r="FG87" s="133"/>
      <c r="FH87" s="133"/>
      <c r="FI87" s="133"/>
      <c r="FJ87" s="133"/>
      <c r="FK87" s="133"/>
      <c r="FL87" s="133"/>
      <c r="FM87" s="133"/>
      <c r="FN87" s="133"/>
      <c r="FO87" s="133"/>
      <c r="FP87" s="133"/>
      <c r="FQ87" s="133"/>
      <c r="FR87" s="133"/>
      <c r="FS87" s="133"/>
      <c r="FT87" s="133"/>
      <c r="FU87" s="133"/>
      <c r="FV87" s="133"/>
      <c r="FW87" s="133"/>
      <c r="FX87" s="133"/>
      <c r="FY87" s="133"/>
      <c r="FZ87" s="133"/>
      <c r="GA87" s="133"/>
      <c r="GB87" s="133"/>
      <c r="GC87" s="133"/>
      <c r="GD87" s="133"/>
      <c r="GE87" s="133"/>
      <c r="GF87" s="133"/>
      <c r="GG87" s="133"/>
      <c r="GH87" s="133"/>
      <c r="GI87" s="133"/>
      <c r="GJ87" s="133"/>
      <c r="GK87" s="133"/>
      <c r="GL87" s="133"/>
      <c r="GM87" s="133"/>
      <c r="GN87" s="133"/>
      <c r="GO87" s="133"/>
      <c r="GP87" s="133"/>
      <c r="GQ87" s="133"/>
      <c r="GR87" s="133"/>
      <c r="GS87" s="133"/>
      <c r="GT87" s="133"/>
      <c r="GU87" s="133"/>
      <c r="GV87" s="133"/>
      <c r="GW87" s="133"/>
      <c r="GX87" s="133"/>
      <c r="GY87" s="133"/>
      <c r="GZ87" s="133"/>
      <c r="HA87" s="133"/>
      <c r="HB87" s="133"/>
      <c r="HC87" s="133"/>
      <c r="HD87" s="133"/>
      <c r="HE87" s="133"/>
      <c r="HF87" s="133"/>
      <c r="HG87" s="133"/>
      <c r="HH87" s="133"/>
      <c r="HI87" s="133"/>
      <c r="HJ87" s="133"/>
      <c r="HK87" s="133"/>
      <c r="HL87" s="133"/>
      <c r="HM87" s="133"/>
      <c r="HN87" s="133"/>
      <c r="HO87" s="133"/>
      <c r="HP87" s="133"/>
      <c r="HQ87" s="133"/>
    </row>
    <row r="88" spans="2:225" s="1" customFormat="1" ht="12.75">
      <c r="D88" s="3"/>
      <c r="E88"/>
      <c r="F88" s="3"/>
      <c r="J88" s="102" t="s">
        <v>133</v>
      </c>
      <c r="K88" s="15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  <c r="CT88" s="133"/>
      <c r="CU88" s="133"/>
      <c r="CV88" s="133"/>
      <c r="CW88" s="133"/>
      <c r="CX88" s="133"/>
      <c r="CY88" s="133"/>
      <c r="CZ88" s="133"/>
      <c r="DA88" s="133"/>
      <c r="DB88" s="133"/>
      <c r="DC88" s="133"/>
      <c r="DD88" s="133"/>
      <c r="DE88" s="133"/>
      <c r="DF88" s="133"/>
      <c r="DG88" s="133"/>
      <c r="DH88" s="133"/>
      <c r="DI88" s="133"/>
      <c r="DJ88" s="133"/>
      <c r="DK88" s="133"/>
      <c r="DL88" s="133"/>
      <c r="DM88" s="133"/>
      <c r="DN88" s="133"/>
      <c r="DO88" s="133"/>
      <c r="DP88" s="133"/>
      <c r="DQ88" s="133"/>
      <c r="DR88" s="133"/>
      <c r="DS88" s="133"/>
      <c r="DT88" s="133"/>
      <c r="DU88" s="133"/>
      <c r="DV88" s="133"/>
      <c r="DW88" s="133"/>
      <c r="DX88" s="133"/>
      <c r="DY88" s="133"/>
      <c r="DZ88" s="133"/>
      <c r="EA88" s="133"/>
      <c r="EB88" s="133"/>
      <c r="EC88" s="133"/>
      <c r="ED88" s="133"/>
      <c r="EE88" s="133"/>
      <c r="EF88" s="133"/>
      <c r="EG88" s="133"/>
      <c r="EH88" s="133"/>
      <c r="EI88" s="133"/>
      <c r="EJ88" s="133"/>
      <c r="EK88" s="133"/>
      <c r="EL88" s="133"/>
      <c r="EM88" s="133"/>
      <c r="EN88" s="133"/>
      <c r="EO88" s="133"/>
      <c r="EP88" s="133"/>
      <c r="EQ88" s="133"/>
      <c r="ER88" s="133"/>
      <c r="ES88" s="133"/>
      <c r="ET88" s="133"/>
      <c r="EU88" s="133"/>
      <c r="EV88" s="133"/>
      <c r="EW88" s="133"/>
      <c r="EX88" s="133"/>
      <c r="EY88" s="133"/>
      <c r="EZ88" s="133"/>
      <c r="FA88" s="133"/>
      <c r="FB88" s="133"/>
      <c r="FC88" s="133"/>
      <c r="FD88" s="133"/>
      <c r="FE88" s="133"/>
      <c r="FF88" s="133"/>
      <c r="FG88" s="133"/>
      <c r="FH88" s="133"/>
      <c r="FI88" s="133"/>
      <c r="FJ88" s="133"/>
      <c r="FK88" s="133"/>
      <c r="FL88" s="133"/>
      <c r="FM88" s="133"/>
      <c r="FN88" s="133"/>
      <c r="FO88" s="133"/>
      <c r="FP88" s="133"/>
      <c r="FQ88" s="133"/>
      <c r="FR88" s="133"/>
      <c r="FS88" s="133"/>
      <c r="FT88" s="133"/>
      <c r="FU88" s="133"/>
      <c r="FV88" s="133"/>
      <c r="FW88" s="133"/>
      <c r="FX88" s="133"/>
      <c r="FY88" s="133"/>
      <c r="FZ88" s="133"/>
      <c r="GA88" s="133"/>
      <c r="GB88" s="133"/>
      <c r="GC88" s="133"/>
      <c r="GD88" s="133"/>
      <c r="GE88" s="133"/>
      <c r="GF88" s="133"/>
      <c r="GG88" s="133"/>
      <c r="GH88" s="133"/>
      <c r="GI88" s="133"/>
      <c r="GJ88" s="133"/>
      <c r="GK88" s="133"/>
      <c r="GL88" s="133"/>
      <c r="GM88" s="133"/>
      <c r="GN88" s="133"/>
      <c r="GO88" s="133"/>
      <c r="GP88" s="133"/>
      <c r="GQ88" s="133"/>
      <c r="GR88" s="133"/>
      <c r="GS88" s="133"/>
      <c r="GT88" s="133"/>
      <c r="GU88" s="133"/>
      <c r="GV88" s="133"/>
      <c r="GW88" s="133"/>
      <c r="GX88" s="133"/>
      <c r="GY88" s="133"/>
      <c r="GZ88" s="133"/>
      <c r="HA88" s="133"/>
      <c r="HB88" s="133"/>
      <c r="HC88" s="133"/>
      <c r="HD88" s="133"/>
      <c r="HE88" s="133"/>
      <c r="HF88" s="133"/>
      <c r="HG88" s="133"/>
      <c r="HH88" s="133"/>
      <c r="HI88" s="133"/>
      <c r="HJ88" s="133"/>
      <c r="HK88" s="133"/>
      <c r="HL88" s="133"/>
      <c r="HM88" s="133"/>
      <c r="HN88" s="133"/>
      <c r="HO88" s="133"/>
      <c r="HP88" s="133"/>
      <c r="HQ88" s="133"/>
    </row>
    <row r="89" spans="2:225" s="6" customFormat="1" ht="12.75">
      <c r="B89" s="112" t="s">
        <v>111</v>
      </c>
      <c r="D89" s="210"/>
      <c r="E89" s="102"/>
      <c r="F89" s="210"/>
      <c r="J89" s="102"/>
      <c r="K89" s="154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  <c r="CT89" s="136"/>
      <c r="CU89" s="136"/>
      <c r="CV89" s="136"/>
      <c r="CW89" s="136"/>
      <c r="CX89" s="136"/>
      <c r="CY89" s="136"/>
      <c r="CZ89" s="136"/>
      <c r="DA89" s="136"/>
      <c r="DB89" s="136"/>
      <c r="DC89" s="136"/>
      <c r="DD89" s="136"/>
      <c r="DE89" s="136"/>
      <c r="DF89" s="136"/>
      <c r="DG89" s="136"/>
      <c r="DH89" s="136"/>
      <c r="DI89" s="136"/>
      <c r="DJ89" s="136"/>
      <c r="DK89" s="136"/>
      <c r="DL89" s="136"/>
      <c r="DM89" s="136"/>
      <c r="DN89" s="136"/>
      <c r="DO89" s="136"/>
      <c r="DP89" s="136"/>
      <c r="DQ89" s="136"/>
      <c r="DR89" s="136"/>
      <c r="DS89" s="136"/>
      <c r="DT89" s="136"/>
      <c r="DU89" s="136"/>
      <c r="DV89" s="136"/>
      <c r="DW89" s="136"/>
      <c r="DX89" s="136"/>
      <c r="DY89" s="136"/>
      <c r="DZ89" s="136"/>
      <c r="EA89" s="136"/>
      <c r="EB89" s="136"/>
      <c r="EC89" s="136"/>
      <c r="ED89" s="136"/>
      <c r="EE89" s="136"/>
      <c r="EF89" s="136"/>
      <c r="EG89" s="136"/>
      <c r="EH89" s="136"/>
      <c r="EI89" s="136"/>
      <c r="EJ89" s="136"/>
      <c r="EK89" s="136"/>
      <c r="EL89" s="136"/>
      <c r="EM89" s="136"/>
      <c r="EN89" s="136"/>
      <c r="EO89" s="136"/>
      <c r="EP89" s="136"/>
      <c r="EQ89" s="136"/>
      <c r="ER89" s="136"/>
      <c r="ES89" s="136"/>
      <c r="ET89" s="136"/>
      <c r="EU89" s="136"/>
      <c r="EV89" s="136"/>
      <c r="EW89" s="136"/>
      <c r="EX89" s="136"/>
      <c r="EY89" s="136"/>
      <c r="EZ89" s="136"/>
      <c r="FA89" s="136"/>
      <c r="FB89" s="136"/>
      <c r="FC89" s="136"/>
      <c r="FD89" s="136"/>
      <c r="FE89" s="136"/>
      <c r="FF89" s="136"/>
      <c r="FG89" s="136"/>
      <c r="FH89" s="136"/>
      <c r="FI89" s="136"/>
      <c r="FJ89" s="136"/>
      <c r="FK89" s="136"/>
      <c r="FL89" s="136"/>
      <c r="FM89" s="136"/>
      <c r="FN89" s="136"/>
      <c r="FO89" s="136"/>
      <c r="FP89" s="136"/>
      <c r="FQ89" s="136"/>
      <c r="FR89" s="136"/>
      <c r="FS89" s="136"/>
      <c r="FT89" s="136"/>
      <c r="FU89" s="136"/>
      <c r="FV89" s="136"/>
      <c r="FW89" s="136"/>
      <c r="FX89" s="136"/>
      <c r="FY89" s="136"/>
      <c r="FZ89" s="136"/>
      <c r="GA89" s="136"/>
      <c r="GB89" s="136"/>
      <c r="GC89" s="136"/>
      <c r="GD89" s="136"/>
      <c r="GE89" s="136"/>
      <c r="GF89" s="136"/>
      <c r="GG89" s="136"/>
      <c r="GH89" s="136"/>
      <c r="GI89" s="136"/>
      <c r="GJ89" s="136"/>
      <c r="GK89" s="136"/>
      <c r="GL89" s="136"/>
      <c r="GM89" s="136"/>
      <c r="GN89" s="136"/>
      <c r="GO89" s="136"/>
      <c r="GP89" s="136"/>
      <c r="GQ89" s="136"/>
      <c r="GR89" s="136"/>
      <c r="GS89" s="136"/>
      <c r="GT89" s="136"/>
      <c r="GU89" s="136"/>
      <c r="GV89" s="136"/>
      <c r="GW89" s="136"/>
      <c r="GX89" s="136"/>
      <c r="GY89" s="136"/>
      <c r="GZ89" s="136"/>
      <c r="HA89" s="136"/>
      <c r="HB89" s="136"/>
      <c r="HC89" s="136"/>
      <c r="HD89" s="136"/>
      <c r="HE89" s="136"/>
      <c r="HF89" s="136"/>
      <c r="HG89" s="136"/>
      <c r="HH89" s="136"/>
      <c r="HI89" s="136"/>
      <c r="HJ89" s="136"/>
      <c r="HK89" s="136"/>
      <c r="HL89" s="136"/>
      <c r="HM89" s="136"/>
      <c r="HN89" s="136"/>
      <c r="HO89" s="136"/>
      <c r="HP89" s="136"/>
      <c r="HQ89" s="136"/>
    </row>
    <row r="90" spans="2:225" s="6" customFormat="1" ht="12.75">
      <c r="B90" s="112" t="s">
        <v>112</v>
      </c>
      <c r="D90" s="210"/>
      <c r="E90" s="102"/>
      <c r="F90" s="210"/>
      <c r="J90" s="112" t="s">
        <v>110</v>
      </c>
      <c r="K90" s="147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  <c r="CT90" s="136"/>
      <c r="CU90" s="136"/>
      <c r="CV90" s="136"/>
      <c r="CW90" s="136"/>
      <c r="CX90" s="136"/>
      <c r="CY90" s="136"/>
      <c r="CZ90" s="136"/>
      <c r="DA90" s="136"/>
      <c r="DB90" s="136"/>
      <c r="DC90" s="136"/>
      <c r="DD90" s="136"/>
      <c r="DE90" s="136"/>
      <c r="DF90" s="136"/>
      <c r="DG90" s="136"/>
      <c r="DH90" s="136"/>
      <c r="DI90" s="136"/>
      <c r="DJ90" s="136"/>
      <c r="DK90" s="136"/>
      <c r="DL90" s="136"/>
      <c r="DM90" s="136"/>
      <c r="DN90" s="136"/>
      <c r="DO90" s="136"/>
      <c r="DP90" s="136"/>
      <c r="DQ90" s="136"/>
      <c r="DR90" s="136"/>
      <c r="DS90" s="136"/>
      <c r="DT90" s="136"/>
      <c r="DU90" s="136"/>
      <c r="DV90" s="136"/>
      <c r="DW90" s="136"/>
      <c r="DX90" s="136"/>
      <c r="DY90" s="136"/>
      <c r="DZ90" s="136"/>
      <c r="EA90" s="136"/>
      <c r="EB90" s="136"/>
      <c r="EC90" s="136"/>
      <c r="ED90" s="136"/>
      <c r="EE90" s="136"/>
      <c r="EF90" s="136"/>
      <c r="EG90" s="136"/>
      <c r="EH90" s="136"/>
      <c r="EI90" s="136"/>
      <c r="EJ90" s="136"/>
      <c r="EK90" s="136"/>
      <c r="EL90" s="136"/>
      <c r="EM90" s="136"/>
      <c r="EN90" s="136"/>
      <c r="EO90" s="136"/>
      <c r="EP90" s="136"/>
      <c r="EQ90" s="136"/>
      <c r="ER90" s="136"/>
      <c r="ES90" s="136"/>
      <c r="ET90" s="136"/>
      <c r="EU90" s="136"/>
      <c r="EV90" s="136"/>
      <c r="EW90" s="136"/>
      <c r="EX90" s="136"/>
      <c r="EY90" s="136"/>
      <c r="EZ90" s="136"/>
      <c r="FA90" s="136"/>
      <c r="FB90" s="136"/>
      <c r="FC90" s="136"/>
      <c r="FD90" s="136"/>
      <c r="FE90" s="136"/>
      <c r="FF90" s="136"/>
      <c r="FG90" s="136"/>
      <c r="FH90" s="136"/>
      <c r="FI90" s="136"/>
      <c r="FJ90" s="136"/>
      <c r="FK90" s="136"/>
      <c r="FL90" s="136"/>
      <c r="FM90" s="136"/>
      <c r="FN90" s="136"/>
      <c r="FO90" s="136"/>
      <c r="FP90" s="136"/>
      <c r="FQ90" s="136"/>
      <c r="FR90" s="136"/>
      <c r="FS90" s="136"/>
      <c r="FT90" s="136"/>
      <c r="FU90" s="136"/>
      <c r="FV90" s="136"/>
      <c r="FW90" s="136"/>
      <c r="FX90" s="136"/>
      <c r="FY90" s="136"/>
      <c r="FZ90" s="136"/>
      <c r="GA90" s="136"/>
      <c r="GB90" s="136"/>
      <c r="GC90" s="136"/>
      <c r="GD90" s="136"/>
      <c r="GE90" s="136"/>
      <c r="GF90" s="136"/>
      <c r="GG90" s="136"/>
      <c r="GH90" s="136"/>
      <c r="GI90" s="136"/>
      <c r="GJ90" s="136"/>
      <c r="GK90" s="136"/>
      <c r="GL90" s="136"/>
      <c r="GM90" s="136"/>
      <c r="GN90" s="136"/>
      <c r="GO90" s="136"/>
      <c r="GP90" s="136"/>
      <c r="GQ90" s="136"/>
      <c r="GR90" s="136"/>
      <c r="GS90" s="136"/>
      <c r="GT90" s="136"/>
      <c r="GU90" s="136"/>
      <c r="GV90" s="136"/>
      <c r="GW90" s="136"/>
      <c r="GX90" s="136"/>
      <c r="GY90" s="136"/>
      <c r="GZ90" s="136"/>
      <c r="HA90" s="136"/>
      <c r="HB90" s="136"/>
      <c r="HC90" s="136"/>
      <c r="HD90" s="136"/>
      <c r="HE90" s="136"/>
      <c r="HF90" s="136"/>
      <c r="HG90" s="136"/>
      <c r="HH90" s="136"/>
      <c r="HI90" s="136"/>
      <c r="HJ90" s="136"/>
      <c r="HK90" s="136"/>
      <c r="HL90" s="136"/>
      <c r="HM90" s="136"/>
      <c r="HN90" s="136"/>
      <c r="HO90" s="136"/>
      <c r="HP90" s="136"/>
      <c r="HQ90" s="136"/>
    </row>
    <row r="91" spans="2:225" s="6" customFormat="1" ht="12.75">
      <c r="B91" s="112"/>
      <c r="D91" s="211"/>
      <c r="E91" s="102"/>
      <c r="F91" s="210"/>
      <c r="J91" s="102"/>
      <c r="K91" s="154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36"/>
      <c r="AT91" s="136"/>
      <c r="AU91" s="136"/>
      <c r="AV91" s="136"/>
      <c r="AW91" s="136"/>
      <c r="AX91" s="136"/>
      <c r="AY91" s="136"/>
      <c r="AZ91" s="136"/>
      <c r="BA91" s="136"/>
      <c r="BB91" s="136"/>
      <c r="BC91" s="136"/>
      <c r="BD91" s="136"/>
      <c r="BE91" s="136"/>
      <c r="BF91" s="136"/>
      <c r="BG91" s="136"/>
      <c r="BH91" s="136"/>
      <c r="BI91" s="136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  <c r="CT91" s="136"/>
      <c r="CU91" s="136"/>
      <c r="CV91" s="136"/>
      <c r="CW91" s="136"/>
      <c r="CX91" s="136"/>
      <c r="CY91" s="136"/>
      <c r="CZ91" s="136"/>
      <c r="DA91" s="136"/>
      <c r="DB91" s="136"/>
      <c r="DC91" s="136"/>
      <c r="DD91" s="136"/>
      <c r="DE91" s="136"/>
      <c r="DF91" s="136"/>
      <c r="DG91" s="136"/>
      <c r="DH91" s="136"/>
      <c r="DI91" s="136"/>
      <c r="DJ91" s="136"/>
      <c r="DK91" s="136"/>
      <c r="DL91" s="136"/>
      <c r="DM91" s="136"/>
      <c r="DN91" s="136"/>
      <c r="DO91" s="136"/>
      <c r="DP91" s="136"/>
      <c r="DQ91" s="136"/>
      <c r="DR91" s="136"/>
      <c r="DS91" s="136"/>
      <c r="DT91" s="136"/>
      <c r="DU91" s="136"/>
      <c r="DV91" s="136"/>
      <c r="DW91" s="136"/>
      <c r="DX91" s="136"/>
      <c r="DY91" s="136"/>
      <c r="DZ91" s="136"/>
      <c r="EA91" s="136"/>
      <c r="EB91" s="136"/>
      <c r="EC91" s="136"/>
      <c r="ED91" s="136"/>
      <c r="EE91" s="136"/>
      <c r="EF91" s="136"/>
      <c r="EG91" s="136"/>
      <c r="EH91" s="136"/>
      <c r="EI91" s="136"/>
      <c r="EJ91" s="136"/>
      <c r="EK91" s="136"/>
      <c r="EL91" s="136"/>
      <c r="EM91" s="136"/>
      <c r="EN91" s="136"/>
      <c r="EO91" s="136"/>
      <c r="EP91" s="136"/>
      <c r="EQ91" s="136"/>
      <c r="ER91" s="136"/>
      <c r="ES91" s="136"/>
      <c r="ET91" s="136"/>
      <c r="EU91" s="136"/>
      <c r="EV91" s="136"/>
      <c r="EW91" s="136"/>
      <c r="EX91" s="136"/>
      <c r="EY91" s="136"/>
      <c r="EZ91" s="136"/>
      <c r="FA91" s="136"/>
      <c r="FB91" s="136"/>
      <c r="FC91" s="136"/>
      <c r="FD91" s="136"/>
      <c r="FE91" s="136"/>
      <c r="FF91" s="136"/>
      <c r="FG91" s="136"/>
      <c r="FH91" s="136"/>
      <c r="FI91" s="136"/>
      <c r="FJ91" s="136"/>
      <c r="FK91" s="136"/>
      <c r="FL91" s="136"/>
      <c r="FM91" s="136"/>
      <c r="FN91" s="136"/>
      <c r="FO91" s="136"/>
      <c r="FP91" s="136"/>
      <c r="FQ91" s="136"/>
      <c r="FR91" s="136"/>
      <c r="FS91" s="136"/>
      <c r="FT91" s="136"/>
      <c r="FU91" s="136"/>
      <c r="FV91" s="136"/>
      <c r="FW91" s="136"/>
      <c r="FX91" s="136"/>
      <c r="FY91" s="136"/>
      <c r="FZ91" s="136"/>
      <c r="GA91" s="136"/>
      <c r="GB91" s="136"/>
      <c r="GC91" s="136"/>
      <c r="GD91" s="136"/>
      <c r="GE91" s="136"/>
      <c r="GF91" s="136"/>
      <c r="GG91" s="136"/>
      <c r="GH91" s="136"/>
      <c r="GI91" s="136"/>
      <c r="GJ91" s="136"/>
      <c r="GK91" s="136"/>
      <c r="GL91" s="136"/>
      <c r="GM91" s="136"/>
      <c r="GN91" s="136"/>
      <c r="GO91" s="136"/>
      <c r="GP91" s="136"/>
      <c r="GQ91" s="136"/>
      <c r="GR91" s="136"/>
      <c r="GS91" s="136"/>
      <c r="GT91" s="136"/>
      <c r="GU91" s="136"/>
      <c r="GV91" s="136"/>
      <c r="GW91" s="136"/>
      <c r="GX91" s="136"/>
      <c r="GY91" s="136"/>
      <c r="GZ91" s="136"/>
      <c r="HA91" s="136"/>
      <c r="HB91" s="136"/>
      <c r="HC91" s="136"/>
      <c r="HD91" s="136"/>
      <c r="HE91" s="136"/>
      <c r="HF91" s="136"/>
      <c r="HG91" s="136"/>
      <c r="HH91" s="136"/>
      <c r="HI91" s="136"/>
      <c r="HJ91" s="136"/>
      <c r="HK91" s="136"/>
      <c r="HL91" s="136"/>
      <c r="HM91" s="136"/>
      <c r="HN91" s="136"/>
      <c r="HO91" s="136"/>
      <c r="HP91" s="136"/>
      <c r="HQ91" s="136"/>
    </row>
    <row r="92" spans="2:225" s="6" customFormat="1" ht="12.75">
      <c r="B92" s="112"/>
      <c r="D92" s="211"/>
      <c r="E92" s="102"/>
      <c r="F92" s="210"/>
      <c r="J92" s="102"/>
      <c r="K92" s="154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  <c r="AY92" s="136"/>
      <c r="AZ92" s="136"/>
      <c r="BA92" s="136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  <c r="CT92" s="136"/>
      <c r="CU92" s="136"/>
      <c r="CV92" s="136"/>
      <c r="CW92" s="136"/>
      <c r="CX92" s="136"/>
      <c r="CY92" s="136"/>
      <c r="CZ92" s="136"/>
      <c r="DA92" s="136"/>
      <c r="DB92" s="136"/>
      <c r="DC92" s="136"/>
      <c r="DD92" s="136"/>
      <c r="DE92" s="136"/>
      <c r="DF92" s="136"/>
      <c r="DG92" s="136"/>
      <c r="DH92" s="136"/>
      <c r="DI92" s="136"/>
      <c r="DJ92" s="136"/>
      <c r="DK92" s="136"/>
      <c r="DL92" s="136"/>
      <c r="DM92" s="136"/>
      <c r="DN92" s="136"/>
      <c r="DO92" s="136"/>
      <c r="DP92" s="136"/>
      <c r="DQ92" s="136"/>
      <c r="DR92" s="136"/>
      <c r="DS92" s="136"/>
      <c r="DT92" s="136"/>
      <c r="DU92" s="136"/>
      <c r="DV92" s="136"/>
      <c r="DW92" s="136"/>
      <c r="DX92" s="136"/>
      <c r="DY92" s="136"/>
      <c r="DZ92" s="136"/>
      <c r="EA92" s="136"/>
      <c r="EB92" s="136"/>
      <c r="EC92" s="136"/>
      <c r="ED92" s="136"/>
      <c r="EE92" s="136"/>
      <c r="EF92" s="136"/>
      <c r="EG92" s="136"/>
      <c r="EH92" s="136"/>
      <c r="EI92" s="136"/>
      <c r="EJ92" s="136"/>
      <c r="EK92" s="136"/>
      <c r="EL92" s="136"/>
      <c r="EM92" s="136"/>
      <c r="EN92" s="136"/>
      <c r="EO92" s="136"/>
      <c r="EP92" s="136"/>
      <c r="EQ92" s="136"/>
      <c r="ER92" s="136"/>
      <c r="ES92" s="136"/>
      <c r="ET92" s="136"/>
      <c r="EU92" s="136"/>
      <c r="EV92" s="136"/>
      <c r="EW92" s="136"/>
      <c r="EX92" s="136"/>
      <c r="EY92" s="136"/>
      <c r="EZ92" s="136"/>
      <c r="FA92" s="136"/>
      <c r="FB92" s="136"/>
      <c r="FC92" s="136"/>
      <c r="FD92" s="136"/>
      <c r="FE92" s="136"/>
      <c r="FF92" s="136"/>
      <c r="FG92" s="136"/>
      <c r="FH92" s="136"/>
      <c r="FI92" s="136"/>
      <c r="FJ92" s="136"/>
      <c r="FK92" s="136"/>
      <c r="FL92" s="136"/>
      <c r="FM92" s="136"/>
      <c r="FN92" s="136"/>
      <c r="FO92" s="136"/>
      <c r="FP92" s="136"/>
      <c r="FQ92" s="136"/>
      <c r="FR92" s="136"/>
      <c r="FS92" s="136"/>
      <c r="FT92" s="136"/>
      <c r="FU92" s="136"/>
      <c r="FV92" s="136"/>
      <c r="FW92" s="136"/>
      <c r="FX92" s="136"/>
      <c r="FY92" s="136"/>
      <c r="FZ92" s="136"/>
      <c r="GA92" s="136"/>
      <c r="GB92" s="136"/>
      <c r="GC92" s="136"/>
      <c r="GD92" s="136"/>
      <c r="GE92" s="136"/>
      <c r="GF92" s="136"/>
      <c r="GG92" s="136"/>
      <c r="GH92" s="136"/>
      <c r="GI92" s="136"/>
      <c r="GJ92" s="136"/>
      <c r="GK92" s="136"/>
      <c r="GL92" s="136"/>
      <c r="GM92" s="136"/>
      <c r="GN92" s="136"/>
      <c r="GO92" s="136"/>
      <c r="GP92" s="136"/>
      <c r="GQ92" s="136"/>
      <c r="GR92" s="136"/>
      <c r="GS92" s="136"/>
      <c r="GT92" s="136"/>
      <c r="GU92" s="136"/>
      <c r="GV92" s="136"/>
      <c r="GW92" s="136"/>
      <c r="GX92" s="136"/>
      <c r="GY92" s="136"/>
      <c r="GZ92" s="136"/>
      <c r="HA92" s="136"/>
      <c r="HB92" s="136"/>
      <c r="HC92" s="136"/>
      <c r="HD92" s="136"/>
      <c r="HE92" s="136"/>
      <c r="HF92" s="136"/>
      <c r="HG92" s="136"/>
      <c r="HH92" s="136"/>
      <c r="HI92" s="136"/>
      <c r="HJ92" s="136"/>
      <c r="HK92" s="136"/>
      <c r="HL92" s="136"/>
      <c r="HM92" s="136"/>
      <c r="HN92" s="136"/>
      <c r="HO92" s="136"/>
      <c r="HP92" s="136"/>
      <c r="HQ92" s="136"/>
    </row>
    <row r="93" spans="2:225" s="6" customFormat="1" ht="12.75">
      <c r="B93" s="112"/>
      <c r="D93" s="211"/>
      <c r="E93" s="102"/>
      <c r="F93" s="210"/>
      <c r="J93" s="102"/>
      <c r="K93" s="154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  <c r="CT93" s="136"/>
      <c r="CU93" s="136"/>
      <c r="CV93" s="136"/>
      <c r="CW93" s="136"/>
      <c r="CX93" s="136"/>
      <c r="CY93" s="136"/>
      <c r="CZ93" s="136"/>
      <c r="DA93" s="136"/>
      <c r="DB93" s="136"/>
      <c r="DC93" s="136"/>
      <c r="DD93" s="136"/>
      <c r="DE93" s="136"/>
      <c r="DF93" s="136"/>
      <c r="DG93" s="136"/>
      <c r="DH93" s="136"/>
      <c r="DI93" s="136"/>
      <c r="DJ93" s="136"/>
      <c r="DK93" s="136"/>
      <c r="DL93" s="136"/>
      <c r="DM93" s="136"/>
      <c r="DN93" s="136"/>
      <c r="DO93" s="136"/>
      <c r="DP93" s="136"/>
      <c r="DQ93" s="136"/>
      <c r="DR93" s="136"/>
      <c r="DS93" s="136"/>
      <c r="DT93" s="136"/>
      <c r="DU93" s="136"/>
      <c r="DV93" s="136"/>
      <c r="DW93" s="136"/>
      <c r="DX93" s="136"/>
      <c r="DY93" s="136"/>
      <c r="DZ93" s="136"/>
      <c r="EA93" s="136"/>
      <c r="EB93" s="136"/>
      <c r="EC93" s="136"/>
      <c r="ED93" s="136"/>
      <c r="EE93" s="136"/>
      <c r="EF93" s="136"/>
      <c r="EG93" s="136"/>
      <c r="EH93" s="136"/>
      <c r="EI93" s="136"/>
      <c r="EJ93" s="136"/>
      <c r="EK93" s="136"/>
      <c r="EL93" s="136"/>
      <c r="EM93" s="136"/>
      <c r="EN93" s="136"/>
      <c r="EO93" s="136"/>
      <c r="EP93" s="136"/>
      <c r="EQ93" s="136"/>
      <c r="ER93" s="136"/>
      <c r="ES93" s="136"/>
      <c r="ET93" s="136"/>
      <c r="EU93" s="136"/>
      <c r="EV93" s="136"/>
      <c r="EW93" s="136"/>
      <c r="EX93" s="136"/>
      <c r="EY93" s="136"/>
      <c r="EZ93" s="136"/>
      <c r="FA93" s="136"/>
      <c r="FB93" s="136"/>
      <c r="FC93" s="136"/>
      <c r="FD93" s="136"/>
      <c r="FE93" s="136"/>
      <c r="FF93" s="136"/>
      <c r="FG93" s="136"/>
      <c r="FH93" s="136"/>
      <c r="FI93" s="136"/>
      <c r="FJ93" s="136"/>
      <c r="FK93" s="136"/>
      <c r="FL93" s="136"/>
      <c r="FM93" s="136"/>
      <c r="FN93" s="136"/>
      <c r="FO93" s="136"/>
      <c r="FP93" s="136"/>
      <c r="FQ93" s="136"/>
      <c r="FR93" s="136"/>
      <c r="FS93" s="136"/>
      <c r="FT93" s="136"/>
      <c r="FU93" s="136"/>
      <c r="FV93" s="136"/>
      <c r="FW93" s="136"/>
      <c r="FX93" s="136"/>
      <c r="FY93" s="136"/>
      <c r="FZ93" s="136"/>
      <c r="GA93" s="136"/>
      <c r="GB93" s="136"/>
      <c r="GC93" s="136"/>
      <c r="GD93" s="136"/>
      <c r="GE93" s="136"/>
      <c r="GF93" s="136"/>
      <c r="GG93" s="136"/>
      <c r="GH93" s="136"/>
      <c r="GI93" s="136"/>
      <c r="GJ93" s="136"/>
      <c r="GK93" s="136"/>
      <c r="GL93" s="136"/>
      <c r="GM93" s="136"/>
      <c r="GN93" s="136"/>
      <c r="GO93" s="136"/>
      <c r="GP93" s="136"/>
      <c r="GQ93" s="136"/>
      <c r="GR93" s="136"/>
      <c r="GS93" s="136"/>
      <c r="GT93" s="136"/>
      <c r="GU93" s="136"/>
      <c r="GV93" s="136"/>
      <c r="GW93" s="136"/>
      <c r="GX93" s="136"/>
      <c r="GY93" s="136"/>
      <c r="GZ93" s="136"/>
      <c r="HA93" s="136"/>
      <c r="HB93" s="136"/>
      <c r="HC93" s="136"/>
      <c r="HD93" s="136"/>
      <c r="HE93" s="136"/>
      <c r="HF93" s="136"/>
      <c r="HG93" s="136"/>
      <c r="HH93" s="136"/>
      <c r="HI93" s="136"/>
      <c r="HJ93" s="136"/>
      <c r="HK93" s="136"/>
      <c r="HL93" s="136"/>
      <c r="HM93" s="136"/>
      <c r="HN93" s="136"/>
      <c r="HO93" s="136"/>
      <c r="HP93" s="136"/>
      <c r="HQ93" s="136"/>
    </row>
    <row r="94" spans="2:225" s="6" customFormat="1" ht="13.5">
      <c r="B94" s="70" t="s">
        <v>113</v>
      </c>
      <c r="D94" s="210"/>
      <c r="E94" s="102"/>
      <c r="F94" s="210"/>
      <c r="J94" s="113" t="str">
        <f>nama_mapel!$H$7</f>
        <v>Toetik Irawati, S.Pd</v>
      </c>
      <c r="K94" s="155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  <c r="CT94" s="136"/>
      <c r="CU94" s="136"/>
      <c r="CV94" s="136"/>
      <c r="CW94" s="136"/>
      <c r="CX94" s="136"/>
      <c r="CY94" s="136"/>
      <c r="CZ94" s="136"/>
      <c r="DA94" s="136"/>
      <c r="DB94" s="136"/>
      <c r="DC94" s="136"/>
      <c r="DD94" s="136"/>
      <c r="DE94" s="136"/>
      <c r="DF94" s="136"/>
      <c r="DG94" s="136"/>
      <c r="DH94" s="136"/>
      <c r="DI94" s="136"/>
      <c r="DJ94" s="136"/>
      <c r="DK94" s="136"/>
      <c r="DL94" s="136"/>
      <c r="DM94" s="136"/>
      <c r="DN94" s="136"/>
      <c r="DO94" s="136"/>
      <c r="DP94" s="136"/>
      <c r="DQ94" s="136"/>
      <c r="DR94" s="136"/>
      <c r="DS94" s="136"/>
      <c r="DT94" s="136"/>
      <c r="DU94" s="136"/>
      <c r="DV94" s="136"/>
      <c r="DW94" s="136"/>
      <c r="DX94" s="136"/>
      <c r="DY94" s="136"/>
      <c r="DZ94" s="136"/>
      <c r="EA94" s="136"/>
      <c r="EB94" s="136"/>
      <c r="EC94" s="136"/>
      <c r="ED94" s="136"/>
      <c r="EE94" s="136"/>
      <c r="EF94" s="136"/>
      <c r="EG94" s="136"/>
      <c r="EH94" s="136"/>
      <c r="EI94" s="136"/>
      <c r="EJ94" s="136"/>
      <c r="EK94" s="136"/>
      <c r="EL94" s="136"/>
      <c r="EM94" s="136"/>
      <c r="EN94" s="136"/>
      <c r="EO94" s="136"/>
      <c r="EP94" s="136"/>
      <c r="EQ94" s="136"/>
      <c r="ER94" s="136"/>
      <c r="ES94" s="136"/>
      <c r="ET94" s="136"/>
      <c r="EU94" s="136"/>
      <c r="EV94" s="136"/>
      <c r="EW94" s="136"/>
      <c r="EX94" s="136"/>
      <c r="EY94" s="136"/>
      <c r="EZ94" s="136"/>
      <c r="FA94" s="136"/>
      <c r="FB94" s="136"/>
      <c r="FC94" s="136"/>
      <c r="FD94" s="136"/>
      <c r="FE94" s="136"/>
      <c r="FF94" s="136"/>
      <c r="FG94" s="136"/>
      <c r="FH94" s="136"/>
      <c r="FI94" s="136"/>
      <c r="FJ94" s="136"/>
      <c r="FK94" s="136"/>
      <c r="FL94" s="136"/>
      <c r="FM94" s="136"/>
      <c r="FN94" s="136"/>
      <c r="FO94" s="136"/>
      <c r="FP94" s="136"/>
      <c r="FQ94" s="136"/>
      <c r="FR94" s="136"/>
      <c r="FS94" s="136"/>
      <c r="FT94" s="136"/>
      <c r="FU94" s="136"/>
      <c r="FV94" s="136"/>
      <c r="FW94" s="136"/>
      <c r="FX94" s="136"/>
      <c r="FY94" s="136"/>
      <c r="FZ94" s="136"/>
      <c r="GA94" s="136"/>
      <c r="GB94" s="136"/>
      <c r="GC94" s="136"/>
      <c r="GD94" s="136"/>
      <c r="GE94" s="136"/>
      <c r="GF94" s="136"/>
      <c r="GG94" s="136"/>
      <c r="GH94" s="136"/>
      <c r="GI94" s="136"/>
      <c r="GJ94" s="136"/>
      <c r="GK94" s="136"/>
      <c r="GL94" s="136"/>
      <c r="GM94" s="136"/>
      <c r="GN94" s="136"/>
      <c r="GO94" s="136"/>
      <c r="GP94" s="136"/>
      <c r="GQ94" s="136"/>
      <c r="GR94" s="136"/>
      <c r="GS94" s="136"/>
      <c r="GT94" s="136"/>
      <c r="GU94" s="136"/>
      <c r="GV94" s="136"/>
      <c r="GW94" s="136"/>
      <c r="GX94" s="136"/>
      <c r="GY94" s="136"/>
      <c r="GZ94" s="136"/>
      <c r="HA94" s="136"/>
      <c r="HB94" s="136"/>
      <c r="HC94" s="136"/>
      <c r="HD94" s="136"/>
      <c r="HE94" s="136"/>
      <c r="HF94" s="136"/>
      <c r="HG94" s="136"/>
      <c r="HH94" s="136"/>
      <c r="HI94" s="136"/>
      <c r="HJ94" s="136"/>
      <c r="HK94" s="136"/>
      <c r="HL94" s="136"/>
      <c r="HM94" s="136"/>
      <c r="HN94" s="136"/>
      <c r="HO94" s="136"/>
      <c r="HP94" s="136"/>
      <c r="HQ94" s="136"/>
    </row>
    <row r="95" spans="2:225" s="6" customFormat="1" ht="12.75">
      <c r="D95" s="210"/>
      <c r="E95" s="102"/>
      <c r="F95" s="210"/>
      <c r="J95" s="113" t="str">
        <f>CONCATENATE("NIP ",nama_mapel!$H$8)</f>
        <v>NIP 19760425200501 2 004</v>
      </c>
      <c r="K95" s="154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Y95" s="136"/>
      <c r="AZ95" s="136"/>
      <c r="BA95" s="136"/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  <c r="CT95" s="136"/>
      <c r="CU95" s="136"/>
      <c r="CV95" s="136"/>
      <c r="CW95" s="136"/>
      <c r="CX95" s="136"/>
      <c r="CY95" s="136"/>
      <c r="CZ95" s="136"/>
      <c r="DA95" s="136"/>
      <c r="DB95" s="136"/>
      <c r="DC95" s="136"/>
      <c r="DD95" s="136"/>
      <c r="DE95" s="136"/>
      <c r="DF95" s="136"/>
      <c r="DG95" s="136"/>
      <c r="DH95" s="136"/>
      <c r="DI95" s="136"/>
      <c r="DJ95" s="136"/>
      <c r="DK95" s="136"/>
      <c r="DL95" s="136"/>
      <c r="DM95" s="136"/>
      <c r="DN95" s="136"/>
      <c r="DO95" s="136"/>
      <c r="DP95" s="136"/>
      <c r="DQ95" s="136"/>
      <c r="DR95" s="136"/>
      <c r="DS95" s="136"/>
      <c r="DT95" s="136"/>
      <c r="DU95" s="136"/>
      <c r="DV95" s="136"/>
      <c r="DW95" s="136"/>
      <c r="DX95" s="136"/>
      <c r="DY95" s="136"/>
      <c r="DZ95" s="136"/>
      <c r="EA95" s="136"/>
      <c r="EB95" s="136"/>
      <c r="EC95" s="136"/>
      <c r="ED95" s="136"/>
      <c r="EE95" s="136"/>
      <c r="EF95" s="136"/>
      <c r="EG95" s="136"/>
      <c r="EH95" s="136"/>
      <c r="EI95" s="136"/>
      <c r="EJ95" s="136"/>
      <c r="EK95" s="136"/>
      <c r="EL95" s="136"/>
      <c r="EM95" s="136"/>
      <c r="EN95" s="136"/>
      <c r="EO95" s="136"/>
      <c r="EP95" s="136"/>
      <c r="EQ95" s="136"/>
      <c r="ER95" s="136"/>
      <c r="ES95" s="136"/>
      <c r="ET95" s="136"/>
      <c r="EU95" s="136"/>
      <c r="EV95" s="136"/>
      <c r="EW95" s="136"/>
      <c r="EX95" s="136"/>
      <c r="EY95" s="136"/>
      <c r="EZ95" s="136"/>
      <c r="FA95" s="136"/>
      <c r="FB95" s="136"/>
      <c r="FC95" s="136"/>
      <c r="FD95" s="136"/>
      <c r="FE95" s="136"/>
      <c r="FF95" s="136"/>
      <c r="FG95" s="136"/>
      <c r="FH95" s="136"/>
      <c r="FI95" s="136"/>
      <c r="FJ95" s="136"/>
      <c r="FK95" s="136"/>
      <c r="FL95" s="136"/>
      <c r="FM95" s="136"/>
      <c r="FN95" s="136"/>
      <c r="FO95" s="136"/>
      <c r="FP95" s="136"/>
      <c r="FQ95" s="136"/>
      <c r="FR95" s="136"/>
      <c r="FS95" s="136"/>
      <c r="FT95" s="136"/>
      <c r="FU95" s="136"/>
      <c r="FV95" s="136"/>
      <c r="FW95" s="136"/>
      <c r="FX95" s="136"/>
      <c r="FY95" s="136"/>
      <c r="FZ95" s="136"/>
      <c r="GA95" s="136"/>
      <c r="GB95" s="136"/>
      <c r="GC95" s="136"/>
      <c r="GD95" s="136"/>
      <c r="GE95" s="136"/>
      <c r="GF95" s="136"/>
      <c r="GG95" s="136"/>
      <c r="GH95" s="136"/>
      <c r="GI95" s="136"/>
      <c r="GJ95" s="136"/>
      <c r="GK95" s="136"/>
      <c r="GL95" s="136"/>
      <c r="GM95" s="136"/>
      <c r="GN95" s="136"/>
      <c r="GO95" s="136"/>
      <c r="GP95" s="136"/>
      <c r="GQ95" s="136"/>
      <c r="GR95" s="136"/>
      <c r="GS95" s="136"/>
      <c r="GT95" s="136"/>
      <c r="GU95" s="136"/>
      <c r="GV95" s="136"/>
      <c r="GW95" s="136"/>
      <c r="GX95" s="136"/>
      <c r="GY95" s="136"/>
      <c r="GZ95" s="136"/>
      <c r="HA95" s="136"/>
      <c r="HB95" s="136"/>
      <c r="HC95" s="136"/>
      <c r="HD95" s="136"/>
      <c r="HE95" s="136"/>
      <c r="HF95" s="136"/>
      <c r="HG95" s="136"/>
      <c r="HH95" s="136"/>
      <c r="HI95" s="136"/>
      <c r="HJ95" s="136"/>
      <c r="HK95" s="136"/>
      <c r="HL95" s="136"/>
      <c r="HM95" s="136"/>
      <c r="HN95" s="136"/>
      <c r="HO95" s="136"/>
      <c r="HP95" s="136"/>
      <c r="HQ95" s="136"/>
    </row>
    <row r="96" spans="2:225" s="1" customFormat="1" ht="12.75">
      <c r="D96" s="69"/>
      <c r="E96"/>
      <c r="F96" s="69"/>
      <c r="K96" s="144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  <c r="AL96" s="133"/>
      <c r="AM96" s="133"/>
      <c r="AN96" s="133"/>
      <c r="AO96" s="133"/>
      <c r="AP96" s="133"/>
      <c r="AQ96" s="133"/>
      <c r="AR96" s="133"/>
      <c r="AS96" s="133"/>
      <c r="AT96" s="133"/>
      <c r="AU96" s="133"/>
      <c r="AV96" s="133"/>
      <c r="AW96" s="133"/>
      <c r="AX96" s="133"/>
      <c r="AY96" s="133"/>
      <c r="AZ96" s="133"/>
      <c r="BA96" s="133"/>
      <c r="BB96" s="133"/>
      <c r="BC96" s="133"/>
      <c r="BD96" s="133"/>
      <c r="BE96" s="133"/>
      <c r="BF96" s="133"/>
      <c r="BG96" s="133"/>
      <c r="BH96" s="133"/>
      <c r="BI96" s="133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  <c r="CT96" s="133"/>
      <c r="CU96" s="133"/>
      <c r="CV96" s="133"/>
      <c r="CW96" s="133"/>
      <c r="CX96" s="133"/>
      <c r="CY96" s="133"/>
      <c r="CZ96" s="133"/>
      <c r="DA96" s="133"/>
      <c r="DB96" s="133"/>
      <c r="DC96" s="133"/>
      <c r="DD96" s="133"/>
      <c r="DE96" s="133"/>
      <c r="DF96" s="133"/>
      <c r="DG96" s="133"/>
      <c r="DH96" s="133"/>
      <c r="DI96" s="133"/>
      <c r="DJ96" s="133"/>
      <c r="DK96" s="133"/>
      <c r="DL96" s="133"/>
      <c r="DM96" s="133"/>
      <c r="DN96" s="133"/>
      <c r="DO96" s="133"/>
      <c r="DP96" s="133"/>
      <c r="DQ96" s="133"/>
      <c r="DR96" s="133"/>
      <c r="DS96" s="133"/>
      <c r="DT96" s="133"/>
      <c r="DU96" s="133"/>
      <c r="DV96" s="133"/>
      <c r="DW96" s="133"/>
      <c r="DX96" s="133"/>
      <c r="DY96" s="133"/>
      <c r="DZ96" s="133"/>
      <c r="EA96" s="133"/>
      <c r="EB96" s="133"/>
      <c r="EC96" s="133"/>
      <c r="ED96" s="133"/>
      <c r="EE96" s="133"/>
      <c r="EF96" s="133"/>
      <c r="EG96" s="133"/>
      <c r="EH96" s="133"/>
      <c r="EI96" s="133"/>
      <c r="EJ96" s="133"/>
      <c r="EK96" s="133"/>
      <c r="EL96" s="133"/>
      <c r="EM96" s="133"/>
      <c r="EN96" s="133"/>
      <c r="EO96" s="133"/>
      <c r="EP96" s="133"/>
      <c r="EQ96" s="133"/>
      <c r="ER96" s="133"/>
      <c r="ES96" s="133"/>
      <c r="ET96" s="133"/>
      <c r="EU96" s="133"/>
      <c r="EV96" s="133"/>
      <c r="EW96" s="133"/>
      <c r="EX96" s="133"/>
      <c r="EY96" s="133"/>
      <c r="EZ96" s="133"/>
      <c r="FA96" s="133"/>
      <c r="FB96" s="133"/>
      <c r="FC96" s="133"/>
      <c r="FD96" s="133"/>
      <c r="FE96" s="133"/>
      <c r="FF96" s="133"/>
      <c r="FG96" s="133"/>
      <c r="FH96" s="133"/>
      <c r="FI96" s="133"/>
      <c r="FJ96" s="133"/>
      <c r="FK96" s="133"/>
      <c r="FL96" s="133"/>
      <c r="FM96" s="133"/>
      <c r="FN96" s="133"/>
      <c r="FO96" s="133"/>
      <c r="FP96" s="133"/>
      <c r="FQ96" s="133"/>
      <c r="FR96" s="133"/>
      <c r="FS96" s="133"/>
      <c r="FT96" s="133"/>
      <c r="FU96" s="133"/>
      <c r="FV96" s="133"/>
      <c r="FW96" s="133"/>
      <c r="FX96" s="133"/>
      <c r="FY96" s="133"/>
      <c r="FZ96" s="133"/>
      <c r="GA96" s="133"/>
      <c r="GB96" s="133"/>
      <c r="GC96" s="133"/>
      <c r="GD96" s="133"/>
      <c r="GE96" s="133"/>
      <c r="GF96" s="133"/>
      <c r="GG96" s="133"/>
      <c r="GH96" s="133"/>
      <c r="GI96" s="133"/>
      <c r="GJ96" s="133"/>
      <c r="GK96" s="133"/>
      <c r="GL96" s="133"/>
      <c r="GM96" s="133"/>
      <c r="GN96" s="133"/>
      <c r="GO96" s="133"/>
      <c r="GP96" s="133"/>
      <c r="GQ96" s="133"/>
      <c r="GR96" s="133"/>
      <c r="GS96" s="133"/>
      <c r="GT96" s="133"/>
      <c r="GU96" s="133"/>
      <c r="GV96" s="133"/>
      <c r="GW96" s="133"/>
      <c r="GX96" s="133"/>
      <c r="GY96" s="133"/>
      <c r="GZ96" s="133"/>
      <c r="HA96" s="133"/>
      <c r="HB96" s="133"/>
      <c r="HC96" s="133"/>
      <c r="HD96" s="133"/>
      <c r="HE96" s="133"/>
      <c r="HF96" s="133"/>
      <c r="HG96" s="133"/>
      <c r="HH96" s="133"/>
      <c r="HI96" s="133"/>
      <c r="HJ96" s="133"/>
      <c r="HK96" s="133"/>
      <c r="HL96" s="133"/>
      <c r="HM96" s="133"/>
      <c r="HN96" s="133"/>
      <c r="HO96" s="133"/>
      <c r="HP96" s="133"/>
      <c r="HQ96" s="133"/>
    </row>
    <row r="97" spans="4:225" s="1" customFormat="1" ht="12.75">
      <c r="D97" s="69"/>
      <c r="E97"/>
      <c r="F97" s="69"/>
      <c r="K97" s="144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  <c r="AL97" s="133"/>
      <c r="AM97" s="133"/>
      <c r="AN97" s="133"/>
      <c r="AO97" s="133"/>
      <c r="AP97" s="133"/>
      <c r="AQ97" s="133"/>
      <c r="AR97" s="133"/>
      <c r="AS97" s="133"/>
      <c r="AT97" s="133"/>
      <c r="AU97" s="133"/>
      <c r="AV97" s="133"/>
      <c r="AW97" s="133"/>
      <c r="AX97" s="133"/>
      <c r="AY97" s="133"/>
      <c r="AZ97" s="133"/>
      <c r="BA97" s="133"/>
      <c r="BB97" s="133"/>
      <c r="BC97" s="133"/>
      <c r="BD97" s="133"/>
      <c r="BE97" s="133"/>
      <c r="BF97" s="133"/>
      <c r="BG97" s="133"/>
      <c r="BH97" s="133"/>
      <c r="BI97" s="133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  <c r="CT97" s="133"/>
      <c r="CU97" s="133"/>
      <c r="CV97" s="133"/>
      <c r="CW97" s="133"/>
      <c r="CX97" s="133"/>
      <c r="CY97" s="133"/>
      <c r="CZ97" s="133"/>
      <c r="DA97" s="133"/>
      <c r="DB97" s="133"/>
      <c r="DC97" s="133"/>
      <c r="DD97" s="133"/>
      <c r="DE97" s="133"/>
      <c r="DF97" s="133"/>
      <c r="DG97" s="133"/>
      <c r="DH97" s="133"/>
      <c r="DI97" s="133"/>
      <c r="DJ97" s="133"/>
      <c r="DK97" s="133"/>
      <c r="DL97" s="133"/>
      <c r="DM97" s="133"/>
      <c r="DN97" s="133"/>
      <c r="DO97" s="133"/>
      <c r="DP97" s="133"/>
      <c r="DQ97" s="133"/>
      <c r="DR97" s="133"/>
      <c r="DS97" s="133"/>
      <c r="DT97" s="133"/>
      <c r="DU97" s="133"/>
      <c r="DV97" s="133"/>
      <c r="DW97" s="133"/>
      <c r="DX97" s="133"/>
      <c r="DY97" s="133"/>
      <c r="DZ97" s="133"/>
      <c r="EA97" s="133"/>
      <c r="EB97" s="133"/>
      <c r="EC97" s="133"/>
      <c r="ED97" s="133"/>
      <c r="EE97" s="133"/>
      <c r="EF97" s="133"/>
      <c r="EG97" s="133"/>
      <c r="EH97" s="133"/>
      <c r="EI97" s="133"/>
      <c r="EJ97" s="133"/>
      <c r="EK97" s="133"/>
      <c r="EL97" s="133"/>
      <c r="EM97" s="133"/>
      <c r="EN97" s="133"/>
      <c r="EO97" s="133"/>
      <c r="EP97" s="133"/>
      <c r="EQ97" s="133"/>
      <c r="ER97" s="133"/>
      <c r="ES97" s="133"/>
      <c r="ET97" s="133"/>
      <c r="EU97" s="133"/>
      <c r="EV97" s="133"/>
      <c r="EW97" s="133"/>
      <c r="EX97" s="133"/>
      <c r="EY97" s="133"/>
      <c r="EZ97" s="133"/>
      <c r="FA97" s="133"/>
      <c r="FB97" s="133"/>
      <c r="FC97" s="133"/>
      <c r="FD97" s="133"/>
      <c r="FE97" s="133"/>
      <c r="FF97" s="133"/>
      <c r="FG97" s="133"/>
      <c r="FH97" s="133"/>
      <c r="FI97" s="133"/>
      <c r="FJ97" s="133"/>
      <c r="FK97" s="133"/>
      <c r="FL97" s="133"/>
      <c r="FM97" s="133"/>
      <c r="FN97" s="133"/>
      <c r="FO97" s="133"/>
      <c r="FP97" s="133"/>
      <c r="FQ97" s="133"/>
      <c r="FR97" s="133"/>
      <c r="FS97" s="133"/>
      <c r="FT97" s="133"/>
      <c r="FU97" s="133"/>
      <c r="FV97" s="133"/>
      <c r="FW97" s="133"/>
      <c r="FX97" s="133"/>
      <c r="FY97" s="133"/>
      <c r="FZ97" s="133"/>
      <c r="GA97" s="133"/>
      <c r="GB97" s="133"/>
      <c r="GC97" s="133"/>
      <c r="GD97" s="133"/>
      <c r="GE97" s="133"/>
      <c r="GF97" s="133"/>
      <c r="GG97" s="133"/>
      <c r="GH97" s="133"/>
      <c r="GI97" s="133"/>
      <c r="GJ97" s="133"/>
      <c r="GK97" s="133"/>
      <c r="GL97" s="133"/>
      <c r="GM97" s="133"/>
      <c r="GN97" s="133"/>
      <c r="GO97" s="133"/>
      <c r="GP97" s="133"/>
      <c r="GQ97" s="133"/>
      <c r="GR97" s="133"/>
      <c r="GS97" s="133"/>
      <c r="GT97" s="133"/>
      <c r="GU97" s="133"/>
      <c r="GV97" s="133"/>
      <c r="GW97" s="133"/>
      <c r="GX97" s="133"/>
      <c r="GY97" s="133"/>
      <c r="GZ97" s="133"/>
      <c r="HA97" s="133"/>
      <c r="HB97" s="133"/>
      <c r="HC97" s="133"/>
      <c r="HD97" s="133"/>
      <c r="HE97" s="133"/>
      <c r="HF97" s="133"/>
      <c r="HG97" s="133"/>
      <c r="HH97" s="133"/>
      <c r="HI97" s="133"/>
      <c r="HJ97" s="133"/>
      <c r="HK97" s="133"/>
      <c r="HL97" s="133"/>
      <c r="HM97" s="133"/>
      <c r="HN97" s="133"/>
      <c r="HO97" s="133"/>
      <c r="HP97" s="133"/>
      <c r="HQ97" s="133"/>
    </row>
    <row r="98" spans="4:225" s="1" customFormat="1" ht="12.75">
      <c r="D98" s="69"/>
      <c r="E98"/>
      <c r="F98" s="69"/>
      <c r="K98" s="144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  <c r="AL98" s="133"/>
      <c r="AM98" s="133"/>
      <c r="AN98" s="133"/>
      <c r="AO98" s="133"/>
      <c r="AP98" s="133"/>
      <c r="AQ98" s="133"/>
      <c r="AR98" s="133"/>
      <c r="AS98" s="133"/>
      <c r="AT98" s="133"/>
      <c r="AU98" s="133"/>
      <c r="AV98" s="133"/>
      <c r="AW98" s="133"/>
      <c r="AX98" s="133"/>
      <c r="AY98" s="133"/>
      <c r="AZ98" s="133"/>
      <c r="BA98" s="133"/>
      <c r="BB98" s="133"/>
      <c r="BC98" s="133"/>
      <c r="BD98" s="133"/>
      <c r="BE98" s="133"/>
      <c r="BF98" s="133"/>
      <c r="BG98" s="133"/>
      <c r="BH98" s="133"/>
      <c r="BI98" s="133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  <c r="CT98" s="133"/>
      <c r="CU98" s="133"/>
      <c r="CV98" s="133"/>
      <c r="CW98" s="133"/>
      <c r="CX98" s="133"/>
      <c r="CY98" s="133"/>
      <c r="CZ98" s="133"/>
      <c r="DA98" s="133"/>
      <c r="DB98" s="133"/>
      <c r="DC98" s="133"/>
      <c r="DD98" s="133"/>
      <c r="DE98" s="133"/>
      <c r="DF98" s="133"/>
      <c r="DG98" s="133"/>
      <c r="DH98" s="133"/>
      <c r="DI98" s="133"/>
      <c r="DJ98" s="133"/>
      <c r="DK98" s="133"/>
      <c r="DL98" s="133"/>
      <c r="DM98" s="133"/>
      <c r="DN98" s="133"/>
      <c r="DO98" s="133"/>
      <c r="DP98" s="133"/>
      <c r="DQ98" s="133"/>
      <c r="DR98" s="133"/>
      <c r="DS98" s="133"/>
      <c r="DT98" s="133"/>
      <c r="DU98" s="133"/>
      <c r="DV98" s="133"/>
      <c r="DW98" s="133"/>
      <c r="DX98" s="133"/>
      <c r="DY98" s="133"/>
      <c r="DZ98" s="133"/>
      <c r="EA98" s="133"/>
      <c r="EB98" s="133"/>
      <c r="EC98" s="133"/>
      <c r="ED98" s="133"/>
      <c r="EE98" s="133"/>
      <c r="EF98" s="133"/>
      <c r="EG98" s="133"/>
      <c r="EH98" s="133"/>
      <c r="EI98" s="133"/>
      <c r="EJ98" s="133"/>
      <c r="EK98" s="133"/>
      <c r="EL98" s="133"/>
      <c r="EM98" s="133"/>
      <c r="EN98" s="133"/>
      <c r="EO98" s="133"/>
      <c r="EP98" s="133"/>
      <c r="EQ98" s="133"/>
      <c r="ER98" s="133"/>
      <c r="ES98" s="133"/>
      <c r="ET98" s="133"/>
      <c r="EU98" s="133"/>
      <c r="EV98" s="133"/>
      <c r="EW98" s="133"/>
      <c r="EX98" s="133"/>
      <c r="EY98" s="133"/>
      <c r="EZ98" s="133"/>
      <c r="FA98" s="133"/>
      <c r="FB98" s="133"/>
      <c r="FC98" s="133"/>
      <c r="FD98" s="133"/>
      <c r="FE98" s="133"/>
      <c r="FF98" s="133"/>
      <c r="FG98" s="133"/>
      <c r="FH98" s="133"/>
      <c r="FI98" s="133"/>
      <c r="FJ98" s="133"/>
      <c r="FK98" s="133"/>
      <c r="FL98" s="133"/>
      <c r="FM98" s="133"/>
      <c r="FN98" s="133"/>
      <c r="FO98" s="133"/>
      <c r="FP98" s="133"/>
      <c r="FQ98" s="133"/>
      <c r="FR98" s="133"/>
      <c r="FS98" s="133"/>
      <c r="FT98" s="133"/>
      <c r="FU98" s="133"/>
      <c r="FV98" s="133"/>
      <c r="FW98" s="133"/>
      <c r="FX98" s="133"/>
      <c r="FY98" s="133"/>
      <c r="FZ98" s="133"/>
      <c r="GA98" s="133"/>
      <c r="GB98" s="133"/>
      <c r="GC98" s="133"/>
      <c r="GD98" s="133"/>
      <c r="GE98" s="133"/>
      <c r="GF98" s="133"/>
      <c r="GG98" s="133"/>
      <c r="GH98" s="133"/>
      <c r="GI98" s="133"/>
      <c r="GJ98" s="133"/>
      <c r="GK98" s="133"/>
      <c r="GL98" s="133"/>
      <c r="GM98" s="133"/>
      <c r="GN98" s="133"/>
      <c r="GO98" s="133"/>
      <c r="GP98" s="133"/>
      <c r="GQ98" s="133"/>
      <c r="GR98" s="133"/>
      <c r="GS98" s="133"/>
      <c r="GT98" s="133"/>
      <c r="GU98" s="133"/>
      <c r="GV98" s="133"/>
      <c r="GW98" s="133"/>
      <c r="GX98" s="133"/>
      <c r="GY98" s="133"/>
      <c r="GZ98" s="133"/>
      <c r="HA98" s="133"/>
      <c r="HB98" s="133"/>
      <c r="HC98" s="133"/>
      <c r="HD98" s="133"/>
      <c r="HE98" s="133"/>
      <c r="HF98" s="133"/>
      <c r="HG98" s="133"/>
      <c r="HH98" s="133"/>
      <c r="HI98" s="133"/>
      <c r="HJ98" s="133"/>
      <c r="HK98" s="133"/>
      <c r="HL98" s="133"/>
      <c r="HM98" s="133"/>
      <c r="HN98" s="133"/>
      <c r="HO98" s="133"/>
      <c r="HP98" s="133"/>
      <c r="HQ98" s="133"/>
    </row>
    <row r="99" spans="4:225" s="1" customFormat="1" ht="12.75">
      <c r="D99" s="69"/>
      <c r="E99"/>
      <c r="F99" s="69"/>
      <c r="K99" s="144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  <c r="AM99" s="133"/>
      <c r="AN99" s="133"/>
      <c r="AO99" s="133"/>
      <c r="AP99" s="133"/>
      <c r="AQ99" s="133"/>
      <c r="AR99" s="133"/>
      <c r="AS99" s="133"/>
      <c r="AT99" s="133"/>
      <c r="AU99" s="133"/>
      <c r="AV99" s="133"/>
      <c r="AW99" s="133"/>
      <c r="AX99" s="133"/>
      <c r="AY99" s="133"/>
      <c r="AZ99" s="133"/>
      <c r="BA99" s="133"/>
      <c r="BB99" s="133"/>
      <c r="BC99" s="133"/>
      <c r="BD99" s="133"/>
      <c r="BE99" s="133"/>
      <c r="BF99" s="133"/>
      <c r="BG99" s="133"/>
      <c r="BH99" s="133"/>
      <c r="BI99" s="133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  <c r="CT99" s="133"/>
      <c r="CU99" s="133"/>
      <c r="CV99" s="133"/>
      <c r="CW99" s="133"/>
      <c r="CX99" s="133"/>
      <c r="CY99" s="133"/>
      <c r="CZ99" s="133"/>
      <c r="DA99" s="133"/>
      <c r="DB99" s="133"/>
      <c r="DC99" s="133"/>
      <c r="DD99" s="133"/>
      <c r="DE99" s="133"/>
      <c r="DF99" s="133"/>
      <c r="DG99" s="133"/>
      <c r="DH99" s="133"/>
      <c r="DI99" s="133"/>
      <c r="DJ99" s="133"/>
      <c r="DK99" s="133"/>
      <c r="DL99" s="133"/>
      <c r="DM99" s="133"/>
      <c r="DN99" s="133"/>
      <c r="DO99" s="133"/>
      <c r="DP99" s="133"/>
      <c r="DQ99" s="133"/>
      <c r="DR99" s="133"/>
      <c r="DS99" s="133"/>
      <c r="DT99" s="133"/>
      <c r="DU99" s="133"/>
      <c r="DV99" s="133"/>
      <c r="DW99" s="133"/>
      <c r="DX99" s="133"/>
      <c r="DY99" s="133"/>
      <c r="DZ99" s="133"/>
      <c r="EA99" s="133"/>
      <c r="EB99" s="133"/>
      <c r="EC99" s="133"/>
      <c r="ED99" s="133"/>
      <c r="EE99" s="133"/>
      <c r="EF99" s="133"/>
      <c r="EG99" s="133"/>
      <c r="EH99" s="133"/>
      <c r="EI99" s="133"/>
      <c r="EJ99" s="133"/>
      <c r="EK99" s="133"/>
      <c r="EL99" s="133"/>
      <c r="EM99" s="133"/>
      <c r="EN99" s="133"/>
      <c r="EO99" s="133"/>
      <c r="EP99" s="133"/>
      <c r="EQ99" s="133"/>
      <c r="ER99" s="133"/>
      <c r="ES99" s="133"/>
      <c r="ET99" s="133"/>
      <c r="EU99" s="133"/>
      <c r="EV99" s="133"/>
      <c r="EW99" s="133"/>
      <c r="EX99" s="133"/>
      <c r="EY99" s="133"/>
      <c r="EZ99" s="133"/>
      <c r="FA99" s="133"/>
      <c r="FB99" s="133"/>
      <c r="FC99" s="133"/>
      <c r="FD99" s="133"/>
      <c r="FE99" s="133"/>
      <c r="FF99" s="133"/>
      <c r="FG99" s="133"/>
      <c r="FH99" s="133"/>
      <c r="FI99" s="133"/>
      <c r="FJ99" s="133"/>
      <c r="FK99" s="133"/>
      <c r="FL99" s="133"/>
      <c r="FM99" s="133"/>
      <c r="FN99" s="133"/>
      <c r="FO99" s="133"/>
      <c r="FP99" s="133"/>
      <c r="FQ99" s="133"/>
      <c r="FR99" s="133"/>
      <c r="FS99" s="133"/>
      <c r="FT99" s="133"/>
      <c r="FU99" s="133"/>
      <c r="FV99" s="133"/>
      <c r="FW99" s="133"/>
      <c r="FX99" s="133"/>
      <c r="FY99" s="133"/>
      <c r="FZ99" s="133"/>
      <c r="GA99" s="133"/>
      <c r="GB99" s="133"/>
      <c r="GC99" s="133"/>
      <c r="GD99" s="133"/>
      <c r="GE99" s="133"/>
      <c r="GF99" s="133"/>
      <c r="GG99" s="133"/>
      <c r="GH99" s="133"/>
      <c r="GI99" s="133"/>
      <c r="GJ99" s="133"/>
      <c r="GK99" s="133"/>
      <c r="GL99" s="133"/>
      <c r="GM99" s="133"/>
      <c r="GN99" s="133"/>
      <c r="GO99" s="133"/>
      <c r="GP99" s="133"/>
      <c r="GQ99" s="133"/>
      <c r="GR99" s="133"/>
      <c r="GS99" s="133"/>
      <c r="GT99" s="133"/>
      <c r="GU99" s="133"/>
      <c r="GV99" s="133"/>
      <c r="GW99" s="133"/>
      <c r="GX99" s="133"/>
      <c r="GY99" s="133"/>
      <c r="GZ99" s="133"/>
      <c r="HA99" s="133"/>
      <c r="HB99" s="133"/>
      <c r="HC99" s="133"/>
      <c r="HD99" s="133"/>
      <c r="HE99" s="133"/>
      <c r="HF99" s="133"/>
      <c r="HG99" s="133"/>
      <c r="HH99" s="133"/>
      <c r="HI99" s="133"/>
      <c r="HJ99" s="133"/>
      <c r="HK99" s="133"/>
      <c r="HL99" s="133"/>
      <c r="HM99" s="133"/>
      <c r="HN99" s="133"/>
      <c r="HO99" s="133"/>
      <c r="HP99" s="133"/>
      <c r="HQ99" s="133"/>
    </row>
    <row r="100" spans="4:225" s="1" customFormat="1" ht="12.75">
      <c r="D100" s="69"/>
      <c r="E100"/>
      <c r="F100" s="69"/>
      <c r="K100" s="144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  <c r="AM100" s="133"/>
      <c r="AN100" s="133"/>
      <c r="AO100" s="133"/>
      <c r="AP100" s="133"/>
      <c r="AQ100" s="133"/>
      <c r="AR100" s="133"/>
      <c r="AS100" s="133"/>
      <c r="AT100" s="133"/>
      <c r="AU100" s="133"/>
      <c r="AV100" s="133"/>
      <c r="AW100" s="133"/>
      <c r="AX100" s="133"/>
      <c r="AY100" s="133"/>
      <c r="AZ100" s="133"/>
      <c r="BA100" s="133"/>
      <c r="BB100" s="133"/>
      <c r="BC100" s="133"/>
      <c r="BD100" s="133"/>
      <c r="BE100" s="133"/>
      <c r="BF100" s="133"/>
      <c r="BG100" s="133"/>
      <c r="BH100" s="133"/>
      <c r="BI100" s="133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  <c r="CT100" s="133"/>
      <c r="CU100" s="133"/>
      <c r="CV100" s="133"/>
      <c r="CW100" s="133"/>
      <c r="CX100" s="133"/>
      <c r="CY100" s="133"/>
      <c r="CZ100" s="133"/>
      <c r="DA100" s="133"/>
      <c r="DB100" s="133"/>
      <c r="DC100" s="133"/>
      <c r="DD100" s="133"/>
      <c r="DE100" s="133"/>
      <c r="DF100" s="133"/>
      <c r="DG100" s="133"/>
      <c r="DH100" s="133"/>
      <c r="DI100" s="133"/>
      <c r="DJ100" s="133"/>
      <c r="DK100" s="133"/>
      <c r="DL100" s="133"/>
      <c r="DM100" s="133"/>
      <c r="DN100" s="133"/>
      <c r="DO100" s="133"/>
      <c r="DP100" s="133"/>
      <c r="DQ100" s="133"/>
      <c r="DR100" s="133"/>
      <c r="DS100" s="133"/>
      <c r="DT100" s="133"/>
      <c r="DU100" s="133"/>
      <c r="DV100" s="133"/>
      <c r="DW100" s="133"/>
      <c r="DX100" s="133"/>
      <c r="DY100" s="133"/>
      <c r="DZ100" s="133"/>
      <c r="EA100" s="133"/>
      <c r="EB100" s="133"/>
      <c r="EC100" s="133"/>
      <c r="ED100" s="133"/>
      <c r="EE100" s="133"/>
      <c r="EF100" s="133"/>
      <c r="EG100" s="133"/>
      <c r="EH100" s="133"/>
      <c r="EI100" s="133"/>
      <c r="EJ100" s="133"/>
      <c r="EK100" s="133"/>
      <c r="EL100" s="133"/>
      <c r="EM100" s="133"/>
      <c r="EN100" s="133"/>
      <c r="EO100" s="133"/>
      <c r="EP100" s="133"/>
      <c r="EQ100" s="133"/>
      <c r="ER100" s="133"/>
      <c r="ES100" s="133"/>
      <c r="ET100" s="133"/>
      <c r="EU100" s="133"/>
      <c r="EV100" s="133"/>
      <c r="EW100" s="133"/>
      <c r="EX100" s="133"/>
      <c r="EY100" s="133"/>
      <c r="EZ100" s="133"/>
      <c r="FA100" s="133"/>
      <c r="FB100" s="133"/>
      <c r="FC100" s="133"/>
      <c r="FD100" s="133"/>
      <c r="FE100" s="133"/>
      <c r="FF100" s="133"/>
      <c r="FG100" s="133"/>
      <c r="FH100" s="133"/>
      <c r="FI100" s="133"/>
      <c r="FJ100" s="133"/>
      <c r="FK100" s="133"/>
      <c r="FL100" s="133"/>
      <c r="FM100" s="133"/>
      <c r="FN100" s="133"/>
      <c r="FO100" s="133"/>
      <c r="FP100" s="133"/>
      <c r="FQ100" s="133"/>
      <c r="FR100" s="133"/>
      <c r="FS100" s="133"/>
      <c r="FT100" s="133"/>
      <c r="FU100" s="133"/>
      <c r="FV100" s="133"/>
      <c r="FW100" s="133"/>
      <c r="FX100" s="133"/>
      <c r="FY100" s="133"/>
      <c r="FZ100" s="133"/>
      <c r="GA100" s="133"/>
      <c r="GB100" s="133"/>
      <c r="GC100" s="133"/>
      <c r="GD100" s="133"/>
      <c r="GE100" s="133"/>
      <c r="GF100" s="133"/>
      <c r="GG100" s="133"/>
      <c r="GH100" s="133"/>
      <c r="GI100" s="133"/>
      <c r="GJ100" s="133"/>
      <c r="GK100" s="133"/>
      <c r="GL100" s="133"/>
      <c r="GM100" s="133"/>
      <c r="GN100" s="133"/>
      <c r="GO100" s="133"/>
      <c r="GP100" s="133"/>
      <c r="GQ100" s="133"/>
      <c r="GR100" s="133"/>
      <c r="GS100" s="133"/>
      <c r="GT100" s="133"/>
      <c r="GU100" s="133"/>
      <c r="GV100" s="133"/>
      <c r="GW100" s="133"/>
      <c r="GX100" s="133"/>
      <c r="GY100" s="133"/>
      <c r="GZ100" s="133"/>
      <c r="HA100" s="133"/>
      <c r="HB100" s="133"/>
      <c r="HC100" s="133"/>
      <c r="HD100" s="133"/>
      <c r="HE100" s="133"/>
      <c r="HF100" s="133"/>
      <c r="HG100" s="133"/>
      <c r="HH100" s="133"/>
      <c r="HI100" s="133"/>
      <c r="HJ100" s="133"/>
      <c r="HK100" s="133"/>
      <c r="HL100" s="133"/>
      <c r="HM100" s="133"/>
      <c r="HN100" s="133"/>
      <c r="HO100" s="133"/>
      <c r="HP100" s="133"/>
      <c r="HQ100" s="133"/>
    </row>
  </sheetData>
  <sheetProtection selectLockedCells="1" selectUnlockedCells="1"/>
  <dataConsolidate topLabels="1">
    <dataRefs count="1">
      <dataRef ref="M11:M13" sheet="TRANSKIP NILAI"/>
    </dataRefs>
  </dataConsolidate>
  <mergeCells count="79">
    <mergeCell ref="H22:J22"/>
    <mergeCell ref="H27:J27"/>
    <mergeCell ref="H23:J23"/>
    <mergeCell ref="H24:J24"/>
    <mergeCell ref="H25:J25"/>
    <mergeCell ref="H26:J26"/>
    <mergeCell ref="F67:H67"/>
    <mergeCell ref="H31:J31"/>
    <mergeCell ref="H37:J37"/>
    <mergeCell ref="H28:J28"/>
    <mergeCell ref="H29:J29"/>
    <mergeCell ref="B28:C28"/>
    <mergeCell ref="B29:C29"/>
    <mergeCell ref="B30:C30"/>
    <mergeCell ref="G71:H71"/>
    <mergeCell ref="G72:H72"/>
    <mergeCell ref="C57:E57"/>
    <mergeCell ref="H30:J30"/>
    <mergeCell ref="B37:C37"/>
    <mergeCell ref="B31:C31"/>
    <mergeCell ref="B32:C32"/>
    <mergeCell ref="B33:C33"/>
    <mergeCell ref="H32:J32"/>
    <mergeCell ref="B71:F73"/>
    <mergeCell ref="F64:H64"/>
    <mergeCell ref="F65:H65"/>
    <mergeCell ref="F66:H66"/>
    <mergeCell ref="H20:J20"/>
    <mergeCell ref="B21:C21"/>
    <mergeCell ref="H9:J9"/>
    <mergeCell ref="B12:C12"/>
    <mergeCell ref="B16:C16"/>
    <mergeCell ref="B17:C17"/>
    <mergeCell ref="B19:C19"/>
    <mergeCell ref="B20:C20"/>
    <mergeCell ref="B10:C10"/>
    <mergeCell ref="B11:C11"/>
    <mergeCell ref="H18:J18"/>
    <mergeCell ref="H13:J13"/>
    <mergeCell ref="H12:J12"/>
    <mergeCell ref="H14:J14"/>
    <mergeCell ref="H19:J19"/>
    <mergeCell ref="H21:J21"/>
    <mergeCell ref="H1:I1"/>
    <mergeCell ref="B13:C13"/>
    <mergeCell ref="B14:C14"/>
    <mergeCell ref="A2:J2"/>
    <mergeCell ref="A7:A8"/>
    <mergeCell ref="B7:C8"/>
    <mergeCell ref="D7:D8"/>
    <mergeCell ref="E7:J7"/>
    <mergeCell ref="H8:J8"/>
    <mergeCell ref="B27:C27"/>
    <mergeCell ref="B18:C18"/>
    <mergeCell ref="B23:C23"/>
    <mergeCell ref="B24:C24"/>
    <mergeCell ref="B25:C25"/>
    <mergeCell ref="B22:C22"/>
    <mergeCell ref="H16:J16"/>
    <mergeCell ref="H10:J10"/>
    <mergeCell ref="H11:J11"/>
    <mergeCell ref="H15:J15"/>
    <mergeCell ref="H17:J17"/>
    <mergeCell ref="B76:J78"/>
    <mergeCell ref="B80:J83"/>
    <mergeCell ref="H33:J33"/>
    <mergeCell ref="H34:J34"/>
    <mergeCell ref="H35:J35"/>
    <mergeCell ref="H36:J36"/>
    <mergeCell ref="C58:E58"/>
    <mergeCell ref="C59:E59"/>
    <mergeCell ref="B63:H63"/>
    <mergeCell ref="H38:J38"/>
    <mergeCell ref="H39:J39"/>
    <mergeCell ref="A50:J50"/>
    <mergeCell ref="G73:H73"/>
    <mergeCell ref="F68:H68"/>
    <mergeCell ref="B64:E65"/>
    <mergeCell ref="B66:E68"/>
  </mergeCells>
  <conditionalFormatting sqref="E29:H29 E38:H38 E26:H27 E15:H15 E10:G14 E16:G40 H27:H36">
    <cfRule type="cellIs" dxfId="0" priority="16" stopIfTrue="1" operator="lessThan">
      <formula>100</formula>
    </cfRule>
  </conditionalFormatting>
  <dataValidations count="5">
    <dataValidation type="textLength" operator="greaterThanOrEqual" allowBlank="1" showInputMessage="1" showErrorMessage="1" errorTitle="Perhatian" error="Data terisi secara outomatis, silahkan pilih cancel" sqref="J55 G6:H6 I52:I55 D52:F55 C55 G55:H55 G52:G54 G3:G5 J6 C3:C4 I3:I6 D3:F6 C6 C52:C53">
      <formula1>1000</formula1>
    </dataValidation>
    <dataValidation type="textLength" operator="greaterThanOrEqual" allowBlank="1" errorTitle="Perhatian" error="Data terisi secara outomatis, silahkan pilih cancel" sqref="C54 C5">
      <formula1>1000</formula1>
    </dataValidation>
    <dataValidation type="textLength" operator="greaterThanOrEqual" allowBlank="1" showInputMessage="1" showErrorMessage="1" errorTitle="Perhatian" error="Data otomatis, jangan dirubah_x000a_silahkan pilih cancel" sqref="G37:G38 G26 G15">
      <formula1>1000</formula1>
    </dataValidation>
    <dataValidation type="textLength" operator="greaterThanOrEqual" allowBlank="1" errorTitle="Perhatian" error="Data otomatis, jangan dirubah_x000a_silahkan pilih cancel" sqref="F37:F38 F26 F15 E10:E39">
      <formula1>1000</formula1>
    </dataValidation>
    <dataValidation allowBlank="1" sqref="F27:G36 F39:G39 F16:G25 H27:H33 H10:J26 F10:G14 H34:J40"/>
  </dataValidations>
  <printOptions horizontalCentered="1"/>
  <pageMargins left="0.31496062992125984" right="0.19685039370078741" top="0.59055118110236227" bottom="0.59055118110236227" header="0.11811023622047245" footer="3.937007874015748E-2"/>
  <pageSetup paperSize="9" scale="85" pageOrder="overThenDown" orientation="portrait" r:id="rId1"/>
  <headerFooter alignWithMargins="0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I13"/>
  <sheetViews>
    <sheetView showGridLines="0" workbookViewId="0">
      <selection activeCell="D17" sqref="D17"/>
    </sheetView>
  </sheetViews>
  <sheetFormatPr defaultRowHeight="12.75"/>
  <cols>
    <col min="1" max="1" width="3.7109375" style="7" customWidth="1"/>
    <col min="2" max="2" width="12.28515625" style="7" customWidth="1"/>
    <col min="3" max="8" width="9.140625" style="7"/>
    <col min="9" max="9" width="13.140625" style="7" customWidth="1"/>
    <col min="10" max="16384" width="9.140625" style="7"/>
  </cols>
  <sheetData>
    <row r="2" spans="1:9" ht="15">
      <c r="A2" s="15">
        <v>0</v>
      </c>
      <c r="B2" s="15" t="s">
        <v>52</v>
      </c>
      <c r="H2" s="16"/>
    </row>
    <row r="3" spans="1:9" ht="15">
      <c r="A3" s="15">
        <v>1</v>
      </c>
      <c r="B3" s="15" t="s">
        <v>53</v>
      </c>
      <c r="H3" s="12"/>
      <c r="I3" s="17"/>
    </row>
    <row r="4" spans="1:9" ht="15">
      <c r="A4" s="15">
        <v>2</v>
      </c>
      <c r="B4" s="15" t="s">
        <v>54</v>
      </c>
      <c r="H4" s="12"/>
      <c r="I4" s="17"/>
    </row>
    <row r="5" spans="1:9" ht="15">
      <c r="A5" s="15">
        <v>3</v>
      </c>
      <c r="B5" s="15" t="s">
        <v>55</v>
      </c>
      <c r="H5" s="12"/>
      <c r="I5" s="17"/>
    </row>
    <row r="6" spans="1:9" ht="15">
      <c r="A6" s="15">
        <v>4</v>
      </c>
      <c r="B6" s="15" t="s">
        <v>56</v>
      </c>
      <c r="H6" s="12"/>
      <c r="I6" s="17"/>
    </row>
    <row r="7" spans="1:9" ht="15">
      <c r="A7" s="15">
        <v>5</v>
      </c>
      <c r="B7" s="15" t="s">
        <v>57</v>
      </c>
      <c r="H7" s="12"/>
      <c r="I7" s="17"/>
    </row>
    <row r="8" spans="1:9" ht="15">
      <c r="A8" s="15">
        <v>6</v>
      </c>
      <c r="B8" s="15" t="s">
        <v>58</v>
      </c>
      <c r="H8" s="12"/>
      <c r="I8" s="17"/>
    </row>
    <row r="9" spans="1:9" ht="15">
      <c r="A9" s="15">
        <v>7</v>
      </c>
      <c r="B9" s="15" t="s">
        <v>59</v>
      </c>
      <c r="H9" s="12"/>
      <c r="I9" s="17"/>
    </row>
    <row r="10" spans="1:9" ht="15">
      <c r="A10" s="15">
        <v>8</v>
      </c>
      <c r="B10" s="15" t="s">
        <v>60</v>
      </c>
      <c r="H10" s="12"/>
      <c r="I10" s="17"/>
    </row>
    <row r="11" spans="1:9" ht="15">
      <c r="A11" s="15">
        <v>9</v>
      </c>
      <c r="B11" s="15" t="s">
        <v>61</v>
      </c>
      <c r="H11" s="12"/>
      <c r="I11" s="17"/>
    </row>
    <row r="12" spans="1:9">
      <c r="H12" s="12"/>
      <c r="I12" s="17"/>
    </row>
    <row r="13" spans="1:9">
      <c r="I13" s="17"/>
    </row>
  </sheetData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Corporate Edition</cp:lastModifiedBy>
  <cp:lastPrinted>2015-12-11T02:10:36Z</cp:lastPrinted>
  <dcterms:created xsi:type="dcterms:W3CDTF">2010-10-20T00:45:33Z</dcterms:created>
  <dcterms:modified xsi:type="dcterms:W3CDTF">2015-12-11T02:10:37Z</dcterms:modified>
</cp:coreProperties>
</file>