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INI'!$A$3:$AS$47</definedName>
    <definedName name="_xlnm.Print_Area" localSheetId="3">'TRANSKIP NILAI'!$A$2:$J$95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H31" i="4"/>
  <c r="F31"/>
  <c r="E31"/>
  <c r="B31"/>
  <c r="AD10" i="3"/>
  <c r="AE10"/>
  <c r="AD11"/>
  <c r="AE11"/>
  <c r="AF11" s="1"/>
  <c r="AD12"/>
  <c r="AE12"/>
  <c r="AD13"/>
  <c r="AE13"/>
  <c r="AF13" s="1"/>
  <c r="AD14"/>
  <c r="AE14"/>
  <c r="AD15"/>
  <c r="AE15"/>
  <c r="AF15" s="1"/>
  <c r="AD16"/>
  <c r="AE16"/>
  <c r="AD17"/>
  <c r="AE17"/>
  <c r="AF17" s="1"/>
  <c r="AD18"/>
  <c r="AE18"/>
  <c r="AD19"/>
  <c r="AE19"/>
  <c r="AF19" s="1"/>
  <c r="AD20"/>
  <c r="AE20"/>
  <c r="AD21"/>
  <c r="AE21"/>
  <c r="AF21" s="1"/>
  <c r="AD22"/>
  <c r="AE22"/>
  <c r="AD23"/>
  <c r="AE23"/>
  <c r="AF23" s="1"/>
  <c r="AD24"/>
  <c r="AE24"/>
  <c r="AD25"/>
  <c r="AE25"/>
  <c r="AF25" s="1"/>
  <c r="AD26"/>
  <c r="AE26"/>
  <c r="AD27"/>
  <c r="AE27"/>
  <c r="AF27" s="1"/>
  <c r="AD28"/>
  <c r="AE28"/>
  <c r="AD29"/>
  <c r="AE29"/>
  <c r="AF29" s="1"/>
  <c r="AD30"/>
  <c r="AE30"/>
  <c r="AD31"/>
  <c r="AE31"/>
  <c r="AF31" s="1"/>
  <c r="AD32"/>
  <c r="AE32"/>
  <c r="AD33"/>
  <c r="AE33"/>
  <c r="AF33" s="1"/>
  <c r="AD34"/>
  <c r="AE34"/>
  <c r="AD35"/>
  <c r="AE35"/>
  <c r="AF35" s="1"/>
  <c r="AD36"/>
  <c r="AE36"/>
  <c r="AD37"/>
  <c r="AE37"/>
  <c r="AF37" s="1"/>
  <c r="AD38"/>
  <c r="AE38"/>
  <c r="AD39"/>
  <c r="AE39"/>
  <c r="AF39" s="1"/>
  <c r="AD40"/>
  <c r="AE40"/>
  <c r="AD41"/>
  <c r="AE41"/>
  <c r="AF41" s="1"/>
  <c r="AD42"/>
  <c r="AE42"/>
  <c r="AD43"/>
  <c r="AE43"/>
  <c r="AF43" s="1"/>
  <c r="AD44"/>
  <c r="AE44"/>
  <c r="AD45"/>
  <c r="AE45"/>
  <c r="AF45" s="1"/>
  <c r="AD46"/>
  <c r="AE46"/>
  <c r="AD47"/>
  <c r="AE47"/>
  <c r="AF47" s="1"/>
  <c r="AF9"/>
  <c r="AE9"/>
  <c r="AD9"/>
  <c r="J95" i="4"/>
  <c r="J94"/>
  <c r="B76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L31"/>
  <c r="D31"/>
  <c r="E30"/>
  <c r="H30" s="1"/>
  <c r="D30"/>
  <c r="B30"/>
  <c r="F29"/>
  <c r="E29"/>
  <c r="L29" s="1"/>
  <c r="D29"/>
  <c r="H29" s="1"/>
  <c r="B29"/>
  <c r="E28"/>
  <c r="H28" s="1"/>
  <c r="D28"/>
  <c r="B28"/>
  <c r="F27"/>
  <c r="E27"/>
  <c r="L27" s="1"/>
  <c r="D27"/>
  <c r="H27" s="1"/>
  <c r="B27"/>
  <c r="F26"/>
  <c r="E24"/>
  <c r="F24" s="1"/>
  <c r="D24"/>
  <c r="B24"/>
  <c r="E23"/>
  <c r="F23" s="1"/>
  <c r="D23"/>
  <c r="B23"/>
  <c r="F22"/>
  <c r="E22"/>
  <c r="L22" s="1"/>
  <c r="D22"/>
  <c r="B22"/>
  <c r="E21"/>
  <c r="F21" s="1"/>
  <c r="D21"/>
  <c r="B21"/>
  <c r="F20"/>
  <c r="E20"/>
  <c r="L20" s="1"/>
  <c r="D20"/>
  <c r="B20"/>
  <c r="E19"/>
  <c r="F19" s="1"/>
  <c r="D19"/>
  <c r="B19"/>
  <c r="F18"/>
  <c r="E18"/>
  <c r="L18" s="1"/>
  <c r="D18"/>
  <c r="B18"/>
  <c r="E17"/>
  <c r="F17" s="1"/>
  <c r="D17"/>
  <c r="B17"/>
  <c r="F16"/>
  <c r="E16"/>
  <c r="L16" s="1"/>
  <c r="D16"/>
  <c r="B16"/>
  <c r="F15"/>
  <c r="F14"/>
  <c r="E14"/>
  <c r="L14" s="1"/>
  <c r="D14"/>
  <c r="B14"/>
  <c r="E13"/>
  <c r="F13" s="1"/>
  <c r="D13"/>
  <c r="B13"/>
  <c r="F12"/>
  <c r="E12"/>
  <c r="L12" s="1"/>
  <c r="D12"/>
  <c r="B12"/>
  <c r="E11"/>
  <c r="F11" s="1"/>
  <c r="D11"/>
  <c r="B11"/>
  <c r="E10"/>
  <c r="F10" s="1"/>
  <c r="D10"/>
  <c r="B10"/>
  <c r="M4"/>
  <c r="J4"/>
  <c r="C54" i="3"/>
  <c r="C53"/>
  <c r="C55" s="1"/>
  <c r="C51"/>
  <c r="B51"/>
  <c r="C50"/>
  <c r="B50"/>
  <c r="C49"/>
  <c r="B49"/>
  <c r="C48"/>
  <c r="B48"/>
  <c r="C47"/>
  <c r="B47"/>
  <c r="C46"/>
  <c r="B46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C52" i="4" s="1"/>
  <c r="B9" i="3"/>
  <c r="C53" i="4" s="1"/>
  <c r="B8" i="3"/>
  <c r="C8" s="1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C4"/>
  <c r="E4"/>
  <c r="AC3"/>
  <c r="C180" i="2"/>
  <c r="C179"/>
  <c r="J5" i="1"/>
  <c r="J54" i="4" s="1"/>
  <c r="J3" i="1"/>
  <c r="J52" i="4" s="1"/>
  <c r="AF46" i="3" l="1"/>
  <c r="AF44"/>
  <c r="AF42"/>
  <c r="AF40"/>
  <c r="AF38"/>
  <c r="AF36"/>
  <c r="AF34"/>
  <c r="AF32"/>
  <c r="AF30"/>
  <c r="AF28"/>
  <c r="AF26"/>
  <c r="AF24"/>
  <c r="AF22"/>
  <c r="AF20"/>
  <c r="AF18"/>
  <c r="AF16"/>
  <c r="AF14"/>
  <c r="AF12"/>
  <c r="AF10"/>
  <c r="F39" i="4"/>
  <c r="H18"/>
  <c r="H22"/>
  <c r="H19"/>
  <c r="H23"/>
  <c r="J3"/>
  <c r="J5"/>
  <c r="G10"/>
  <c r="H10" s="1"/>
  <c r="G11"/>
  <c r="H11" s="1"/>
  <c r="L11"/>
  <c r="G13"/>
  <c r="H13" s="1"/>
  <c r="L13"/>
  <c r="G17"/>
  <c r="H17" s="1"/>
  <c r="L17"/>
  <c r="G19"/>
  <c r="L19"/>
  <c r="G21"/>
  <c r="H21" s="1"/>
  <c r="L21"/>
  <c r="G23"/>
  <c r="G24"/>
  <c r="H24" s="1"/>
  <c r="G28"/>
  <c r="L28"/>
  <c r="G30"/>
  <c r="L30"/>
  <c r="G32"/>
  <c r="G33"/>
  <c r="G34"/>
  <c r="G35"/>
  <c r="G36"/>
  <c r="E3" i="3"/>
  <c r="C3" i="4"/>
  <c r="C4"/>
  <c r="M5"/>
  <c r="G12"/>
  <c r="H12" s="1"/>
  <c r="G14"/>
  <c r="H14" s="1"/>
  <c r="G16"/>
  <c r="H16" s="1"/>
  <c r="G18"/>
  <c r="G20"/>
  <c r="H20" s="1"/>
  <c r="G22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<sst xmlns="http://schemas.openxmlformats.org/spreadsheetml/2006/main" count="507" uniqueCount="213">
  <si>
    <t>LEGGER NILAI</t>
  </si>
  <si>
    <t xml:space="preserve">DATA SISWA </t>
  </si>
  <si>
    <t>DAFTAR MATA PELAJARAN</t>
  </si>
  <si>
    <t>A</t>
  </si>
  <si>
    <t>Normatif</t>
  </si>
  <si>
    <t>KKM</t>
  </si>
  <si>
    <t xml:space="preserve">Kelas / Semester </t>
  </si>
  <si>
    <t>X / 1</t>
  </si>
  <si>
    <t>SMK NEGERI 1 BANGSRI</t>
  </si>
  <si>
    <t>TAHUN 2016-2017</t>
  </si>
  <si>
    <t>PROGRAM DIKLAT</t>
  </si>
  <si>
    <t>NO</t>
  </si>
  <si>
    <t>:</t>
  </si>
  <si>
    <t>NIS</t>
  </si>
  <si>
    <t>Kelas/Semester</t>
  </si>
  <si>
    <t xml:space="preserve">: </t>
  </si>
  <si>
    <t>N A M A</t>
  </si>
  <si>
    <t xml:space="preserve">SEMESTER             </t>
  </si>
  <si>
    <t>Pendidikan Agama</t>
  </si>
  <si>
    <t xml:space="preserve">Tahun Ajaran         </t>
  </si>
  <si>
    <t>2016-2017</t>
  </si>
  <si>
    <t>Walikelas</t>
  </si>
  <si>
    <t xml:space="preserve">:  </t>
  </si>
  <si>
    <t>JK</t>
  </si>
  <si>
    <t>Tempat Tanggal Lahir</t>
  </si>
  <si>
    <t xml:space="preserve">Pendidikan Pancasila dan Kewarganegaraan </t>
  </si>
  <si>
    <t>Program</t>
  </si>
  <si>
    <t>Asal Sekolah</t>
  </si>
  <si>
    <t>NO STTB</t>
  </si>
  <si>
    <t>Tahun STTB</t>
  </si>
  <si>
    <t>Nama Orang Tua</t>
  </si>
  <si>
    <t>Teknik Sepeda Motor</t>
  </si>
  <si>
    <t>Alamat Orang Tua</t>
  </si>
  <si>
    <t>No. Telepon</t>
  </si>
  <si>
    <t>Ket</t>
  </si>
  <si>
    <t>Bahasa  Indonesia</t>
  </si>
  <si>
    <t>Tanggal Raport</t>
  </si>
  <si>
    <t>L</t>
  </si>
  <si>
    <t>NORMATIF</t>
  </si>
  <si>
    <t>Agama</t>
  </si>
  <si>
    <t>ADAPTIF</t>
  </si>
  <si>
    <t>PRODUKTIF</t>
  </si>
  <si>
    <t>MULOK</t>
  </si>
  <si>
    <t>ADELINA KASANDRA</t>
  </si>
  <si>
    <t>Rekayasa Perangkat Lunak</t>
  </si>
  <si>
    <t>P</t>
  </si>
  <si>
    <t>Pendidikan Jasmani dan Olahraga</t>
  </si>
  <si>
    <t>Arif Wibowo, S.Pd. Jas</t>
  </si>
  <si>
    <t>Rata-rata smt 1</t>
  </si>
  <si>
    <t>Administrasi Perkantoran</t>
  </si>
  <si>
    <t>Jumlah</t>
  </si>
  <si>
    <t>Seni Budaya</t>
  </si>
  <si>
    <t>NIP</t>
  </si>
  <si>
    <t>19880704 201502 1 001</t>
  </si>
  <si>
    <t>Peringkat</t>
  </si>
  <si>
    <t>PRAKERIN (PSG)</t>
  </si>
  <si>
    <t>Pemasaran</t>
  </si>
  <si>
    <t>Extra - School</t>
  </si>
  <si>
    <t>B</t>
  </si>
  <si>
    <t>Adaptif</t>
  </si>
  <si>
    <t>Kepribadian</t>
  </si>
  <si>
    <t>ABSENSI</t>
  </si>
  <si>
    <t>Catatan untuk Ortu/Wali</t>
  </si>
  <si>
    <t>Bahasa Inggris</t>
  </si>
  <si>
    <t>Pernyataan</t>
  </si>
  <si>
    <t>Matematika</t>
  </si>
  <si>
    <t xml:space="preserve"> X / 1</t>
  </si>
  <si>
    <t>AHMAD FAISAL ROIS</t>
  </si>
  <si>
    <t>Ilmu Pengetahuan Alam (IPA)</t>
  </si>
  <si>
    <t xml:space="preserve"> X / 2</t>
  </si>
  <si>
    <t>Ilmu Pengetahuan Sosial (IPS)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</si>
  <si>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</si>
  <si>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</si>
  <si>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</si>
  <si>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</si>
  <si>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</si>
  <si>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</si>
  <si>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AHMAD KHOIRUL ANWAR</t>
  </si>
  <si>
    <t>ANGELA SASA SAFITRI</t>
  </si>
  <si>
    <t>ARVIAN ARI ERLANGGA</t>
  </si>
  <si>
    <t>BETI NADIA</t>
  </si>
  <si>
    <t>CANDRA FEBRIYANTI</t>
  </si>
  <si>
    <t xml:space="preserve">Tempat Prakerin </t>
  </si>
  <si>
    <t>C</t>
  </si>
  <si>
    <t>Produktif</t>
  </si>
  <si>
    <t>CHALIMATUS SAKDIYAH</t>
  </si>
  <si>
    <t>DEWI MAISYAROH</t>
  </si>
  <si>
    <t>Alamat</t>
  </si>
  <si>
    <t>lama pelaksanaan</t>
  </si>
  <si>
    <t>DIAH AYU ASTUTI</t>
  </si>
  <si>
    <t>EKA NATALIA PUTRI</t>
  </si>
  <si>
    <t>Pelayanan Prima</t>
  </si>
  <si>
    <t>ELFANIA DHITTA VERONICA</t>
  </si>
  <si>
    <t>Predikat</t>
  </si>
  <si>
    <t>Kelakuan</t>
  </si>
  <si>
    <t>Kerajinan</t>
  </si>
  <si>
    <t>Kerapihan</t>
  </si>
  <si>
    <t>SAKIT</t>
  </si>
  <si>
    <t>ERSA OKTAVIA</t>
  </si>
  <si>
    <t>IZIN</t>
  </si>
  <si>
    <t>TANPA KETERANGAN</t>
  </si>
  <si>
    <t>FAUZIYAH ARIANI</t>
  </si>
  <si>
    <t>FIRDA NUR SAFITRI</t>
  </si>
  <si>
    <t>Mengoperasikan Aplikasi Perangkat Lunak</t>
  </si>
  <si>
    <t xml:space="preserve"> </t>
  </si>
  <si>
    <t>IVADHA YUNICA PUTRI</t>
  </si>
  <si>
    <t>Mengoperasikan Aplikasi Presentasi</t>
  </si>
  <si>
    <t>JEPRI SAFRUDIN</t>
  </si>
  <si>
    <t>JOHAN FEBRIYANTO</t>
  </si>
  <si>
    <t>KHUSNAYLI NUR KHAYROYYAROH</t>
  </si>
  <si>
    <t>Mail Handling</t>
  </si>
  <si>
    <t>LULUK MURWATI</t>
  </si>
  <si>
    <t>LUSIYANA VEBIYANTI</t>
  </si>
  <si>
    <t>Kearsipan</t>
  </si>
  <si>
    <t>MELLA MUSFIROTUN NIKMAH</t>
  </si>
  <si>
    <t>MUHAMMAD A'AN EDITYA</t>
  </si>
  <si>
    <t>NOVITA DWICAHYANI</t>
  </si>
  <si>
    <t>NUR FAIZAH</t>
  </si>
  <si>
    <t>PUPUNG FEBRINA P</t>
  </si>
  <si>
    <t>RETNO ZULI YANTI</t>
  </si>
  <si>
    <t>RINI IRMAWATI</t>
  </si>
  <si>
    <t>RISA ALFIONITA</t>
  </si>
  <si>
    <t>RISKI NOR TAUFIK HADI HIDAYAT</t>
  </si>
  <si>
    <t>SEKHA RATNASARI</t>
  </si>
  <si>
    <t>SLAMET DWI PUTRI KURNIA SARI</t>
  </si>
  <si>
    <t>TAFANA ANGELA DIVA</t>
  </si>
  <si>
    <t>VANESSA PUTRI</t>
  </si>
  <si>
    <t>VENA AMEILIA</t>
  </si>
  <si>
    <t>WIDIANDITA</t>
  </si>
  <si>
    <t>WINDI MELLYNIA SARI</t>
  </si>
  <si>
    <t>ZULYANTHI R.Z</t>
  </si>
  <si>
    <t>RISKA IKE PRATIWI</t>
  </si>
  <si>
    <t>D</t>
  </si>
  <si>
    <t>Muatan Lokal  :</t>
  </si>
  <si>
    <t>Bahasa Jawa</t>
  </si>
  <si>
    <t>PASSUS</t>
  </si>
  <si>
    <t>Baik</t>
  </si>
  <si>
    <t>Tingkatkan Prestasi</t>
  </si>
  <si>
    <t>L =</t>
  </si>
  <si>
    <t>P =</t>
  </si>
  <si>
    <t>JML =</t>
  </si>
  <si>
    <t>mohon wali kelas menasehati siswa yg blm tuntas utk menemui guru mapel,tks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</si>
  <si>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</si>
  <si>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</si>
  <si>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</si>
  <si>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</si>
  <si>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</si>
  <si>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</si>
  <si>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</si>
  <si>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</si>
  <si>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</si>
  <si>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</si>
  <si>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</si>
  <si>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</si>
  <si>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</si>
  <si>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</si>
  <si>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</si>
  <si>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</si>
  <si>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</si>
  <si>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</si>
  <si>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</si>
  <si>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</si>
  <si>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</si>
  <si>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</si>
  <si>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</si>
  <si>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</si>
  <si>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</si>
  <si>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</si>
  <si>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</si>
  <si>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</si>
  <si>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</si>
  <si>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</si>
  <si>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</si>
  <si>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</si>
  <si>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Amat Baik</t>
  </si>
  <si>
    <t>delapan</t>
  </si>
  <si>
    <t>sembilan</t>
  </si>
  <si>
    <t>Sembilan puluh</t>
  </si>
  <si>
    <t>Belum Kompeten</t>
  </si>
  <si>
    <t>Diberikan di   : Bangsri</t>
  </si>
  <si>
    <t>Tanggal         : 17 Desember 2016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</si>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</sst>
</file>

<file path=xl/styles.xml><?xml version="1.0" encoding="utf-8"?>
<styleSheet xmlns="http://schemas.openxmlformats.org/spreadsheetml/2006/main">
  <numFmts count="9">
    <numFmt numFmtId="164" formatCode="\:\ \ @\ "/>
    <numFmt numFmtId="165" formatCode="0.0"/>
    <numFmt numFmtId="166" formatCode="[$-421]dd\ mmmm\ yyyy"/>
    <numFmt numFmtId="167" formatCode="_(* #,##0_);_(* \(#,##0\);_(* \-_);_(@_)"/>
    <numFmt numFmtId="168" formatCode="0000"/>
    <numFmt numFmtId="169" formatCode="000"/>
    <numFmt numFmtId="170" formatCode="\:\ \ @"/>
    <numFmt numFmtId="171" formatCode="0000000000"/>
    <numFmt numFmtId="172" formatCode="\:\ \ General"/>
  </numFmts>
  <fonts count="56">
    <font>
      <sz val="10"/>
      <color rgb="FF000000"/>
      <name val="Arial"/>
    </font>
    <font>
      <b/>
      <sz val="12"/>
      <name val="Arial"/>
    </font>
    <font>
      <b/>
      <sz val="14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b/>
      <sz val="20"/>
      <name val="Arial"/>
    </font>
    <font>
      <sz val="11"/>
      <name val="Arial Narrow"/>
    </font>
    <font>
      <b/>
      <sz val="11"/>
      <name val="Arial Narrow"/>
    </font>
    <font>
      <sz val="9"/>
      <name val="Arial"/>
    </font>
    <font>
      <u/>
      <sz val="11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1"/>
      <name val="Calibri"/>
    </font>
    <font>
      <sz val="11"/>
      <color rgb="FF000000"/>
      <name val="Calibri"/>
    </font>
    <font>
      <sz val="11"/>
      <name val="Arial"/>
    </font>
    <font>
      <b/>
      <sz val="10"/>
      <name val="Arial Narrow"/>
    </font>
    <font>
      <sz val="9"/>
      <name val="Arial Narrow"/>
    </font>
    <font>
      <sz val="10"/>
      <name val="Arial Narrow"/>
    </font>
    <font>
      <sz val="10"/>
      <name val="Tahoma"/>
    </font>
    <font>
      <sz val="10"/>
      <name val="Arial"/>
    </font>
    <font>
      <sz val="10"/>
      <color rgb="FF000000"/>
      <name val="Tahoma"/>
    </font>
    <font>
      <sz val="11"/>
      <color rgb="FF000000"/>
      <name val="Arial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color rgb="FFFFFFFF"/>
      <name val="Arial Narrow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sz val="12"/>
      <name val="Arial"/>
    </font>
    <font>
      <b/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9"/>
      <color theme="0" tint="-0.34998626667073579"/>
      <name val="Arial"/>
      <family val="2"/>
    </font>
    <font>
      <sz val="10"/>
      <color theme="0" tint="-0.34998626667073579"/>
      <name val="Dancing Script"/>
    </font>
    <font>
      <b/>
      <sz val="10"/>
      <color theme="0" tint="-0.34998626667073579"/>
      <name val="Arial"/>
      <family val="2"/>
    </font>
    <font>
      <sz val="14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  <font>
      <sz val="9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8">
    <xf numFmtId="0" fontId="0" fillId="0" borderId="0" xfId="0" applyFont="1" applyAlignment="1"/>
    <xf numFmtId="0" fontId="1" fillId="0" borderId="0" xfId="0" applyFont="1"/>
    <xf numFmtId="0" fontId="3" fillId="2" borderId="0" xfId="0" applyFont="1" applyFill="1" applyBorder="1"/>
    <xf numFmtId="0" fontId="3" fillId="0" borderId="0" xfId="0" applyFont="1"/>
    <xf numFmtId="0" fontId="0" fillId="2" borderId="0" xfId="0" applyFont="1" applyFill="1" applyBorder="1"/>
    <xf numFmtId="0" fontId="6" fillId="2" borderId="0" xfId="0" applyFont="1" applyFill="1" applyBorder="1"/>
    <xf numFmtId="0" fontId="0" fillId="0" borderId="0" xfId="0" applyFont="1"/>
    <xf numFmtId="0" fontId="7" fillId="2" borderId="0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164" fontId="10" fillId="2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0" applyNumberFormat="1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3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horizontal="center" vertical="center" wrapText="1"/>
    </xf>
    <xf numFmtId="164" fontId="7" fillId="0" borderId="0" xfId="0" applyNumberFormat="1" applyFont="1"/>
    <xf numFmtId="0" fontId="7" fillId="0" borderId="7" xfId="0" applyFont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shrinkToFit="1"/>
    </xf>
    <xf numFmtId="166" fontId="17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shrinkToFit="1"/>
    </xf>
    <xf numFmtId="0" fontId="1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5" borderId="5" xfId="0" applyFont="1" applyFill="1" applyBorder="1"/>
    <xf numFmtId="0" fontId="20" fillId="0" borderId="5" xfId="0" applyFont="1" applyBorder="1" applyAlignment="1">
      <alignment horizontal="center" vertical="center"/>
    </xf>
    <xf numFmtId="167" fontId="3" fillId="0" borderId="14" xfId="0" applyNumberFormat="1" applyFont="1" applyBorder="1" applyAlignment="1">
      <alignment horizontal="left" vertical="center"/>
    </xf>
    <xf numFmtId="167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167" fontId="3" fillId="0" borderId="14" xfId="0" applyNumberFormat="1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/>
    <xf numFmtId="0" fontId="21" fillId="4" borderId="2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left" vertical="center"/>
    </xf>
    <xf numFmtId="0" fontId="20" fillId="0" borderId="5" xfId="0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left"/>
    </xf>
    <xf numFmtId="0" fontId="13" fillId="5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/>
    <xf numFmtId="167" fontId="3" fillId="5" borderId="5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 wrapText="1"/>
    </xf>
    <xf numFmtId="167" fontId="3" fillId="5" borderId="5" xfId="0" applyNumberFormat="1" applyFont="1" applyFill="1" applyBorder="1" applyAlignment="1">
      <alignment horizontal="left"/>
    </xf>
    <xf numFmtId="0" fontId="19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7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shrinkToFi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23" fillId="5" borderId="5" xfId="0" applyFont="1" applyFill="1" applyBorder="1" applyAlignment="1">
      <alignment vertical="center" wrapText="1"/>
    </xf>
    <xf numFmtId="165" fontId="17" fillId="0" borderId="5" xfId="0" applyNumberFormat="1" applyFont="1" applyBorder="1" applyAlignment="1">
      <alignment horizontal="center" vertical="center" wrapText="1"/>
    </xf>
    <xf numFmtId="0" fontId="21" fillId="5" borderId="5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shrinkToFit="1"/>
    </xf>
    <xf numFmtId="165" fontId="17" fillId="6" borderId="5" xfId="0" applyNumberFormat="1" applyFont="1" applyFill="1" applyBorder="1" applyAlignment="1">
      <alignment horizontal="center" vertical="center" wrapText="1"/>
    </xf>
    <xf numFmtId="168" fontId="0" fillId="0" borderId="0" xfId="0" applyNumberFormat="1" applyFont="1"/>
    <xf numFmtId="0" fontId="18" fillId="0" borderId="19" xfId="0" applyFont="1" applyBorder="1" applyAlignment="1">
      <alignment horizontal="center" vertical="center"/>
    </xf>
    <xf numFmtId="0" fontId="21" fillId="4" borderId="5" xfId="0" applyFont="1" applyFill="1" applyBorder="1" applyAlignment="1">
      <alignment vertical="center" wrapText="1"/>
    </xf>
    <xf numFmtId="0" fontId="14" fillId="0" borderId="20" xfId="0" applyFont="1" applyBorder="1" applyAlignment="1">
      <alignment horizontal="center" vertical="center"/>
    </xf>
    <xf numFmtId="168" fontId="24" fillId="0" borderId="5" xfId="0" applyNumberFormat="1" applyFont="1" applyBorder="1" applyAlignment="1">
      <alignment horizontal="left" vertical="center"/>
    </xf>
    <xf numFmtId="0" fontId="21" fillId="5" borderId="5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/>
    </xf>
    <xf numFmtId="168" fontId="24" fillId="0" borderId="17" xfId="0" applyNumberFormat="1" applyFont="1" applyBorder="1" applyAlignment="1">
      <alignment horizontal="center" vertical="center"/>
    </xf>
    <xf numFmtId="167" fontId="24" fillId="0" borderId="17" xfId="0" applyNumberFormat="1" applyFont="1" applyBorder="1" applyAlignment="1">
      <alignment vertical="center"/>
    </xf>
    <xf numFmtId="0" fontId="24" fillId="0" borderId="5" xfId="0" applyFont="1" applyBorder="1" applyAlignment="1">
      <alignment horizontal="center" vertical="center"/>
    </xf>
    <xf numFmtId="168" fontId="24" fillId="0" borderId="5" xfId="0" applyNumberFormat="1" applyFont="1" applyBorder="1" applyAlignment="1">
      <alignment horizontal="center" vertical="center"/>
    </xf>
    <xf numFmtId="167" fontId="24" fillId="0" borderId="5" xfId="0" applyNumberFormat="1" applyFont="1" applyBorder="1" applyAlignment="1">
      <alignment vertical="center"/>
    </xf>
    <xf numFmtId="0" fontId="21" fillId="5" borderId="5" xfId="0" applyFont="1" applyFill="1" applyBorder="1" applyAlignment="1">
      <alignment horizontal="center" vertical="center"/>
    </xf>
    <xf numFmtId="165" fontId="3" fillId="0" borderId="4" xfId="0" applyNumberFormat="1" applyFont="1" applyBorder="1"/>
    <xf numFmtId="0" fontId="3" fillId="0" borderId="5" xfId="0" applyFont="1" applyBorder="1"/>
    <xf numFmtId="0" fontId="3" fillId="6" borderId="5" xfId="0" applyFont="1" applyFill="1" applyBorder="1" applyAlignment="1"/>
    <xf numFmtId="0" fontId="3" fillId="6" borderId="5" xfId="0" applyFont="1" applyFill="1" applyBorder="1"/>
    <xf numFmtId="0" fontId="3" fillId="0" borderId="5" xfId="0" applyFont="1" applyBorder="1" applyAlignment="1">
      <alignment horizontal="left"/>
    </xf>
    <xf numFmtId="167" fontId="17" fillId="0" borderId="5" xfId="0" applyNumberFormat="1" applyFont="1" applyBorder="1" applyAlignment="1">
      <alignment horizontal="left"/>
    </xf>
    <xf numFmtId="167" fontId="17" fillId="0" borderId="5" xfId="0" applyNumberFormat="1" applyFont="1" applyBorder="1" applyAlignment="1">
      <alignment horizontal="left" vertical="center"/>
    </xf>
    <xf numFmtId="167" fontId="3" fillId="0" borderId="5" xfId="0" applyNumberFormat="1" applyFont="1" applyBorder="1"/>
    <xf numFmtId="0" fontId="14" fillId="0" borderId="24" xfId="0" applyFont="1" applyBorder="1" applyAlignment="1">
      <alignment horizontal="center" vertical="center"/>
    </xf>
    <xf numFmtId="168" fontId="24" fillId="0" borderId="25" xfId="0" applyNumberFormat="1" applyFont="1" applyBorder="1" applyAlignment="1">
      <alignment horizontal="center" vertical="center"/>
    </xf>
    <xf numFmtId="167" fontId="24" fillId="0" borderId="25" xfId="0" applyNumberFormat="1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167" fontId="3" fillId="0" borderId="25" xfId="0" applyNumberFormat="1" applyFont="1" applyBorder="1" applyAlignment="1">
      <alignment horizontal="left" vertical="center"/>
    </xf>
    <xf numFmtId="167" fontId="3" fillId="0" borderId="25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167" fontId="3" fillId="0" borderId="25" xfId="0" applyNumberFormat="1" applyFont="1" applyBorder="1" applyAlignment="1">
      <alignment horizontal="left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/>
    <xf numFmtId="0" fontId="14" fillId="0" borderId="0" xfId="0" applyFont="1" applyAlignment="1">
      <alignment horizontal="center" vertical="center"/>
    </xf>
    <xf numFmtId="16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5" xfId="0" applyFont="1" applyBorder="1" applyAlignment="1">
      <alignment horizontal="center"/>
    </xf>
    <xf numFmtId="168" fontId="26" fillId="0" borderId="5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0" fillId="0" borderId="5" xfId="0" applyFont="1" applyBorder="1"/>
    <xf numFmtId="0" fontId="0" fillId="6" borderId="5" xfId="0" applyFont="1" applyFill="1" applyBorder="1"/>
    <xf numFmtId="0" fontId="0" fillId="6" borderId="5" xfId="0" applyFont="1" applyFill="1" applyBorder="1" applyAlignment="1"/>
    <xf numFmtId="168" fontId="25" fillId="0" borderId="0" xfId="0" applyNumberFormat="1" applyFont="1" applyAlignment="1"/>
    <xf numFmtId="0" fontId="24" fillId="0" borderId="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/>
    </xf>
    <xf numFmtId="165" fontId="3" fillId="0" borderId="5" xfId="0" applyNumberFormat="1" applyFont="1" applyBorder="1"/>
    <xf numFmtId="0" fontId="3" fillId="0" borderId="0" xfId="0" applyFont="1" applyAlignment="1"/>
    <xf numFmtId="0" fontId="28" fillId="0" borderId="0" xfId="0" applyFont="1"/>
    <xf numFmtId="0" fontId="14" fillId="7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center" vertical="center"/>
    </xf>
    <xf numFmtId="1" fontId="14" fillId="7" borderId="0" xfId="0" applyNumberFormat="1" applyFont="1" applyFill="1" applyBorder="1" applyAlignment="1">
      <alignment vertical="center"/>
    </xf>
    <xf numFmtId="0" fontId="30" fillId="7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170" fontId="10" fillId="0" borderId="0" xfId="0" applyNumberFormat="1" applyFont="1" applyAlignment="1">
      <alignment horizontal="center" vertical="center"/>
    </xf>
    <xf numFmtId="171" fontId="10" fillId="0" borderId="0" xfId="0" applyNumberFormat="1" applyFont="1" applyAlignment="1">
      <alignment horizontal="left" vertical="center"/>
    </xf>
    <xf numFmtId="0" fontId="10" fillId="7" borderId="0" xfId="0" applyFont="1" applyFill="1" applyBorder="1" applyAlignment="1">
      <alignment horizontal="center" vertical="center"/>
    </xf>
    <xf numFmtId="17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7" borderId="0" xfId="0" applyFont="1" applyFill="1" applyBorder="1" applyAlignment="1">
      <alignment vertical="center"/>
    </xf>
    <xf numFmtId="1" fontId="21" fillId="4" borderId="5" xfId="0" applyNumberFormat="1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left" vertical="center"/>
    </xf>
    <xf numFmtId="0" fontId="9" fillId="4" borderId="37" xfId="0" applyFont="1" applyFill="1" applyBorder="1" applyAlignment="1">
      <alignment horizontal="left" vertical="center"/>
    </xf>
    <xf numFmtId="0" fontId="21" fillId="4" borderId="38" xfId="0" applyFont="1" applyFill="1" applyBorder="1" applyAlignment="1">
      <alignment horizontal="center" vertical="center"/>
    </xf>
    <xf numFmtId="1" fontId="21" fillId="4" borderId="38" xfId="0" applyNumberFormat="1" applyFont="1" applyFill="1" applyBorder="1" applyAlignment="1">
      <alignment vertical="center"/>
    </xf>
    <xf numFmtId="0" fontId="21" fillId="4" borderId="38" xfId="0" applyFont="1" applyFill="1" applyBorder="1" applyAlignment="1">
      <alignment vertical="center"/>
    </xf>
    <xf numFmtId="0" fontId="23" fillId="7" borderId="0" xfId="0" applyFont="1" applyFill="1" applyBorder="1" applyAlignment="1">
      <alignment vertical="center"/>
    </xf>
    <xf numFmtId="0" fontId="23" fillId="0" borderId="41" xfId="0" applyFont="1" applyBorder="1" applyAlignment="1">
      <alignment horizontal="center" vertical="center"/>
    </xf>
    <xf numFmtId="0" fontId="23" fillId="0" borderId="42" xfId="0" applyFont="1" applyBorder="1" applyAlignment="1">
      <alignment horizontal="left" vertical="center" wrapText="1"/>
    </xf>
    <xf numFmtId="0" fontId="23" fillId="0" borderId="44" xfId="0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23" fillId="0" borderId="45" xfId="0" applyFont="1" applyBorder="1" applyAlignment="1">
      <alignment horizontal="center" vertical="center" shrinkToFit="1"/>
    </xf>
    <xf numFmtId="1" fontId="23" fillId="0" borderId="45" xfId="0" applyNumberFormat="1" applyFont="1" applyBorder="1" applyAlignment="1">
      <alignment horizontal="center" vertical="center"/>
    </xf>
    <xf numFmtId="1" fontId="23" fillId="7" borderId="0" xfId="0" applyNumberFormat="1" applyFont="1" applyFill="1" applyBorder="1" applyAlignment="1">
      <alignment horizontal="center" vertical="center"/>
    </xf>
    <xf numFmtId="0" fontId="23" fillId="0" borderId="48" xfId="0" applyFont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left" vertical="center"/>
    </xf>
    <xf numFmtId="0" fontId="21" fillId="4" borderId="38" xfId="0" applyFont="1" applyFill="1" applyBorder="1" applyAlignment="1">
      <alignment horizontal="center" vertical="center" wrapText="1"/>
    </xf>
    <xf numFmtId="0" fontId="33" fillId="0" borderId="45" xfId="0" applyFont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left" vertical="center" wrapText="1"/>
    </xf>
    <xf numFmtId="0" fontId="21" fillId="0" borderId="49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shrinkToFit="1"/>
    </xf>
    <xf numFmtId="1" fontId="21" fillId="0" borderId="52" xfId="0" applyNumberFormat="1" applyFont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left" vertical="center"/>
    </xf>
    <xf numFmtId="0" fontId="23" fillId="0" borderId="42" xfId="0" applyFont="1" applyBorder="1" applyAlignment="1">
      <alignment horizontal="left" vertical="center"/>
    </xf>
    <xf numFmtId="0" fontId="23" fillId="0" borderId="43" xfId="0" applyFont="1" applyBorder="1" applyAlignment="1">
      <alignment horizontal="left" vertical="center"/>
    </xf>
    <xf numFmtId="0" fontId="21" fillId="0" borderId="53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left" vertical="center" wrapText="1"/>
    </xf>
    <xf numFmtId="0" fontId="34" fillId="0" borderId="54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left" vertical="center" wrapText="1"/>
    </xf>
    <xf numFmtId="1" fontId="35" fillId="0" borderId="54" xfId="0" applyNumberFormat="1" applyFont="1" applyBorder="1" applyAlignment="1">
      <alignment horizontal="center" vertical="center"/>
    </xf>
    <xf numFmtId="1" fontId="35" fillId="0" borderId="55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vertical="center"/>
    </xf>
    <xf numFmtId="0" fontId="21" fillId="7" borderId="0" xfId="0" applyFont="1" applyFill="1" applyBorder="1" applyAlignment="1">
      <alignment vertical="center"/>
    </xf>
    <xf numFmtId="1" fontId="2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7" borderId="0" xfId="0" applyFont="1" applyFill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Border="1" applyAlignment="1">
      <alignment vertical="center"/>
    </xf>
    <xf numFmtId="1" fontId="7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0" fontId="10" fillId="7" borderId="0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1" fontId="7" fillId="0" borderId="0" xfId="0" applyNumberFormat="1" applyFont="1" applyAlignment="1">
      <alignment horizontal="left" vertical="center"/>
    </xf>
    <xf numFmtId="0" fontId="39" fillId="7" borderId="0" xfId="0" applyFont="1" applyFill="1" applyBorder="1" applyAlignment="1">
      <alignment vertical="center"/>
    </xf>
    <xf numFmtId="0" fontId="40" fillId="0" borderId="0" xfId="0" applyFont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1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7" borderId="0" xfId="0" applyFont="1" applyFill="1" applyBorder="1" applyAlignment="1">
      <alignment vertical="top"/>
    </xf>
    <xf numFmtId="0" fontId="14" fillId="0" borderId="0" xfId="0" applyFont="1" applyAlignment="1">
      <alignment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vertical="center"/>
    </xf>
    <xf numFmtId="0" fontId="13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vertical="center"/>
    </xf>
    <xf numFmtId="0" fontId="12" fillId="7" borderId="0" xfId="0" applyFont="1" applyFill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1" fillId="0" borderId="5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horizontal="center" vertical="top"/>
    </xf>
    <xf numFmtId="1" fontId="22" fillId="0" borderId="0" xfId="0" applyNumberFormat="1" applyFont="1" applyAlignment="1">
      <alignment vertical="top"/>
    </xf>
    <xf numFmtId="0" fontId="22" fillId="7" borderId="0" xfId="0" applyFont="1" applyFill="1" applyBorder="1" applyAlignment="1">
      <alignment vertical="top"/>
    </xf>
    <xf numFmtId="0" fontId="20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vertical="center"/>
    </xf>
    <xf numFmtId="0" fontId="22" fillId="7" borderId="0" xfId="0" applyFont="1" applyFill="1" applyBorder="1" applyAlignment="1">
      <alignment vertical="center"/>
    </xf>
    <xf numFmtId="0" fontId="42" fillId="0" borderId="0" xfId="0" applyFont="1" applyAlignment="1">
      <alignment horizontal="left"/>
    </xf>
    <xf numFmtId="0" fontId="3" fillId="7" borderId="0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3" fillId="7" borderId="0" xfId="0" applyFont="1" applyFill="1" applyBorder="1" applyAlignment="1">
      <alignment horizontal="center"/>
    </xf>
    <xf numFmtId="0" fontId="44" fillId="0" borderId="5" xfId="0" applyFont="1" applyBorder="1"/>
    <xf numFmtId="0" fontId="20" fillId="0" borderId="62" xfId="0" applyFont="1" applyBorder="1" applyAlignment="1">
      <alignment horizontal="center"/>
    </xf>
    <xf numFmtId="0" fontId="19" fillId="5" borderId="62" xfId="0" applyFont="1" applyFill="1" applyBorder="1" applyAlignment="1">
      <alignment horizontal="right"/>
    </xf>
    <xf numFmtId="0" fontId="25" fillId="0" borderId="62" xfId="0" applyFont="1" applyBorder="1" applyAlignment="1"/>
    <xf numFmtId="0" fontId="3" fillId="0" borderId="62" xfId="0" applyFont="1" applyBorder="1" applyAlignment="1">
      <alignment horizontal="center"/>
    </xf>
    <xf numFmtId="0" fontId="25" fillId="5" borderId="62" xfId="0" applyFont="1" applyFill="1" applyBorder="1" applyAlignment="1"/>
    <xf numFmtId="0" fontId="19" fillId="0" borderId="62" xfId="0" applyFont="1" applyBorder="1" applyAlignment="1"/>
    <xf numFmtId="0" fontId="5" fillId="0" borderId="62" xfId="0" applyFont="1" applyBorder="1" applyAlignment="1"/>
    <xf numFmtId="0" fontId="27" fillId="0" borderId="62" xfId="0" applyFont="1" applyBorder="1" applyAlignment="1">
      <alignment horizontal="center"/>
    </xf>
    <xf numFmtId="0" fontId="23" fillId="0" borderId="62" xfId="0" applyFont="1" applyBorder="1" applyAlignment="1">
      <alignment horizontal="center"/>
    </xf>
    <xf numFmtId="0" fontId="19" fillId="0" borderId="62" xfId="0" applyFont="1" applyBorder="1" applyAlignment="1">
      <alignment horizontal="right"/>
    </xf>
    <xf numFmtId="1" fontId="12" fillId="0" borderId="62" xfId="0" applyNumberFormat="1" applyFont="1" applyBorder="1" applyAlignment="1">
      <alignment horizontal="center"/>
    </xf>
    <xf numFmtId="0" fontId="45" fillId="4" borderId="38" xfId="0" applyFont="1" applyFill="1" applyBorder="1" applyAlignment="1">
      <alignment horizontal="center" vertical="center" wrapText="1"/>
    </xf>
    <xf numFmtId="0" fontId="46" fillId="0" borderId="45" xfId="0" applyFont="1" applyBorder="1" applyAlignment="1">
      <alignment horizontal="center" vertical="center"/>
    </xf>
    <xf numFmtId="0" fontId="47" fillId="0" borderId="52" xfId="0" applyFont="1" applyBorder="1" applyAlignment="1">
      <alignment horizontal="center" vertical="center"/>
    </xf>
    <xf numFmtId="0" fontId="47" fillId="4" borderId="38" xfId="0" applyFont="1" applyFill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 shrinkToFit="1"/>
    </xf>
    <xf numFmtId="0" fontId="46" fillId="0" borderId="45" xfId="0" applyFont="1" applyBorder="1" applyAlignment="1">
      <alignment horizontal="center" vertical="center" wrapText="1"/>
    </xf>
    <xf numFmtId="0" fontId="48" fillId="2" borderId="0" xfId="0" applyFont="1" applyFill="1" applyBorder="1" applyAlignment="1">
      <alignment vertical="center"/>
    </xf>
    <xf numFmtId="0" fontId="49" fillId="0" borderId="0" xfId="0" applyFont="1"/>
    <xf numFmtId="0" fontId="48" fillId="2" borderId="0" xfId="0" applyFont="1" applyFill="1" applyBorder="1" applyAlignment="1">
      <alignment vertical="top"/>
    </xf>
    <xf numFmtId="0" fontId="50" fillId="2" borderId="0" xfId="0" applyFont="1" applyFill="1" applyBorder="1" applyAlignment="1">
      <alignment horizontal="center" vertical="center"/>
    </xf>
    <xf numFmtId="164" fontId="50" fillId="2" borderId="0" xfId="0" applyNumberFormat="1" applyFont="1" applyFill="1" applyBorder="1" applyAlignment="1">
      <alignment horizontal="center" vertical="center"/>
    </xf>
    <xf numFmtId="0" fontId="48" fillId="2" borderId="0" xfId="0" applyFont="1" applyFill="1" applyBorder="1" applyAlignment="1">
      <alignment horizontal="center" vertical="center"/>
    </xf>
    <xf numFmtId="0" fontId="49" fillId="2" borderId="0" xfId="0" applyFont="1" applyFill="1" applyBorder="1" applyAlignment="1">
      <alignment vertical="center"/>
    </xf>
    <xf numFmtId="0" fontId="49" fillId="2" borderId="0" xfId="0" applyFont="1" applyFill="1" applyBorder="1"/>
    <xf numFmtId="0" fontId="51" fillId="2" borderId="0" xfId="0" applyFont="1" applyFill="1" applyBorder="1" applyAlignment="1">
      <alignment vertical="center"/>
    </xf>
    <xf numFmtId="0" fontId="52" fillId="2" borderId="0" xfId="0" applyFont="1" applyFill="1" applyBorder="1" applyAlignment="1">
      <alignment vertical="center"/>
    </xf>
    <xf numFmtId="0" fontId="52" fillId="2" borderId="0" xfId="0" applyFont="1" applyFill="1" applyBorder="1"/>
    <xf numFmtId="0" fontId="50" fillId="2" borderId="0" xfId="0" applyFont="1" applyFill="1" applyBorder="1" applyAlignment="1">
      <alignment vertical="center"/>
    </xf>
    <xf numFmtId="0" fontId="53" fillId="2" borderId="0" xfId="0" applyFont="1" applyFill="1" applyBorder="1" applyAlignment="1">
      <alignment vertical="center"/>
    </xf>
    <xf numFmtId="0" fontId="54" fillId="2" borderId="0" xfId="0" applyFont="1" applyFill="1" applyBorder="1" applyAlignment="1">
      <alignment vertical="top"/>
    </xf>
    <xf numFmtId="0" fontId="54" fillId="2" borderId="0" xfId="0" applyFont="1" applyFill="1" applyBorder="1" applyAlignment="1">
      <alignment vertical="center"/>
    </xf>
    <xf numFmtId="0" fontId="55" fillId="2" borderId="0" xfId="0" applyFont="1" applyFill="1" applyBorder="1" applyAlignment="1">
      <alignment vertical="top"/>
    </xf>
    <xf numFmtId="0" fontId="55" fillId="2" borderId="0" xfId="0" applyFont="1" applyFill="1" applyBorder="1" applyAlignment="1">
      <alignment vertical="center"/>
    </xf>
    <xf numFmtId="0" fontId="48" fillId="0" borderId="0" xfId="0" applyFont="1" applyAlignment="1">
      <alignment vertical="center"/>
    </xf>
    <xf numFmtId="0" fontId="48" fillId="7" borderId="0" xfId="0" applyFont="1" applyFill="1" applyBorder="1" applyAlignment="1">
      <alignment vertical="center"/>
    </xf>
    <xf numFmtId="0" fontId="49" fillId="0" borderId="0" xfId="0" applyFont="1" applyAlignment="1"/>
    <xf numFmtId="0" fontId="7" fillId="4" borderId="3" xfId="0" applyFont="1" applyFill="1" applyBorder="1" applyAlignment="1">
      <alignment horizontal="center"/>
    </xf>
    <xf numFmtId="0" fontId="5" fillId="0" borderId="4" xfId="0" applyFont="1" applyBorder="1"/>
    <xf numFmtId="0" fontId="4" fillId="3" borderId="0" xfId="0" applyFont="1" applyFill="1" applyBorder="1" applyAlignment="1">
      <alignment horizontal="center"/>
    </xf>
    <xf numFmtId="0" fontId="5" fillId="0" borderId="0" xfId="0" applyFont="1" applyBorder="1"/>
    <xf numFmtId="0" fontId="10" fillId="4" borderId="3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5" fillId="0" borderId="9" xfId="0" applyFont="1" applyBorder="1"/>
    <xf numFmtId="0" fontId="10" fillId="0" borderId="7" xfId="0" applyFont="1" applyBorder="1" applyAlignment="1">
      <alignment horizontal="center" vertical="center"/>
    </xf>
    <xf numFmtId="0" fontId="5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5" fillId="0" borderId="17" xfId="0" applyFont="1" applyBorder="1"/>
    <xf numFmtId="0" fontId="3" fillId="0" borderId="3" xfId="0" applyFont="1" applyBorder="1" applyAlignment="1">
      <alignment horizontal="center"/>
    </xf>
    <xf numFmtId="0" fontId="5" fillId="0" borderId="12" xfId="0" applyFont="1" applyBorder="1"/>
    <xf numFmtId="165" fontId="19" fillId="0" borderId="8" xfId="0" applyNumberFormat="1" applyFont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/>
    </xf>
    <xf numFmtId="0" fontId="19" fillId="0" borderId="8" xfId="0" applyFont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3" fillId="0" borderId="42" xfId="0" applyFont="1" applyBorder="1" applyAlignment="1">
      <alignment horizontal="left" vertical="center" wrapText="1"/>
    </xf>
    <xf numFmtId="0" fontId="5" fillId="0" borderId="43" xfId="0" applyFont="1" applyBorder="1"/>
    <xf numFmtId="0" fontId="5" fillId="0" borderId="46" xfId="0" applyFont="1" applyBorder="1"/>
    <xf numFmtId="0" fontId="5" fillId="0" borderId="47" xfId="0" applyFont="1" applyBorder="1"/>
    <xf numFmtId="1" fontId="23" fillId="0" borderId="42" xfId="0" applyNumberFormat="1" applyFont="1" applyBorder="1" applyAlignment="1">
      <alignment horizontal="left" vertical="center" wrapText="1"/>
    </xf>
    <xf numFmtId="1" fontId="23" fillId="0" borderId="4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center"/>
    </xf>
    <xf numFmtId="0" fontId="41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21" fillId="0" borderId="42" xfId="0" applyFont="1" applyBorder="1" applyAlignment="1">
      <alignment horizontal="left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5" fillId="0" borderId="39" xfId="0" applyFont="1" applyBorder="1"/>
    <xf numFmtId="0" fontId="5" fillId="0" borderId="40" xfId="0" applyFont="1" applyBorder="1"/>
    <xf numFmtId="0" fontId="21" fillId="0" borderId="50" xfId="0" applyFont="1" applyBorder="1" applyAlignment="1">
      <alignment horizontal="left" vertical="center" wrapText="1"/>
    </xf>
    <xf numFmtId="0" fontId="5" fillId="0" borderId="51" xfId="0" applyFont="1" applyBorder="1"/>
    <xf numFmtId="0" fontId="10" fillId="0" borderId="57" xfId="0" applyFont="1" applyBorder="1" applyAlignment="1">
      <alignment horizontal="center" vertical="center" wrapText="1"/>
    </xf>
    <xf numFmtId="0" fontId="5" fillId="0" borderId="58" xfId="0" applyFont="1" applyBorder="1"/>
    <xf numFmtId="0" fontId="5" fillId="0" borderId="59" xfId="0" applyFont="1" applyBorder="1"/>
    <xf numFmtId="0" fontId="18" fillId="0" borderId="1" xfId="0" applyFont="1" applyBorder="1" applyAlignment="1">
      <alignment horizontal="left" vertical="center" wrapText="1"/>
    </xf>
    <xf numFmtId="0" fontId="5" fillId="0" borderId="60" xfId="0" applyFont="1" applyBorder="1"/>
    <xf numFmtId="0" fontId="5" fillId="0" borderId="2" xfId="0" applyFont="1" applyBorder="1"/>
    <xf numFmtId="0" fontId="5" fillId="0" borderId="27" xfId="0" applyFont="1" applyBorder="1"/>
    <xf numFmtId="0" fontId="5" fillId="0" borderId="61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10" fillId="0" borderId="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1" fillId="4" borderId="6" xfId="0" applyFont="1" applyFill="1" applyBorder="1" applyAlignment="1">
      <alignment horizontal="center" vertical="center"/>
    </xf>
    <xf numFmtId="0" fontId="5" fillId="0" borderId="33" xfId="0" applyFont="1" applyBorder="1"/>
    <xf numFmtId="0" fontId="29" fillId="7" borderId="0" xfId="0" applyFont="1" applyFill="1" applyBorder="1" applyAlignment="1">
      <alignment horizontal="left" vertical="center"/>
    </xf>
    <xf numFmtId="0" fontId="21" fillId="4" borderId="36" xfId="0" applyFont="1" applyFill="1" applyBorder="1" applyAlignment="1">
      <alignment horizontal="center" vertical="center" wrapText="1"/>
    </xf>
    <xf numFmtId="0" fontId="31" fillId="4" borderId="36" xfId="0" applyFont="1" applyFill="1" applyBorder="1" applyAlignment="1">
      <alignment horizontal="center" vertical="center"/>
    </xf>
    <xf numFmtId="0" fontId="21" fillId="4" borderId="30" xfId="0" applyFont="1" applyFill="1" applyBorder="1" applyAlignment="1">
      <alignment horizontal="center" vertical="center"/>
    </xf>
    <xf numFmtId="0" fontId="5" fillId="0" borderId="31" xfId="0" applyFont="1" applyBorder="1"/>
    <xf numFmtId="0" fontId="5" fillId="0" borderId="32" xfId="0" applyFont="1" applyBorder="1"/>
    <xf numFmtId="0" fontId="21" fillId="4" borderId="3" xfId="0" applyFont="1" applyFill="1" applyBorder="1" applyAlignment="1">
      <alignment horizontal="center" vertical="center"/>
    </xf>
    <xf numFmtId="0" fontId="5" fillId="0" borderId="34" xfId="0" applyFont="1" applyBorder="1"/>
    <xf numFmtId="0" fontId="21" fillId="4" borderId="7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5" fillId="0" borderId="29" xfId="0" applyFont="1" applyBorder="1"/>
  </cellXfs>
  <cellStyles count="1">
    <cellStyle name="Normal" xfId="0" builtinId="0"/>
  </cellStyles>
  <dxfs count="3">
    <dxf>
      <fill>
        <patternFill patternType="none"/>
      </fill>
      <border>
        <left/>
        <right/>
        <top/>
        <bottom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2.28515625" customWidth="1"/>
    <col min="2" max="2" width="9.140625" customWidth="1"/>
    <col min="3" max="3" width="41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</cols>
  <sheetData>
    <row r="1" spans="1:26" ht="15.75" customHeight="1">
      <c r="A1" s="2"/>
      <c r="B1" s="267" t="s">
        <v>2</v>
      </c>
      <c r="C1" s="268"/>
      <c r="D1" s="268"/>
      <c r="E1" s="2"/>
      <c r="F1" s="2"/>
      <c r="G1" s="2"/>
      <c r="H1" s="2"/>
      <c r="I1" s="2"/>
      <c r="J1" s="4"/>
      <c r="K1" s="4"/>
      <c r="L1" s="4"/>
      <c r="M1" s="4"/>
      <c r="N1" s="4"/>
      <c r="O1" s="5"/>
      <c r="P1" s="2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5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 t="s">
        <v>3</v>
      </c>
      <c r="B3" s="8" t="s">
        <v>4</v>
      </c>
      <c r="C3" s="9"/>
      <c r="D3" s="9" t="s">
        <v>5</v>
      </c>
      <c r="E3" s="2"/>
      <c r="F3" s="269" t="s">
        <v>6</v>
      </c>
      <c r="G3" s="266"/>
      <c r="H3" s="10" t="s">
        <v>7</v>
      </c>
      <c r="I3" s="2"/>
      <c r="J3" s="4" t="str">
        <f>VLOOKUP(K3,$L$11:$M$16,2)</f>
        <v xml:space="preserve"> XI / 3</v>
      </c>
      <c r="K3" s="4">
        <v>3</v>
      </c>
      <c r="L3" s="4"/>
      <c r="M3" s="4"/>
      <c r="N3" s="4"/>
      <c r="O3" s="5"/>
      <c r="P3" s="2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/>
      <c r="B4" s="18">
        <v>1</v>
      </c>
      <c r="C4" s="19" t="s">
        <v>18</v>
      </c>
      <c r="D4" s="20">
        <v>76</v>
      </c>
      <c r="E4" s="2"/>
      <c r="F4" s="269" t="s">
        <v>19</v>
      </c>
      <c r="G4" s="266"/>
      <c r="H4" s="23" t="s">
        <v>20</v>
      </c>
      <c r="I4" s="2"/>
      <c r="J4" s="4"/>
      <c r="K4" s="4"/>
      <c r="L4" s="4"/>
      <c r="M4" s="4"/>
      <c r="N4" s="4"/>
      <c r="O4" s="5"/>
      <c r="P4" s="2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/>
      <c r="B5" s="18">
        <v>2</v>
      </c>
      <c r="C5" s="19" t="s">
        <v>25</v>
      </c>
      <c r="D5" s="20">
        <v>75</v>
      </c>
      <c r="E5" s="2"/>
      <c r="F5" s="269" t="s">
        <v>26</v>
      </c>
      <c r="G5" s="266"/>
      <c r="H5" s="10"/>
      <c r="I5" s="2"/>
      <c r="J5" s="4" t="str">
        <f>VLOOKUP(K5,$L$5:$M$8,2)</f>
        <v>Administrasi Perkantoran</v>
      </c>
      <c r="K5" s="4">
        <v>3</v>
      </c>
      <c r="L5" s="4">
        <v>1</v>
      </c>
      <c r="M5" s="4" t="s">
        <v>31</v>
      </c>
      <c r="N5" s="4"/>
      <c r="O5" s="5"/>
      <c r="P5" s="2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/>
      <c r="B6" s="18">
        <v>3</v>
      </c>
      <c r="C6" s="19" t="s">
        <v>35</v>
      </c>
      <c r="D6" s="20">
        <v>75</v>
      </c>
      <c r="E6" s="2"/>
      <c r="F6" s="270" t="s">
        <v>36</v>
      </c>
      <c r="G6" s="266"/>
      <c r="H6" s="28">
        <v>41629</v>
      </c>
      <c r="I6" s="2"/>
      <c r="J6" s="4"/>
      <c r="K6" s="4"/>
      <c r="L6" s="4">
        <v>2</v>
      </c>
      <c r="M6" s="4" t="s">
        <v>44</v>
      </c>
      <c r="N6" s="4"/>
      <c r="O6" s="5"/>
      <c r="P6" s="2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/>
      <c r="B7" s="18">
        <v>4</v>
      </c>
      <c r="C7" s="19" t="s">
        <v>46</v>
      </c>
      <c r="D7" s="20">
        <v>75</v>
      </c>
      <c r="E7" s="2"/>
      <c r="F7" s="265" t="s">
        <v>21</v>
      </c>
      <c r="G7" s="266"/>
      <c r="H7" s="32" t="s">
        <v>47</v>
      </c>
      <c r="I7" s="2"/>
      <c r="J7" s="4"/>
      <c r="K7" s="4"/>
      <c r="L7" s="4">
        <v>3</v>
      </c>
      <c r="M7" s="4" t="s">
        <v>49</v>
      </c>
      <c r="N7" s="4"/>
      <c r="O7" s="5"/>
      <c r="P7" s="2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/>
      <c r="B8" s="18">
        <v>5</v>
      </c>
      <c r="C8" s="19" t="s">
        <v>51</v>
      </c>
      <c r="D8" s="20">
        <v>75</v>
      </c>
      <c r="E8" s="2"/>
      <c r="F8" s="265" t="s">
        <v>52</v>
      </c>
      <c r="G8" s="266"/>
      <c r="H8" s="33" t="s">
        <v>53</v>
      </c>
      <c r="I8" s="2"/>
      <c r="J8" s="4"/>
      <c r="K8" s="4"/>
      <c r="L8" s="4">
        <v>4</v>
      </c>
      <c r="M8" s="4" t="s">
        <v>56</v>
      </c>
      <c r="N8" s="4"/>
      <c r="O8" s="5"/>
      <c r="P8" s="2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7" t="s">
        <v>58</v>
      </c>
      <c r="B9" s="8" t="s">
        <v>59</v>
      </c>
      <c r="C9" s="40"/>
      <c r="D9" s="41"/>
      <c r="E9" s="2"/>
      <c r="F9" s="2"/>
      <c r="G9" s="2"/>
      <c r="H9" s="2"/>
      <c r="I9" s="2"/>
      <c r="J9" s="4"/>
      <c r="K9" s="4"/>
      <c r="L9" s="4"/>
      <c r="M9" s="4"/>
      <c r="N9" s="4"/>
      <c r="O9" s="5"/>
      <c r="P9" s="2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>
      <c r="A10" s="7"/>
      <c r="B10" s="18">
        <v>1</v>
      </c>
      <c r="C10" s="19" t="s">
        <v>63</v>
      </c>
      <c r="D10" s="42">
        <v>75</v>
      </c>
      <c r="E10" s="2"/>
      <c r="F10" s="2"/>
      <c r="G10" s="2"/>
      <c r="H10" s="2"/>
      <c r="I10" s="2"/>
      <c r="J10" s="4"/>
      <c r="K10" s="4"/>
      <c r="L10" s="4"/>
      <c r="M10" s="4"/>
      <c r="N10" s="4"/>
      <c r="O10" s="5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>
      <c r="A11" s="7"/>
      <c r="B11" s="18">
        <v>2</v>
      </c>
      <c r="C11" s="19" t="s">
        <v>65</v>
      </c>
      <c r="D11" s="42">
        <v>75</v>
      </c>
      <c r="E11" s="2"/>
      <c r="F11" s="2"/>
      <c r="G11" s="2"/>
      <c r="H11" s="2"/>
      <c r="I11" s="2"/>
      <c r="J11" s="4"/>
      <c r="K11" s="4"/>
      <c r="L11" s="4">
        <v>1</v>
      </c>
      <c r="M11" s="4" t="s">
        <v>66</v>
      </c>
      <c r="N11" s="4"/>
      <c r="O11" s="5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>
      <c r="A12" s="7"/>
      <c r="B12" s="18">
        <v>3</v>
      </c>
      <c r="C12" s="19" t="s">
        <v>68</v>
      </c>
      <c r="D12" s="42">
        <v>75</v>
      </c>
      <c r="E12" s="2"/>
      <c r="F12" s="2"/>
      <c r="G12" s="2"/>
      <c r="H12" s="2"/>
      <c r="I12" s="2"/>
      <c r="J12" s="4"/>
      <c r="K12" s="4"/>
      <c r="L12" s="4">
        <v>2</v>
      </c>
      <c r="M12" s="4" t="s">
        <v>69</v>
      </c>
      <c r="N12" s="4"/>
      <c r="O12" s="5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>
      <c r="A13" s="7"/>
      <c r="B13" s="18">
        <v>4</v>
      </c>
      <c r="C13" s="19" t="s">
        <v>70</v>
      </c>
      <c r="D13" s="42">
        <v>75</v>
      </c>
      <c r="E13" s="2"/>
      <c r="F13" s="2"/>
      <c r="G13" s="2"/>
      <c r="H13" s="2"/>
      <c r="I13" s="2"/>
      <c r="J13" s="4"/>
      <c r="K13" s="4"/>
      <c r="L13" s="4">
        <v>3</v>
      </c>
      <c r="M13" s="4" t="s">
        <v>71</v>
      </c>
      <c r="N13" s="4"/>
      <c r="O13" s="5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>
      <c r="A14" s="7"/>
      <c r="B14" s="18">
        <v>5</v>
      </c>
      <c r="C14" s="19" t="s">
        <v>72</v>
      </c>
      <c r="D14" s="42">
        <v>75</v>
      </c>
      <c r="E14" s="2"/>
      <c r="F14" s="2"/>
      <c r="G14" s="2"/>
      <c r="H14" s="2"/>
      <c r="I14" s="2"/>
      <c r="J14" s="4"/>
      <c r="K14" s="4"/>
      <c r="L14" s="4">
        <v>4</v>
      </c>
      <c r="M14" s="4" t="s">
        <v>73</v>
      </c>
      <c r="N14" s="4"/>
      <c r="O14" s="5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>
      <c r="A15" s="7"/>
      <c r="B15" s="18">
        <v>6</v>
      </c>
      <c r="C15" s="19" t="s">
        <v>74</v>
      </c>
      <c r="D15" s="42">
        <v>75</v>
      </c>
      <c r="E15" s="2"/>
      <c r="F15" s="2"/>
      <c r="G15" s="2"/>
      <c r="H15" s="2"/>
      <c r="I15" s="2"/>
      <c r="J15" s="4"/>
      <c r="K15" s="4"/>
      <c r="L15" s="4">
        <v>5</v>
      </c>
      <c r="M15" s="4" t="s">
        <v>75</v>
      </c>
      <c r="N15" s="4"/>
      <c r="O15" s="5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>
      <c r="A16" s="7"/>
      <c r="B16" s="18"/>
      <c r="C16" s="49"/>
      <c r="D16" s="42"/>
      <c r="E16" s="2"/>
      <c r="F16" s="2"/>
      <c r="G16" s="2"/>
      <c r="H16" s="2"/>
      <c r="I16" s="2"/>
      <c r="J16" s="4"/>
      <c r="K16" s="4"/>
      <c r="L16" s="4">
        <v>6</v>
      </c>
      <c r="M16" s="4" t="s">
        <v>76</v>
      </c>
      <c r="N16" s="4"/>
      <c r="O16" s="5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>
      <c r="A17" s="7"/>
      <c r="B17" s="18"/>
      <c r="C17" s="49"/>
      <c r="D17" s="42"/>
      <c r="E17" s="2"/>
      <c r="F17" s="2"/>
      <c r="G17" s="2"/>
      <c r="H17" s="2"/>
      <c r="I17" s="2"/>
      <c r="J17" s="4"/>
      <c r="K17" s="4"/>
      <c r="L17" s="4"/>
      <c r="M17" s="4"/>
      <c r="N17" s="4"/>
      <c r="O17" s="5"/>
      <c r="P17" s="2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>
      <c r="A18" s="7"/>
      <c r="B18" s="18"/>
      <c r="C18" s="49"/>
      <c r="D18" s="42"/>
      <c r="E18" s="2"/>
      <c r="F18" s="2"/>
      <c r="G18" s="2"/>
      <c r="H18" s="2"/>
      <c r="I18" s="2"/>
      <c r="J18" s="4"/>
      <c r="K18" s="4"/>
      <c r="L18" s="4"/>
      <c r="M18" s="4"/>
      <c r="N18" s="4"/>
      <c r="O18" s="5"/>
      <c r="P18" s="2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>
      <c r="A19" s="7"/>
      <c r="B19" s="53"/>
      <c r="C19" s="54"/>
      <c r="D19" s="55"/>
      <c r="E19" s="2"/>
      <c r="F19" s="2"/>
      <c r="G19" s="2"/>
      <c r="H19" s="2"/>
      <c r="I19" s="2"/>
      <c r="J19" s="4"/>
      <c r="K19" s="4"/>
      <c r="L19" s="4"/>
      <c r="M19" s="4"/>
      <c r="N19" s="4"/>
      <c r="O19" s="5"/>
      <c r="P19" s="2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7" t="s">
        <v>83</v>
      </c>
      <c r="B20" s="8" t="s">
        <v>84</v>
      </c>
      <c r="C20" s="40"/>
      <c r="D20" s="41"/>
      <c r="E20" s="2"/>
      <c r="F20" s="2"/>
      <c r="G20" s="2"/>
      <c r="H20" s="2"/>
      <c r="I20" s="2"/>
      <c r="J20" s="4"/>
      <c r="K20" s="4"/>
      <c r="L20" s="4"/>
      <c r="M20" s="4"/>
      <c r="N20" s="4"/>
      <c r="O20" s="5"/>
      <c r="P20" s="2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>
      <c r="A21" s="7"/>
      <c r="B21" s="18">
        <v>1</v>
      </c>
      <c r="C21" s="59" t="s">
        <v>91</v>
      </c>
      <c r="D21" s="42">
        <v>74</v>
      </c>
      <c r="E21" s="2"/>
      <c r="F21" s="2"/>
      <c r="G21" s="2"/>
      <c r="H21" s="2"/>
      <c r="I21" s="2"/>
      <c r="J21" s="4"/>
      <c r="K21" s="4"/>
      <c r="L21" s="4"/>
      <c r="M21" s="4"/>
      <c r="N21" s="4"/>
      <c r="O21" s="5"/>
      <c r="P21" s="2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7"/>
      <c r="B22" s="18">
        <v>2</v>
      </c>
      <c r="C22" s="59" t="s">
        <v>103</v>
      </c>
      <c r="D22" s="42">
        <v>74</v>
      </c>
      <c r="E22" s="2"/>
      <c r="F22" s="2"/>
      <c r="G22" s="2"/>
      <c r="H22" s="2"/>
      <c r="I22" s="2"/>
      <c r="J22" s="4"/>
      <c r="K22" s="4"/>
      <c r="L22" s="4"/>
      <c r="M22" s="4"/>
      <c r="N22" s="4"/>
      <c r="O22" s="5"/>
      <c r="P22" s="2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>
      <c r="A23" s="7"/>
      <c r="B23" s="18">
        <v>3</v>
      </c>
      <c r="C23" s="59" t="s">
        <v>106</v>
      </c>
      <c r="D23" s="42">
        <v>74</v>
      </c>
      <c r="E23" s="2"/>
      <c r="F23" s="2"/>
      <c r="G23" s="2"/>
      <c r="H23" s="2"/>
      <c r="I23" s="2"/>
      <c r="J23" s="4"/>
      <c r="K23" s="4"/>
      <c r="L23" s="4"/>
      <c r="M23" s="4"/>
      <c r="N23" s="4"/>
      <c r="O23" s="5"/>
      <c r="P23" s="2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>
      <c r="A24" s="7"/>
      <c r="B24" s="18">
        <v>4</v>
      </c>
      <c r="C24" s="59" t="s">
        <v>110</v>
      </c>
      <c r="D24" s="42">
        <v>74</v>
      </c>
      <c r="E24" s="2"/>
      <c r="F24" s="2"/>
      <c r="G24" s="2"/>
      <c r="H24" s="2"/>
      <c r="I24" s="2"/>
      <c r="J24" s="4"/>
      <c r="K24" s="4"/>
      <c r="L24" s="4"/>
      <c r="M24" s="4"/>
      <c r="N24" s="4"/>
      <c r="O24" s="5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>
      <c r="A25" s="7"/>
      <c r="B25" s="18">
        <v>5</v>
      </c>
      <c r="C25" s="64" t="s">
        <v>113</v>
      </c>
      <c r="D25" s="42">
        <v>74</v>
      </c>
      <c r="E25" s="2"/>
      <c r="F25" s="2"/>
      <c r="G25" s="2"/>
      <c r="H25" s="2"/>
      <c r="I25" s="2"/>
      <c r="J25" s="4"/>
      <c r="K25" s="4"/>
      <c r="L25" s="4"/>
      <c r="M25" s="4"/>
      <c r="N25" s="4"/>
      <c r="O25" s="5"/>
      <c r="P25" s="2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>
      <c r="A26" s="7"/>
      <c r="B26" s="18"/>
      <c r="C26" s="64"/>
      <c r="D26" s="42"/>
      <c r="E26" s="2"/>
      <c r="F26" s="2"/>
      <c r="G26" s="2"/>
      <c r="H26" s="2"/>
      <c r="I26" s="2"/>
      <c r="J26" s="4"/>
      <c r="K26" s="4"/>
      <c r="L26" s="4"/>
      <c r="M26" s="4"/>
      <c r="N26" s="4"/>
      <c r="O26" s="5"/>
      <c r="P26" s="2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>
      <c r="A27" s="7"/>
      <c r="B27" s="18"/>
      <c r="C27" s="66"/>
      <c r="D27" s="42"/>
      <c r="E27" s="2"/>
      <c r="F27" s="2"/>
      <c r="G27" s="2"/>
      <c r="H27" s="2"/>
      <c r="I27" s="2"/>
      <c r="J27" s="4"/>
      <c r="K27" s="4"/>
      <c r="L27" s="4"/>
      <c r="M27" s="4"/>
      <c r="N27" s="4"/>
      <c r="O27" s="5"/>
      <c r="P27" s="2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7"/>
      <c r="B28" s="18"/>
      <c r="C28" s="66"/>
      <c r="D28" s="42"/>
      <c r="E28" s="2"/>
      <c r="F28" s="2"/>
      <c r="G28" s="2"/>
      <c r="H28" s="2"/>
      <c r="I28" s="2"/>
      <c r="J28" s="4"/>
      <c r="K28" s="4"/>
      <c r="L28" s="4"/>
      <c r="M28" s="4"/>
      <c r="N28" s="4"/>
      <c r="O28" s="5"/>
      <c r="P28" s="2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>
      <c r="A29" s="7"/>
      <c r="B29" s="18"/>
      <c r="C29" s="66"/>
      <c r="D29" s="42"/>
      <c r="E29" s="2"/>
      <c r="F29" s="2"/>
      <c r="G29" s="2"/>
      <c r="H29" s="2"/>
      <c r="I29" s="2"/>
      <c r="J29" s="4"/>
      <c r="K29" s="4"/>
      <c r="L29" s="4"/>
      <c r="M29" s="4"/>
      <c r="N29" s="4"/>
      <c r="O29" s="5"/>
      <c r="P29" s="2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7"/>
      <c r="B30" s="18"/>
      <c r="C30" s="66"/>
      <c r="D30" s="42"/>
      <c r="E30" s="2"/>
      <c r="F30" s="2"/>
      <c r="G30" s="2"/>
      <c r="H30" s="2"/>
      <c r="I30" s="2"/>
      <c r="J30" s="4"/>
      <c r="K30" s="4"/>
      <c r="L30" s="4"/>
      <c r="M30" s="4"/>
      <c r="N30" s="4"/>
      <c r="O30" s="5"/>
      <c r="P30" s="2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>
      <c r="A31" s="7"/>
      <c r="B31" s="53"/>
      <c r="C31" s="71"/>
      <c r="D31" s="55"/>
      <c r="E31" s="2"/>
      <c r="F31" s="2"/>
      <c r="G31" s="2"/>
      <c r="H31" s="2"/>
      <c r="I31" s="2"/>
      <c r="J31" s="4"/>
      <c r="K31" s="4"/>
      <c r="L31" s="4"/>
      <c r="M31" s="4"/>
      <c r="N31" s="4"/>
      <c r="O31" s="5"/>
      <c r="P31" s="2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7" t="s">
        <v>132</v>
      </c>
      <c r="B32" s="8" t="s">
        <v>133</v>
      </c>
      <c r="C32" s="40"/>
      <c r="D32" s="41"/>
      <c r="E32" s="2"/>
      <c r="F32" s="2"/>
      <c r="G32" s="2"/>
      <c r="H32" s="2"/>
      <c r="I32" s="2"/>
      <c r="J32" s="4"/>
      <c r="K32" s="4"/>
      <c r="L32" s="4"/>
      <c r="M32" s="4"/>
      <c r="N32" s="4"/>
      <c r="O32" s="5"/>
      <c r="P32" s="2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2"/>
      <c r="B33" s="18">
        <v>1</v>
      </c>
      <c r="C33" s="74" t="s">
        <v>134</v>
      </c>
      <c r="D33" s="81">
        <v>75</v>
      </c>
      <c r="E33" s="2"/>
      <c r="F33" s="2"/>
      <c r="G33" s="2"/>
      <c r="H33" s="2"/>
      <c r="I33" s="2"/>
      <c r="J33" s="4"/>
      <c r="K33" s="4"/>
      <c r="L33" s="4"/>
      <c r="M33" s="4"/>
      <c r="N33" s="4"/>
      <c r="O33" s="5"/>
      <c r="P33" s="2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4"/>
      <c r="K34" s="4"/>
      <c r="L34" s="4"/>
      <c r="M34" s="4"/>
      <c r="N34" s="4"/>
      <c r="O34" s="5"/>
      <c r="P34" s="2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73" t="s">
        <v>1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3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6.25" customHeight="1">
      <c r="A2" s="275" t="s">
        <v>8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3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>
      <c r="A3" s="273" t="s">
        <v>9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3"/>
      <c r="M3" s="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>
      <c r="A4" s="1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1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>
      <c r="A6" s="276" t="s">
        <v>11</v>
      </c>
      <c r="B6" s="278" t="s">
        <v>13</v>
      </c>
      <c r="C6" s="271" t="s">
        <v>16</v>
      </c>
      <c r="D6" s="280" t="s">
        <v>23</v>
      </c>
      <c r="E6" s="271" t="s">
        <v>24</v>
      </c>
      <c r="F6" s="22"/>
      <c r="G6" s="271" t="s">
        <v>27</v>
      </c>
      <c r="H6" s="271" t="s">
        <v>28</v>
      </c>
      <c r="I6" s="271" t="s">
        <v>29</v>
      </c>
      <c r="J6" s="271" t="s">
        <v>30</v>
      </c>
      <c r="K6" s="271" t="s">
        <v>32</v>
      </c>
      <c r="L6" s="271" t="s">
        <v>33</v>
      </c>
      <c r="M6" s="271" t="s">
        <v>34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7.75" customHeight="1">
      <c r="A7" s="277"/>
      <c r="B7" s="279"/>
      <c r="C7" s="272"/>
      <c r="D7" s="272"/>
      <c r="E7" s="272"/>
      <c r="F7" s="25" t="s">
        <v>39</v>
      </c>
      <c r="G7" s="272"/>
      <c r="H7" s="272"/>
      <c r="I7" s="272"/>
      <c r="J7" s="272"/>
      <c r="K7" s="272"/>
      <c r="L7" s="272"/>
      <c r="M7" s="272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26">
        <v>1</v>
      </c>
      <c r="B8" s="27">
        <v>1383</v>
      </c>
      <c r="C8" s="29" t="s">
        <v>43</v>
      </c>
      <c r="D8" s="30" t="s">
        <v>45</v>
      </c>
      <c r="E8" s="34"/>
      <c r="F8" s="35"/>
      <c r="G8" s="34"/>
      <c r="H8" s="34"/>
      <c r="I8" s="36"/>
      <c r="J8" s="37"/>
      <c r="K8" s="34"/>
      <c r="L8" s="38"/>
      <c r="M8" s="39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43">
        <v>2</v>
      </c>
      <c r="B9" s="27">
        <v>1384</v>
      </c>
      <c r="C9" s="29" t="s">
        <v>67</v>
      </c>
      <c r="D9" s="30" t="s">
        <v>37</v>
      </c>
      <c r="E9" s="44"/>
      <c r="F9" s="46"/>
      <c r="G9" s="44"/>
      <c r="H9" s="44"/>
      <c r="I9" s="31"/>
      <c r="J9" s="48"/>
      <c r="K9" s="44"/>
      <c r="L9" s="50"/>
      <c r="M9" s="5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43">
        <v>3</v>
      </c>
      <c r="B10" s="27">
        <v>1385</v>
      </c>
      <c r="C10" s="29" t="s">
        <v>77</v>
      </c>
      <c r="D10" s="30" t="s">
        <v>37</v>
      </c>
      <c r="E10" s="44"/>
      <c r="F10" s="46"/>
      <c r="G10" s="44"/>
      <c r="H10" s="44"/>
      <c r="I10" s="31"/>
      <c r="J10" s="48"/>
      <c r="K10" s="44"/>
      <c r="L10" s="50"/>
      <c r="M10" s="5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43">
        <v>4</v>
      </c>
      <c r="B11" s="27">
        <v>1386</v>
      </c>
      <c r="C11" s="29" t="s">
        <v>78</v>
      </c>
      <c r="D11" s="30" t="s">
        <v>45</v>
      </c>
      <c r="E11" s="44"/>
      <c r="F11" s="46"/>
      <c r="G11" s="44"/>
      <c r="H11" s="44"/>
      <c r="I11" s="31"/>
      <c r="J11" s="48"/>
      <c r="K11" s="44"/>
      <c r="L11" s="50"/>
      <c r="M11" s="5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43">
        <v>5</v>
      </c>
      <c r="B12" s="27">
        <v>1387</v>
      </c>
      <c r="C12" s="29" t="s">
        <v>79</v>
      </c>
      <c r="D12" s="30" t="s">
        <v>45</v>
      </c>
      <c r="E12" s="44"/>
      <c r="F12" s="46"/>
      <c r="G12" s="44"/>
      <c r="H12" s="44"/>
      <c r="I12" s="31"/>
      <c r="J12" s="48"/>
      <c r="K12" s="44"/>
      <c r="L12" s="50"/>
      <c r="M12" s="5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43">
        <v>6</v>
      </c>
      <c r="B13" s="27">
        <v>1388</v>
      </c>
      <c r="C13" s="29" t="s">
        <v>80</v>
      </c>
      <c r="D13" s="30" t="s">
        <v>45</v>
      </c>
      <c r="E13" s="44"/>
      <c r="F13" s="46"/>
      <c r="G13" s="44"/>
      <c r="H13" s="44"/>
      <c r="I13" s="31"/>
      <c r="J13" s="48"/>
      <c r="K13" s="44"/>
      <c r="L13" s="50"/>
      <c r="M13" s="5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43">
        <v>7</v>
      </c>
      <c r="B14" s="27">
        <v>1389</v>
      </c>
      <c r="C14" s="29" t="s">
        <v>81</v>
      </c>
      <c r="D14" s="30" t="s">
        <v>45</v>
      </c>
      <c r="E14" s="52"/>
      <c r="F14" s="46"/>
      <c r="G14" s="52"/>
      <c r="H14" s="52"/>
      <c r="I14" s="18"/>
      <c r="J14" s="56"/>
      <c r="K14" s="52"/>
      <c r="L14" s="50"/>
      <c r="M14" s="5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43">
        <v>8</v>
      </c>
      <c r="B15" s="27">
        <v>1390</v>
      </c>
      <c r="C15" s="29" t="s">
        <v>85</v>
      </c>
      <c r="D15" s="30" t="s">
        <v>37</v>
      </c>
      <c r="E15" s="44"/>
      <c r="F15" s="46"/>
      <c r="G15" s="44"/>
      <c r="H15" s="44"/>
      <c r="I15" s="18"/>
      <c r="J15" s="48"/>
      <c r="K15" s="44"/>
      <c r="L15" s="50"/>
      <c r="M15" s="5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43">
        <v>9</v>
      </c>
      <c r="B16" s="27">
        <v>1391</v>
      </c>
      <c r="C16" s="29" t="s">
        <v>86</v>
      </c>
      <c r="D16" s="30" t="s">
        <v>37</v>
      </c>
      <c r="E16" s="44"/>
      <c r="F16" s="46"/>
      <c r="G16" s="44"/>
      <c r="H16" s="44"/>
      <c r="I16" s="18"/>
      <c r="J16" s="48"/>
      <c r="K16" s="44"/>
      <c r="L16" s="50"/>
      <c r="M16" s="5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43">
        <v>10</v>
      </c>
      <c r="B17" s="27">
        <v>1392</v>
      </c>
      <c r="C17" s="29" t="s">
        <v>89</v>
      </c>
      <c r="D17" s="30" t="s">
        <v>45</v>
      </c>
      <c r="E17" s="44"/>
      <c r="F17" s="46"/>
      <c r="G17" s="44"/>
      <c r="H17" s="44"/>
      <c r="I17" s="18"/>
      <c r="J17" s="48"/>
      <c r="K17" s="44"/>
      <c r="L17" s="50"/>
      <c r="M17" s="5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43">
        <v>11</v>
      </c>
      <c r="B18" s="27">
        <v>1393</v>
      </c>
      <c r="C18" s="29" t="s">
        <v>90</v>
      </c>
      <c r="D18" s="30" t="s">
        <v>45</v>
      </c>
      <c r="E18" s="44"/>
      <c r="F18" s="46"/>
      <c r="G18" s="44"/>
      <c r="H18" s="44"/>
      <c r="I18" s="31"/>
      <c r="J18" s="48"/>
      <c r="K18" s="44"/>
      <c r="L18" s="50"/>
      <c r="M18" s="5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43">
        <v>12</v>
      </c>
      <c r="B19" s="27">
        <v>1394</v>
      </c>
      <c r="C19" s="29" t="s">
        <v>92</v>
      </c>
      <c r="D19" s="30" t="s">
        <v>45</v>
      </c>
      <c r="E19" s="44"/>
      <c r="F19" s="46"/>
      <c r="G19" s="44"/>
      <c r="H19" s="44"/>
      <c r="I19" s="31"/>
      <c r="J19" s="48"/>
      <c r="K19" s="44"/>
      <c r="L19" s="50"/>
      <c r="M19" s="5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43">
        <v>13</v>
      </c>
      <c r="B20" s="27">
        <v>1395</v>
      </c>
      <c r="C20" s="29" t="s">
        <v>98</v>
      </c>
      <c r="D20" s="30" t="s">
        <v>37</v>
      </c>
      <c r="E20" s="44"/>
      <c r="F20" s="46"/>
      <c r="G20" s="44"/>
      <c r="H20" s="44"/>
      <c r="I20" s="31"/>
      <c r="J20" s="48"/>
      <c r="K20" s="44"/>
      <c r="L20" s="50"/>
      <c r="M20" s="5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43">
        <v>14</v>
      </c>
      <c r="B21" s="27">
        <v>1396</v>
      </c>
      <c r="C21" s="29" t="s">
        <v>101</v>
      </c>
      <c r="D21" s="30" t="s">
        <v>45</v>
      </c>
      <c r="E21" s="44"/>
      <c r="F21" s="46"/>
      <c r="G21" s="44"/>
      <c r="H21" s="44"/>
      <c r="I21" s="31"/>
      <c r="J21" s="48"/>
      <c r="K21" s="44"/>
      <c r="L21" s="50"/>
      <c r="M21" s="5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43">
        <v>15</v>
      </c>
      <c r="B22" s="27">
        <v>1397</v>
      </c>
      <c r="C22" s="61" t="s">
        <v>102</v>
      </c>
      <c r="D22" s="30" t="s">
        <v>45</v>
      </c>
      <c r="E22" s="44"/>
      <c r="F22" s="46"/>
      <c r="G22" s="44"/>
      <c r="H22" s="44"/>
      <c r="I22" s="31"/>
      <c r="J22" s="48"/>
      <c r="K22" s="44"/>
      <c r="L22" s="50"/>
      <c r="M22" s="51"/>
      <c r="N22" s="6"/>
      <c r="O22" s="6"/>
      <c r="P22" s="3" t="s">
        <v>104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43">
        <v>16</v>
      </c>
      <c r="B23" s="27">
        <v>1398</v>
      </c>
      <c r="C23" s="29" t="s">
        <v>105</v>
      </c>
      <c r="D23" s="30" t="s">
        <v>45</v>
      </c>
      <c r="E23" s="44"/>
      <c r="F23" s="46"/>
      <c r="G23" s="44"/>
      <c r="H23" s="44"/>
      <c r="I23" s="31"/>
      <c r="J23" s="48"/>
      <c r="K23" s="44"/>
      <c r="L23" s="50"/>
      <c r="M23" s="5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43">
        <v>17</v>
      </c>
      <c r="B24" s="27">
        <v>1399</v>
      </c>
      <c r="C24" s="29" t="s">
        <v>107</v>
      </c>
      <c r="D24" s="30" t="s">
        <v>45</v>
      </c>
      <c r="E24" s="44"/>
      <c r="F24" s="46"/>
      <c r="G24" s="44"/>
      <c r="H24" s="44"/>
      <c r="I24" s="31"/>
      <c r="J24" s="48"/>
      <c r="K24" s="44"/>
      <c r="L24" s="50"/>
      <c r="M24" s="51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43">
        <v>18</v>
      </c>
      <c r="B25" s="27">
        <v>1400</v>
      </c>
      <c r="C25" s="29" t="s">
        <v>108</v>
      </c>
      <c r="D25" s="30" t="s">
        <v>45</v>
      </c>
      <c r="E25" s="44"/>
      <c r="F25" s="46"/>
      <c r="G25" s="44"/>
      <c r="H25" s="44"/>
      <c r="I25" s="31"/>
      <c r="J25" s="48"/>
      <c r="K25" s="44"/>
      <c r="L25" s="50"/>
      <c r="M25" s="51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43">
        <v>19</v>
      </c>
      <c r="B26" s="27">
        <v>1401</v>
      </c>
      <c r="C26" s="29" t="s">
        <v>109</v>
      </c>
      <c r="D26" s="30" t="s">
        <v>45</v>
      </c>
      <c r="E26" s="44"/>
      <c r="F26" s="46"/>
      <c r="G26" s="44"/>
      <c r="H26" s="44"/>
      <c r="I26" s="31"/>
      <c r="J26" s="48"/>
      <c r="K26" s="44"/>
      <c r="L26" s="50"/>
      <c r="M26" s="51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43">
        <v>20</v>
      </c>
      <c r="B27" s="27">
        <v>1402</v>
      </c>
      <c r="C27" s="29" t="s">
        <v>111</v>
      </c>
      <c r="D27" s="30" t="s">
        <v>45</v>
      </c>
      <c r="E27" s="44"/>
      <c r="F27" s="46"/>
      <c r="G27" s="44"/>
      <c r="H27" s="44"/>
      <c r="I27" s="31"/>
      <c r="J27" s="48"/>
      <c r="K27" s="44"/>
      <c r="L27" s="50"/>
      <c r="M27" s="5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43">
        <v>21</v>
      </c>
      <c r="B28" s="27">
        <v>1403</v>
      </c>
      <c r="C28" s="29" t="s">
        <v>112</v>
      </c>
      <c r="D28" s="30" t="s">
        <v>37</v>
      </c>
      <c r="E28" s="44"/>
      <c r="F28" s="46"/>
      <c r="G28" s="44"/>
      <c r="H28" s="44"/>
      <c r="I28" s="31"/>
      <c r="J28" s="48"/>
      <c r="K28" s="44"/>
      <c r="L28" s="50"/>
      <c r="M28" s="5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43">
        <v>22</v>
      </c>
      <c r="B29" s="27">
        <v>1404</v>
      </c>
      <c r="C29" s="29" t="s">
        <v>114</v>
      </c>
      <c r="D29" s="30" t="s">
        <v>37</v>
      </c>
      <c r="E29" s="44"/>
      <c r="F29" s="46"/>
      <c r="G29" s="44"/>
      <c r="H29" s="44"/>
      <c r="I29" s="31"/>
      <c r="J29" s="48"/>
      <c r="K29" s="44"/>
      <c r="L29" s="50"/>
      <c r="M29" s="5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43">
        <v>23</v>
      </c>
      <c r="B30" s="27">
        <v>1405</v>
      </c>
      <c r="C30" s="29" t="s">
        <v>115</v>
      </c>
      <c r="D30" s="30" t="s">
        <v>45</v>
      </c>
      <c r="E30" s="44"/>
      <c r="F30" s="46"/>
      <c r="G30" s="44"/>
      <c r="H30" s="44"/>
      <c r="I30" s="31"/>
      <c r="J30" s="48"/>
      <c r="K30" s="44"/>
      <c r="L30" s="50"/>
      <c r="M30" s="51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43">
        <v>24</v>
      </c>
      <c r="B31" s="27">
        <v>1406</v>
      </c>
      <c r="C31" s="29" t="s">
        <v>116</v>
      </c>
      <c r="D31" s="30" t="s">
        <v>45</v>
      </c>
      <c r="E31" s="44"/>
      <c r="F31" s="46"/>
      <c r="G31" s="44"/>
      <c r="H31" s="44"/>
      <c r="I31" s="31"/>
      <c r="J31" s="48"/>
      <c r="K31" s="44"/>
      <c r="L31" s="50"/>
      <c r="M31" s="51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43">
        <v>25</v>
      </c>
      <c r="B32" s="27">
        <v>1407</v>
      </c>
      <c r="C32" s="29" t="s">
        <v>117</v>
      </c>
      <c r="D32" s="30" t="s">
        <v>45</v>
      </c>
      <c r="E32" s="44"/>
      <c r="F32" s="46"/>
      <c r="G32" s="44"/>
      <c r="H32" s="44"/>
      <c r="I32" s="31"/>
      <c r="J32" s="48"/>
      <c r="K32" s="44"/>
      <c r="L32" s="50"/>
      <c r="M32" s="51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43">
        <v>26</v>
      </c>
      <c r="B33" s="27">
        <v>1408</v>
      </c>
      <c r="C33" s="29" t="s">
        <v>118</v>
      </c>
      <c r="D33" s="30" t="s">
        <v>45</v>
      </c>
      <c r="E33" s="44"/>
      <c r="F33" s="46"/>
      <c r="G33" s="44"/>
      <c r="H33" s="44"/>
      <c r="I33" s="31"/>
      <c r="J33" s="48"/>
      <c r="K33" s="44"/>
      <c r="L33" s="50"/>
      <c r="M33" s="51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43">
        <v>27</v>
      </c>
      <c r="B34" s="27">
        <v>1409</v>
      </c>
      <c r="C34" s="29" t="s">
        <v>119</v>
      </c>
      <c r="D34" s="30" t="s">
        <v>45</v>
      </c>
      <c r="E34" s="44"/>
      <c r="F34" s="46"/>
      <c r="G34" s="44"/>
      <c r="H34" s="44"/>
      <c r="I34" s="31"/>
      <c r="J34" s="48"/>
      <c r="K34" s="44"/>
      <c r="L34" s="50"/>
      <c r="M34" s="51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43">
        <v>28</v>
      </c>
      <c r="B35" s="27">
        <v>1410</v>
      </c>
      <c r="C35" s="29" t="s">
        <v>120</v>
      </c>
      <c r="D35" s="30" t="s">
        <v>45</v>
      </c>
      <c r="E35" s="44"/>
      <c r="F35" s="46"/>
      <c r="G35" s="44"/>
      <c r="H35" s="44"/>
      <c r="I35" s="18"/>
      <c r="J35" s="48"/>
      <c r="K35" s="44"/>
      <c r="L35" s="50"/>
      <c r="M35" s="5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43">
        <v>29</v>
      </c>
      <c r="B36" s="27">
        <v>1411</v>
      </c>
      <c r="C36" s="29" t="s">
        <v>121</v>
      </c>
      <c r="D36" s="30" t="s">
        <v>45</v>
      </c>
      <c r="E36" s="44"/>
      <c r="F36" s="46"/>
      <c r="G36" s="44"/>
      <c r="H36" s="44"/>
      <c r="I36" s="31"/>
      <c r="J36" s="48"/>
      <c r="K36" s="44"/>
      <c r="L36" s="50"/>
      <c r="M36" s="5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43">
        <v>30</v>
      </c>
      <c r="B37" s="27">
        <v>1412</v>
      </c>
      <c r="C37" s="29" t="s">
        <v>122</v>
      </c>
      <c r="D37" s="30" t="s">
        <v>37</v>
      </c>
      <c r="E37" s="44"/>
      <c r="F37" s="46"/>
      <c r="G37" s="44"/>
      <c r="H37" s="44"/>
      <c r="I37" s="31"/>
      <c r="J37" s="48"/>
      <c r="K37" s="44"/>
      <c r="L37" s="50"/>
      <c r="M37" s="51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43">
        <v>31</v>
      </c>
      <c r="B38" s="27">
        <v>1413</v>
      </c>
      <c r="C38" s="29" t="s">
        <v>123</v>
      </c>
      <c r="D38" s="30" t="s">
        <v>37</v>
      </c>
      <c r="E38" s="44"/>
      <c r="F38" s="46"/>
      <c r="G38" s="44"/>
      <c r="H38" s="44"/>
      <c r="I38" s="18"/>
      <c r="J38" s="48"/>
      <c r="K38" s="44"/>
      <c r="L38" s="50"/>
      <c r="M38" s="51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43">
        <v>32</v>
      </c>
      <c r="B39" s="27">
        <v>1414</v>
      </c>
      <c r="C39" s="29" t="s">
        <v>124</v>
      </c>
      <c r="D39" s="30" t="s">
        <v>37</v>
      </c>
      <c r="E39" s="44"/>
      <c r="F39" s="46"/>
      <c r="G39" s="44"/>
      <c r="H39" s="44"/>
      <c r="I39" s="31"/>
      <c r="J39" s="48"/>
      <c r="K39" s="44"/>
      <c r="L39" s="50"/>
      <c r="M39" s="51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43">
        <v>33</v>
      </c>
      <c r="B40" s="27">
        <v>1415</v>
      </c>
      <c r="C40" s="29" t="s">
        <v>125</v>
      </c>
      <c r="D40" s="30" t="s">
        <v>37</v>
      </c>
      <c r="E40" s="44"/>
      <c r="F40" s="46"/>
      <c r="G40" s="44"/>
      <c r="H40" s="44"/>
      <c r="I40" s="31"/>
      <c r="J40" s="48"/>
      <c r="K40" s="44"/>
      <c r="L40" s="50"/>
      <c r="M40" s="5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43">
        <v>34</v>
      </c>
      <c r="B41" s="27">
        <v>1416</v>
      </c>
      <c r="C41" s="29" t="s">
        <v>126</v>
      </c>
      <c r="D41" s="30" t="s">
        <v>45</v>
      </c>
      <c r="E41" s="44"/>
      <c r="F41" s="46"/>
      <c r="G41" s="44"/>
      <c r="H41" s="44"/>
      <c r="I41" s="31"/>
      <c r="J41" s="48"/>
      <c r="K41" s="44"/>
      <c r="L41" s="50"/>
      <c r="M41" s="5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43">
        <v>35</v>
      </c>
      <c r="B42" s="27">
        <v>1417</v>
      </c>
      <c r="C42" s="29" t="s">
        <v>127</v>
      </c>
      <c r="D42" s="30" t="s">
        <v>45</v>
      </c>
      <c r="E42" s="44"/>
      <c r="F42" s="46"/>
      <c r="G42" s="44"/>
      <c r="H42" s="44"/>
      <c r="I42" s="31"/>
      <c r="J42" s="48"/>
      <c r="K42" s="44"/>
      <c r="L42" s="50"/>
      <c r="M42" s="5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43">
        <v>36</v>
      </c>
      <c r="B43" s="27">
        <v>1418</v>
      </c>
      <c r="C43" s="67" t="s">
        <v>128</v>
      </c>
      <c r="D43" s="30" t="s">
        <v>45</v>
      </c>
      <c r="E43" s="44"/>
      <c r="F43" s="46"/>
      <c r="G43" s="44"/>
      <c r="H43" s="44"/>
      <c r="I43" s="31"/>
      <c r="J43" s="48"/>
      <c r="K43" s="44"/>
      <c r="L43" s="50"/>
      <c r="M43" s="51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43">
        <v>37</v>
      </c>
      <c r="B44" s="27">
        <v>1419</v>
      </c>
      <c r="C44" s="29" t="s">
        <v>129</v>
      </c>
      <c r="D44" s="30" t="s">
        <v>45</v>
      </c>
      <c r="E44" s="44"/>
      <c r="F44" s="46"/>
      <c r="G44" s="44"/>
      <c r="H44" s="44"/>
      <c r="I44" s="31"/>
      <c r="J44" s="48"/>
      <c r="K44" s="44"/>
      <c r="L44" s="50"/>
      <c r="M44" s="5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43">
        <v>38</v>
      </c>
      <c r="B45" s="27">
        <v>1420</v>
      </c>
      <c r="C45" s="29" t="s">
        <v>130</v>
      </c>
      <c r="D45" s="30" t="s">
        <v>45</v>
      </c>
      <c r="E45" s="44"/>
      <c r="F45" s="46"/>
      <c r="G45" s="44"/>
      <c r="H45" s="44"/>
      <c r="I45" s="31"/>
      <c r="J45" s="48"/>
      <c r="K45" s="44"/>
      <c r="L45" s="50"/>
      <c r="M45" s="51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43">
        <v>39</v>
      </c>
      <c r="B46" s="27">
        <v>1499</v>
      </c>
      <c r="C46" s="69" t="s">
        <v>131</v>
      </c>
      <c r="D46" s="70" t="s">
        <v>45</v>
      </c>
      <c r="E46" s="44"/>
      <c r="F46" s="46"/>
      <c r="G46" s="44"/>
      <c r="H46" s="44"/>
      <c r="I46" s="31"/>
      <c r="J46" s="48"/>
      <c r="K46" s="44"/>
      <c r="L46" s="50"/>
      <c r="M46" s="5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2">
        <v>40</v>
      </c>
      <c r="B47" s="76"/>
      <c r="C47" s="77"/>
      <c r="D47" s="78"/>
      <c r="E47" s="44"/>
      <c r="F47" s="46"/>
      <c r="G47" s="44"/>
      <c r="H47" s="44"/>
      <c r="I47" s="31"/>
      <c r="J47" s="48"/>
      <c r="K47" s="44"/>
      <c r="L47" s="50"/>
      <c r="M47" s="5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2">
        <v>41</v>
      </c>
      <c r="B48" s="79"/>
      <c r="C48" s="80"/>
      <c r="D48" s="78"/>
      <c r="E48" s="44"/>
      <c r="F48" s="46"/>
      <c r="G48" s="44"/>
      <c r="H48" s="44"/>
      <c r="I48" s="18"/>
      <c r="J48" s="48"/>
      <c r="K48" s="44"/>
      <c r="L48" s="50"/>
      <c r="M48" s="51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2">
        <v>42</v>
      </c>
      <c r="B49" s="79"/>
      <c r="C49" s="80"/>
      <c r="D49" s="78"/>
      <c r="E49" s="44"/>
      <c r="F49" s="46"/>
      <c r="G49" s="44"/>
      <c r="H49" s="44"/>
      <c r="I49" s="31"/>
      <c r="J49" s="48"/>
      <c r="K49" s="44"/>
      <c r="L49" s="50"/>
      <c r="M49" s="51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2">
        <v>43</v>
      </c>
      <c r="B50" s="79"/>
      <c r="C50" s="80"/>
      <c r="D50" s="78"/>
      <c r="E50" s="44"/>
      <c r="F50" s="46"/>
      <c r="G50" s="44"/>
      <c r="H50" s="44"/>
      <c r="I50" s="31"/>
      <c r="J50" s="48"/>
      <c r="K50" s="44"/>
      <c r="L50" s="50"/>
      <c r="M50" s="51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2">
        <v>44</v>
      </c>
      <c r="B51" s="79"/>
      <c r="C51" s="80"/>
      <c r="D51" s="78"/>
      <c r="E51" s="44"/>
      <c r="F51" s="46"/>
      <c r="G51" s="44"/>
      <c r="H51" s="44"/>
      <c r="I51" s="31"/>
      <c r="J51" s="48"/>
      <c r="K51" s="44"/>
      <c r="L51" s="50"/>
      <c r="M51" s="51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2">
        <v>45</v>
      </c>
      <c r="B52" s="79"/>
      <c r="C52" s="80"/>
      <c r="D52" s="78"/>
      <c r="E52" s="44"/>
      <c r="F52" s="46"/>
      <c r="G52" s="44"/>
      <c r="H52" s="44"/>
      <c r="I52" s="31"/>
      <c r="J52" s="48"/>
      <c r="K52" s="44"/>
      <c r="L52" s="50"/>
      <c r="M52" s="51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2">
        <v>46</v>
      </c>
      <c r="B53" s="79"/>
      <c r="C53" s="80"/>
      <c r="D53" s="78"/>
      <c r="E53" s="44"/>
      <c r="F53" s="46"/>
      <c r="G53" s="44"/>
      <c r="H53" s="44"/>
      <c r="I53" s="31"/>
      <c r="J53" s="48"/>
      <c r="K53" s="44"/>
      <c r="L53" s="50"/>
      <c r="M53" s="51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2">
        <v>47</v>
      </c>
      <c r="B54" s="79"/>
      <c r="C54" s="80"/>
      <c r="D54" s="78"/>
      <c r="E54" s="44"/>
      <c r="F54" s="46"/>
      <c r="G54" s="44"/>
      <c r="H54" s="44"/>
      <c r="I54" s="31"/>
      <c r="J54" s="48"/>
      <c r="K54" s="44"/>
      <c r="L54" s="50"/>
      <c r="M54" s="51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2">
        <v>48</v>
      </c>
      <c r="B55" s="79"/>
      <c r="C55" s="80"/>
      <c r="D55" s="78"/>
      <c r="E55" s="44"/>
      <c r="F55" s="46"/>
      <c r="G55" s="44"/>
      <c r="H55" s="44"/>
      <c r="I55" s="31"/>
      <c r="J55" s="48"/>
      <c r="K55" s="44"/>
      <c r="L55" s="50"/>
      <c r="M55" s="51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2">
        <v>49</v>
      </c>
      <c r="B56" s="79"/>
      <c r="C56" s="80"/>
      <c r="D56" s="78"/>
      <c r="E56" s="44"/>
      <c r="F56" s="46"/>
      <c r="G56" s="44"/>
      <c r="H56" s="44"/>
      <c r="I56" s="31"/>
      <c r="J56" s="48"/>
      <c r="K56" s="44"/>
      <c r="L56" s="50"/>
      <c r="M56" s="51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2">
        <v>50</v>
      </c>
      <c r="B57" s="79"/>
      <c r="C57" s="80"/>
      <c r="D57" s="78"/>
      <c r="E57" s="44"/>
      <c r="F57" s="46"/>
      <c r="G57" s="44"/>
      <c r="H57" s="44"/>
      <c r="I57" s="31"/>
      <c r="J57" s="48"/>
      <c r="K57" s="44"/>
      <c r="L57" s="50"/>
      <c r="M57" s="51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2">
        <v>51</v>
      </c>
      <c r="B58" s="79"/>
      <c r="C58" s="80"/>
      <c r="D58" s="78"/>
      <c r="E58" s="44"/>
      <c r="F58" s="46"/>
      <c r="G58" s="44"/>
      <c r="H58" s="44"/>
      <c r="I58" s="31"/>
      <c r="J58" s="48"/>
      <c r="K58" s="44"/>
      <c r="L58" s="50"/>
      <c r="M58" s="51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2">
        <v>52</v>
      </c>
      <c r="B59" s="79"/>
      <c r="C59" s="80"/>
      <c r="D59" s="78"/>
      <c r="E59" s="44"/>
      <c r="F59" s="46"/>
      <c r="G59" s="44"/>
      <c r="H59" s="44"/>
      <c r="I59" s="31"/>
      <c r="J59" s="48"/>
      <c r="K59" s="44"/>
      <c r="L59" s="50"/>
      <c r="M59" s="51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2">
        <v>53</v>
      </c>
      <c r="B60" s="79"/>
      <c r="C60" s="80"/>
      <c r="D60" s="78"/>
      <c r="E60" s="44"/>
      <c r="F60" s="46"/>
      <c r="G60" s="44"/>
      <c r="H60" s="44"/>
      <c r="I60" s="31"/>
      <c r="J60" s="48"/>
      <c r="K60" s="44"/>
      <c r="L60" s="50"/>
      <c r="M60" s="51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2">
        <v>54</v>
      </c>
      <c r="B61" s="79"/>
      <c r="C61" s="80"/>
      <c r="D61" s="78"/>
      <c r="E61" s="44"/>
      <c r="F61" s="46"/>
      <c r="G61" s="44"/>
      <c r="H61" s="44"/>
      <c r="I61" s="31"/>
      <c r="J61" s="48"/>
      <c r="K61" s="44"/>
      <c r="L61" s="50"/>
      <c r="M61" s="51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2">
        <v>55</v>
      </c>
      <c r="B62" s="79"/>
      <c r="C62" s="80"/>
      <c r="D62" s="78"/>
      <c r="E62" s="44"/>
      <c r="F62" s="46"/>
      <c r="G62" s="44"/>
      <c r="H62" s="44"/>
      <c r="I62" s="31"/>
      <c r="J62" s="48"/>
      <c r="K62" s="44"/>
      <c r="L62" s="50"/>
      <c r="M62" s="51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2">
        <v>56</v>
      </c>
      <c r="B63" s="79"/>
      <c r="C63" s="80"/>
      <c r="D63" s="78"/>
      <c r="E63" s="44"/>
      <c r="F63" s="46"/>
      <c r="G63" s="44"/>
      <c r="H63" s="44"/>
      <c r="I63" s="31"/>
      <c r="J63" s="48"/>
      <c r="K63" s="44"/>
      <c r="L63" s="50"/>
      <c r="M63" s="51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2">
        <v>57</v>
      </c>
      <c r="B64" s="79"/>
      <c r="C64" s="80"/>
      <c r="D64" s="78"/>
      <c r="E64" s="44"/>
      <c r="F64" s="46"/>
      <c r="G64" s="44"/>
      <c r="H64" s="44"/>
      <c r="I64" s="31"/>
      <c r="J64" s="48"/>
      <c r="K64" s="44"/>
      <c r="L64" s="50"/>
      <c r="M64" s="51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2">
        <v>58</v>
      </c>
      <c r="B65" s="79"/>
      <c r="C65" s="80"/>
      <c r="D65" s="78"/>
      <c r="E65" s="44"/>
      <c r="F65" s="46"/>
      <c r="G65" s="44"/>
      <c r="H65" s="44"/>
      <c r="I65" s="31"/>
      <c r="J65" s="48"/>
      <c r="K65" s="44"/>
      <c r="L65" s="50"/>
      <c r="M65" s="5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2">
        <v>59</v>
      </c>
      <c r="B66" s="79"/>
      <c r="C66" s="80"/>
      <c r="D66" s="78"/>
      <c r="E66" s="44"/>
      <c r="F66" s="46"/>
      <c r="G66" s="44"/>
      <c r="H66" s="44"/>
      <c r="I66" s="31"/>
      <c r="J66" s="48"/>
      <c r="K66" s="44"/>
      <c r="L66" s="50"/>
      <c r="M66" s="5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2">
        <v>60</v>
      </c>
      <c r="B67" s="79"/>
      <c r="C67" s="80"/>
      <c r="D67" s="78"/>
      <c r="E67" s="44"/>
      <c r="F67" s="46"/>
      <c r="G67" s="44"/>
      <c r="H67" s="44"/>
      <c r="I67" s="31"/>
      <c r="J67" s="48"/>
      <c r="K67" s="44"/>
      <c r="L67" s="50"/>
      <c r="M67" s="5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2">
        <v>61</v>
      </c>
      <c r="B68" s="79"/>
      <c r="C68" s="80"/>
      <c r="D68" s="78"/>
      <c r="E68" s="44"/>
      <c r="F68" s="46"/>
      <c r="G68" s="44"/>
      <c r="H68" s="44"/>
      <c r="I68" s="31"/>
      <c r="J68" s="48"/>
      <c r="K68" s="44"/>
      <c r="L68" s="50"/>
      <c r="M68" s="5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2">
        <v>62</v>
      </c>
      <c r="B69" s="79"/>
      <c r="C69" s="80"/>
      <c r="D69" s="78"/>
      <c r="E69" s="44"/>
      <c r="F69" s="46"/>
      <c r="G69" s="44"/>
      <c r="H69" s="44"/>
      <c r="I69" s="31"/>
      <c r="J69" s="48"/>
      <c r="K69" s="44"/>
      <c r="L69" s="50"/>
      <c r="M69" s="51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2">
        <v>63</v>
      </c>
      <c r="B70" s="79"/>
      <c r="C70" s="80"/>
      <c r="D70" s="78"/>
      <c r="E70" s="44"/>
      <c r="F70" s="46"/>
      <c r="G70" s="44"/>
      <c r="H70" s="44"/>
      <c r="I70" s="31"/>
      <c r="J70" s="48"/>
      <c r="K70" s="44"/>
      <c r="L70" s="50"/>
      <c r="M70" s="51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2">
        <v>64</v>
      </c>
      <c r="B71" s="79"/>
      <c r="C71" s="80"/>
      <c r="D71" s="78"/>
      <c r="E71" s="44"/>
      <c r="F71" s="46"/>
      <c r="G71" s="44"/>
      <c r="H71" s="44"/>
      <c r="I71" s="31"/>
      <c r="J71" s="48"/>
      <c r="K71" s="44"/>
      <c r="L71" s="50"/>
      <c r="M71" s="5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2">
        <v>65</v>
      </c>
      <c r="B72" s="79"/>
      <c r="C72" s="80"/>
      <c r="D72" s="78"/>
      <c r="E72" s="44"/>
      <c r="F72" s="46"/>
      <c r="G72" s="44"/>
      <c r="H72" s="44"/>
      <c r="I72" s="31"/>
      <c r="J72" s="48"/>
      <c r="K72" s="44"/>
      <c r="L72" s="50"/>
      <c r="M72" s="5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2">
        <v>66</v>
      </c>
      <c r="B73" s="79"/>
      <c r="C73" s="80"/>
      <c r="D73" s="78"/>
      <c r="E73" s="44"/>
      <c r="F73" s="46"/>
      <c r="G73" s="44"/>
      <c r="H73" s="44"/>
      <c r="I73" s="31"/>
      <c r="J73" s="48"/>
      <c r="K73" s="44"/>
      <c r="L73" s="50"/>
      <c r="M73" s="5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2">
        <v>67</v>
      </c>
      <c r="B74" s="79"/>
      <c r="C74" s="80"/>
      <c r="D74" s="78"/>
      <c r="E74" s="44"/>
      <c r="F74" s="46"/>
      <c r="G74" s="44"/>
      <c r="H74" s="44"/>
      <c r="I74" s="18"/>
      <c r="J74" s="48"/>
      <c r="K74" s="44"/>
      <c r="L74" s="50"/>
      <c r="M74" s="51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2">
        <v>68</v>
      </c>
      <c r="B75" s="79"/>
      <c r="C75" s="80"/>
      <c r="D75" s="78"/>
      <c r="E75" s="44"/>
      <c r="F75" s="46"/>
      <c r="G75" s="44"/>
      <c r="H75" s="44"/>
      <c r="I75" s="31"/>
      <c r="J75" s="48"/>
      <c r="K75" s="44"/>
      <c r="L75" s="50"/>
      <c r="M75" s="51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2">
        <v>69</v>
      </c>
      <c r="B76" s="79"/>
      <c r="C76" s="80"/>
      <c r="D76" s="78"/>
      <c r="E76" s="44"/>
      <c r="F76" s="46"/>
      <c r="G76" s="44"/>
      <c r="H76" s="44"/>
      <c r="I76" s="31"/>
      <c r="J76" s="48"/>
      <c r="K76" s="44"/>
      <c r="L76" s="50"/>
      <c r="M76" s="51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2">
        <v>70</v>
      </c>
      <c r="B77" s="79"/>
      <c r="C77" s="80"/>
      <c r="D77" s="78"/>
      <c r="E77" s="44"/>
      <c r="F77" s="46"/>
      <c r="G77" s="44"/>
      <c r="H77" s="44"/>
      <c r="I77" s="31"/>
      <c r="J77" s="48"/>
      <c r="K77" s="44"/>
      <c r="L77" s="50"/>
      <c r="M77" s="51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2">
        <v>71</v>
      </c>
      <c r="B78" s="79"/>
      <c r="C78" s="80"/>
      <c r="D78" s="78"/>
      <c r="E78" s="44"/>
      <c r="F78" s="46"/>
      <c r="G78" s="44"/>
      <c r="H78" s="44"/>
      <c r="I78" s="18"/>
      <c r="J78" s="48"/>
      <c r="K78" s="44"/>
      <c r="L78" s="50"/>
      <c r="M78" s="5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2">
        <v>72</v>
      </c>
      <c r="B79" s="79"/>
      <c r="C79" s="80"/>
      <c r="D79" s="78"/>
      <c r="E79" s="44"/>
      <c r="F79" s="46"/>
      <c r="G79" s="44"/>
      <c r="H79" s="44"/>
      <c r="I79" s="31"/>
      <c r="J79" s="48"/>
      <c r="K79" s="44"/>
      <c r="L79" s="50"/>
      <c r="M79" s="51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2">
        <v>73</v>
      </c>
      <c r="B80" s="79"/>
      <c r="C80" s="80"/>
      <c r="D80" s="78"/>
      <c r="E80" s="44"/>
      <c r="F80" s="46"/>
      <c r="G80" s="44"/>
      <c r="H80" s="44"/>
      <c r="I80" s="31"/>
      <c r="J80" s="48"/>
      <c r="K80" s="44"/>
      <c r="L80" s="50"/>
      <c r="M80" s="51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2">
        <v>74</v>
      </c>
      <c r="B81" s="79"/>
      <c r="C81" s="80"/>
      <c r="D81" s="78"/>
      <c r="E81" s="44"/>
      <c r="F81" s="46"/>
      <c r="G81" s="44"/>
      <c r="H81" s="44"/>
      <c r="I81" s="31"/>
      <c r="J81" s="48"/>
      <c r="K81" s="44"/>
      <c r="L81" s="50"/>
      <c r="M81" s="51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2">
        <v>75</v>
      </c>
      <c r="B82" s="79"/>
      <c r="C82" s="80"/>
      <c r="D82" s="78"/>
      <c r="E82" s="44"/>
      <c r="F82" s="46"/>
      <c r="G82" s="44"/>
      <c r="H82" s="44"/>
      <c r="I82" s="31"/>
      <c r="J82" s="48"/>
      <c r="K82" s="44"/>
      <c r="L82" s="50"/>
      <c r="M82" s="51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2">
        <v>76</v>
      </c>
      <c r="B83" s="79"/>
      <c r="C83" s="80"/>
      <c r="D83" s="78"/>
      <c r="E83" s="44"/>
      <c r="F83" s="46"/>
      <c r="G83" s="44"/>
      <c r="H83" s="44"/>
      <c r="I83" s="31"/>
      <c r="J83" s="48"/>
      <c r="K83" s="44"/>
      <c r="L83" s="50"/>
      <c r="M83" s="51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2">
        <v>77</v>
      </c>
      <c r="B84" s="79"/>
      <c r="C84" s="80"/>
      <c r="D84" s="78"/>
      <c r="E84" s="44"/>
      <c r="F84" s="46"/>
      <c r="G84" s="44"/>
      <c r="H84" s="44"/>
      <c r="I84" s="31"/>
      <c r="J84" s="48"/>
      <c r="K84" s="44"/>
      <c r="L84" s="50"/>
      <c r="M84" s="51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2">
        <v>78</v>
      </c>
      <c r="B85" s="79"/>
      <c r="C85" s="80"/>
      <c r="D85" s="78"/>
      <c r="E85" s="44"/>
      <c r="F85" s="46"/>
      <c r="G85" s="44"/>
      <c r="H85" s="44"/>
      <c r="I85" s="31"/>
      <c r="J85" s="48"/>
      <c r="K85" s="44"/>
      <c r="L85" s="50"/>
      <c r="M85" s="51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2">
        <v>79</v>
      </c>
      <c r="B86" s="79"/>
      <c r="C86" s="80"/>
      <c r="D86" s="78"/>
      <c r="E86" s="44"/>
      <c r="F86" s="46"/>
      <c r="G86" s="44"/>
      <c r="H86" s="44"/>
      <c r="I86" s="31"/>
      <c r="J86" s="48"/>
      <c r="K86" s="44"/>
      <c r="L86" s="50"/>
      <c r="M86" s="51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2">
        <v>80</v>
      </c>
      <c r="B87" s="79"/>
      <c r="C87" s="80"/>
      <c r="D87" s="78"/>
      <c r="E87" s="44"/>
      <c r="F87" s="46"/>
      <c r="G87" s="44"/>
      <c r="H87" s="44"/>
      <c r="I87" s="31"/>
      <c r="J87" s="48"/>
      <c r="K87" s="44"/>
      <c r="L87" s="50"/>
      <c r="M87" s="51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2">
        <v>81</v>
      </c>
      <c r="B88" s="79"/>
      <c r="C88" s="80"/>
      <c r="D88" s="78"/>
      <c r="E88" s="44"/>
      <c r="F88" s="46"/>
      <c r="G88" s="44"/>
      <c r="H88" s="44"/>
      <c r="I88" s="31"/>
      <c r="J88" s="48"/>
      <c r="K88" s="44"/>
      <c r="L88" s="50"/>
      <c r="M88" s="51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2">
        <v>82</v>
      </c>
      <c r="B89" s="79"/>
      <c r="C89" s="80"/>
      <c r="D89" s="78"/>
      <c r="E89" s="44"/>
      <c r="F89" s="46"/>
      <c r="G89" s="44"/>
      <c r="H89" s="44"/>
      <c r="I89" s="18"/>
      <c r="J89" s="48"/>
      <c r="K89" s="44"/>
      <c r="L89" s="50"/>
      <c r="M89" s="51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2">
        <v>83</v>
      </c>
      <c r="B90" s="79"/>
      <c r="C90" s="80"/>
      <c r="D90" s="78"/>
      <c r="E90" s="44"/>
      <c r="F90" s="46"/>
      <c r="G90" s="44"/>
      <c r="H90" s="44"/>
      <c r="I90" s="31"/>
      <c r="J90" s="48"/>
      <c r="K90" s="44"/>
      <c r="L90" s="50"/>
      <c r="M90" s="51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2">
        <v>84</v>
      </c>
      <c r="B91" s="79"/>
      <c r="C91" s="80"/>
      <c r="D91" s="78"/>
      <c r="E91" s="44"/>
      <c r="F91" s="46"/>
      <c r="G91" s="44"/>
      <c r="H91" s="44"/>
      <c r="I91" s="31"/>
      <c r="J91" s="48"/>
      <c r="K91" s="44"/>
      <c r="L91" s="50"/>
      <c r="M91" s="51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2">
        <v>85</v>
      </c>
      <c r="B92" s="79"/>
      <c r="C92" s="80"/>
      <c r="D92" s="78"/>
      <c r="E92" s="44"/>
      <c r="F92" s="46"/>
      <c r="G92" s="44"/>
      <c r="H92" s="44"/>
      <c r="I92" s="18"/>
      <c r="J92" s="48"/>
      <c r="K92" s="44"/>
      <c r="L92" s="50"/>
      <c r="M92" s="51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2">
        <v>86</v>
      </c>
      <c r="B93" s="79"/>
      <c r="C93" s="80"/>
      <c r="D93" s="78"/>
      <c r="E93" s="44"/>
      <c r="F93" s="46"/>
      <c r="G93" s="44"/>
      <c r="H93" s="44"/>
      <c r="I93" s="31"/>
      <c r="J93" s="48"/>
      <c r="K93" s="44"/>
      <c r="L93" s="50"/>
      <c r="M93" s="51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2">
        <v>87</v>
      </c>
      <c r="B94" s="79"/>
      <c r="C94" s="80"/>
      <c r="D94" s="78"/>
      <c r="E94" s="44"/>
      <c r="F94" s="46"/>
      <c r="G94" s="44"/>
      <c r="H94" s="44"/>
      <c r="I94" s="31"/>
      <c r="J94" s="48"/>
      <c r="K94" s="44"/>
      <c r="L94" s="50"/>
      <c r="M94" s="51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2">
        <v>88</v>
      </c>
      <c r="B95" s="79"/>
      <c r="C95" s="80"/>
      <c r="D95" s="78"/>
      <c r="E95" s="44"/>
      <c r="F95" s="46"/>
      <c r="G95" s="44"/>
      <c r="H95" s="44"/>
      <c r="I95" s="31"/>
      <c r="J95" s="48"/>
      <c r="K95" s="44"/>
      <c r="L95" s="50"/>
      <c r="M95" s="5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2">
        <v>89</v>
      </c>
      <c r="B96" s="79"/>
      <c r="C96" s="80"/>
      <c r="D96" s="78"/>
      <c r="E96" s="44"/>
      <c r="F96" s="46"/>
      <c r="G96" s="44"/>
      <c r="H96" s="44"/>
      <c r="I96" s="31"/>
      <c r="J96" s="48"/>
      <c r="K96" s="44"/>
      <c r="L96" s="50"/>
      <c r="M96" s="51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2">
        <v>90</v>
      </c>
      <c r="B97" s="79"/>
      <c r="C97" s="80"/>
      <c r="D97" s="78"/>
      <c r="E97" s="44"/>
      <c r="F97" s="46"/>
      <c r="G97" s="44"/>
      <c r="H97" s="44"/>
      <c r="I97" s="31"/>
      <c r="J97" s="48"/>
      <c r="K97" s="44"/>
      <c r="L97" s="50"/>
      <c r="M97" s="51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2">
        <v>91</v>
      </c>
      <c r="B98" s="79"/>
      <c r="C98" s="80"/>
      <c r="D98" s="78"/>
      <c r="E98" s="44"/>
      <c r="F98" s="46"/>
      <c r="G98" s="44"/>
      <c r="H98" s="44"/>
      <c r="I98" s="31"/>
      <c r="J98" s="48"/>
      <c r="K98" s="44"/>
      <c r="L98" s="50"/>
      <c r="M98" s="51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2">
        <v>92</v>
      </c>
      <c r="B99" s="79"/>
      <c r="C99" s="80"/>
      <c r="D99" s="78"/>
      <c r="E99" s="44"/>
      <c r="F99" s="46"/>
      <c r="G99" s="44"/>
      <c r="H99" s="44"/>
      <c r="I99" s="31"/>
      <c r="J99" s="48"/>
      <c r="K99" s="44"/>
      <c r="L99" s="50"/>
      <c r="M99" s="5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2">
        <v>93</v>
      </c>
      <c r="B100" s="79"/>
      <c r="C100" s="80"/>
      <c r="D100" s="78"/>
      <c r="E100" s="44"/>
      <c r="F100" s="46"/>
      <c r="G100" s="44"/>
      <c r="H100" s="44"/>
      <c r="I100" s="18"/>
      <c r="J100" s="48"/>
      <c r="K100" s="44"/>
      <c r="L100" s="50"/>
      <c r="M100" s="5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2">
        <v>94</v>
      </c>
      <c r="B101" s="79"/>
      <c r="C101" s="80"/>
      <c r="D101" s="78"/>
      <c r="E101" s="44"/>
      <c r="F101" s="46"/>
      <c r="G101" s="44"/>
      <c r="H101" s="44"/>
      <c r="I101" s="31"/>
      <c r="J101" s="48"/>
      <c r="K101" s="44"/>
      <c r="L101" s="50"/>
      <c r="M101" s="51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2">
        <v>95</v>
      </c>
      <c r="B102" s="79"/>
      <c r="C102" s="80"/>
      <c r="D102" s="78"/>
      <c r="E102" s="44"/>
      <c r="F102" s="46"/>
      <c r="G102" s="44"/>
      <c r="H102" s="44"/>
      <c r="I102" s="31"/>
      <c r="J102" s="48"/>
      <c r="K102" s="44"/>
      <c r="L102" s="50"/>
      <c r="M102" s="51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2">
        <v>96</v>
      </c>
      <c r="B103" s="79"/>
      <c r="C103" s="80"/>
      <c r="D103" s="78"/>
      <c r="E103" s="44"/>
      <c r="F103" s="46"/>
      <c r="G103" s="44"/>
      <c r="H103" s="44"/>
      <c r="I103" s="31"/>
      <c r="J103" s="48"/>
      <c r="K103" s="44"/>
      <c r="L103" s="50"/>
      <c r="M103" s="51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2">
        <v>97</v>
      </c>
      <c r="B104" s="79"/>
      <c r="C104" s="80"/>
      <c r="D104" s="78"/>
      <c r="E104" s="44"/>
      <c r="F104" s="46"/>
      <c r="G104" s="44"/>
      <c r="H104" s="44"/>
      <c r="I104" s="31"/>
      <c r="J104" s="48"/>
      <c r="K104" s="44"/>
      <c r="L104" s="50"/>
      <c r="M104" s="51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2">
        <v>98</v>
      </c>
      <c r="B105" s="79"/>
      <c r="C105" s="80"/>
      <c r="D105" s="78"/>
      <c r="E105" s="44"/>
      <c r="F105" s="46"/>
      <c r="G105" s="44"/>
      <c r="H105" s="44"/>
      <c r="I105" s="31"/>
      <c r="J105" s="48"/>
      <c r="K105" s="44"/>
      <c r="L105" s="50"/>
      <c r="M105" s="51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2">
        <v>99</v>
      </c>
      <c r="B106" s="79"/>
      <c r="C106" s="80"/>
      <c r="D106" s="78"/>
      <c r="E106" s="44"/>
      <c r="F106" s="46"/>
      <c r="G106" s="44"/>
      <c r="H106" s="44"/>
      <c r="I106" s="31"/>
      <c r="J106" s="48"/>
      <c r="K106" s="44"/>
      <c r="L106" s="50"/>
      <c r="M106" s="51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2">
        <v>100</v>
      </c>
      <c r="B107" s="79"/>
      <c r="C107" s="80"/>
      <c r="D107" s="78"/>
      <c r="E107" s="44"/>
      <c r="F107" s="46"/>
      <c r="G107" s="44"/>
      <c r="H107" s="44"/>
      <c r="I107" s="31"/>
      <c r="J107" s="48"/>
      <c r="K107" s="44"/>
      <c r="L107" s="50"/>
      <c r="M107" s="51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2">
        <v>101</v>
      </c>
      <c r="B108" s="79"/>
      <c r="C108" s="80"/>
      <c r="D108" s="78"/>
      <c r="E108" s="44"/>
      <c r="F108" s="46"/>
      <c r="G108" s="44"/>
      <c r="H108" s="44"/>
      <c r="I108" s="31"/>
      <c r="J108" s="48"/>
      <c r="K108" s="44"/>
      <c r="L108" s="50"/>
      <c r="M108" s="51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2">
        <v>102</v>
      </c>
      <c r="B109" s="79"/>
      <c r="C109" s="80"/>
      <c r="D109" s="78"/>
      <c r="E109" s="44"/>
      <c r="F109" s="46"/>
      <c r="G109" s="44"/>
      <c r="H109" s="44"/>
      <c r="I109" s="18"/>
      <c r="J109" s="48"/>
      <c r="K109" s="44"/>
      <c r="L109" s="50"/>
      <c r="M109" s="51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2">
        <v>103</v>
      </c>
      <c r="B110" s="79"/>
      <c r="C110" s="80"/>
      <c r="D110" s="78"/>
      <c r="E110" s="44"/>
      <c r="F110" s="46"/>
      <c r="G110" s="44"/>
      <c r="H110" s="44"/>
      <c r="I110" s="31"/>
      <c r="J110" s="48"/>
      <c r="K110" s="44"/>
      <c r="L110" s="50"/>
      <c r="M110" s="51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2">
        <v>104</v>
      </c>
      <c r="B111" s="79"/>
      <c r="C111" s="80"/>
      <c r="D111" s="78"/>
      <c r="E111" s="44"/>
      <c r="F111" s="46"/>
      <c r="G111" s="44"/>
      <c r="H111" s="44"/>
      <c r="I111" s="31"/>
      <c r="J111" s="48"/>
      <c r="K111" s="44"/>
      <c r="L111" s="50"/>
      <c r="M111" s="5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2">
        <v>105</v>
      </c>
      <c r="B112" s="79"/>
      <c r="C112" s="80"/>
      <c r="D112" s="78"/>
      <c r="E112" s="44"/>
      <c r="F112" s="46"/>
      <c r="G112" s="44"/>
      <c r="H112" s="44"/>
      <c r="I112" s="31"/>
      <c r="J112" s="48"/>
      <c r="K112" s="44"/>
      <c r="L112" s="86"/>
      <c r="M112" s="51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2">
        <v>106</v>
      </c>
      <c r="B113" s="79"/>
      <c r="C113" s="80"/>
      <c r="D113" s="78"/>
      <c r="E113" s="44"/>
      <c r="F113" s="46"/>
      <c r="G113" s="44"/>
      <c r="H113" s="44"/>
      <c r="I113" s="31"/>
      <c r="J113" s="48"/>
      <c r="K113" s="44"/>
      <c r="L113" s="50"/>
      <c r="M113" s="51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2">
        <v>107</v>
      </c>
      <c r="B114" s="79"/>
      <c r="C114" s="80"/>
      <c r="D114" s="78"/>
      <c r="E114" s="44"/>
      <c r="F114" s="46"/>
      <c r="G114" s="44"/>
      <c r="H114" s="44"/>
      <c r="I114" s="18"/>
      <c r="J114" s="48"/>
      <c r="K114" s="44"/>
      <c r="L114" s="50"/>
      <c r="M114" s="51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2">
        <v>108</v>
      </c>
      <c r="B115" s="79"/>
      <c r="C115" s="80"/>
      <c r="D115" s="78"/>
      <c r="E115" s="44"/>
      <c r="F115" s="46"/>
      <c r="G115" s="44"/>
      <c r="H115" s="44"/>
      <c r="I115" s="18"/>
      <c r="J115" s="48"/>
      <c r="K115" s="44"/>
      <c r="L115" s="50"/>
      <c r="M115" s="5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2">
        <v>109</v>
      </c>
      <c r="B116" s="79"/>
      <c r="C116" s="80"/>
      <c r="D116" s="78"/>
      <c r="E116" s="44"/>
      <c r="F116" s="46"/>
      <c r="G116" s="44"/>
      <c r="H116" s="44"/>
      <c r="I116" s="18"/>
      <c r="J116" s="87"/>
      <c r="K116" s="44"/>
      <c r="L116" s="50"/>
      <c r="M116" s="51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2">
        <v>110</v>
      </c>
      <c r="B117" s="79"/>
      <c r="C117" s="80"/>
      <c r="D117" s="78"/>
      <c r="E117" s="44"/>
      <c r="F117" s="46"/>
      <c r="G117" s="44"/>
      <c r="H117" s="44"/>
      <c r="I117" s="18"/>
      <c r="J117" s="48"/>
      <c r="K117" s="44"/>
      <c r="L117" s="50"/>
      <c r="M117" s="51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2">
        <v>111</v>
      </c>
      <c r="B118" s="79"/>
      <c r="C118" s="80"/>
      <c r="D118" s="78"/>
      <c r="E118" s="44"/>
      <c r="F118" s="46"/>
      <c r="G118" s="44"/>
      <c r="H118" s="44"/>
      <c r="I118" s="31"/>
      <c r="J118" s="48"/>
      <c r="K118" s="44"/>
      <c r="L118" s="50"/>
      <c r="M118" s="51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2">
        <v>112</v>
      </c>
      <c r="B119" s="79"/>
      <c r="C119" s="80"/>
      <c r="D119" s="78"/>
      <c r="E119" s="44"/>
      <c r="F119" s="46"/>
      <c r="G119" s="44"/>
      <c r="H119" s="44"/>
      <c r="I119" s="31"/>
      <c r="J119" s="48"/>
      <c r="K119" s="44"/>
      <c r="L119" s="50"/>
      <c r="M119" s="5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2">
        <v>113</v>
      </c>
      <c r="B120" s="79"/>
      <c r="C120" s="80"/>
      <c r="D120" s="78"/>
      <c r="E120" s="88"/>
      <c r="F120" s="46"/>
      <c r="G120" s="44"/>
      <c r="H120" s="44"/>
      <c r="I120" s="31"/>
      <c r="J120" s="48"/>
      <c r="K120" s="44"/>
      <c r="L120" s="50"/>
      <c r="M120" s="51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2">
        <v>114</v>
      </c>
      <c r="B121" s="79"/>
      <c r="C121" s="80"/>
      <c r="D121" s="78"/>
      <c r="E121" s="44"/>
      <c r="F121" s="46"/>
      <c r="G121" s="44"/>
      <c r="H121" s="44"/>
      <c r="I121" s="31"/>
      <c r="J121" s="48"/>
      <c r="K121" s="44"/>
      <c r="L121" s="50"/>
      <c r="M121" s="51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2">
        <v>115</v>
      </c>
      <c r="B122" s="79"/>
      <c r="C122" s="80"/>
      <c r="D122" s="78"/>
      <c r="E122" s="44"/>
      <c r="F122" s="46"/>
      <c r="G122" s="44"/>
      <c r="H122" s="44"/>
      <c r="I122" s="18"/>
      <c r="J122" s="48"/>
      <c r="K122" s="44"/>
      <c r="L122" s="50"/>
      <c r="M122" s="51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2">
        <v>116</v>
      </c>
      <c r="B123" s="79"/>
      <c r="C123" s="80"/>
      <c r="D123" s="78"/>
      <c r="E123" s="44"/>
      <c r="F123" s="46"/>
      <c r="G123" s="44"/>
      <c r="H123" s="44"/>
      <c r="I123" s="31"/>
      <c r="J123" s="48"/>
      <c r="K123" s="44"/>
      <c r="L123" s="50"/>
      <c r="M123" s="51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2">
        <v>117</v>
      </c>
      <c r="B124" s="79"/>
      <c r="C124" s="80"/>
      <c r="D124" s="78"/>
      <c r="E124" s="44"/>
      <c r="F124" s="46"/>
      <c r="G124" s="44"/>
      <c r="H124" s="44"/>
      <c r="I124" s="18"/>
      <c r="J124" s="48"/>
      <c r="K124" s="44"/>
      <c r="L124" s="50"/>
      <c r="M124" s="51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2">
        <v>118</v>
      </c>
      <c r="B125" s="79"/>
      <c r="C125" s="80"/>
      <c r="D125" s="78"/>
      <c r="E125" s="44"/>
      <c r="F125" s="46"/>
      <c r="G125" s="44"/>
      <c r="H125" s="44"/>
      <c r="I125" s="31"/>
      <c r="J125" s="48"/>
      <c r="K125" s="44"/>
      <c r="L125" s="50"/>
      <c r="M125" s="51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2">
        <v>119</v>
      </c>
      <c r="B126" s="79"/>
      <c r="C126" s="80"/>
      <c r="D126" s="78"/>
      <c r="E126" s="44"/>
      <c r="F126" s="46"/>
      <c r="G126" s="44"/>
      <c r="H126" s="44"/>
      <c r="I126" s="31"/>
      <c r="J126" s="48"/>
      <c r="K126" s="44"/>
      <c r="L126" s="50"/>
      <c r="M126" s="51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2">
        <v>120</v>
      </c>
      <c r="B127" s="79"/>
      <c r="C127" s="80"/>
      <c r="D127" s="78"/>
      <c r="E127" s="44"/>
      <c r="F127" s="46"/>
      <c r="G127" s="44"/>
      <c r="H127" s="44"/>
      <c r="I127" s="31"/>
      <c r="J127" s="48"/>
      <c r="K127" s="44"/>
      <c r="L127" s="50"/>
      <c r="M127" s="51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2">
        <v>121</v>
      </c>
      <c r="B128" s="79"/>
      <c r="C128" s="80"/>
      <c r="D128" s="78"/>
      <c r="E128" s="44"/>
      <c r="F128" s="46"/>
      <c r="G128" s="44"/>
      <c r="H128" s="44"/>
      <c r="I128" s="31"/>
      <c r="J128" s="48"/>
      <c r="K128" s="44"/>
      <c r="L128" s="50"/>
      <c r="M128" s="51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2">
        <v>122</v>
      </c>
      <c r="B129" s="79"/>
      <c r="C129" s="80"/>
      <c r="D129" s="78"/>
      <c r="E129" s="44"/>
      <c r="F129" s="46"/>
      <c r="G129" s="44"/>
      <c r="H129" s="44"/>
      <c r="I129" s="31"/>
      <c r="J129" s="48"/>
      <c r="K129" s="44"/>
      <c r="L129" s="50"/>
      <c r="M129" s="51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2">
        <v>123</v>
      </c>
      <c r="B130" s="79"/>
      <c r="C130" s="80"/>
      <c r="D130" s="78"/>
      <c r="E130" s="44"/>
      <c r="F130" s="46"/>
      <c r="G130" s="44"/>
      <c r="H130" s="44"/>
      <c r="I130" s="31"/>
      <c r="J130" s="48"/>
      <c r="K130" s="44"/>
      <c r="L130" s="50"/>
      <c r="M130" s="51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2">
        <v>124</v>
      </c>
      <c r="B131" s="79"/>
      <c r="C131" s="80"/>
      <c r="D131" s="78"/>
      <c r="E131" s="44"/>
      <c r="F131" s="46"/>
      <c r="G131" s="44"/>
      <c r="H131" s="44"/>
      <c r="I131" s="31"/>
      <c r="J131" s="48"/>
      <c r="K131" s="44"/>
      <c r="L131" s="50"/>
      <c r="M131" s="51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2">
        <v>125</v>
      </c>
      <c r="B132" s="79"/>
      <c r="C132" s="80"/>
      <c r="D132" s="78"/>
      <c r="E132" s="44"/>
      <c r="F132" s="46"/>
      <c r="G132" s="44"/>
      <c r="H132" s="44"/>
      <c r="I132" s="31"/>
      <c r="J132" s="48"/>
      <c r="K132" s="44"/>
      <c r="L132" s="50"/>
      <c r="M132" s="5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2">
        <v>126</v>
      </c>
      <c r="B133" s="79"/>
      <c r="C133" s="80"/>
      <c r="D133" s="78"/>
      <c r="E133" s="44"/>
      <c r="F133" s="46"/>
      <c r="G133" s="44"/>
      <c r="H133" s="44"/>
      <c r="I133" s="31"/>
      <c r="J133" s="48"/>
      <c r="K133" s="44"/>
      <c r="L133" s="50"/>
      <c r="M133" s="51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2">
        <v>127</v>
      </c>
      <c r="B134" s="79"/>
      <c r="C134" s="80"/>
      <c r="D134" s="78"/>
      <c r="E134" s="44"/>
      <c r="F134" s="46"/>
      <c r="G134" s="44"/>
      <c r="H134" s="44"/>
      <c r="I134" s="18"/>
      <c r="J134" s="48"/>
      <c r="K134" s="44"/>
      <c r="L134" s="50"/>
      <c r="M134" s="51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2">
        <v>128</v>
      </c>
      <c r="B135" s="79"/>
      <c r="C135" s="80"/>
      <c r="D135" s="78"/>
      <c r="E135" s="44"/>
      <c r="F135" s="46"/>
      <c r="G135" s="44"/>
      <c r="H135" s="44"/>
      <c r="I135" s="31"/>
      <c r="J135" s="48"/>
      <c r="K135" s="44"/>
      <c r="L135" s="50"/>
      <c r="M135" s="51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2">
        <v>129</v>
      </c>
      <c r="B136" s="79"/>
      <c r="C136" s="80"/>
      <c r="D136" s="78"/>
      <c r="E136" s="44"/>
      <c r="F136" s="46"/>
      <c r="G136" s="44"/>
      <c r="H136" s="44"/>
      <c r="I136" s="31"/>
      <c r="J136" s="48"/>
      <c r="K136" s="44"/>
      <c r="L136" s="50"/>
      <c r="M136" s="51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2">
        <v>130</v>
      </c>
      <c r="B137" s="79"/>
      <c r="C137" s="80"/>
      <c r="D137" s="78"/>
      <c r="E137" s="44"/>
      <c r="F137" s="46"/>
      <c r="G137" s="44"/>
      <c r="H137" s="44"/>
      <c r="I137" s="31"/>
      <c r="J137" s="48"/>
      <c r="K137" s="44"/>
      <c r="L137" s="50"/>
      <c r="M137" s="51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2">
        <v>131</v>
      </c>
      <c r="B138" s="79"/>
      <c r="C138" s="80"/>
      <c r="D138" s="78"/>
      <c r="E138" s="44"/>
      <c r="F138" s="46"/>
      <c r="G138" s="44"/>
      <c r="H138" s="44"/>
      <c r="I138" s="31"/>
      <c r="J138" s="48"/>
      <c r="K138" s="44"/>
      <c r="L138" s="50"/>
      <c r="M138" s="51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2">
        <v>132</v>
      </c>
      <c r="B139" s="79"/>
      <c r="C139" s="80"/>
      <c r="D139" s="78"/>
      <c r="E139" s="44"/>
      <c r="F139" s="46"/>
      <c r="G139" s="44"/>
      <c r="H139" s="44"/>
      <c r="I139" s="31"/>
      <c r="J139" s="48"/>
      <c r="K139" s="44"/>
      <c r="L139" s="50"/>
      <c r="M139" s="51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2">
        <v>133</v>
      </c>
      <c r="B140" s="79"/>
      <c r="C140" s="80"/>
      <c r="D140" s="78"/>
      <c r="E140" s="44"/>
      <c r="F140" s="46"/>
      <c r="G140" s="44"/>
      <c r="H140" s="44"/>
      <c r="I140" s="31"/>
      <c r="J140" s="48"/>
      <c r="K140" s="48"/>
      <c r="L140" s="86"/>
      <c r="M140" s="51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2">
        <v>134</v>
      </c>
      <c r="B141" s="79"/>
      <c r="C141" s="80"/>
      <c r="D141" s="78"/>
      <c r="E141" s="44"/>
      <c r="F141" s="46"/>
      <c r="G141" s="44"/>
      <c r="H141" s="44"/>
      <c r="I141" s="31"/>
      <c r="J141" s="48"/>
      <c r="K141" s="48"/>
      <c r="L141" s="50"/>
      <c r="M141" s="5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2">
        <v>135</v>
      </c>
      <c r="B142" s="79"/>
      <c r="C142" s="80"/>
      <c r="D142" s="78"/>
      <c r="E142" s="44"/>
      <c r="F142" s="46"/>
      <c r="G142" s="44"/>
      <c r="H142" s="44"/>
      <c r="I142" s="31"/>
      <c r="J142" s="48"/>
      <c r="K142" s="44"/>
      <c r="L142" s="50"/>
      <c r="M142" s="51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2">
        <v>136</v>
      </c>
      <c r="B143" s="79"/>
      <c r="C143" s="80"/>
      <c r="D143" s="78"/>
      <c r="E143" s="44"/>
      <c r="F143" s="46"/>
      <c r="G143" s="44"/>
      <c r="H143" s="44"/>
      <c r="I143" s="31"/>
      <c r="J143" s="48"/>
      <c r="K143" s="44"/>
      <c r="L143" s="50"/>
      <c r="M143" s="51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2">
        <v>137</v>
      </c>
      <c r="B144" s="79"/>
      <c r="C144" s="80"/>
      <c r="D144" s="78"/>
      <c r="E144" s="44"/>
      <c r="F144" s="46"/>
      <c r="G144" s="44"/>
      <c r="H144" s="44"/>
      <c r="I144" s="31"/>
      <c r="J144" s="48"/>
      <c r="K144" s="44"/>
      <c r="L144" s="50"/>
      <c r="M144" s="51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2">
        <v>138</v>
      </c>
      <c r="B145" s="79"/>
      <c r="C145" s="80"/>
      <c r="D145" s="78"/>
      <c r="E145" s="44"/>
      <c r="F145" s="46"/>
      <c r="G145" s="44"/>
      <c r="H145" s="44"/>
      <c r="I145" s="31"/>
      <c r="J145" s="48"/>
      <c r="K145" s="44"/>
      <c r="L145" s="50"/>
      <c r="M145" s="51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2">
        <v>139</v>
      </c>
      <c r="B146" s="79"/>
      <c r="C146" s="80"/>
      <c r="D146" s="78"/>
      <c r="E146" s="44"/>
      <c r="F146" s="46"/>
      <c r="G146" s="44"/>
      <c r="H146" s="44"/>
      <c r="I146" s="31"/>
      <c r="J146" s="48"/>
      <c r="K146" s="44"/>
      <c r="L146" s="50"/>
      <c r="M146" s="51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2">
        <v>140</v>
      </c>
      <c r="B147" s="79"/>
      <c r="C147" s="80"/>
      <c r="D147" s="78"/>
      <c r="E147" s="44"/>
      <c r="F147" s="46"/>
      <c r="G147" s="44"/>
      <c r="H147" s="44"/>
      <c r="I147" s="31"/>
      <c r="J147" s="48"/>
      <c r="K147" s="44"/>
      <c r="L147" s="50"/>
      <c r="M147" s="51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2">
        <v>141</v>
      </c>
      <c r="B148" s="79"/>
      <c r="C148" s="80"/>
      <c r="D148" s="78"/>
      <c r="E148" s="44"/>
      <c r="F148" s="46"/>
      <c r="G148" s="44"/>
      <c r="H148" s="44"/>
      <c r="I148" s="31"/>
      <c r="J148" s="48"/>
      <c r="K148" s="44"/>
      <c r="L148" s="50"/>
      <c r="M148" s="51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2">
        <v>142</v>
      </c>
      <c r="B149" s="79"/>
      <c r="C149" s="80"/>
      <c r="D149" s="78"/>
      <c r="E149" s="44"/>
      <c r="F149" s="46"/>
      <c r="G149" s="44"/>
      <c r="H149" s="44"/>
      <c r="I149" s="31"/>
      <c r="J149" s="48"/>
      <c r="K149" s="44"/>
      <c r="L149" s="50"/>
      <c r="M149" s="51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2">
        <v>143</v>
      </c>
      <c r="B150" s="79"/>
      <c r="C150" s="80"/>
      <c r="D150" s="78"/>
      <c r="E150" s="44"/>
      <c r="F150" s="46"/>
      <c r="G150" s="44"/>
      <c r="H150" s="44"/>
      <c r="I150" s="31"/>
      <c r="J150" s="48"/>
      <c r="K150" s="44"/>
      <c r="L150" s="50"/>
      <c r="M150" s="51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2">
        <v>144</v>
      </c>
      <c r="B151" s="79"/>
      <c r="C151" s="80"/>
      <c r="D151" s="78"/>
      <c r="E151" s="44"/>
      <c r="F151" s="46"/>
      <c r="G151" s="44"/>
      <c r="H151" s="44"/>
      <c r="I151" s="31"/>
      <c r="J151" s="48"/>
      <c r="K151" s="44"/>
      <c r="L151" s="50"/>
      <c r="M151" s="51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2">
        <v>145</v>
      </c>
      <c r="B152" s="79"/>
      <c r="C152" s="80"/>
      <c r="D152" s="78"/>
      <c r="E152" s="44"/>
      <c r="F152" s="46"/>
      <c r="G152" s="44"/>
      <c r="H152" s="44"/>
      <c r="I152" s="31"/>
      <c r="J152" s="48"/>
      <c r="K152" s="44"/>
      <c r="L152" s="50"/>
      <c r="M152" s="51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2">
        <v>146</v>
      </c>
      <c r="B153" s="79"/>
      <c r="C153" s="80"/>
      <c r="D153" s="78"/>
      <c r="E153" s="44"/>
      <c r="F153" s="46"/>
      <c r="G153" s="44"/>
      <c r="H153" s="44"/>
      <c r="I153" s="31"/>
      <c r="J153" s="48"/>
      <c r="K153" s="44"/>
      <c r="L153" s="50"/>
      <c r="M153" s="51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2">
        <v>147</v>
      </c>
      <c r="B154" s="79"/>
      <c r="C154" s="80"/>
      <c r="D154" s="78"/>
      <c r="E154" s="44"/>
      <c r="F154" s="46"/>
      <c r="G154" s="44"/>
      <c r="H154" s="44"/>
      <c r="I154" s="31"/>
      <c r="J154" s="48"/>
      <c r="K154" s="44"/>
      <c r="L154" s="50"/>
      <c r="M154" s="51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2">
        <v>148</v>
      </c>
      <c r="B155" s="79"/>
      <c r="C155" s="80"/>
      <c r="D155" s="78"/>
      <c r="E155" s="44"/>
      <c r="F155" s="46"/>
      <c r="G155" s="44"/>
      <c r="H155" s="44"/>
      <c r="I155" s="18"/>
      <c r="J155" s="48"/>
      <c r="K155" s="44"/>
      <c r="L155" s="50"/>
      <c r="M155" s="51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2">
        <v>149</v>
      </c>
      <c r="B156" s="79"/>
      <c r="C156" s="80"/>
      <c r="D156" s="78"/>
      <c r="E156" s="44"/>
      <c r="F156" s="46"/>
      <c r="G156" s="44"/>
      <c r="H156" s="44"/>
      <c r="I156" s="31"/>
      <c r="J156" s="48"/>
      <c r="K156" s="44"/>
      <c r="L156" s="50"/>
      <c r="M156" s="51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2">
        <v>150</v>
      </c>
      <c r="B157" s="79"/>
      <c r="C157" s="80"/>
      <c r="D157" s="78"/>
      <c r="E157" s="44"/>
      <c r="F157" s="46"/>
      <c r="G157" s="44"/>
      <c r="H157" s="44"/>
      <c r="I157" s="31"/>
      <c r="J157" s="48"/>
      <c r="K157" s="44"/>
      <c r="L157" s="50"/>
      <c r="M157" s="51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2">
        <v>151</v>
      </c>
      <c r="B158" s="79"/>
      <c r="C158" s="80"/>
      <c r="D158" s="78"/>
      <c r="E158" s="89"/>
      <c r="F158" s="46"/>
      <c r="G158" s="89"/>
      <c r="H158" s="89"/>
      <c r="I158" s="83"/>
      <c r="J158" s="89"/>
      <c r="K158" s="89"/>
      <c r="L158" s="50"/>
      <c r="M158" s="51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2">
        <v>152</v>
      </c>
      <c r="B159" s="79"/>
      <c r="C159" s="80"/>
      <c r="D159" s="78"/>
      <c r="E159" s="44"/>
      <c r="F159" s="46"/>
      <c r="G159" s="44"/>
      <c r="H159" s="44"/>
      <c r="I159" s="31"/>
      <c r="J159" s="48"/>
      <c r="K159" s="44"/>
      <c r="L159" s="50"/>
      <c r="M159" s="51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2">
        <v>153</v>
      </c>
      <c r="B160" s="79"/>
      <c r="C160" s="80"/>
      <c r="D160" s="78"/>
      <c r="E160" s="44"/>
      <c r="F160" s="46"/>
      <c r="G160" s="44"/>
      <c r="H160" s="44"/>
      <c r="I160" s="31"/>
      <c r="J160" s="48"/>
      <c r="K160" s="44"/>
      <c r="L160" s="50"/>
      <c r="M160" s="51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2">
        <v>154</v>
      </c>
      <c r="B161" s="79"/>
      <c r="C161" s="80"/>
      <c r="D161" s="78"/>
      <c r="E161" s="44"/>
      <c r="F161" s="46"/>
      <c r="G161" s="44"/>
      <c r="H161" s="44"/>
      <c r="I161" s="31"/>
      <c r="J161" s="48"/>
      <c r="K161" s="44"/>
      <c r="L161" s="50"/>
      <c r="M161" s="51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2">
        <v>155</v>
      </c>
      <c r="B162" s="79"/>
      <c r="C162" s="80"/>
      <c r="D162" s="78"/>
      <c r="E162" s="44"/>
      <c r="F162" s="46"/>
      <c r="G162" s="44"/>
      <c r="H162" s="44"/>
      <c r="I162" s="31"/>
      <c r="J162" s="48"/>
      <c r="K162" s="44"/>
      <c r="L162" s="50"/>
      <c r="M162" s="51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2">
        <v>156</v>
      </c>
      <c r="B163" s="79"/>
      <c r="C163" s="80"/>
      <c r="D163" s="78"/>
      <c r="E163" s="44"/>
      <c r="F163" s="46"/>
      <c r="G163" s="44"/>
      <c r="H163" s="44"/>
      <c r="I163" s="31"/>
      <c r="J163" s="48"/>
      <c r="K163" s="44"/>
      <c r="L163" s="50"/>
      <c r="M163" s="51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2">
        <v>157</v>
      </c>
      <c r="B164" s="79"/>
      <c r="C164" s="80"/>
      <c r="D164" s="78"/>
      <c r="E164" s="44"/>
      <c r="F164" s="46"/>
      <c r="G164" s="44"/>
      <c r="H164" s="44"/>
      <c r="I164" s="31"/>
      <c r="J164" s="48"/>
      <c r="K164" s="44"/>
      <c r="L164" s="50"/>
      <c r="M164" s="51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2">
        <v>158</v>
      </c>
      <c r="B165" s="79"/>
      <c r="C165" s="80"/>
      <c r="D165" s="78"/>
      <c r="E165" s="44"/>
      <c r="F165" s="46"/>
      <c r="G165" s="44"/>
      <c r="H165" s="44"/>
      <c r="I165" s="18"/>
      <c r="J165" s="48"/>
      <c r="K165" s="44"/>
      <c r="L165" s="50"/>
      <c r="M165" s="51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2">
        <v>159</v>
      </c>
      <c r="B166" s="79"/>
      <c r="C166" s="80"/>
      <c r="D166" s="78"/>
      <c r="E166" s="44"/>
      <c r="F166" s="46"/>
      <c r="G166" s="44"/>
      <c r="H166" s="44"/>
      <c r="I166" s="31"/>
      <c r="J166" s="48"/>
      <c r="K166" s="44"/>
      <c r="L166" s="50"/>
      <c r="M166" s="51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2">
        <v>160</v>
      </c>
      <c r="B167" s="79"/>
      <c r="C167" s="80"/>
      <c r="D167" s="78"/>
      <c r="E167" s="44"/>
      <c r="F167" s="46"/>
      <c r="G167" s="44"/>
      <c r="H167" s="44"/>
      <c r="I167" s="31"/>
      <c r="J167" s="48"/>
      <c r="K167" s="44"/>
      <c r="L167" s="50"/>
      <c r="M167" s="51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2">
        <v>161</v>
      </c>
      <c r="B168" s="79"/>
      <c r="C168" s="80"/>
      <c r="D168" s="78"/>
      <c r="E168" s="44"/>
      <c r="F168" s="46"/>
      <c r="G168" s="44"/>
      <c r="H168" s="44"/>
      <c r="I168" s="31"/>
      <c r="J168" s="48"/>
      <c r="K168" s="44"/>
      <c r="L168" s="50"/>
      <c r="M168" s="51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2">
        <v>162</v>
      </c>
      <c r="B169" s="79"/>
      <c r="C169" s="80"/>
      <c r="D169" s="78"/>
      <c r="E169" s="44"/>
      <c r="F169" s="46"/>
      <c r="G169" s="44"/>
      <c r="H169" s="44"/>
      <c r="I169" s="31"/>
      <c r="J169" s="48"/>
      <c r="K169" s="44"/>
      <c r="L169" s="50"/>
      <c r="M169" s="51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2">
        <v>163</v>
      </c>
      <c r="B170" s="79"/>
      <c r="C170" s="80"/>
      <c r="D170" s="78"/>
      <c r="E170" s="44"/>
      <c r="F170" s="46"/>
      <c r="G170" s="44"/>
      <c r="H170" s="44"/>
      <c r="I170" s="31"/>
      <c r="J170" s="48"/>
      <c r="K170" s="44"/>
      <c r="L170" s="50"/>
      <c r="M170" s="51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2">
        <v>164</v>
      </c>
      <c r="B171" s="79"/>
      <c r="C171" s="80"/>
      <c r="D171" s="78"/>
      <c r="E171" s="44"/>
      <c r="F171" s="46"/>
      <c r="G171" s="44"/>
      <c r="H171" s="44"/>
      <c r="I171" s="31"/>
      <c r="J171" s="48"/>
      <c r="K171" s="44"/>
      <c r="L171" s="50"/>
      <c r="M171" s="51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2">
        <v>165</v>
      </c>
      <c r="B172" s="79"/>
      <c r="C172" s="80"/>
      <c r="D172" s="78"/>
      <c r="E172" s="44"/>
      <c r="F172" s="46"/>
      <c r="G172" s="44"/>
      <c r="H172" s="44"/>
      <c r="I172" s="31"/>
      <c r="J172" s="48"/>
      <c r="K172" s="44"/>
      <c r="L172" s="50"/>
      <c r="M172" s="51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2">
        <v>166</v>
      </c>
      <c r="B173" s="79"/>
      <c r="C173" s="80"/>
      <c r="D173" s="78"/>
      <c r="E173" s="44"/>
      <c r="F173" s="46"/>
      <c r="G173" s="44"/>
      <c r="H173" s="44"/>
      <c r="I173" s="31"/>
      <c r="J173" s="48"/>
      <c r="K173" s="44"/>
      <c r="L173" s="50"/>
      <c r="M173" s="51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2">
        <v>167</v>
      </c>
      <c r="B174" s="79"/>
      <c r="C174" s="80"/>
      <c r="D174" s="78"/>
      <c r="E174" s="44"/>
      <c r="F174" s="46"/>
      <c r="G174" s="44"/>
      <c r="H174" s="44"/>
      <c r="I174" s="31"/>
      <c r="J174" s="48"/>
      <c r="K174" s="44"/>
      <c r="L174" s="50"/>
      <c r="M174" s="5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2">
        <v>168</v>
      </c>
      <c r="B175" s="79"/>
      <c r="C175" s="80"/>
      <c r="D175" s="78"/>
      <c r="E175" s="44"/>
      <c r="F175" s="46"/>
      <c r="G175" s="44"/>
      <c r="H175" s="44"/>
      <c r="I175" s="31"/>
      <c r="J175" s="48"/>
      <c r="K175" s="44"/>
      <c r="L175" s="50"/>
      <c r="M175" s="51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90">
        <v>169</v>
      </c>
      <c r="B176" s="91"/>
      <c r="C176" s="92"/>
      <c r="D176" s="93"/>
      <c r="E176" s="94"/>
      <c r="F176" s="95"/>
      <c r="G176" s="94"/>
      <c r="H176" s="94"/>
      <c r="I176" s="96"/>
      <c r="J176" s="97"/>
      <c r="K176" s="94"/>
      <c r="L176" s="98"/>
      <c r="M176" s="9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100"/>
      <c r="B177" s="101"/>
      <c r="C177" s="102"/>
      <c r="D177" s="103"/>
      <c r="E177" s="3"/>
      <c r="F177" s="3"/>
      <c r="G177" s="3"/>
      <c r="H177" s="3"/>
      <c r="I177" s="3"/>
      <c r="J177" s="3"/>
      <c r="K177" s="3"/>
      <c r="L177" s="3"/>
      <c r="M177" s="3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12"/>
      <c r="B178" s="3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12"/>
      <c r="B179" s="104" t="s">
        <v>138</v>
      </c>
      <c r="C179" s="105">
        <f>COUNTIF(D50:D91,"L")</f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12"/>
      <c r="B180" s="104" t="s">
        <v>139</v>
      </c>
      <c r="C180" s="105">
        <f>COUNTIF(D50:D91,"P")</f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12"/>
      <c r="B181" s="12" t="s">
        <v>140</v>
      </c>
      <c r="C181" s="16">
        <v>169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5">
    <mergeCell ref="J6:J7"/>
    <mergeCell ref="K6:K7"/>
    <mergeCell ref="L6:L7"/>
    <mergeCell ref="M6:M7"/>
    <mergeCell ref="A1:K1"/>
    <mergeCell ref="A2:K2"/>
    <mergeCell ref="A3:K3"/>
    <mergeCell ref="A6:A7"/>
    <mergeCell ref="I6:I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1"/>
  <sheetViews>
    <sheetView tabSelected="1" workbookViewId="0">
      <selection activeCell="A3" sqref="A3:AS47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23" width="3.7109375" customWidth="1"/>
    <col min="24" max="28" width="3.7109375" hidden="1" customWidth="1"/>
    <col min="29" max="29" width="6.7109375" customWidth="1"/>
    <col min="30" max="32" width="9.140625" hidden="1" customWidth="1"/>
    <col min="33" max="33" width="5" hidden="1" customWidth="1"/>
    <col min="34" max="34" width="3.5703125" hidden="1" customWidth="1"/>
    <col min="35" max="35" width="6.5703125" hidden="1" customWidth="1"/>
    <col min="36" max="39" width="9.140625" hidden="1" customWidth="1"/>
    <col min="40" max="42" width="5.85546875" hidden="1" customWidth="1"/>
    <col min="43" max="45" width="5" customWidth="1"/>
    <col min="46" max="46" width="29" customWidth="1"/>
    <col min="47" max="47" width="9.140625" customWidth="1"/>
  </cols>
  <sheetData>
    <row r="1" spans="1:47" ht="18" customHeight="1">
      <c r="A1" s="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2.75" customHeight="1">
      <c r="A2" s="1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4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75" customHeight="1">
      <c r="A3" s="16" t="s">
        <v>10</v>
      </c>
      <c r="B3" s="3"/>
      <c r="C3" s="3"/>
      <c r="D3" s="17" t="s">
        <v>12</v>
      </c>
      <c r="E3" s="17" t="str">
        <f>nama_mapel!J5</f>
        <v>Administrasi Perkantoran</v>
      </c>
      <c r="F3" s="3"/>
      <c r="G3" s="3"/>
      <c r="H3" s="3"/>
      <c r="I3" s="3"/>
      <c r="J3" s="3"/>
      <c r="K3" s="3"/>
      <c r="L3" s="3"/>
      <c r="M3" s="17"/>
      <c r="N3" s="17"/>
      <c r="O3" s="17"/>
      <c r="P3" s="17"/>
      <c r="Q3" s="17"/>
      <c r="R3" s="3"/>
      <c r="S3" s="17" t="s">
        <v>14</v>
      </c>
      <c r="T3" s="3"/>
      <c r="U3" s="17"/>
      <c r="V3" s="17"/>
      <c r="W3" s="3"/>
      <c r="X3" s="16" t="s">
        <v>15</v>
      </c>
      <c r="Y3" s="6"/>
      <c r="Z3" s="17"/>
      <c r="AA3" s="17"/>
      <c r="AB3" s="17"/>
      <c r="AC3" s="17" t="str">
        <f>nama_mapel!J3</f>
        <v xml:space="preserve"> XI / 3</v>
      </c>
      <c r="AD3" s="1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2.75" customHeight="1">
      <c r="A4" s="16" t="s">
        <v>17</v>
      </c>
      <c r="B4" s="3"/>
      <c r="C4" s="3"/>
      <c r="D4" s="17" t="s">
        <v>12</v>
      </c>
      <c r="E4" s="21" t="str">
        <f>nama_mapel!H4</f>
        <v>2016-2017</v>
      </c>
      <c r="F4" s="3"/>
      <c r="G4" s="3"/>
      <c r="H4" s="3"/>
      <c r="I4" s="3"/>
      <c r="J4" s="3"/>
      <c r="K4" s="3"/>
      <c r="L4" s="3"/>
      <c r="M4" s="17"/>
      <c r="N4" s="17"/>
      <c r="O4" s="17"/>
      <c r="P4" s="17"/>
      <c r="Q4" s="17"/>
      <c r="R4" s="3"/>
      <c r="S4" s="17" t="s">
        <v>21</v>
      </c>
      <c r="T4" s="17"/>
      <c r="U4" s="17"/>
      <c r="V4" s="17"/>
      <c r="W4" s="3"/>
      <c r="X4" s="16" t="s">
        <v>22</v>
      </c>
      <c r="Y4" s="6"/>
      <c r="Z4" s="17"/>
      <c r="AA4" s="17"/>
      <c r="AB4" s="17"/>
      <c r="AC4" s="17" t="str">
        <f>nama_mapel!H7</f>
        <v>Arif Wibowo, S.Pd. Jas</v>
      </c>
      <c r="AD4" s="14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5.75" customHeight="1">
      <c r="A5" s="15"/>
      <c r="B5" s="3"/>
      <c r="C5" s="3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1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3.5" customHeight="1">
      <c r="A6" s="281" t="s">
        <v>11</v>
      </c>
      <c r="B6" s="281" t="s">
        <v>13</v>
      </c>
      <c r="C6" s="291" t="s">
        <v>16</v>
      </c>
      <c r="D6" s="24" t="s">
        <v>37</v>
      </c>
      <c r="E6" s="283" t="s">
        <v>38</v>
      </c>
      <c r="F6" s="284"/>
      <c r="G6" s="284"/>
      <c r="H6" s="284"/>
      <c r="I6" s="266"/>
      <c r="J6" s="283" t="s">
        <v>40</v>
      </c>
      <c r="K6" s="284"/>
      <c r="L6" s="284"/>
      <c r="M6" s="284"/>
      <c r="N6" s="284"/>
      <c r="O6" s="284"/>
      <c r="P6" s="284"/>
      <c r="Q6" s="284"/>
      <c r="R6" s="266"/>
      <c r="S6" s="283" t="s">
        <v>41</v>
      </c>
      <c r="T6" s="284"/>
      <c r="U6" s="284"/>
      <c r="V6" s="284"/>
      <c r="W6" s="284"/>
      <c r="X6" s="284"/>
      <c r="Y6" s="284"/>
      <c r="Z6" s="284"/>
      <c r="AA6" s="284"/>
      <c r="AB6" s="266"/>
      <c r="AC6" s="31" t="s">
        <v>42</v>
      </c>
      <c r="AD6" s="285" t="s">
        <v>48</v>
      </c>
      <c r="AE6" s="289" t="s">
        <v>50</v>
      </c>
      <c r="AF6" s="289" t="s">
        <v>54</v>
      </c>
      <c r="AG6" s="290" t="s">
        <v>55</v>
      </c>
      <c r="AH6" s="284"/>
      <c r="AI6" s="266"/>
      <c r="AJ6" s="286" t="s">
        <v>57</v>
      </c>
      <c r="AK6" s="284"/>
      <c r="AL6" s="284"/>
      <c r="AM6" s="266"/>
      <c r="AN6" s="286" t="s">
        <v>60</v>
      </c>
      <c r="AO6" s="284"/>
      <c r="AP6" s="266"/>
      <c r="AQ6" s="286" t="s">
        <v>61</v>
      </c>
      <c r="AR6" s="284"/>
      <c r="AS6" s="266"/>
      <c r="AT6" s="288" t="s">
        <v>62</v>
      </c>
      <c r="AU6" s="287" t="s">
        <v>64</v>
      </c>
    </row>
    <row r="7" spans="1:47" ht="86.25" customHeight="1">
      <c r="A7" s="282"/>
      <c r="B7" s="282"/>
      <c r="C7" s="282"/>
      <c r="D7" s="45" t="s">
        <v>45</v>
      </c>
      <c r="E7" s="47" t="str">
        <f>nama_mapel!C4</f>
        <v>Pendidikan Agama</v>
      </c>
      <c r="F7" s="47" t="str">
        <f>nama_mapel!C5</f>
        <v xml:space="preserve">Pendidikan Pancasila dan Kewarganegaraan </v>
      </c>
      <c r="G7" s="47" t="str">
        <f>nama_mapel!C6</f>
        <v>Bahasa  Indonesia</v>
      </c>
      <c r="H7" s="47" t="str">
        <f>nama_mapel!C7</f>
        <v>Pendidikan Jasmani dan Olahraga</v>
      </c>
      <c r="I7" s="47" t="str">
        <f>nama_mapel!C8</f>
        <v>Seni Budaya</v>
      </c>
      <c r="J7" s="47" t="str">
        <f>nama_mapel!C10</f>
        <v>Bahasa Inggris</v>
      </c>
      <c r="K7" s="47" t="str">
        <f>nama_mapel!C11</f>
        <v>Matematika</v>
      </c>
      <c r="L7" s="47" t="str">
        <f>nama_mapel!C12</f>
        <v>Ilmu Pengetahuan Alam (IPA)</v>
      </c>
      <c r="M7" s="47" t="str">
        <f>nama_mapel!C13</f>
        <v>Ilmu Pengetahuan Sosial (IPS)</v>
      </c>
      <c r="N7" s="47" t="str">
        <f>nama_mapel!C14</f>
        <v>Ketrampilan Komputer dan Pengelolaan Informasi</v>
      </c>
      <c r="O7" s="47" t="str">
        <f>nama_mapel!C15</f>
        <v>Kewirausahaan</v>
      </c>
      <c r="P7" s="47">
        <f>nama_mapel!C16</f>
        <v>0</v>
      </c>
      <c r="Q7" s="47">
        <f>nama_mapel!C17</f>
        <v>0</v>
      </c>
      <c r="R7" s="47">
        <f>nama_mapel!C18</f>
        <v>0</v>
      </c>
      <c r="S7" s="47" t="str">
        <f>nama_mapel!C21</f>
        <v>Pelayanan Prima</v>
      </c>
      <c r="T7" s="47" t="str">
        <f>nama_mapel!C22</f>
        <v>Mengoperasikan Aplikasi Perangkat Lunak</v>
      </c>
      <c r="U7" s="47" t="str">
        <f>nama_mapel!C23</f>
        <v>Mengoperasikan Aplikasi Presentasi</v>
      </c>
      <c r="V7" s="47" t="str">
        <f>nama_mapel!C24</f>
        <v>Mail Handling</v>
      </c>
      <c r="W7" s="47" t="str">
        <f>nama_mapel!C25</f>
        <v>Kearsipan</v>
      </c>
      <c r="X7" s="47">
        <f>nama_mapel!C26</f>
        <v>0</v>
      </c>
      <c r="Y7" s="47">
        <f>nama_mapel!C27</f>
        <v>0</v>
      </c>
      <c r="Z7" s="47">
        <f>nama_mapel!C28</f>
        <v>0</v>
      </c>
      <c r="AA7" s="47">
        <f>nama_mapel!C29</f>
        <v>0</v>
      </c>
      <c r="AB7" s="47">
        <f>nama_mapel!C30</f>
        <v>0</v>
      </c>
      <c r="AC7" s="47" t="str">
        <f>nama_mapel!C33</f>
        <v>Bahasa Jawa</v>
      </c>
      <c r="AD7" s="282"/>
      <c r="AE7" s="282"/>
      <c r="AF7" s="282"/>
      <c r="AG7" s="57" t="s">
        <v>82</v>
      </c>
      <c r="AH7" s="57" t="s">
        <v>87</v>
      </c>
      <c r="AI7" s="57" t="s">
        <v>88</v>
      </c>
      <c r="AJ7" s="58">
        <v>1</v>
      </c>
      <c r="AK7" s="58" t="s">
        <v>93</v>
      </c>
      <c r="AL7" s="58">
        <v>3</v>
      </c>
      <c r="AM7" s="58" t="s">
        <v>93</v>
      </c>
      <c r="AN7" s="58" t="s">
        <v>94</v>
      </c>
      <c r="AO7" s="58" t="s">
        <v>95</v>
      </c>
      <c r="AP7" s="58" t="s">
        <v>96</v>
      </c>
      <c r="AQ7" s="58" t="s">
        <v>97</v>
      </c>
      <c r="AR7" s="58" t="s">
        <v>99</v>
      </c>
      <c r="AS7" s="58" t="s">
        <v>100</v>
      </c>
      <c r="AT7" s="282"/>
      <c r="AU7" s="282"/>
    </row>
    <row r="8" spans="1:47" ht="15.75" customHeight="1">
      <c r="A8" s="60">
        <v>1</v>
      </c>
      <c r="B8" s="62">
        <f t="shared" ref="B8:AU8" si="0">A8+1</f>
        <v>2</v>
      </c>
      <c r="C8" s="62">
        <f t="shared" si="0"/>
        <v>3</v>
      </c>
      <c r="D8" s="62">
        <f t="shared" si="0"/>
        <v>4</v>
      </c>
      <c r="E8" s="63">
        <f t="shared" si="0"/>
        <v>5</v>
      </c>
      <c r="F8" s="63">
        <f t="shared" si="0"/>
        <v>6</v>
      </c>
      <c r="G8" s="63">
        <f t="shared" si="0"/>
        <v>7</v>
      </c>
      <c r="H8" s="63">
        <f t="shared" si="0"/>
        <v>8</v>
      </c>
      <c r="I8" s="63">
        <f t="shared" si="0"/>
        <v>9</v>
      </c>
      <c r="J8" s="63">
        <f t="shared" si="0"/>
        <v>10</v>
      </c>
      <c r="K8" s="63">
        <f t="shared" si="0"/>
        <v>11</v>
      </c>
      <c r="L8" s="63">
        <f t="shared" si="0"/>
        <v>12</v>
      </c>
      <c r="M8" s="63">
        <f t="shared" si="0"/>
        <v>13</v>
      </c>
      <c r="N8" s="63">
        <f t="shared" si="0"/>
        <v>14</v>
      </c>
      <c r="O8" s="63">
        <f t="shared" si="0"/>
        <v>15</v>
      </c>
      <c r="P8" s="63">
        <f t="shared" si="0"/>
        <v>16</v>
      </c>
      <c r="Q8" s="63">
        <f t="shared" si="0"/>
        <v>17</v>
      </c>
      <c r="R8" s="63">
        <f t="shared" si="0"/>
        <v>18</v>
      </c>
      <c r="S8" s="63">
        <f t="shared" si="0"/>
        <v>19</v>
      </c>
      <c r="T8" s="63">
        <f t="shared" si="0"/>
        <v>20</v>
      </c>
      <c r="U8" s="63">
        <f t="shared" si="0"/>
        <v>21</v>
      </c>
      <c r="V8" s="63">
        <f t="shared" si="0"/>
        <v>22</v>
      </c>
      <c r="W8" s="63">
        <f t="shared" si="0"/>
        <v>23</v>
      </c>
      <c r="X8" s="63">
        <f t="shared" si="0"/>
        <v>24</v>
      </c>
      <c r="Y8" s="63">
        <f t="shared" si="0"/>
        <v>25</v>
      </c>
      <c r="Z8" s="63">
        <f t="shared" si="0"/>
        <v>26</v>
      </c>
      <c r="AA8" s="63">
        <f t="shared" si="0"/>
        <v>27</v>
      </c>
      <c r="AB8" s="63">
        <f t="shared" si="0"/>
        <v>28</v>
      </c>
      <c r="AC8" s="63">
        <f t="shared" si="0"/>
        <v>29</v>
      </c>
      <c r="AD8" s="65">
        <f t="shared" si="0"/>
        <v>30</v>
      </c>
      <c r="AE8" s="65">
        <f t="shared" si="0"/>
        <v>31</v>
      </c>
      <c r="AF8" s="65">
        <f t="shared" si="0"/>
        <v>32</v>
      </c>
      <c r="AG8" s="65">
        <f t="shared" si="0"/>
        <v>33</v>
      </c>
      <c r="AH8" s="65">
        <f t="shared" si="0"/>
        <v>34</v>
      </c>
      <c r="AI8" s="65">
        <f t="shared" si="0"/>
        <v>35</v>
      </c>
      <c r="AJ8" s="68">
        <f t="shared" si="0"/>
        <v>36</v>
      </c>
      <c r="AK8" s="68">
        <f t="shared" si="0"/>
        <v>37</v>
      </c>
      <c r="AL8" s="68">
        <f t="shared" si="0"/>
        <v>38</v>
      </c>
      <c r="AM8" s="68">
        <f t="shared" si="0"/>
        <v>39</v>
      </c>
      <c r="AN8" s="68">
        <f t="shared" si="0"/>
        <v>40</v>
      </c>
      <c r="AO8" s="68">
        <f t="shared" si="0"/>
        <v>41</v>
      </c>
      <c r="AP8" s="68">
        <f t="shared" si="0"/>
        <v>42</v>
      <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8">
        <f t="shared" si="0"/>
        <v>46</v>
      </c>
      <c r="AU8" s="65">
        <f t="shared" si="0"/>
        <v>47</v>
      </c>
    </row>
    <row r="9" spans="1:47" ht="15.75" customHeight="1">
      <c r="A9" s="31">
        <v>1</v>
      </c>
      <c r="B9" s="73">
        <f>IF('DAFTAR SISWA'!B8="","",'DAFTAR SISWA'!B8)</f>
        <v>1383</v>
      </c>
      <c r="C9" s="73" t="str">
        <f>IF('DAFTAR SISWA'!C8="","",'DAFTAR SISWA'!C8)</f>
        <v>ADELINA KASANDRA</v>
      </c>
      <c r="D9" s="75" t="s">
        <v>37</v>
      </c>
      <c r="E9" s="228">
        <v>86</v>
      </c>
      <c r="F9" s="228">
        <v>84</v>
      </c>
      <c r="G9" s="228">
        <v>88</v>
      </c>
      <c r="H9" s="229">
        <v>80</v>
      </c>
      <c r="I9" s="230">
        <v>83</v>
      </c>
      <c r="J9" s="231">
        <v>79</v>
      </c>
      <c r="K9" s="228">
        <v>76</v>
      </c>
      <c r="L9" s="230">
        <v>77</v>
      </c>
      <c r="M9" s="228">
        <v>76</v>
      </c>
      <c r="N9" s="232">
        <v>79</v>
      </c>
      <c r="O9" s="228">
        <v>84</v>
      </c>
      <c r="P9" s="228"/>
      <c r="Q9" s="228"/>
      <c r="R9" s="228"/>
      <c r="S9" s="228">
        <v>84</v>
      </c>
      <c r="T9" s="228">
        <v>78</v>
      </c>
      <c r="U9" s="228">
        <v>85</v>
      </c>
      <c r="V9" s="233">
        <v>90</v>
      </c>
      <c r="W9" s="228">
        <v>81</v>
      </c>
      <c r="X9" s="228"/>
      <c r="Y9" s="228"/>
      <c r="Z9" s="228"/>
      <c r="AA9" s="228"/>
      <c r="AB9" s="228"/>
      <c r="AC9" s="232">
        <v>76</v>
      </c>
      <c r="AD9" s="82">
        <f>AVERAGE(E9:AC9)</f>
        <v>81.529411764705884</v>
      </c>
      <c r="AE9" s="83">
        <f>SUM(E9:AC9)</f>
        <v>1386</v>
      </c>
      <c r="AF9" s="83">
        <f>RANK(AE9,$AE$9:$AE$47)</f>
        <v>14</v>
      </c>
      <c r="AG9" s="83"/>
      <c r="AH9" s="83"/>
      <c r="AI9" s="83"/>
      <c r="AJ9" s="84" t="s">
        <v>135</v>
      </c>
      <c r="AK9" s="84" t="s">
        <v>136</v>
      </c>
      <c r="AL9" s="85"/>
      <c r="AM9" s="85"/>
      <c r="AN9" s="84" t="s">
        <v>136</v>
      </c>
      <c r="AO9" s="84" t="s">
        <v>136</v>
      </c>
      <c r="AP9" s="84" t="s">
        <v>136</v>
      </c>
      <c r="AQ9" s="84">
        <v>0</v>
      </c>
      <c r="AR9" s="84">
        <v>0</v>
      </c>
      <c r="AS9" s="84">
        <v>1</v>
      </c>
      <c r="AT9" s="84" t="s">
        <v>137</v>
      </c>
      <c r="AU9" s="83"/>
    </row>
    <row r="10" spans="1:47" ht="15.75" customHeight="1">
      <c r="A10" s="31">
        <v>2</v>
      </c>
      <c r="B10" s="73">
        <f>IF('DAFTAR SISWA'!B9="","",'DAFTAR SISWA'!B9)</f>
        <v>1384</v>
      </c>
      <c r="C10" s="73" t="str">
        <f>IF('DAFTAR SISWA'!C9="","",'DAFTAR SISWA'!C9)</f>
        <v>AHMAD FAISAL ROIS</v>
      </c>
      <c r="D10" s="75" t="s">
        <v>37</v>
      </c>
      <c r="E10" s="228">
        <v>83</v>
      </c>
      <c r="F10" s="228">
        <v>83</v>
      </c>
      <c r="G10" s="228">
        <v>83</v>
      </c>
      <c r="H10" s="229">
        <v>82</v>
      </c>
      <c r="I10" s="230">
        <v>88</v>
      </c>
      <c r="J10" s="231">
        <v>79</v>
      </c>
      <c r="K10" s="228">
        <v>80</v>
      </c>
      <c r="L10" s="230">
        <v>82</v>
      </c>
      <c r="M10" s="228">
        <v>76</v>
      </c>
      <c r="N10" s="232">
        <v>80</v>
      </c>
      <c r="O10" s="228">
        <v>80</v>
      </c>
      <c r="P10" s="228"/>
      <c r="Q10" s="228"/>
      <c r="R10" s="228"/>
      <c r="S10" s="228">
        <v>84</v>
      </c>
      <c r="T10" s="228">
        <v>85</v>
      </c>
      <c r="U10" s="234">
        <v>85</v>
      </c>
      <c r="V10" s="233">
        <v>84</v>
      </c>
      <c r="W10" s="228">
        <v>81</v>
      </c>
      <c r="X10" s="228"/>
      <c r="Y10" s="228"/>
      <c r="Z10" s="228"/>
      <c r="AA10" s="228"/>
      <c r="AB10" s="228"/>
      <c r="AC10" s="232">
        <v>76</v>
      </c>
      <c r="AD10" s="82">
        <f t="shared" ref="AD10:AD47" si="1">AVERAGE(E10:AC10)</f>
        <v>81.82352941176471</v>
      </c>
      <c r="AE10" s="83">
        <f t="shared" ref="AE10:AE47" si="2">SUM(E10:AC10)</f>
        <v>1391</v>
      </c>
      <c r="AF10" s="83">
        <f t="shared" ref="AF10:AF47" si="3">RANK(AE10,$AE$9:$AE$47)</f>
        <v>11</v>
      </c>
      <c r="AG10" s="83"/>
      <c r="AH10" s="83"/>
      <c r="AI10" s="83"/>
      <c r="AJ10" s="84" t="s">
        <v>135</v>
      </c>
      <c r="AK10" s="84" t="s">
        <v>136</v>
      </c>
      <c r="AL10" s="85"/>
      <c r="AM10" s="85"/>
      <c r="AN10" s="84" t="s">
        <v>136</v>
      </c>
      <c r="AO10" s="84" t="s">
        <v>136</v>
      </c>
      <c r="AP10" s="84" t="s">
        <v>136</v>
      </c>
      <c r="AQ10" s="84">
        <v>0</v>
      </c>
      <c r="AR10" s="84">
        <v>0</v>
      </c>
      <c r="AS10" s="84">
        <v>0</v>
      </c>
      <c r="AT10" s="84" t="s">
        <v>137</v>
      </c>
      <c r="AU10" s="83"/>
    </row>
    <row r="11" spans="1:47" ht="15.75" customHeight="1">
      <c r="A11" s="31">
        <v>3</v>
      </c>
      <c r="B11" s="73">
        <f>IF('DAFTAR SISWA'!B10="","",'DAFTAR SISWA'!B10)</f>
        <v>1385</v>
      </c>
      <c r="C11" s="73" t="str">
        <f>IF('DAFTAR SISWA'!C10="","",'DAFTAR SISWA'!C10)</f>
        <v>AHMAD KHOIRUL ANWAR</v>
      </c>
      <c r="D11" s="75" t="s">
        <v>37</v>
      </c>
      <c r="E11" s="228">
        <v>82</v>
      </c>
      <c r="F11" s="228">
        <v>78</v>
      </c>
      <c r="G11" s="228">
        <v>91</v>
      </c>
      <c r="H11" s="229">
        <v>81</v>
      </c>
      <c r="I11" s="230">
        <v>79</v>
      </c>
      <c r="J11" s="231">
        <v>76</v>
      </c>
      <c r="K11" s="228">
        <v>75</v>
      </c>
      <c r="L11" s="230">
        <v>76</v>
      </c>
      <c r="M11" s="228">
        <v>76</v>
      </c>
      <c r="N11" s="232">
        <v>81</v>
      </c>
      <c r="O11" s="228">
        <v>80</v>
      </c>
      <c r="P11" s="228"/>
      <c r="Q11" s="228"/>
      <c r="R11" s="228"/>
      <c r="S11" s="228">
        <v>78</v>
      </c>
      <c r="T11" s="228">
        <v>86</v>
      </c>
      <c r="U11" s="228">
        <v>85</v>
      </c>
      <c r="V11" s="233">
        <v>79</v>
      </c>
      <c r="W11" s="228">
        <v>77</v>
      </c>
      <c r="X11" s="228"/>
      <c r="Y11" s="228"/>
      <c r="Z11" s="228"/>
      <c r="AA11" s="228"/>
      <c r="AB11" s="228"/>
      <c r="AC11" s="232">
        <v>78</v>
      </c>
      <c r="AD11" s="82">
        <f t="shared" si="1"/>
        <v>79.882352941176464</v>
      </c>
      <c r="AE11" s="83">
        <f t="shared" si="2"/>
        <v>1358</v>
      </c>
      <c r="AF11" s="83">
        <f t="shared" si="3"/>
        <v>36</v>
      </c>
      <c r="AG11" s="83"/>
      <c r="AH11" s="83"/>
      <c r="AI11" s="83"/>
      <c r="AJ11" s="85"/>
      <c r="AK11" s="85"/>
      <c r="AL11" s="85"/>
      <c r="AM11" s="85"/>
      <c r="AN11" s="84" t="s">
        <v>136</v>
      </c>
      <c r="AO11" s="84" t="s">
        <v>136</v>
      </c>
      <c r="AP11" s="84" t="s">
        <v>136</v>
      </c>
      <c r="AQ11" s="84">
        <v>6</v>
      </c>
      <c r="AR11" s="84">
        <v>3</v>
      </c>
      <c r="AS11" s="84">
        <v>3</v>
      </c>
      <c r="AT11" s="84" t="s">
        <v>137</v>
      </c>
      <c r="AU11" s="83"/>
    </row>
    <row r="12" spans="1:47" ht="15.75" customHeight="1">
      <c r="A12" s="31">
        <v>4</v>
      </c>
      <c r="B12" s="73">
        <f>IF('DAFTAR SISWA'!B11="","",'DAFTAR SISWA'!B11)</f>
        <v>1386</v>
      </c>
      <c r="C12" s="73" t="str">
        <f>IF('DAFTAR SISWA'!C11="","",'DAFTAR SISWA'!C11)</f>
        <v>ANGELA SASA SAFITRI</v>
      </c>
      <c r="D12" s="75" t="s">
        <v>37</v>
      </c>
      <c r="E12" s="228">
        <v>80</v>
      </c>
      <c r="F12" s="228">
        <v>82</v>
      </c>
      <c r="G12" s="228">
        <v>81</v>
      </c>
      <c r="H12" s="229">
        <v>83</v>
      </c>
      <c r="I12" s="230">
        <v>79</v>
      </c>
      <c r="J12" s="231">
        <v>75</v>
      </c>
      <c r="K12" s="228">
        <v>78</v>
      </c>
      <c r="L12" s="230">
        <v>76</v>
      </c>
      <c r="M12" s="228">
        <v>76</v>
      </c>
      <c r="N12" s="232">
        <v>82</v>
      </c>
      <c r="O12" s="228">
        <v>80</v>
      </c>
      <c r="P12" s="228"/>
      <c r="Q12" s="228"/>
      <c r="R12" s="228"/>
      <c r="S12" s="228">
        <v>81</v>
      </c>
      <c r="T12" s="228">
        <v>81</v>
      </c>
      <c r="U12" s="228">
        <v>85</v>
      </c>
      <c r="V12" s="233">
        <v>88</v>
      </c>
      <c r="W12" s="228">
        <v>82</v>
      </c>
      <c r="X12" s="228"/>
      <c r="Y12" s="228"/>
      <c r="Z12" s="228"/>
      <c r="AA12" s="228"/>
      <c r="AB12" s="228"/>
      <c r="AC12" s="232">
        <v>76</v>
      </c>
      <c r="AD12" s="82">
        <f t="shared" si="1"/>
        <v>80.294117647058826</v>
      </c>
      <c r="AE12" s="83">
        <f t="shared" si="2"/>
        <v>1365</v>
      </c>
      <c r="AF12" s="83">
        <f t="shared" si="3"/>
        <v>30</v>
      </c>
      <c r="AG12" s="83"/>
      <c r="AH12" s="83"/>
      <c r="AI12" s="83"/>
      <c r="AJ12" s="84" t="s">
        <v>135</v>
      </c>
      <c r="AK12" s="84" t="s">
        <v>136</v>
      </c>
      <c r="AL12" s="85"/>
      <c r="AM12" s="85"/>
      <c r="AN12" s="84" t="s">
        <v>136</v>
      </c>
      <c r="AO12" s="84" t="s">
        <v>136</v>
      </c>
      <c r="AP12" s="84" t="s">
        <v>136</v>
      </c>
      <c r="AQ12" s="84">
        <v>1</v>
      </c>
      <c r="AR12" s="84">
        <v>0</v>
      </c>
      <c r="AS12" s="84">
        <v>0</v>
      </c>
      <c r="AT12" s="84" t="s">
        <v>137</v>
      </c>
      <c r="AU12" s="83"/>
    </row>
    <row r="13" spans="1:47" ht="15.75" customHeight="1">
      <c r="A13" s="31">
        <v>5</v>
      </c>
      <c r="B13" s="73">
        <f>IF('DAFTAR SISWA'!B12="","",'DAFTAR SISWA'!B12)</f>
        <v>1387</v>
      </c>
      <c r="C13" s="73" t="str">
        <f>IF('DAFTAR SISWA'!C12="","",'DAFTAR SISWA'!C12)</f>
        <v>ARVIAN ARI ERLANGGA</v>
      </c>
      <c r="D13" s="75" t="s">
        <v>37</v>
      </c>
      <c r="E13" s="228">
        <v>82</v>
      </c>
      <c r="F13" s="228">
        <v>82</v>
      </c>
      <c r="G13" s="228">
        <v>83</v>
      </c>
      <c r="H13" s="229">
        <v>85</v>
      </c>
      <c r="I13" s="230">
        <v>82</v>
      </c>
      <c r="J13" s="231">
        <v>80</v>
      </c>
      <c r="K13" s="228">
        <v>78</v>
      </c>
      <c r="L13" s="230">
        <v>76</v>
      </c>
      <c r="M13" s="228">
        <v>76</v>
      </c>
      <c r="N13" s="232">
        <v>79</v>
      </c>
      <c r="O13" s="228">
        <v>80</v>
      </c>
      <c r="P13" s="228"/>
      <c r="Q13" s="228"/>
      <c r="R13" s="228"/>
      <c r="S13" s="228">
        <v>80</v>
      </c>
      <c r="T13" s="228">
        <v>81</v>
      </c>
      <c r="U13" s="228">
        <v>84</v>
      </c>
      <c r="V13" s="233">
        <v>79</v>
      </c>
      <c r="W13" s="228">
        <v>77</v>
      </c>
      <c r="X13" s="228"/>
      <c r="Y13" s="228"/>
      <c r="Z13" s="228"/>
      <c r="AA13" s="228"/>
      <c r="AB13" s="228"/>
      <c r="AC13" s="232">
        <v>76</v>
      </c>
      <c r="AD13" s="82">
        <f t="shared" si="1"/>
        <v>80</v>
      </c>
      <c r="AE13" s="83">
        <f t="shared" si="2"/>
        <v>1360</v>
      </c>
      <c r="AF13" s="83">
        <f t="shared" si="3"/>
        <v>34</v>
      </c>
      <c r="AG13" s="83"/>
      <c r="AH13" s="83"/>
      <c r="AI13" s="83"/>
      <c r="AJ13" s="84" t="s">
        <v>135</v>
      </c>
      <c r="AK13" s="84" t="s">
        <v>174</v>
      </c>
      <c r="AL13" s="85"/>
      <c r="AM13" s="85"/>
      <c r="AN13" s="84" t="s">
        <v>136</v>
      </c>
      <c r="AO13" s="84" t="s">
        <v>136</v>
      </c>
      <c r="AP13" s="84" t="s">
        <v>136</v>
      </c>
      <c r="AQ13" s="84">
        <v>0</v>
      </c>
      <c r="AR13" s="84">
        <v>0</v>
      </c>
      <c r="AS13" s="84">
        <v>0</v>
      </c>
      <c r="AT13" s="84" t="s">
        <v>137</v>
      </c>
      <c r="AU13" s="83"/>
    </row>
    <row r="14" spans="1:47" ht="15.75" customHeight="1">
      <c r="A14" s="31">
        <v>6</v>
      </c>
      <c r="B14" s="73">
        <f>IF('DAFTAR SISWA'!B13="","",'DAFTAR SISWA'!B13)</f>
        <v>1388</v>
      </c>
      <c r="C14" s="73" t="str">
        <f>IF('DAFTAR SISWA'!C13="","",'DAFTAR SISWA'!C13)</f>
        <v>BETI NADIA</v>
      </c>
      <c r="D14" s="75" t="s">
        <v>37</v>
      </c>
      <c r="E14" s="231">
        <v>84</v>
      </c>
      <c r="F14" s="231">
        <v>84</v>
      </c>
      <c r="G14" s="231">
        <v>83</v>
      </c>
      <c r="H14" s="229">
        <v>81</v>
      </c>
      <c r="I14" s="230">
        <v>80</v>
      </c>
      <c r="J14" s="231">
        <v>76</v>
      </c>
      <c r="K14" s="231">
        <v>78</v>
      </c>
      <c r="L14" s="230">
        <v>77</v>
      </c>
      <c r="M14" s="231">
        <v>76</v>
      </c>
      <c r="N14" s="232">
        <v>77</v>
      </c>
      <c r="O14" s="231">
        <v>83</v>
      </c>
      <c r="P14" s="231"/>
      <c r="Q14" s="231"/>
      <c r="R14" s="231"/>
      <c r="S14" s="231">
        <v>80</v>
      </c>
      <c r="T14" s="231">
        <v>79</v>
      </c>
      <c r="U14" s="231">
        <v>84</v>
      </c>
      <c r="V14" s="233">
        <v>87</v>
      </c>
      <c r="W14" s="231">
        <v>80</v>
      </c>
      <c r="X14" s="231"/>
      <c r="Y14" s="231"/>
      <c r="Z14" s="231"/>
      <c r="AA14" s="231"/>
      <c r="AB14" s="231"/>
      <c r="AC14" s="232">
        <v>78</v>
      </c>
      <c r="AD14" s="82">
        <f t="shared" si="1"/>
        <v>80.411764705882348</v>
      </c>
      <c r="AE14" s="83">
        <f t="shared" si="2"/>
        <v>1367</v>
      </c>
      <c r="AF14" s="83">
        <f t="shared" si="3"/>
        <v>27</v>
      </c>
      <c r="AG14" s="83"/>
      <c r="AH14" s="83"/>
      <c r="AI14" s="83"/>
      <c r="AJ14" s="85"/>
      <c r="AK14" s="85"/>
      <c r="AL14" s="85"/>
      <c r="AM14" s="85"/>
      <c r="AN14" s="84" t="s">
        <v>136</v>
      </c>
      <c r="AO14" s="84" t="s">
        <v>136</v>
      </c>
      <c r="AP14" s="84" t="s">
        <v>136</v>
      </c>
      <c r="AQ14" s="84">
        <v>2</v>
      </c>
      <c r="AR14" s="84">
        <v>0</v>
      </c>
      <c r="AS14" s="84">
        <v>0</v>
      </c>
      <c r="AT14" s="84" t="s">
        <v>137</v>
      </c>
      <c r="AU14" s="83"/>
    </row>
    <row r="15" spans="1:47" ht="15.75" customHeight="1">
      <c r="A15" s="31">
        <v>7</v>
      </c>
      <c r="B15" s="73">
        <f>IF('DAFTAR SISWA'!B14="","",'DAFTAR SISWA'!B14)</f>
        <v>1389</v>
      </c>
      <c r="C15" s="73" t="str">
        <f>IF('DAFTAR SISWA'!C14="","",'DAFTAR SISWA'!C14)</f>
        <v>CANDRA FEBRIYANTI</v>
      </c>
      <c r="D15" s="75" t="s">
        <v>37</v>
      </c>
      <c r="E15" s="231">
        <v>88</v>
      </c>
      <c r="F15" s="231">
        <v>86</v>
      </c>
      <c r="G15" s="231">
        <v>85</v>
      </c>
      <c r="H15" s="229">
        <v>79</v>
      </c>
      <c r="I15" s="230">
        <v>86</v>
      </c>
      <c r="J15" s="231">
        <v>77</v>
      </c>
      <c r="K15" s="231">
        <v>76</v>
      </c>
      <c r="L15" s="230">
        <v>78</v>
      </c>
      <c r="M15" s="231">
        <v>76</v>
      </c>
      <c r="N15" s="232">
        <v>84</v>
      </c>
      <c r="O15" s="231">
        <v>88</v>
      </c>
      <c r="P15" s="231"/>
      <c r="Q15" s="231"/>
      <c r="R15" s="231"/>
      <c r="S15" s="231">
        <v>83</v>
      </c>
      <c r="T15" s="231">
        <v>82</v>
      </c>
      <c r="U15" s="231">
        <v>84</v>
      </c>
      <c r="V15" s="233">
        <v>88</v>
      </c>
      <c r="W15" s="231">
        <v>82</v>
      </c>
      <c r="X15" s="231"/>
      <c r="Y15" s="231"/>
      <c r="Z15" s="231"/>
      <c r="AA15" s="231"/>
      <c r="AB15" s="231"/>
      <c r="AC15" s="232">
        <v>76</v>
      </c>
      <c r="AD15" s="82">
        <f t="shared" si="1"/>
        <v>82.235294117647058</v>
      </c>
      <c r="AE15" s="83">
        <f t="shared" si="2"/>
        <v>1398</v>
      </c>
      <c r="AF15" s="83">
        <f t="shared" si="3"/>
        <v>6</v>
      </c>
      <c r="AG15" s="83"/>
      <c r="AH15" s="83"/>
      <c r="AI15" s="83"/>
      <c r="AJ15" s="85"/>
      <c r="AK15" s="85"/>
      <c r="AL15" s="85"/>
      <c r="AM15" s="85"/>
      <c r="AN15" s="84" t="s">
        <v>136</v>
      </c>
      <c r="AO15" s="84" t="s">
        <v>136</v>
      </c>
      <c r="AP15" s="84" t="s">
        <v>136</v>
      </c>
      <c r="AQ15" s="84">
        <v>0</v>
      </c>
      <c r="AR15" s="84">
        <v>1</v>
      </c>
      <c r="AS15" s="84">
        <v>0</v>
      </c>
      <c r="AT15" s="84" t="s">
        <v>137</v>
      </c>
      <c r="AU15" s="83"/>
    </row>
    <row r="16" spans="1:47" ht="15.75" customHeight="1">
      <c r="A16" s="31">
        <v>8</v>
      </c>
      <c r="B16" s="73">
        <f>IF('DAFTAR SISWA'!B15="","",'DAFTAR SISWA'!B15)</f>
        <v>1390</v>
      </c>
      <c r="C16" s="73" t="str">
        <f>IF('DAFTAR SISWA'!C15="","",'DAFTAR SISWA'!C15)</f>
        <v>CHALIMATUS SAKDIYAH</v>
      </c>
      <c r="D16" s="75" t="s">
        <v>37</v>
      </c>
      <c r="E16" s="228">
        <v>88</v>
      </c>
      <c r="F16" s="228">
        <v>85</v>
      </c>
      <c r="G16" s="228">
        <v>83</v>
      </c>
      <c r="H16" s="229">
        <v>80</v>
      </c>
      <c r="I16" s="230">
        <v>87</v>
      </c>
      <c r="J16" s="231">
        <v>83</v>
      </c>
      <c r="K16" s="228">
        <v>76</v>
      </c>
      <c r="L16" s="230">
        <v>81</v>
      </c>
      <c r="M16" s="228">
        <v>80</v>
      </c>
      <c r="N16" s="232">
        <v>77</v>
      </c>
      <c r="O16" s="228">
        <v>83</v>
      </c>
      <c r="P16" s="228"/>
      <c r="Q16" s="228"/>
      <c r="R16" s="228"/>
      <c r="S16" s="228">
        <v>85</v>
      </c>
      <c r="T16" s="228">
        <v>83</v>
      </c>
      <c r="U16" s="228">
        <v>85</v>
      </c>
      <c r="V16" s="233">
        <v>89</v>
      </c>
      <c r="W16" s="228">
        <v>82</v>
      </c>
      <c r="X16" s="228"/>
      <c r="Y16" s="228"/>
      <c r="Z16" s="228"/>
      <c r="AA16" s="228"/>
      <c r="AB16" s="228"/>
      <c r="AC16" s="232">
        <v>76</v>
      </c>
      <c r="AD16" s="82">
        <f t="shared" si="1"/>
        <v>82.529411764705884</v>
      </c>
      <c r="AE16" s="83">
        <f t="shared" si="2"/>
        <v>1403</v>
      </c>
      <c r="AF16" s="83">
        <f t="shared" si="3"/>
        <v>3</v>
      </c>
      <c r="AG16" s="83"/>
      <c r="AH16" s="83"/>
      <c r="AI16" s="83"/>
      <c r="AJ16" s="84" t="s">
        <v>135</v>
      </c>
      <c r="AK16" s="84" t="s">
        <v>136</v>
      </c>
      <c r="AL16" s="85"/>
      <c r="AM16" s="85"/>
      <c r="AN16" s="84" t="s">
        <v>136</v>
      </c>
      <c r="AO16" s="84" t="s">
        <v>136</v>
      </c>
      <c r="AP16" s="84" t="s">
        <v>136</v>
      </c>
      <c r="AQ16" s="84">
        <v>0</v>
      </c>
      <c r="AR16" s="84">
        <v>0</v>
      </c>
      <c r="AS16" s="84">
        <v>0</v>
      </c>
      <c r="AT16" s="84" t="s">
        <v>137</v>
      </c>
      <c r="AU16" s="83"/>
    </row>
    <row r="17" spans="1:47" ht="15.75" customHeight="1">
      <c r="A17" s="31">
        <v>9</v>
      </c>
      <c r="B17" s="73">
        <f>IF('DAFTAR SISWA'!B16="","",'DAFTAR SISWA'!B16)</f>
        <v>1391</v>
      </c>
      <c r="C17" s="73" t="str">
        <f>IF('DAFTAR SISWA'!C16="","",'DAFTAR SISWA'!C16)</f>
        <v>DEWI MAISYAROH</v>
      </c>
      <c r="D17" s="75" t="s">
        <v>37</v>
      </c>
      <c r="E17" s="228">
        <v>84</v>
      </c>
      <c r="F17" s="228">
        <v>87</v>
      </c>
      <c r="G17" s="228">
        <v>84</v>
      </c>
      <c r="H17" s="229">
        <v>80</v>
      </c>
      <c r="I17" s="230">
        <v>84</v>
      </c>
      <c r="J17" s="231">
        <v>78</v>
      </c>
      <c r="K17" s="228">
        <v>78</v>
      </c>
      <c r="L17" s="230">
        <v>79</v>
      </c>
      <c r="M17" s="228">
        <v>82</v>
      </c>
      <c r="N17" s="232">
        <v>81</v>
      </c>
      <c r="O17" s="228">
        <v>85</v>
      </c>
      <c r="P17" s="228"/>
      <c r="Q17" s="228"/>
      <c r="R17" s="228"/>
      <c r="S17" s="228">
        <v>84</v>
      </c>
      <c r="T17" s="228">
        <v>83</v>
      </c>
      <c r="U17" s="228">
        <v>84</v>
      </c>
      <c r="V17" s="233">
        <v>89</v>
      </c>
      <c r="W17" s="228">
        <v>84</v>
      </c>
      <c r="X17" s="228"/>
      <c r="Y17" s="228"/>
      <c r="Z17" s="228"/>
      <c r="AA17" s="228"/>
      <c r="AB17" s="228"/>
      <c r="AC17" s="232">
        <v>76</v>
      </c>
      <c r="AD17" s="82">
        <f t="shared" si="1"/>
        <v>82.470588235294116</v>
      </c>
      <c r="AE17" s="83">
        <f t="shared" si="2"/>
        <v>1402</v>
      </c>
      <c r="AF17" s="83">
        <f t="shared" si="3"/>
        <v>4</v>
      </c>
      <c r="AG17" s="83"/>
      <c r="AH17" s="83"/>
      <c r="AI17" s="83"/>
      <c r="AJ17" s="84" t="s">
        <v>135</v>
      </c>
      <c r="AK17" s="84" t="s">
        <v>136</v>
      </c>
      <c r="AL17" s="85"/>
      <c r="AM17" s="85"/>
      <c r="AN17" s="84" t="s">
        <v>136</v>
      </c>
      <c r="AO17" s="84" t="s">
        <v>136</v>
      </c>
      <c r="AP17" s="84" t="s">
        <v>136</v>
      </c>
      <c r="AQ17" s="84">
        <v>0</v>
      </c>
      <c r="AR17" s="84">
        <v>0</v>
      </c>
      <c r="AS17" s="84">
        <v>0</v>
      </c>
      <c r="AT17" s="84" t="s">
        <v>137</v>
      </c>
      <c r="AU17" s="83"/>
    </row>
    <row r="18" spans="1:47" ht="15.75" customHeight="1">
      <c r="A18" s="31">
        <v>10</v>
      </c>
      <c r="B18" s="73">
        <f>IF('DAFTAR SISWA'!B17="","",'DAFTAR SISWA'!B17)</f>
        <v>1392</v>
      </c>
      <c r="C18" s="73" t="str">
        <f>IF('DAFTAR SISWA'!C17="","",'DAFTAR SISWA'!C17)</f>
        <v>DIAH AYU ASTUTI</v>
      </c>
      <c r="D18" s="75" t="s">
        <v>37</v>
      </c>
      <c r="E18" s="228">
        <v>88</v>
      </c>
      <c r="F18" s="228">
        <v>87</v>
      </c>
      <c r="G18" s="228">
        <v>85</v>
      </c>
      <c r="H18" s="229">
        <v>78</v>
      </c>
      <c r="I18" s="230">
        <v>93</v>
      </c>
      <c r="J18" s="231">
        <v>78</v>
      </c>
      <c r="K18" s="228">
        <v>76</v>
      </c>
      <c r="L18" s="230">
        <v>79</v>
      </c>
      <c r="M18" s="228">
        <v>80</v>
      </c>
      <c r="N18" s="232">
        <v>81</v>
      </c>
      <c r="O18" s="228">
        <v>87</v>
      </c>
      <c r="P18" s="228"/>
      <c r="Q18" s="228"/>
      <c r="R18" s="228"/>
      <c r="S18" s="228">
        <v>84</v>
      </c>
      <c r="T18" s="228">
        <v>84</v>
      </c>
      <c r="U18" s="228">
        <v>84</v>
      </c>
      <c r="V18" s="233">
        <v>89</v>
      </c>
      <c r="W18" s="228">
        <v>86</v>
      </c>
      <c r="X18" s="228"/>
      <c r="Y18" s="228"/>
      <c r="Z18" s="228"/>
      <c r="AA18" s="228"/>
      <c r="AB18" s="228"/>
      <c r="AC18" s="232">
        <v>80</v>
      </c>
      <c r="AD18" s="82">
        <f t="shared" si="1"/>
        <v>83.470588235294116</v>
      </c>
      <c r="AE18" s="83">
        <f t="shared" si="2"/>
        <v>1419</v>
      </c>
      <c r="AF18" s="83">
        <f t="shared" si="3"/>
        <v>1</v>
      </c>
      <c r="AG18" s="83"/>
      <c r="AH18" s="83"/>
      <c r="AI18" s="83"/>
      <c r="AJ18" s="85"/>
      <c r="AK18" s="85"/>
      <c r="AL18" s="85"/>
      <c r="AM18" s="85"/>
      <c r="AN18" s="84" t="s">
        <v>136</v>
      </c>
      <c r="AO18" s="84" t="s">
        <v>136</v>
      </c>
      <c r="AP18" s="84" t="s">
        <v>136</v>
      </c>
      <c r="AQ18" s="84">
        <v>1</v>
      </c>
      <c r="AR18" s="84">
        <v>0</v>
      </c>
      <c r="AS18" s="84">
        <v>0</v>
      </c>
      <c r="AT18" s="84" t="s">
        <v>137</v>
      </c>
      <c r="AU18" s="83"/>
    </row>
    <row r="19" spans="1:47" ht="15.75" customHeight="1">
      <c r="A19" s="31">
        <v>11</v>
      </c>
      <c r="B19" s="73">
        <f>IF('DAFTAR SISWA'!B18="","",'DAFTAR SISWA'!B18)</f>
        <v>1393</v>
      </c>
      <c r="C19" s="73" t="str">
        <f>IF('DAFTAR SISWA'!C18="","",'DAFTAR SISWA'!C18)</f>
        <v>EKA NATALIA PUTRI</v>
      </c>
      <c r="D19" s="75" t="s">
        <v>37</v>
      </c>
      <c r="E19" s="228">
        <v>85</v>
      </c>
      <c r="F19" s="228">
        <v>87</v>
      </c>
      <c r="G19" s="228">
        <v>83</v>
      </c>
      <c r="H19" s="229">
        <v>78</v>
      </c>
      <c r="I19" s="230">
        <v>87</v>
      </c>
      <c r="J19" s="231">
        <v>79</v>
      </c>
      <c r="K19" s="228">
        <v>78</v>
      </c>
      <c r="L19" s="230">
        <v>80</v>
      </c>
      <c r="M19" s="228">
        <v>77</v>
      </c>
      <c r="N19" s="232">
        <v>83</v>
      </c>
      <c r="O19" s="228">
        <v>81</v>
      </c>
      <c r="P19" s="228"/>
      <c r="Q19" s="228"/>
      <c r="R19" s="228"/>
      <c r="S19" s="228">
        <v>85</v>
      </c>
      <c r="T19" s="228">
        <v>83</v>
      </c>
      <c r="U19" s="228">
        <v>84</v>
      </c>
      <c r="V19" s="233">
        <v>87</v>
      </c>
      <c r="W19" s="228">
        <v>81</v>
      </c>
      <c r="X19" s="228"/>
      <c r="Y19" s="228"/>
      <c r="Z19" s="228"/>
      <c r="AA19" s="228"/>
      <c r="AB19" s="228"/>
      <c r="AC19" s="232">
        <v>76</v>
      </c>
      <c r="AD19" s="82">
        <f t="shared" si="1"/>
        <v>82</v>
      </c>
      <c r="AE19" s="83">
        <f t="shared" si="2"/>
        <v>1394</v>
      </c>
      <c r="AF19" s="83">
        <f t="shared" si="3"/>
        <v>8</v>
      </c>
      <c r="AG19" s="83"/>
      <c r="AH19" s="83"/>
      <c r="AI19" s="83"/>
      <c r="AJ19" s="84" t="s">
        <v>135</v>
      </c>
      <c r="AK19" s="84" t="s">
        <v>136</v>
      </c>
      <c r="AL19" s="85"/>
      <c r="AM19" s="85"/>
      <c r="AN19" s="84" t="s">
        <v>136</v>
      </c>
      <c r="AO19" s="84" t="s">
        <v>136</v>
      </c>
      <c r="AP19" s="84" t="s">
        <v>136</v>
      </c>
      <c r="AQ19" s="84">
        <v>0</v>
      </c>
      <c r="AR19" s="84">
        <v>0</v>
      </c>
      <c r="AS19" s="84">
        <v>0</v>
      </c>
      <c r="AT19" s="84" t="s">
        <v>137</v>
      </c>
      <c r="AU19" s="83"/>
    </row>
    <row r="20" spans="1:47" ht="15.75" customHeight="1">
      <c r="A20" s="31">
        <v>12</v>
      </c>
      <c r="B20" s="73">
        <f>IF('DAFTAR SISWA'!B19="","",'DAFTAR SISWA'!B19)</f>
        <v>1394</v>
      </c>
      <c r="C20" s="73" t="str">
        <f>IF('DAFTAR SISWA'!C19="","",'DAFTAR SISWA'!C19)</f>
        <v>ELFANIA DHITTA VERONICA</v>
      </c>
      <c r="D20" s="75" t="s">
        <v>45</v>
      </c>
      <c r="E20" s="228">
        <v>82</v>
      </c>
      <c r="F20" s="228">
        <v>83</v>
      </c>
      <c r="G20" s="228">
        <v>83</v>
      </c>
      <c r="H20" s="229">
        <v>81</v>
      </c>
      <c r="I20" s="230">
        <v>79</v>
      </c>
      <c r="J20" s="231">
        <v>76</v>
      </c>
      <c r="K20" s="228">
        <v>76</v>
      </c>
      <c r="L20" s="230">
        <v>75</v>
      </c>
      <c r="M20" s="228">
        <v>76</v>
      </c>
      <c r="N20" s="232">
        <v>82</v>
      </c>
      <c r="O20" s="228">
        <v>81</v>
      </c>
      <c r="P20" s="228"/>
      <c r="Q20" s="228"/>
      <c r="R20" s="228"/>
      <c r="S20" s="228">
        <v>77</v>
      </c>
      <c r="T20" s="228">
        <v>81</v>
      </c>
      <c r="U20" s="228">
        <v>84</v>
      </c>
      <c r="V20" s="233">
        <v>82</v>
      </c>
      <c r="W20" s="228">
        <v>74</v>
      </c>
      <c r="X20" s="228"/>
      <c r="Y20" s="228"/>
      <c r="Z20" s="228"/>
      <c r="AA20" s="228"/>
      <c r="AB20" s="228"/>
      <c r="AC20" s="232">
        <v>76</v>
      </c>
      <c r="AD20" s="82">
        <f t="shared" si="1"/>
        <v>79.294117647058826</v>
      </c>
      <c r="AE20" s="83">
        <f t="shared" si="2"/>
        <v>1348</v>
      </c>
      <c r="AF20" s="83">
        <f t="shared" si="3"/>
        <v>39</v>
      </c>
      <c r="AG20" s="83"/>
      <c r="AH20" s="83"/>
      <c r="AI20" s="83"/>
      <c r="AJ20" s="85"/>
      <c r="AK20" s="85"/>
      <c r="AL20" s="85"/>
      <c r="AM20" s="85"/>
      <c r="AN20" s="84" t="s">
        <v>136</v>
      </c>
      <c r="AO20" s="84" t="s">
        <v>136</v>
      </c>
      <c r="AP20" s="84" t="s">
        <v>136</v>
      </c>
      <c r="AQ20" s="84">
        <v>0</v>
      </c>
      <c r="AR20" s="84">
        <v>1</v>
      </c>
      <c r="AS20" s="84">
        <v>0</v>
      </c>
      <c r="AT20" s="84" t="s">
        <v>137</v>
      </c>
      <c r="AU20" s="83"/>
    </row>
    <row r="21" spans="1:47" ht="15.75" customHeight="1">
      <c r="A21" s="31">
        <v>13</v>
      </c>
      <c r="B21" s="73">
        <f>IF('DAFTAR SISWA'!B20="","",'DAFTAR SISWA'!B20)</f>
        <v>1395</v>
      </c>
      <c r="C21" s="73" t="str">
        <f>IF('DAFTAR SISWA'!C20="","",'DAFTAR SISWA'!C20)</f>
        <v>ERSA OKTAVIA</v>
      </c>
      <c r="D21" s="75" t="s">
        <v>37</v>
      </c>
      <c r="E21" s="228">
        <v>83</v>
      </c>
      <c r="F21" s="228">
        <v>87</v>
      </c>
      <c r="G21" s="228">
        <v>90</v>
      </c>
      <c r="H21" s="229">
        <v>81</v>
      </c>
      <c r="I21" s="230">
        <v>80</v>
      </c>
      <c r="J21" s="231">
        <v>76</v>
      </c>
      <c r="K21" s="228">
        <v>76</v>
      </c>
      <c r="L21" s="230">
        <v>82</v>
      </c>
      <c r="M21" s="228">
        <v>77</v>
      </c>
      <c r="N21" s="232">
        <v>83</v>
      </c>
      <c r="O21" s="228">
        <v>83</v>
      </c>
      <c r="P21" s="228"/>
      <c r="Q21" s="228"/>
      <c r="R21" s="228"/>
      <c r="S21" s="228">
        <v>84</v>
      </c>
      <c r="T21" s="228">
        <v>78</v>
      </c>
      <c r="U21" s="228">
        <v>83</v>
      </c>
      <c r="V21" s="233">
        <v>88</v>
      </c>
      <c r="W21" s="228">
        <v>82</v>
      </c>
      <c r="X21" s="228"/>
      <c r="Y21" s="228"/>
      <c r="Z21" s="228"/>
      <c r="AA21" s="228"/>
      <c r="AB21" s="228"/>
      <c r="AC21" s="232">
        <v>76</v>
      </c>
      <c r="AD21" s="82">
        <f t="shared" si="1"/>
        <v>81.705882352941174</v>
      </c>
      <c r="AE21" s="83">
        <f t="shared" si="2"/>
        <v>1389</v>
      </c>
      <c r="AF21" s="83">
        <f t="shared" si="3"/>
        <v>12</v>
      </c>
      <c r="AG21" s="83"/>
      <c r="AH21" s="83"/>
      <c r="AI21" s="83"/>
      <c r="AJ21" s="85"/>
      <c r="AK21" s="85"/>
      <c r="AL21" s="85"/>
      <c r="AM21" s="85"/>
      <c r="AN21" s="84" t="s">
        <v>136</v>
      </c>
      <c r="AO21" s="84" t="s">
        <v>136</v>
      </c>
      <c r="AP21" s="84" t="s">
        <v>136</v>
      </c>
      <c r="AQ21" s="84">
        <v>0</v>
      </c>
      <c r="AR21" s="84">
        <v>1</v>
      </c>
      <c r="AS21" s="84">
        <v>0</v>
      </c>
      <c r="AT21" s="84" t="s">
        <v>137</v>
      </c>
      <c r="AU21" s="83"/>
    </row>
    <row r="22" spans="1:47" ht="15.75" customHeight="1">
      <c r="A22" s="31">
        <v>14</v>
      </c>
      <c r="B22" s="73">
        <f>IF('DAFTAR SISWA'!B21="","",'DAFTAR SISWA'!B21)</f>
        <v>1396</v>
      </c>
      <c r="C22" s="73" t="str">
        <f>IF('DAFTAR SISWA'!C21="","",'DAFTAR SISWA'!C21)</f>
        <v>FAUZIYAH ARIANI</v>
      </c>
      <c r="D22" s="75" t="s">
        <v>45</v>
      </c>
      <c r="E22" s="228">
        <v>82</v>
      </c>
      <c r="F22" s="228">
        <v>86</v>
      </c>
      <c r="G22" s="228">
        <v>91</v>
      </c>
      <c r="H22" s="229">
        <v>80</v>
      </c>
      <c r="I22" s="230">
        <v>80</v>
      </c>
      <c r="J22" s="231">
        <v>76</v>
      </c>
      <c r="K22" s="228">
        <v>76</v>
      </c>
      <c r="L22" s="230">
        <v>79</v>
      </c>
      <c r="M22" s="228">
        <v>76</v>
      </c>
      <c r="N22" s="232">
        <v>80</v>
      </c>
      <c r="O22" s="228">
        <v>80</v>
      </c>
      <c r="P22" s="228"/>
      <c r="Q22" s="228"/>
      <c r="R22" s="228"/>
      <c r="S22" s="228">
        <v>78</v>
      </c>
      <c r="T22" s="228">
        <v>80</v>
      </c>
      <c r="U22" s="228">
        <v>82</v>
      </c>
      <c r="V22" s="233">
        <v>86</v>
      </c>
      <c r="W22" s="228">
        <v>82</v>
      </c>
      <c r="X22" s="228"/>
      <c r="Y22" s="228"/>
      <c r="Z22" s="228"/>
      <c r="AA22" s="228"/>
      <c r="AB22" s="228"/>
      <c r="AC22" s="232">
        <v>80</v>
      </c>
      <c r="AD22" s="82">
        <f t="shared" si="1"/>
        <v>80.82352941176471</v>
      </c>
      <c r="AE22" s="83">
        <f t="shared" si="2"/>
        <v>1374</v>
      </c>
      <c r="AF22" s="83">
        <f t="shared" si="3"/>
        <v>21</v>
      </c>
      <c r="AG22" s="83"/>
      <c r="AH22" s="83"/>
      <c r="AI22" s="83"/>
      <c r="AJ22" s="85"/>
      <c r="AK22" s="85"/>
      <c r="AL22" s="85"/>
      <c r="AM22" s="85"/>
      <c r="AN22" s="84" t="s">
        <v>136</v>
      </c>
      <c r="AO22" s="84" t="s">
        <v>136</v>
      </c>
      <c r="AP22" s="84" t="s">
        <v>136</v>
      </c>
      <c r="AQ22" s="84">
        <v>9</v>
      </c>
      <c r="AR22" s="84">
        <v>0</v>
      </c>
      <c r="AS22" s="84">
        <v>0</v>
      </c>
      <c r="AT22" s="84" t="s">
        <v>137</v>
      </c>
      <c r="AU22" s="83"/>
    </row>
    <row r="23" spans="1:47" ht="15.75" customHeight="1">
      <c r="A23" s="31">
        <v>15</v>
      </c>
      <c r="B23" s="73">
        <f>IF('DAFTAR SISWA'!B22="","",'DAFTAR SISWA'!B22)</f>
        <v>1397</v>
      </c>
      <c r="C23" s="73" t="str">
        <f>IF('DAFTAR SISWA'!C22="","",'DAFTAR SISWA'!C22)</f>
        <v>FIRDA NUR SAFITRI</v>
      </c>
      <c r="D23" s="75" t="s">
        <v>37</v>
      </c>
      <c r="E23" s="228">
        <v>82</v>
      </c>
      <c r="F23" s="228">
        <v>84</v>
      </c>
      <c r="G23" s="228">
        <v>83</v>
      </c>
      <c r="H23" s="229">
        <v>79</v>
      </c>
      <c r="I23" s="230">
        <v>83</v>
      </c>
      <c r="J23" s="231">
        <v>76</v>
      </c>
      <c r="K23" s="228">
        <v>78</v>
      </c>
      <c r="L23" s="230">
        <v>82</v>
      </c>
      <c r="M23" s="228">
        <v>77</v>
      </c>
      <c r="N23" s="232">
        <v>83</v>
      </c>
      <c r="O23" s="228">
        <v>84</v>
      </c>
      <c r="P23" s="228"/>
      <c r="Q23" s="228"/>
      <c r="R23" s="228"/>
      <c r="S23" s="228">
        <v>79</v>
      </c>
      <c r="T23" s="228">
        <v>80</v>
      </c>
      <c r="U23" s="228">
        <v>83</v>
      </c>
      <c r="V23" s="233">
        <v>85</v>
      </c>
      <c r="W23" s="228">
        <v>79</v>
      </c>
      <c r="X23" s="228"/>
      <c r="Y23" s="228"/>
      <c r="Z23" s="228"/>
      <c r="AA23" s="228"/>
      <c r="AB23" s="228"/>
      <c r="AC23" s="232">
        <v>82</v>
      </c>
      <c r="AD23" s="82">
        <f t="shared" si="1"/>
        <v>81.117647058823536</v>
      </c>
      <c r="AE23" s="83">
        <f t="shared" si="2"/>
        <v>1379</v>
      </c>
      <c r="AF23" s="83">
        <f t="shared" si="3"/>
        <v>17</v>
      </c>
      <c r="AG23" s="83"/>
      <c r="AH23" s="83"/>
      <c r="AI23" s="83"/>
      <c r="AJ23" s="85"/>
      <c r="AK23" s="85"/>
      <c r="AL23" s="85"/>
      <c r="AM23" s="85"/>
      <c r="AN23" s="84" t="s">
        <v>136</v>
      </c>
      <c r="AO23" s="84" t="s">
        <v>136</v>
      </c>
      <c r="AP23" s="84" t="s">
        <v>136</v>
      </c>
      <c r="AQ23" s="84">
        <v>1</v>
      </c>
      <c r="AR23" s="84">
        <v>0</v>
      </c>
      <c r="AS23" s="84">
        <v>0</v>
      </c>
      <c r="AT23" s="84" t="s">
        <v>137</v>
      </c>
      <c r="AU23" s="83"/>
    </row>
    <row r="24" spans="1:47" ht="15.75" customHeight="1">
      <c r="A24" s="31">
        <v>16</v>
      </c>
      <c r="B24" s="73">
        <f>IF('DAFTAR SISWA'!B23="","",'DAFTAR SISWA'!B23)</f>
        <v>1398</v>
      </c>
      <c r="C24" s="73" t="str">
        <f>IF('DAFTAR SISWA'!C23="","",'DAFTAR SISWA'!C23)</f>
        <v>IVADHA YUNICA PUTRI</v>
      </c>
      <c r="D24" s="75" t="s">
        <v>45</v>
      </c>
      <c r="E24" s="228">
        <v>80</v>
      </c>
      <c r="F24" s="228">
        <v>87</v>
      </c>
      <c r="G24" s="228">
        <v>84</v>
      </c>
      <c r="H24" s="229">
        <v>82</v>
      </c>
      <c r="I24" s="230">
        <v>87</v>
      </c>
      <c r="J24" s="231">
        <v>76</v>
      </c>
      <c r="K24" s="228">
        <v>76</v>
      </c>
      <c r="L24" s="230">
        <v>83</v>
      </c>
      <c r="M24" s="228">
        <v>84</v>
      </c>
      <c r="N24" s="232">
        <v>83</v>
      </c>
      <c r="O24" s="228">
        <v>88</v>
      </c>
      <c r="P24" s="228"/>
      <c r="Q24" s="228"/>
      <c r="R24" s="228"/>
      <c r="S24" s="228">
        <v>83</v>
      </c>
      <c r="T24" s="228">
        <v>80</v>
      </c>
      <c r="U24" s="228">
        <v>84</v>
      </c>
      <c r="V24" s="233">
        <v>89</v>
      </c>
      <c r="W24" s="228">
        <v>85</v>
      </c>
      <c r="X24" s="228"/>
      <c r="Y24" s="228"/>
      <c r="Z24" s="228"/>
      <c r="AA24" s="228"/>
      <c r="AB24" s="228"/>
      <c r="AC24" s="232">
        <v>84</v>
      </c>
      <c r="AD24" s="82">
        <f t="shared" si="1"/>
        <v>83.235294117647058</v>
      </c>
      <c r="AE24" s="83">
        <f t="shared" si="2"/>
        <v>1415</v>
      </c>
      <c r="AF24" s="83">
        <f t="shared" si="3"/>
        <v>2</v>
      </c>
      <c r="AG24" s="83"/>
      <c r="AH24" s="83"/>
      <c r="AI24" s="83"/>
      <c r="AJ24" s="85"/>
      <c r="AK24" s="85"/>
      <c r="AL24" s="85"/>
      <c r="AM24" s="85"/>
      <c r="AN24" s="84" t="s">
        <v>136</v>
      </c>
      <c r="AO24" s="84" t="s">
        <v>136</v>
      </c>
      <c r="AP24" s="84" t="s">
        <v>136</v>
      </c>
      <c r="AQ24" s="84">
        <v>0</v>
      </c>
      <c r="AR24" s="84">
        <v>0</v>
      </c>
      <c r="AS24" s="84">
        <v>1</v>
      </c>
      <c r="AT24" s="84" t="s">
        <v>137</v>
      </c>
      <c r="AU24" s="83"/>
    </row>
    <row r="25" spans="1:47" ht="15.75" customHeight="1">
      <c r="A25" s="31">
        <v>17</v>
      </c>
      <c r="B25" s="73">
        <f>IF('DAFTAR SISWA'!B24="","",'DAFTAR SISWA'!B24)</f>
        <v>1399</v>
      </c>
      <c r="C25" s="73" t="str">
        <f>IF('DAFTAR SISWA'!C24="","",'DAFTAR SISWA'!C24)</f>
        <v>JEPRI SAFRUDIN</v>
      </c>
      <c r="D25" s="75" t="s">
        <v>37</v>
      </c>
      <c r="E25" s="228">
        <v>80</v>
      </c>
      <c r="F25" s="228">
        <v>87</v>
      </c>
      <c r="G25" s="228">
        <v>88</v>
      </c>
      <c r="H25" s="229">
        <v>82</v>
      </c>
      <c r="I25" s="230">
        <v>83</v>
      </c>
      <c r="J25" s="231">
        <v>76</v>
      </c>
      <c r="K25" s="228">
        <v>76</v>
      </c>
      <c r="L25" s="230">
        <v>82</v>
      </c>
      <c r="M25" s="228">
        <v>83</v>
      </c>
      <c r="N25" s="232">
        <v>80</v>
      </c>
      <c r="O25" s="228">
        <v>85</v>
      </c>
      <c r="P25" s="228"/>
      <c r="Q25" s="228"/>
      <c r="R25" s="228"/>
      <c r="S25" s="228">
        <v>81</v>
      </c>
      <c r="T25" s="228">
        <v>83</v>
      </c>
      <c r="U25" s="228">
        <v>84</v>
      </c>
      <c r="V25" s="233">
        <v>80</v>
      </c>
      <c r="W25" s="228">
        <v>79</v>
      </c>
      <c r="X25" s="228"/>
      <c r="Y25" s="228"/>
      <c r="Z25" s="228"/>
      <c r="AA25" s="228"/>
      <c r="AB25" s="228"/>
      <c r="AC25" s="232">
        <v>84</v>
      </c>
      <c r="AD25" s="82">
        <f t="shared" si="1"/>
        <v>81.941176470588232</v>
      </c>
      <c r="AE25" s="83">
        <f t="shared" si="2"/>
        <v>1393</v>
      </c>
      <c r="AF25" s="83">
        <f t="shared" si="3"/>
        <v>9</v>
      </c>
      <c r="AG25" s="83"/>
      <c r="AH25" s="83"/>
      <c r="AI25" s="83"/>
      <c r="AJ25" s="85"/>
      <c r="AK25" s="85"/>
      <c r="AL25" s="85"/>
      <c r="AM25" s="85"/>
      <c r="AN25" s="84" t="s">
        <v>136</v>
      </c>
      <c r="AO25" s="84" t="s">
        <v>136</v>
      </c>
      <c r="AP25" s="84" t="s">
        <v>136</v>
      </c>
      <c r="AQ25" s="84">
        <v>1</v>
      </c>
      <c r="AR25" s="84">
        <v>0</v>
      </c>
      <c r="AS25" s="84">
        <v>1</v>
      </c>
      <c r="AT25" s="84" t="s">
        <v>137</v>
      </c>
      <c r="AU25" s="83"/>
    </row>
    <row r="26" spans="1:47" ht="15.75" customHeight="1">
      <c r="A26" s="31">
        <v>18</v>
      </c>
      <c r="B26" s="73">
        <f>IF('DAFTAR SISWA'!B25="","",'DAFTAR SISWA'!B25)</f>
        <v>1400</v>
      </c>
      <c r="C26" s="73" t="str">
        <f>IF('DAFTAR SISWA'!C25="","",'DAFTAR SISWA'!C25)</f>
        <v>JOHAN FEBRIYANTO</v>
      </c>
      <c r="D26" s="75" t="s">
        <v>37</v>
      </c>
      <c r="E26" s="228">
        <v>80</v>
      </c>
      <c r="F26" s="228">
        <v>86</v>
      </c>
      <c r="G26" s="228">
        <v>85</v>
      </c>
      <c r="H26" s="229">
        <v>82</v>
      </c>
      <c r="I26" s="230">
        <v>87</v>
      </c>
      <c r="J26" s="231">
        <v>76</v>
      </c>
      <c r="K26" s="228">
        <v>76</v>
      </c>
      <c r="L26" s="230">
        <v>83</v>
      </c>
      <c r="M26" s="228">
        <v>83</v>
      </c>
      <c r="N26" s="232">
        <v>82</v>
      </c>
      <c r="O26" s="228">
        <v>85</v>
      </c>
      <c r="P26" s="228"/>
      <c r="Q26" s="228"/>
      <c r="R26" s="228"/>
      <c r="S26" s="228">
        <v>80</v>
      </c>
      <c r="T26" s="228">
        <v>84</v>
      </c>
      <c r="U26" s="228">
        <v>83</v>
      </c>
      <c r="V26" s="233">
        <v>81</v>
      </c>
      <c r="W26" s="228">
        <v>80</v>
      </c>
      <c r="X26" s="228"/>
      <c r="Y26" s="228"/>
      <c r="Z26" s="228"/>
      <c r="AA26" s="228"/>
      <c r="AB26" s="228"/>
      <c r="AC26" s="232">
        <v>82</v>
      </c>
      <c r="AD26" s="82">
        <f t="shared" si="1"/>
        <v>82.058823529411768</v>
      </c>
      <c r="AE26" s="83">
        <f t="shared" si="2"/>
        <v>1395</v>
      </c>
      <c r="AF26" s="83">
        <f t="shared" si="3"/>
        <v>7</v>
      </c>
      <c r="AG26" s="83"/>
      <c r="AH26" s="83"/>
      <c r="AI26" s="83"/>
      <c r="AJ26" s="85"/>
      <c r="AK26" s="85"/>
      <c r="AL26" s="85"/>
      <c r="AM26" s="85"/>
      <c r="AN26" s="84" t="s">
        <v>136</v>
      </c>
      <c r="AO26" s="84" t="s">
        <v>136</v>
      </c>
      <c r="AP26" s="84" t="s">
        <v>136</v>
      </c>
      <c r="AQ26" s="84">
        <v>1</v>
      </c>
      <c r="AR26" s="84">
        <v>0</v>
      </c>
      <c r="AS26" s="84">
        <v>0</v>
      </c>
      <c r="AT26" s="84" t="s">
        <v>137</v>
      </c>
      <c r="AU26" s="83"/>
    </row>
    <row r="27" spans="1:47" ht="15.75" customHeight="1">
      <c r="A27" s="31">
        <v>19</v>
      </c>
      <c r="B27" s="73">
        <f>IF('DAFTAR SISWA'!B26="","",'DAFTAR SISWA'!B26)</f>
        <v>1401</v>
      </c>
      <c r="C27" s="73" t="str">
        <f>IF('DAFTAR SISWA'!C26="","",'DAFTAR SISWA'!C26)</f>
        <v>KHUSNAYLI NUR KHAYROYYAROH</v>
      </c>
      <c r="D27" s="75" t="s">
        <v>37</v>
      </c>
      <c r="E27" s="228">
        <v>80</v>
      </c>
      <c r="F27" s="228">
        <v>87</v>
      </c>
      <c r="G27" s="228">
        <v>85</v>
      </c>
      <c r="H27" s="229">
        <v>81</v>
      </c>
      <c r="I27" s="230">
        <v>83</v>
      </c>
      <c r="J27" s="231">
        <v>76</v>
      </c>
      <c r="K27" s="228">
        <v>78</v>
      </c>
      <c r="L27" s="230">
        <v>80</v>
      </c>
      <c r="M27" s="228">
        <v>84</v>
      </c>
      <c r="N27" s="232">
        <v>80</v>
      </c>
      <c r="O27" s="228">
        <v>88</v>
      </c>
      <c r="P27" s="228"/>
      <c r="Q27" s="228"/>
      <c r="R27" s="228"/>
      <c r="S27" s="228">
        <v>82</v>
      </c>
      <c r="T27" s="228">
        <v>81</v>
      </c>
      <c r="U27" s="228">
        <v>84</v>
      </c>
      <c r="V27" s="233">
        <v>89</v>
      </c>
      <c r="W27" s="228">
        <v>82</v>
      </c>
      <c r="X27" s="228"/>
      <c r="Y27" s="228"/>
      <c r="Z27" s="228"/>
      <c r="AA27" s="228"/>
      <c r="AB27" s="228"/>
      <c r="AC27" s="232">
        <v>82</v>
      </c>
      <c r="AD27" s="82">
        <f t="shared" si="1"/>
        <v>82.470588235294116</v>
      </c>
      <c r="AE27" s="83">
        <f t="shared" si="2"/>
        <v>1402</v>
      </c>
      <c r="AF27" s="83">
        <f t="shared" si="3"/>
        <v>4</v>
      </c>
      <c r="AG27" s="83"/>
      <c r="AH27" s="83"/>
      <c r="AI27" s="83"/>
      <c r="AJ27" s="85"/>
      <c r="AK27" s="85"/>
      <c r="AL27" s="85"/>
      <c r="AM27" s="85"/>
      <c r="AN27" s="84" t="s">
        <v>136</v>
      </c>
      <c r="AO27" s="84" t="s">
        <v>136</v>
      </c>
      <c r="AP27" s="84" t="s">
        <v>136</v>
      </c>
      <c r="AQ27" s="84">
        <v>0</v>
      </c>
      <c r="AR27" s="84">
        <v>1</v>
      </c>
      <c r="AS27" s="84">
        <v>0</v>
      </c>
      <c r="AT27" s="84" t="s">
        <v>137</v>
      </c>
      <c r="AU27" s="83"/>
    </row>
    <row r="28" spans="1:47" ht="15.75" customHeight="1">
      <c r="A28" s="31">
        <v>20</v>
      </c>
      <c r="B28" s="73">
        <f>IF('DAFTAR SISWA'!B27="","",'DAFTAR SISWA'!B27)</f>
        <v>1402</v>
      </c>
      <c r="C28" s="73" t="str">
        <f>IF('DAFTAR SISWA'!C27="","",'DAFTAR SISWA'!C27)</f>
        <v>LULUK MURWATI</v>
      </c>
      <c r="D28" s="75" t="s">
        <v>37</v>
      </c>
      <c r="E28" s="228">
        <v>82</v>
      </c>
      <c r="F28" s="228">
        <v>85</v>
      </c>
      <c r="G28" s="228">
        <v>81</v>
      </c>
      <c r="H28" s="229">
        <v>80</v>
      </c>
      <c r="I28" s="230">
        <v>79</v>
      </c>
      <c r="J28" s="231">
        <v>77</v>
      </c>
      <c r="K28" s="228">
        <v>77</v>
      </c>
      <c r="L28" s="230">
        <v>78</v>
      </c>
      <c r="M28" s="228">
        <v>76</v>
      </c>
      <c r="N28" s="232">
        <v>80</v>
      </c>
      <c r="O28" s="228">
        <v>80</v>
      </c>
      <c r="P28" s="228"/>
      <c r="Q28" s="228"/>
      <c r="R28" s="228"/>
      <c r="S28" s="228">
        <v>80</v>
      </c>
      <c r="T28" s="228">
        <v>81</v>
      </c>
      <c r="U28" s="228">
        <v>85</v>
      </c>
      <c r="V28" s="233">
        <v>87</v>
      </c>
      <c r="W28" s="228">
        <v>79</v>
      </c>
      <c r="X28" s="228"/>
      <c r="Y28" s="228"/>
      <c r="Z28" s="228"/>
      <c r="AA28" s="228"/>
      <c r="AB28" s="228"/>
      <c r="AC28" s="232">
        <v>76</v>
      </c>
      <c r="AD28" s="82">
        <f t="shared" si="1"/>
        <v>80.17647058823529</v>
      </c>
      <c r="AE28" s="83">
        <f t="shared" si="2"/>
        <v>1363</v>
      </c>
      <c r="AF28" s="83">
        <f t="shared" si="3"/>
        <v>31</v>
      </c>
      <c r="AG28" s="83"/>
      <c r="AH28" s="83"/>
      <c r="AI28" s="83"/>
      <c r="AJ28" s="85"/>
      <c r="AK28" s="85"/>
      <c r="AL28" s="85"/>
      <c r="AM28" s="85"/>
      <c r="AN28" s="84" t="s">
        <v>136</v>
      </c>
      <c r="AO28" s="84" t="s">
        <v>136</v>
      </c>
      <c r="AP28" s="84" t="s">
        <v>136</v>
      </c>
      <c r="AQ28" s="84">
        <v>1</v>
      </c>
      <c r="AR28" s="84">
        <v>0</v>
      </c>
      <c r="AS28" s="84">
        <v>0</v>
      </c>
      <c r="AT28" s="84" t="s">
        <v>137</v>
      </c>
      <c r="AU28" s="83"/>
    </row>
    <row r="29" spans="1:47" ht="15.75" customHeight="1">
      <c r="A29" s="31">
        <v>21</v>
      </c>
      <c r="B29" s="73">
        <f>IF('DAFTAR SISWA'!B28="","",'DAFTAR SISWA'!B28)</f>
        <v>1403</v>
      </c>
      <c r="C29" s="73" t="str">
        <f>IF('DAFTAR SISWA'!C28="","",'DAFTAR SISWA'!C28)</f>
        <v>LUSIYANA VEBIYANTI</v>
      </c>
      <c r="D29" s="75" t="s">
        <v>37</v>
      </c>
      <c r="E29" s="228">
        <v>84</v>
      </c>
      <c r="F29" s="228">
        <v>82</v>
      </c>
      <c r="G29" s="228">
        <v>80</v>
      </c>
      <c r="H29" s="229">
        <v>79</v>
      </c>
      <c r="I29" s="230">
        <v>80</v>
      </c>
      <c r="J29" s="231">
        <v>76</v>
      </c>
      <c r="K29" s="228">
        <v>78</v>
      </c>
      <c r="L29" s="230">
        <v>77</v>
      </c>
      <c r="M29" s="228">
        <v>76</v>
      </c>
      <c r="N29" s="232">
        <v>77</v>
      </c>
      <c r="O29" s="228">
        <v>80</v>
      </c>
      <c r="P29" s="228"/>
      <c r="Q29" s="228"/>
      <c r="R29" s="228"/>
      <c r="S29" s="228">
        <v>81</v>
      </c>
      <c r="T29" s="228">
        <v>81</v>
      </c>
      <c r="U29" s="228">
        <v>83</v>
      </c>
      <c r="V29" s="233">
        <v>86</v>
      </c>
      <c r="W29" s="228">
        <v>80</v>
      </c>
      <c r="X29" s="228"/>
      <c r="Y29" s="228"/>
      <c r="Z29" s="228"/>
      <c r="AA29" s="228"/>
      <c r="AB29" s="228"/>
      <c r="AC29" s="232">
        <v>76</v>
      </c>
      <c r="AD29" s="82">
        <f t="shared" si="1"/>
        <v>79.764705882352942</v>
      </c>
      <c r="AE29" s="83">
        <f t="shared" si="2"/>
        <v>1356</v>
      </c>
      <c r="AF29" s="83">
        <f t="shared" si="3"/>
        <v>37</v>
      </c>
      <c r="AG29" s="83"/>
      <c r="AH29" s="83"/>
      <c r="AI29" s="83"/>
      <c r="AJ29" s="85"/>
      <c r="AK29" s="85"/>
      <c r="AL29" s="85"/>
      <c r="AM29" s="85"/>
      <c r="AN29" s="84" t="s">
        <v>136</v>
      </c>
      <c r="AO29" s="84" t="s">
        <v>136</v>
      </c>
      <c r="AP29" s="84" t="s">
        <v>136</v>
      </c>
      <c r="AQ29" s="84">
        <v>0</v>
      </c>
      <c r="AR29" s="84">
        <v>0</v>
      </c>
      <c r="AS29" s="84">
        <v>0</v>
      </c>
      <c r="AT29" s="84" t="s">
        <v>137</v>
      </c>
      <c r="AU29" s="83"/>
    </row>
    <row r="30" spans="1:47" ht="15.75" customHeight="1">
      <c r="A30" s="106">
        <v>22</v>
      </c>
      <c r="B30" s="107">
        <f>IF('DAFTAR SISWA'!B29="","",'DAFTAR SISWA'!B29)</f>
        <v>1404</v>
      </c>
      <c r="C30" s="107" t="str">
        <f>IF('DAFTAR SISWA'!C29="","",'DAFTAR SISWA'!C29)</f>
        <v>MELLA MUSFIROTUN NIKMAH</v>
      </c>
      <c r="D30" s="108" t="s">
        <v>37</v>
      </c>
      <c r="E30" s="235">
        <v>85</v>
      </c>
      <c r="F30" s="235">
        <v>80</v>
      </c>
      <c r="G30" s="235">
        <v>89</v>
      </c>
      <c r="H30" s="229">
        <v>81</v>
      </c>
      <c r="I30" s="230">
        <v>80</v>
      </c>
      <c r="J30" s="231">
        <v>77</v>
      </c>
      <c r="K30" s="235">
        <v>78</v>
      </c>
      <c r="L30" s="230">
        <v>75</v>
      </c>
      <c r="M30" s="235">
        <v>76</v>
      </c>
      <c r="N30" s="232">
        <v>80</v>
      </c>
      <c r="O30" s="235">
        <v>81</v>
      </c>
      <c r="P30" s="235"/>
      <c r="Q30" s="235"/>
      <c r="R30" s="235"/>
      <c r="S30" s="235">
        <v>78</v>
      </c>
      <c r="T30" s="235">
        <v>80</v>
      </c>
      <c r="U30" s="235">
        <v>83</v>
      </c>
      <c r="V30" s="233">
        <v>87</v>
      </c>
      <c r="W30" s="235">
        <v>77</v>
      </c>
      <c r="X30" s="235"/>
      <c r="Y30" s="235"/>
      <c r="Z30" s="235"/>
      <c r="AA30" s="235"/>
      <c r="AB30" s="235"/>
      <c r="AC30" s="232">
        <v>76</v>
      </c>
      <c r="AD30" s="82">
        <f t="shared" si="1"/>
        <v>80.17647058823529</v>
      </c>
      <c r="AE30" s="83">
        <f t="shared" si="2"/>
        <v>1363</v>
      </c>
      <c r="AF30" s="83">
        <f t="shared" si="3"/>
        <v>31</v>
      </c>
      <c r="AG30" s="109"/>
      <c r="AH30" s="109"/>
      <c r="AI30" s="109"/>
      <c r="AJ30" s="110"/>
      <c r="AK30" s="110"/>
      <c r="AL30" s="110"/>
      <c r="AM30" s="110"/>
      <c r="AN30" s="84" t="s">
        <v>136</v>
      </c>
      <c r="AO30" s="84" t="s">
        <v>136</v>
      </c>
      <c r="AP30" s="84" t="s">
        <v>136</v>
      </c>
      <c r="AQ30" s="111">
        <v>0</v>
      </c>
      <c r="AR30" s="84">
        <v>0</v>
      </c>
      <c r="AS30" s="84">
        <v>0</v>
      </c>
      <c r="AT30" s="84" t="s">
        <v>137</v>
      </c>
      <c r="AU30" s="109"/>
    </row>
    <row r="31" spans="1:47" ht="15.75" customHeight="1">
      <c r="A31" s="31">
        <v>23</v>
      </c>
      <c r="B31" s="73">
        <f>IF('DAFTAR SISWA'!B30="","",'DAFTAR SISWA'!B30)</f>
        <v>1405</v>
      </c>
      <c r="C31" s="73" t="str">
        <f>IF('DAFTAR SISWA'!C30="","",'DAFTAR SISWA'!C30)</f>
        <v>MUHAMMAD A'AN EDITYA</v>
      </c>
      <c r="D31" s="75" t="s">
        <v>37</v>
      </c>
      <c r="E31" s="228">
        <v>82</v>
      </c>
      <c r="F31" s="228">
        <v>83</v>
      </c>
      <c r="G31" s="228">
        <v>89</v>
      </c>
      <c r="H31" s="229">
        <v>80</v>
      </c>
      <c r="I31" s="230">
        <v>79</v>
      </c>
      <c r="J31" s="231">
        <v>76</v>
      </c>
      <c r="K31" s="228">
        <v>76</v>
      </c>
      <c r="L31" s="230">
        <v>75</v>
      </c>
      <c r="M31" s="228">
        <v>76</v>
      </c>
      <c r="N31" s="232">
        <v>80</v>
      </c>
      <c r="O31" s="228">
        <v>81</v>
      </c>
      <c r="P31" s="228"/>
      <c r="Q31" s="228"/>
      <c r="R31" s="228"/>
      <c r="S31" s="228">
        <v>77</v>
      </c>
      <c r="T31" s="228">
        <v>79</v>
      </c>
      <c r="U31" s="228">
        <v>82</v>
      </c>
      <c r="V31" s="233">
        <v>81</v>
      </c>
      <c r="W31" s="228">
        <v>78</v>
      </c>
      <c r="X31" s="228"/>
      <c r="Y31" s="228"/>
      <c r="Z31" s="228"/>
      <c r="AA31" s="228"/>
      <c r="AB31" s="228"/>
      <c r="AC31" s="232">
        <v>76</v>
      </c>
      <c r="AD31" s="82">
        <f t="shared" si="1"/>
        <v>79.411764705882348</v>
      </c>
      <c r="AE31" s="83">
        <f t="shared" si="2"/>
        <v>1350</v>
      </c>
      <c r="AF31" s="83">
        <f t="shared" si="3"/>
        <v>38</v>
      </c>
      <c r="AG31" s="83"/>
      <c r="AH31" s="83"/>
      <c r="AI31" s="83"/>
      <c r="AJ31" s="85"/>
      <c r="AK31" s="85"/>
      <c r="AL31" s="85"/>
      <c r="AM31" s="85"/>
      <c r="AN31" s="84" t="s">
        <v>136</v>
      </c>
      <c r="AO31" s="84" t="s">
        <v>136</v>
      </c>
      <c r="AP31" s="84" t="s">
        <v>136</v>
      </c>
      <c r="AQ31" s="84">
        <v>0</v>
      </c>
      <c r="AR31" s="84">
        <v>0</v>
      </c>
      <c r="AS31" s="84">
        <v>0</v>
      </c>
      <c r="AT31" s="84" t="s">
        <v>137</v>
      </c>
      <c r="AU31" s="83"/>
    </row>
    <row r="32" spans="1:47" ht="15.75" customHeight="1">
      <c r="A32" s="31">
        <v>24</v>
      </c>
      <c r="B32" s="73">
        <f>IF('DAFTAR SISWA'!B31="","",'DAFTAR SISWA'!B31)</f>
        <v>1406</v>
      </c>
      <c r="C32" s="73" t="str">
        <f>IF('DAFTAR SISWA'!C31="","",'DAFTAR SISWA'!C31)</f>
        <v>NOVITA DWICAHYANI</v>
      </c>
      <c r="D32" s="75" t="s">
        <v>45</v>
      </c>
      <c r="E32" s="228">
        <v>83</v>
      </c>
      <c r="F32" s="228">
        <v>78</v>
      </c>
      <c r="G32" s="228">
        <v>89</v>
      </c>
      <c r="H32" s="229">
        <v>79</v>
      </c>
      <c r="I32" s="230">
        <v>79</v>
      </c>
      <c r="J32" s="231">
        <v>77</v>
      </c>
      <c r="K32" s="228">
        <v>85</v>
      </c>
      <c r="L32" s="230">
        <v>77</v>
      </c>
      <c r="M32" s="228">
        <v>77</v>
      </c>
      <c r="N32" s="232">
        <v>81</v>
      </c>
      <c r="O32" s="228">
        <v>83</v>
      </c>
      <c r="P32" s="228"/>
      <c r="Q32" s="228"/>
      <c r="R32" s="228"/>
      <c r="S32" s="228">
        <v>78</v>
      </c>
      <c r="T32" s="228">
        <v>81</v>
      </c>
      <c r="U32" s="228">
        <v>82</v>
      </c>
      <c r="V32" s="233">
        <v>86</v>
      </c>
      <c r="W32" s="228">
        <v>79</v>
      </c>
      <c r="X32" s="228"/>
      <c r="Y32" s="228"/>
      <c r="Z32" s="228"/>
      <c r="AA32" s="228"/>
      <c r="AB32" s="228"/>
      <c r="AC32" s="232">
        <v>78</v>
      </c>
      <c r="AD32" s="82">
        <f t="shared" si="1"/>
        <v>80.705882352941174</v>
      </c>
      <c r="AE32" s="83">
        <f t="shared" si="2"/>
        <v>1372</v>
      </c>
      <c r="AF32" s="83">
        <f t="shared" si="3"/>
        <v>23</v>
      </c>
      <c r="AG32" s="83"/>
      <c r="AH32" s="83"/>
      <c r="AI32" s="83"/>
      <c r="AJ32" s="85"/>
      <c r="AK32" s="85"/>
      <c r="AL32" s="85"/>
      <c r="AM32" s="85"/>
      <c r="AN32" s="84" t="s">
        <v>136</v>
      </c>
      <c r="AO32" s="84" t="s">
        <v>136</v>
      </c>
      <c r="AP32" s="84" t="s">
        <v>136</v>
      </c>
      <c r="AQ32" s="84">
        <v>0</v>
      </c>
      <c r="AR32" s="84">
        <v>0</v>
      </c>
      <c r="AS32" s="84">
        <v>0</v>
      </c>
      <c r="AT32" s="84" t="s">
        <v>137</v>
      </c>
      <c r="AU32" s="83"/>
    </row>
    <row r="33" spans="1:47" ht="15.75" customHeight="1">
      <c r="A33" s="31">
        <v>25</v>
      </c>
      <c r="B33" s="73">
        <f>IF('DAFTAR SISWA'!B32="","",'DAFTAR SISWA'!B32)</f>
        <v>1407</v>
      </c>
      <c r="C33" s="73" t="str">
        <f>IF('DAFTAR SISWA'!C32="","",'DAFTAR SISWA'!C32)</f>
        <v>NUR FAIZAH</v>
      </c>
      <c r="D33" s="75" t="s">
        <v>37</v>
      </c>
      <c r="E33" s="228">
        <v>86</v>
      </c>
      <c r="F33" s="228">
        <v>82</v>
      </c>
      <c r="G33" s="228">
        <v>83</v>
      </c>
      <c r="H33" s="229">
        <v>79</v>
      </c>
      <c r="I33" s="230">
        <v>83</v>
      </c>
      <c r="J33" s="231">
        <v>78</v>
      </c>
      <c r="K33" s="228">
        <v>80</v>
      </c>
      <c r="L33" s="230">
        <v>80</v>
      </c>
      <c r="M33" s="228">
        <v>77</v>
      </c>
      <c r="N33" s="232">
        <v>82</v>
      </c>
      <c r="O33" s="228">
        <v>85</v>
      </c>
      <c r="P33" s="228"/>
      <c r="Q33" s="228"/>
      <c r="R33" s="228"/>
      <c r="S33" s="228">
        <v>82</v>
      </c>
      <c r="T33" s="228">
        <v>79</v>
      </c>
      <c r="U33" s="228">
        <v>85</v>
      </c>
      <c r="V33" s="233">
        <v>90</v>
      </c>
      <c r="W33" s="228">
        <v>82</v>
      </c>
      <c r="X33" s="228"/>
      <c r="Y33" s="228"/>
      <c r="Z33" s="228"/>
      <c r="AA33" s="228"/>
      <c r="AB33" s="228"/>
      <c r="AC33" s="232">
        <v>80</v>
      </c>
      <c r="AD33" s="82">
        <f t="shared" si="1"/>
        <v>81.941176470588232</v>
      </c>
      <c r="AE33" s="83">
        <f t="shared" si="2"/>
        <v>1393</v>
      </c>
      <c r="AF33" s="83">
        <f t="shared" si="3"/>
        <v>9</v>
      </c>
      <c r="AG33" s="83"/>
      <c r="AH33" s="83"/>
      <c r="AI33" s="83"/>
      <c r="AJ33" s="85"/>
      <c r="AK33" s="85"/>
      <c r="AL33" s="85"/>
      <c r="AM33" s="85"/>
      <c r="AN33" s="84" t="s">
        <v>136</v>
      </c>
      <c r="AO33" s="84" t="s">
        <v>136</v>
      </c>
      <c r="AP33" s="84" t="s">
        <v>136</v>
      </c>
      <c r="AQ33" s="84">
        <v>0</v>
      </c>
      <c r="AR33" s="84">
        <v>0</v>
      </c>
      <c r="AS33" s="84">
        <v>0</v>
      </c>
      <c r="AT33" s="84" t="s">
        <v>137</v>
      </c>
      <c r="AU33" s="83"/>
    </row>
    <row r="34" spans="1:47" ht="15.75" customHeight="1">
      <c r="A34" s="31">
        <v>26</v>
      </c>
      <c r="B34" s="73">
        <f>IF('DAFTAR SISWA'!B33="","",'DAFTAR SISWA'!B33)</f>
        <v>1408</v>
      </c>
      <c r="C34" s="73" t="str">
        <f>IF('DAFTAR SISWA'!C33="","",'DAFTAR SISWA'!C33)</f>
        <v>PUPUNG FEBRINA P</v>
      </c>
      <c r="D34" s="75" t="s">
        <v>37</v>
      </c>
      <c r="E34" s="228">
        <v>84</v>
      </c>
      <c r="F34" s="228">
        <v>83</v>
      </c>
      <c r="G34" s="228">
        <v>86</v>
      </c>
      <c r="H34" s="229">
        <v>79</v>
      </c>
      <c r="I34" s="230">
        <v>87</v>
      </c>
      <c r="J34" s="231">
        <v>82</v>
      </c>
      <c r="K34" s="228">
        <v>77</v>
      </c>
      <c r="L34" s="230">
        <v>79</v>
      </c>
      <c r="M34" s="228">
        <v>76</v>
      </c>
      <c r="N34" s="232">
        <v>77</v>
      </c>
      <c r="O34" s="228">
        <v>82</v>
      </c>
      <c r="P34" s="228"/>
      <c r="Q34" s="228"/>
      <c r="R34" s="228"/>
      <c r="S34" s="228">
        <v>86</v>
      </c>
      <c r="T34" s="228">
        <v>83</v>
      </c>
      <c r="U34" s="228">
        <v>83</v>
      </c>
      <c r="V34" s="233">
        <v>87</v>
      </c>
      <c r="W34" s="228">
        <v>80</v>
      </c>
      <c r="X34" s="228"/>
      <c r="Y34" s="228"/>
      <c r="Z34" s="228"/>
      <c r="AA34" s="228"/>
      <c r="AB34" s="228"/>
      <c r="AC34" s="232">
        <v>76</v>
      </c>
      <c r="AD34" s="82">
        <f t="shared" si="1"/>
        <v>81.588235294117652</v>
      </c>
      <c r="AE34" s="83">
        <f t="shared" si="2"/>
        <v>1387</v>
      </c>
      <c r="AF34" s="83">
        <f t="shared" si="3"/>
        <v>13</v>
      </c>
      <c r="AG34" s="83"/>
      <c r="AH34" s="83"/>
      <c r="AI34" s="83"/>
      <c r="AJ34" s="85"/>
      <c r="AK34" s="85"/>
      <c r="AL34" s="85"/>
      <c r="AM34" s="85"/>
      <c r="AN34" s="84" t="s">
        <v>136</v>
      </c>
      <c r="AO34" s="84" t="s">
        <v>136</v>
      </c>
      <c r="AP34" s="84" t="s">
        <v>136</v>
      </c>
      <c r="AQ34" s="84">
        <v>0</v>
      </c>
      <c r="AR34" s="84">
        <v>0</v>
      </c>
      <c r="AS34" s="84">
        <v>0</v>
      </c>
      <c r="AT34" s="84" t="s">
        <v>137</v>
      </c>
      <c r="AU34" s="83"/>
    </row>
    <row r="35" spans="1:47" ht="15.75" customHeight="1">
      <c r="A35" s="31">
        <v>27</v>
      </c>
      <c r="B35" s="73">
        <f>IF('DAFTAR SISWA'!B34="","",'DAFTAR SISWA'!B34)</f>
        <v>1409</v>
      </c>
      <c r="C35" s="73" t="str">
        <f>IF('DAFTAR SISWA'!C34="","",'DAFTAR SISWA'!C34)</f>
        <v>RETNO ZULI YANTI</v>
      </c>
      <c r="D35" s="75" t="s">
        <v>37</v>
      </c>
      <c r="E35" s="228">
        <v>85</v>
      </c>
      <c r="F35" s="228">
        <v>79</v>
      </c>
      <c r="G35" s="228">
        <v>86</v>
      </c>
      <c r="H35" s="229">
        <v>79</v>
      </c>
      <c r="I35" s="230">
        <v>83</v>
      </c>
      <c r="J35" s="231">
        <v>75</v>
      </c>
      <c r="K35" s="228">
        <v>79</v>
      </c>
      <c r="L35" s="230">
        <v>80</v>
      </c>
      <c r="M35" s="228">
        <v>77</v>
      </c>
      <c r="N35" s="232">
        <v>83</v>
      </c>
      <c r="O35" s="228">
        <v>80</v>
      </c>
      <c r="P35" s="228"/>
      <c r="Q35" s="228"/>
      <c r="R35" s="228"/>
      <c r="S35" s="228">
        <v>79</v>
      </c>
      <c r="T35" s="228">
        <v>83</v>
      </c>
      <c r="U35" s="228">
        <v>84</v>
      </c>
      <c r="V35" s="233">
        <v>84</v>
      </c>
      <c r="W35" s="228">
        <v>82</v>
      </c>
      <c r="X35" s="228"/>
      <c r="Y35" s="228"/>
      <c r="Z35" s="228"/>
      <c r="AA35" s="228"/>
      <c r="AB35" s="228"/>
      <c r="AC35" s="232">
        <v>78</v>
      </c>
      <c r="AD35" s="82">
        <f t="shared" si="1"/>
        <v>80.941176470588232</v>
      </c>
      <c r="AE35" s="83">
        <f t="shared" si="2"/>
        <v>1376</v>
      </c>
      <c r="AF35" s="83">
        <f t="shared" si="3"/>
        <v>20</v>
      </c>
      <c r="AG35" s="83"/>
      <c r="AH35" s="83"/>
      <c r="AI35" s="83"/>
      <c r="AJ35" s="85"/>
      <c r="AK35" s="85"/>
      <c r="AL35" s="85"/>
      <c r="AM35" s="85"/>
      <c r="AN35" s="84" t="s">
        <v>136</v>
      </c>
      <c r="AO35" s="84" t="s">
        <v>136</v>
      </c>
      <c r="AP35" s="84" t="s">
        <v>136</v>
      </c>
      <c r="AQ35" s="84">
        <v>0</v>
      </c>
      <c r="AR35" s="84">
        <v>0</v>
      </c>
      <c r="AS35" s="84">
        <v>0</v>
      </c>
      <c r="AT35" s="84" t="s">
        <v>137</v>
      </c>
      <c r="AU35" s="83"/>
    </row>
    <row r="36" spans="1:47" ht="15.75" customHeight="1">
      <c r="A36" s="31">
        <v>28</v>
      </c>
      <c r="B36" s="73">
        <f>IF('DAFTAR SISWA'!B35="","",'DAFTAR SISWA'!B35)</f>
        <v>1410</v>
      </c>
      <c r="C36" s="73" t="str">
        <f>IF('DAFTAR SISWA'!C35="","",'DAFTAR SISWA'!C35)</f>
        <v>RINI IRMAWATI</v>
      </c>
      <c r="D36" s="75" t="s">
        <v>37</v>
      </c>
      <c r="E36" s="228">
        <v>83</v>
      </c>
      <c r="F36" s="228">
        <v>77</v>
      </c>
      <c r="G36" s="228">
        <v>79</v>
      </c>
      <c r="H36" s="229">
        <v>81</v>
      </c>
      <c r="I36" s="230">
        <v>81</v>
      </c>
      <c r="J36" s="231">
        <v>80</v>
      </c>
      <c r="K36" s="228">
        <v>76</v>
      </c>
      <c r="L36" s="230">
        <v>77</v>
      </c>
      <c r="M36" s="228">
        <v>76</v>
      </c>
      <c r="N36" s="232">
        <v>77</v>
      </c>
      <c r="O36" s="228">
        <v>80</v>
      </c>
      <c r="P36" s="228"/>
      <c r="Q36" s="228"/>
      <c r="R36" s="228"/>
      <c r="S36" s="228">
        <v>78</v>
      </c>
      <c r="T36" s="228">
        <v>88</v>
      </c>
      <c r="U36" s="228">
        <v>84</v>
      </c>
      <c r="V36" s="233">
        <v>90</v>
      </c>
      <c r="W36" s="228">
        <v>78</v>
      </c>
      <c r="X36" s="228"/>
      <c r="Y36" s="228"/>
      <c r="Z36" s="228"/>
      <c r="AA36" s="228"/>
      <c r="AB36" s="228"/>
      <c r="AC36" s="232">
        <v>76</v>
      </c>
      <c r="AD36" s="82">
        <f t="shared" si="1"/>
        <v>80.058823529411768</v>
      </c>
      <c r="AE36" s="83">
        <f t="shared" si="2"/>
        <v>1361</v>
      </c>
      <c r="AF36" s="83">
        <f t="shared" si="3"/>
        <v>33</v>
      </c>
      <c r="AG36" s="83"/>
      <c r="AH36" s="83"/>
      <c r="AI36" s="83"/>
      <c r="AJ36" s="85"/>
      <c r="AK36" s="85"/>
      <c r="AL36" s="85"/>
      <c r="AM36" s="85"/>
      <c r="AN36" s="84" t="s">
        <v>136</v>
      </c>
      <c r="AO36" s="84" t="s">
        <v>136</v>
      </c>
      <c r="AP36" s="84" t="s">
        <v>136</v>
      </c>
      <c r="AQ36" s="84">
        <v>2</v>
      </c>
      <c r="AR36" s="84">
        <v>0</v>
      </c>
      <c r="AS36" s="84">
        <v>0</v>
      </c>
      <c r="AT36" s="84" t="s">
        <v>137</v>
      </c>
      <c r="AU36" s="83"/>
    </row>
    <row r="37" spans="1:47" ht="15.75" customHeight="1">
      <c r="A37" s="31">
        <v>29</v>
      </c>
      <c r="B37" s="73">
        <f>IF('DAFTAR SISWA'!B36="","",'DAFTAR SISWA'!B36)</f>
        <v>1411</v>
      </c>
      <c r="C37" s="73" t="str">
        <f>IF('DAFTAR SISWA'!C36="","",'DAFTAR SISWA'!C36)</f>
        <v>RISA ALFIONITA</v>
      </c>
      <c r="D37" s="75" t="s">
        <v>37</v>
      </c>
      <c r="E37" s="228">
        <v>84</v>
      </c>
      <c r="F37" s="228">
        <v>77</v>
      </c>
      <c r="G37" s="228">
        <v>88</v>
      </c>
      <c r="H37" s="229">
        <v>80</v>
      </c>
      <c r="I37" s="230">
        <v>86</v>
      </c>
      <c r="J37" s="231">
        <v>76</v>
      </c>
      <c r="K37" s="228">
        <v>83</v>
      </c>
      <c r="L37" s="230">
        <v>76</v>
      </c>
      <c r="M37" s="228">
        <v>79</v>
      </c>
      <c r="N37" s="232">
        <v>82</v>
      </c>
      <c r="O37" s="228">
        <v>82</v>
      </c>
      <c r="P37" s="228"/>
      <c r="Q37" s="228"/>
      <c r="R37" s="228"/>
      <c r="S37" s="228">
        <v>79</v>
      </c>
      <c r="T37" s="228">
        <v>82</v>
      </c>
      <c r="U37" s="228">
        <v>86</v>
      </c>
      <c r="V37" s="233">
        <v>85</v>
      </c>
      <c r="W37" s="228">
        <v>80</v>
      </c>
      <c r="X37" s="228"/>
      <c r="Y37" s="228"/>
      <c r="Z37" s="228"/>
      <c r="AA37" s="228"/>
      <c r="AB37" s="228"/>
      <c r="AC37" s="232">
        <v>76</v>
      </c>
      <c r="AD37" s="82">
        <f t="shared" si="1"/>
        <v>81.235294117647058</v>
      </c>
      <c r="AE37" s="83">
        <f t="shared" si="2"/>
        <v>1381</v>
      </c>
      <c r="AF37" s="83">
        <f t="shared" si="3"/>
        <v>16</v>
      </c>
      <c r="AG37" s="83"/>
      <c r="AH37" s="83"/>
      <c r="AI37" s="83"/>
      <c r="AJ37" s="85"/>
      <c r="AK37" s="85"/>
      <c r="AL37" s="85"/>
      <c r="AM37" s="85"/>
      <c r="AN37" s="84" t="s">
        <v>136</v>
      </c>
      <c r="AO37" s="84" t="s">
        <v>136</v>
      </c>
      <c r="AP37" s="84" t="s">
        <v>136</v>
      </c>
      <c r="AQ37" s="84">
        <v>0</v>
      </c>
      <c r="AR37" s="84">
        <v>1</v>
      </c>
      <c r="AS37" s="84">
        <v>0</v>
      </c>
      <c r="AT37" s="84" t="s">
        <v>137</v>
      </c>
      <c r="AU37" s="83"/>
    </row>
    <row r="38" spans="1:47" ht="15.75" customHeight="1">
      <c r="A38" s="31">
        <v>30</v>
      </c>
      <c r="B38" s="73">
        <f>IF('DAFTAR SISWA'!B37="","",'DAFTAR SISWA'!B37)</f>
        <v>1412</v>
      </c>
      <c r="C38" s="73" t="str">
        <f>IF('DAFTAR SISWA'!C37="","",'DAFTAR SISWA'!C37)</f>
        <v>RISKI NOR TAUFIK HADI HIDAYAT</v>
      </c>
      <c r="D38" s="75" t="s">
        <v>37</v>
      </c>
      <c r="E38" s="228">
        <v>84</v>
      </c>
      <c r="F38" s="228">
        <v>79</v>
      </c>
      <c r="G38" s="228">
        <v>82</v>
      </c>
      <c r="H38" s="229">
        <v>80</v>
      </c>
      <c r="I38" s="230">
        <v>83</v>
      </c>
      <c r="J38" s="231">
        <v>75</v>
      </c>
      <c r="K38" s="228">
        <v>78</v>
      </c>
      <c r="L38" s="230">
        <v>77</v>
      </c>
      <c r="M38" s="228">
        <v>76</v>
      </c>
      <c r="N38" s="232">
        <v>83</v>
      </c>
      <c r="O38" s="228">
        <v>80</v>
      </c>
      <c r="P38" s="228"/>
      <c r="Q38" s="228"/>
      <c r="R38" s="228"/>
      <c r="S38" s="228">
        <v>78</v>
      </c>
      <c r="T38" s="228">
        <v>83</v>
      </c>
      <c r="U38" s="228">
        <v>85</v>
      </c>
      <c r="V38" s="233">
        <v>86</v>
      </c>
      <c r="W38" s="228">
        <v>82</v>
      </c>
      <c r="X38" s="228"/>
      <c r="Y38" s="228"/>
      <c r="Z38" s="228"/>
      <c r="AA38" s="228"/>
      <c r="AB38" s="228"/>
      <c r="AC38" s="232">
        <v>76</v>
      </c>
      <c r="AD38" s="82">
        <f t="shared" si="1"/>
        <v>80.411764705882348</v>
      </c>
      <c r="AE38" s="83">
        <f t="shared" si="2"/>
        <v>1367</v>
      </c>
      <c r="AF38" s="83">
        <f t="shared" si="3"/>
        <v>27</v>
      </c>
      <c r="AG38" s="83"/>
      <c r="AH38" s="83"/>
      <c r="AI38" s="83"/>
      <c r="AJ38" s="85"/>
      <c r="AK38" s="85"/>
      <c r="AL38" s="85"/>
      <c r="AM38" s="85"/>
      <c r="AN38" s="84" t="s">
        <v>136</v>
      </c>
      <c r="AO38" s="84" t="s">
        <v>136</v>
      </c>
      <c r="AP38" s="84" t="s">
        <v>136</v>
      </c>
      <c r="AQ38" s="84">
        <v>5</v>
      </c>
      <c r="AR38" s="84">
        <v>0</v>
      </c>
      <c r="AS38" s="84">
        <v>5</v>
      </c>
      <c r="AT38" s="84" t="s">
        <v>137</v>
      </c>
      <c r="AU38" s="83"/>
    </row>
    <row r="39" spans="1:47" ht="15.75" customHeight="1">
      <c r="A39" s="31">
        <v>31</v>
      </c>
      <c r="B39" s="73">
        <f>IF('DAFTAR SISWA'!B38="","",'DAFTAR SISWA'!B38)</f>
        <v>1413</v>
      </c>
      <c r="C39" s="73" t="str">
        <f>IF('DAFTAR SISWA'!C38="","",'DAFTAR SISWA'!C38)</f>
        <v>SEKHA RATNASARI</v>
      </c>
      <c r="D39" s="75" t="s">
        <v>37</v>
      </c>
      <c r="E39" s="228">
        <v>80</v>
      </c>
      <c r="F39" s="228">
        <v>82</v>
      </c>
      <c r="G39" s="228">
        <v>85</v>
      </c>
      <c r="H39" s="229">
        <v>77</v>
      </c>
      <c r="I39" s="230">
        <v>80</v>
      </c>
      <c r="J39" s="231">
        <v>79</v>
      </c>
      <c r="K39" s="228">
        <v>76</v>
      </c>
      <c r="L39" s="230">
        <v>77</v>
      </c>
      <c r="M39" s="228">
        <v>76</v>
      </c>
      <c r="N39" s="232">
        <v>84</v>
      </c>
      <c r="O39" s="228">
        <v>80</v>
      </c>
      <c r="P39" s="228"/>
      <c r="Q39" s="228"/>
      <c r="R39" s="228"/>
      <c r="S39" s="228">
        <v>79</v>
      </c>
      <c r="T39" s="228">
        <v>80</v>
      </c>
      <c r="U39" s="228">
        <v>82</v>
      </c>
      <c r="V39" s="233">
        <v>86</v>
      </c>
      <c r="W39" s="228">
        <v>80</v>
      </c>
      <c r="X39" s="228"/>
      <c r="Y39" s="228"/>
      <c r="Z39" s="228"/>
      <c r="AA39" s="228"/>
      <c r="AB39" s="228"/>
      <c r="AC39" s="232">
        <v>76</v>
      </c>
      <c r="AD39" s="82">
        <f t="shared" si="1"/>
        <v>79.941176470588232</v>
      </c>
      <c r="AE39" s="83">
        <f t="shared" si="2"/>
        <v>1359</v>
      </c>
      <c r="AF39" s="83">
        <f t="shared" si="3"/>
        <v>35</v>
      </c>
      <c r="AG39" s="83"/>
      <c r="AH39" s="83"/>
      <c r="AI39" s="83"/>
      <c r="AJ39" s="85"/>
      <c r="AK39" s="85"/>
      <c r="AL39" s="85"/>
      <c r="AM39" s="85"/>
      <c r="AN39" s="84" t="s">
        <v>136</v>
      </c>
      <c r="AO39" s="84" t="s">
        <v>136</v>
      </c>
      <c r="AP39" s="84" t="s">
        <v>136</v>
      </c>
      <c r="AQ39" s="84">
        <v>0</v>
      </c>
      <c r="AR39" s="84">
        <v>0</v>
      </c>
      <c r="AS39" s="84">
        <v>0</v>
      </c>
      <c r="AT39" s="84" t="s">
        <v>137</v>
      </c>
      <c r="AU39" s="83"/>
    </row>
    <row r="40" spans="1:47" ht="15.75" customHeight="1">
      <c r="A40" s="31">
        <v>32</v>
      </c>
      <c r="B40" s="73">
        <f>IF('DAFTAR SISWA'!B39="","",'DAFTAR SISWA'!B39)</f>
        <v>1414</v>
      </c>
      <c r="C40" s="73" t="str">
        <f>IF('DAFTAR SISWA'!C39="","",'DAFTAR SISWA'!C39)</f>
        <v>SLAMET DWI PUTRI KURNIA SARI</v>
      </c>
      <c r="D40" s="75" t="s">
        <v>37</v>
      </c>
      <c r="E40" s="228">
        <v>84</v>
      </c>
      <c r="F40" s="228">
        <v>83</v>
      </c>
      <c r="G40" s="228">
        <v>88</v>
      </c>
      <c r="H40" s="229">
        <v>79</v>
      </c>
      <c r="I40" s="230">
        <v>83</v>
      </c>
      <c r="J40" s="231">
        <v>78</v>
      </c>
      <c r="K40" s="228">
        <v>82</v>
      </c>
      <c r="L40" s="230">
        <v>77</v>
      </c>
      <c r="M40" s="228">
        <v>77</v>
      </c>
      <c r="N40" s="232">
        <v>83</v>
      </c>
      <c r="O40" s="228">
        <v>80</v>
      </c>
      <c r="P40" s="228"/>
      <c r="Q40" s="228"/>
      <c r="R40" s="228"/>
      <c r="S40" s="228">
        <v>78</v>
      </c>
      <c r="T40" s="228">
        <v>80</v>
      </c>
      <c r="U40" s="228">
        <v>82</v>
      </c>
      <c r="V40" s="233">
        <v>88</v>
      </c>
      <c r="W40" s="228">
        <v>78</v>
      </c>
      <c r="X40" s="228"/>
      <c r="Y40" s="228"/>
      <c r="Z40" s="228"/>
      <c r="AA40" s="228"/>
      <c r="AB40" s="228"/>
      <c r="AC40" s="232">
        <v>78</v>
      </c>
      <c r="AD40" s="82">
        <f t="shared" si="1"/>
        <v>81.058823529411768</v>
      </c>
      <c r="AE40" s="83">
        <f t="shared" si="2"/>
        <v>1378</v>
      </c>
      <c r="AF40" s="83">
        <f t="shared" si="3"/>
        <v>19</v>
      </c>
      <c r="AG40" s="83"/>
      <c r="AH40" s="83"/>
      <c r="AI40" s="83"/>
      <c r="AJ40" s="85"/>
      <c r="AK40" s="85"/>
      <c r="AL40" s="85"/>
      <c r="AM40" s="85"/>
      <c r="AN40" s="84" t="s">
        <v>136</v>
      </c>
      <c r="AO40" s="84" t="s">
        <v>136</v>
      </c>
      <c r="AP40" s="84" t="s">
        <v>136</v>
      </c>
      <c r="AQ40" s="84">
        <v>0</v>
      </c>
      <c r="AR40" s="84">
        <v>0</v>
      </c>
      <c r="AS40" s="84">
        <v>0</v>
      </c>
      <c r="AT40" s="84" t="s">
        <v>137</v>
      </c>
      <c r="AU40" s="83"/>
    </row>
    <row r="41" spans="1:47" ht="15.75" customHeight="1">
      <c r="A41" s="31">
        <v>33</v>
      </c>
      <c r="B41" s="73">
        <f>IF('DAFTAR SISWA'!B40="","",'DAFTAR SISWA'!B40)</f>
        <v>1415</v>
      </c>
      <c r="C41" s="73" t="str">
        <f>IF('DAFTAR SISWA'!C40="","",'DAFTAR SISWA'!C40)</f>
        <v>TAFANA ANGELA DIVA</v>
      </c>
      <c r="D41" s="75" t="s">
        <v>37</v>
      </c>
      <c r="E41" s="228">
        <v>84</v>
      </c>
      <c r="F41" s="228">
        <v>81</v>
      </c>
      <c r="G41" s="228">
        <v>87</v>
      </c>
      <c r="H41" s="229">
        <v>77</v>
      </c>
      <c r="I41" s="230">
        <v>87</v>
      </c>
      <c r="J41" s="231">
        <v>76</v>
      </c>
      <c r="K41" s="228">
        <v>78</v>
      </c>
      <c r="L41" s="230">
        <v>75</v>
      </c>
      <c r="M41" s="228">
        <v>76</v>
      </c>
      <c r="N41" s="232">
        <v>80</v>
      </c>
      <c r="O41" s="228">
        <v>82</v>
      </c>
      <c r="P41" s="228"/>
      <c r="Q41" s="228"/>
      <c r="R41" s="228"/>
      <c r="S41" s="228">
        <v>80</v>
      </c>
      <c r="T41" s="228">
        <v>83</v>
      </c>
      <c r="U41" s="228">
        <v>82</v>
      </c>
      <c r="V41" s="233">
        <v>86</v>
      </c>
      <c r="W41" s="228">
        <v>79</v>
      </c>
      <c r="X41" s="228"/>
      <c r="Y41" s="228"/>
      <c r="Z41" s="228"/>
      <c r="AA41" s="228"/>
      <c r="AB41" s="228"/>
      <c r="AC41" s="232">
        <v>76</v>
      </c>
      <c r="AD41" s="82">
        <f t="shared" si="1"/>
        <v>80.529411764705884</v>
      </c>
      <c r="AE41" s="83">
        <f t="shared" si="2"/>
        <v>1369</v>
      </c>
      <c r="AF41" s="83">
        <f t="shared" si="3"/>
        <v>26</v>
      </c>
      <c r="AG41" s="83"/>
      <c r="AH41" s="83"/>
      <c r="AI41" s="83"/>
      <c r="AJ41" s="85"/>
      <c r="AK41" s="85"/>
      <c r="AL41" s="85"/>
      <c r="AM41" s="85"/>
      <c r="AN41" s="84" t="s">
        <v>136</v>
      </c>
      <c r="AO41" s="84" t="s">
        <v>136</v>
      </c>
      <c r="AP41" s="84" t="s">
        <v>136</v>
      </c>
      <c r="AQ41" s="84">
        <v>7</v>
      </c>
      <c r="AR41" s="84">
        <v>0</v>
      </c>
      <c r="AS41" s="84">
        <v>1</v>
      </c>
      <c r="AT41" s="84" t="s">
        <v>137</v>
      </c>
      <c r="AU41" s="83"/>
    </row>
    <row r="42" spans="1:47" ht="15.75" customHeight="1">
      <c r="A42" s="31">
        <v>34</v>
      </c>
      <c r="B42" s="73">
        <f>IF('DAFTAR SISWA'!B41="","",'DAFTAR SISWA'!B41)</f>
        <v>1416</v>
      </c>
      <c r="C42" s="73" t="str">
        <f>IF('DAFTAR SISWA'!C41="","",'DAFTAR SISWA'!C41)</f>
        <v>VANESSA PUTRI</v>
      </c>
      <c r="D42" s="75" t="s">
        <v>37</v>
      </c>
      <c r="E42" s="228">
        <v>82</v>
      </c>
      <c r="F42" s="228">
        <v>79</v>
      </c>
      <c r="G42" s="228">
        <v>86</v>
      </c>
      <c r="H42" s="229">
        <v>79</v>
      </c>
      <c r="I42" s="230">
        <v>83</v>
      </c>
      <c r="J42" s="231">
        <v>76</v>
      </c>
      <c r="K42" s="228">
        <v>79</v>
      </c>
      <c r="L42" s="230">
        <v>76</v>
      </c>
      <c r="M42" s="228">
        <v>76</v>
      </c>
      <c r="N42" s="232">
        <v>82</v>
      </c>
      <c r="O42" s="228">
        <v>82</v>
      </c>
      <c r="P42" s="228"/>
      <c r="Q42" s="228"/>
      <c r="R42" s="228"/>
      <c r="S42" s="228">
        <v>80</v>
      </c>
      <c r="T42" s="228">
        <v>80</v>
      </c>
      <c r="U42" s="228">
        <v>83</v>
      </c>
      <c r="V42" s="233">
        <v>86</v>
      </c>
      <c r="W42" s="228">
        <v>82</v>
      </c>
      <c r="X42" s="228"/>
      <c r="Y42" s="228"/>
      <c r="Z42" s="228"/>
      <c r="AA42" s="228"/>
      <c r="AB42" s="228"/>
      <c r="AC42" s="232">
        <v>76</v>
      </c>
      <c r="AD42" s="82">
        <f t="shared" si="1"/>
        <v>80.411764705882348</v>
      </c>
      <c r="AE42" s="83">
        <f t="shared" si="2"/>
        <v>1367</v>
      </c>
      <c r="AF42" s="83">
        <f t="shared" si="3"/>
        <v>27</v>
      </c>
      <c r="AG42" s="83"/>
      <c r="AH42" s="83"/>
      <c r="AI42" s="83"/>
      <c r="AJ42" s="85"/>
      <c r="AK42" s="85"/>
      <c r="AL42" s="85"/>
      <c r="AM42" s="85"/>
      <c r="AN42" s="84" t="s">
        <v>136</v>
      </c>
      <c r="AO42" s="84" t="s">
        <v>136</v>
      </c>
      <c r="AP42" s="84" t="s">
        <v>136</v>
      </c>
      <c r="AQ42" s="84">
        <v>0</v>
      </c>
      <c r="AR42" s="84">
        <v>0</v>
      </c>
      <c r="AS42" s="84">
        <v>0</v>
      </c>
      <c r="AT42" s="84" t="s">
        <v>137</v>
      </c>
      <c r="AU42" s="83"/>
    </row>
    <row r="43" spans="1:47" ht="15.75" customHeight="1">
      <c r="A43" s="31">
        <v>35</v>
      </c>
      <c r="B43" s="73">
        <f>IF('DAFTAR SISWA'!B42="","",'DAFTAR SISWA'!B42)</f>
        <v>1417</v>
      </c>
      <c r="C43" s="73" t="str">
        <f>IF('DAFTAR SISWA'!C42="","",'DAFTAR SISWA'!C42)</f>
        <v>VENA AMEILIA</v>
      </c>
      <c r="D43" s="75" t="s">
        <v>37</v>
      </c>
      <c r="E43" s="228">
        <v>82</v>
      </c>
      <c r="F43" s="228">
        <v>80</v>
      </c>
      <c r="G43" s="228">
        <v>87</v>
      </c>
      <c r="H43" s="229">
        <v>79</v>
      </c>
      <c r="I43" s="230">
        <v>84</v>
      </c>
      <c r="J43" s="231">
        <v>78</v>
      </c>
      <c r="K43" s="228">
        <v>78</v>
      </c>
      <c r="L43" s="230">
        <v>75</v>
      </c>
      <c r="M43" s="228">
        <v>76</v>
      </c>
      <c r="N43" s="232">
        <v>82</v>
      </c>
      <c r="O43" s="228">
        <v>80</v>
      </c>
      <c r="P43" s="228"/>
      <c r="Q43" s="228"/>
      <c r="R43" s="228"/>
      <c r="S43" s="228">
        <v>78</v>
      </c>
      <c r="T43" s="228">
        <v>84</v>
      </c>
      <c r="U43" s="228">
        <v>82</v>
      </c>
      <c r="V43" s="233">
        <v>89</v>
      </c>
      <c r="W43" s="228">
        <v>80</v>
      </c>
      <c r="X43" s="228"/>
      <c r="Y43" s="228"/>
      <c r="Z43" s="228"/>
      <c r="AA43" s="228"/>
      <c r="AB43" s="228"/>
      <c r="AC43" s="232">
        <v>76</v>
      </c>
      <c r="AD43" s="82">
        <f t="shared" si="1"/>
        <v>80.588235294117652</v>
      </c>
      <c r="AE43" s="83">
        <f t="shared" si="2"/>
        <v>1370</v>
      </c>
      <c r="AF43" s="83">
        <f t="shared" si="3"/>
        <v>24</v>
      </c>
      <c r="AG43" s="83"/>
      <c r="AH43" s="83"/>
      <c r="AI43" s="83"/>
      <c r="AJ43" s="85"/>
      <c r="AK43" s="85"/>
      <c r="AL43" s="85"/>
      <c r="AM43" s="85"/>
      <c r="AN43" s="84" t="s">
        <v>136</v>
      </c>
      <c r="AO43" s="84" t="s">
        <v>136</v>
      </c>
      <c r="AP43" s="84" t="s">
        <v>136</v>
      </c>
      <c r="AQ43" s="84">
        <v>0</v>
      </c>
      <c r="AR43" s="84">
        <v>0</v>
      </c>
      <c r="AS43" s="84">
        <v>0</v>
      </c>
      <c r="AT43" s="84" t="s">
        <v>137</v>
      </c>
      <c r="AU43" s="83"/>
    </row>
    <row r="44" spans="1:47" ht="15.75" customHeight="1">
      <c r="A44" s="31">
        <v>36</v>
      </c>
      <c r="B44" s="73">
        <f>IF('DAFTAR SISWA'!B43="","",'DAFTAR SISWA'!B43)</f>
        <v>1418</v>
      </c>
      <c r="C44" s="73" t="str">
        <f>IF('DAFTAR SISWA'!C43="","",'DAFTAR SISWA'!C43)</f>
        <v>WIDIANDITA</v>
      </c>
      <c r="D44" s="75" t="s">
        <v>37</v>
      </c>
      <c r="E44" s="228">
        <v>85</v>
      </c>
      <c r="F44" s="228">
        <v>83</v>
      </c>
      <c r="G44" s="228">
        <v>88</v>
      </c>
      <c r="H44" s="229">
        <v>80</v>
      </c>
      <c r="I44" s="230">
        <v>84</v>
      </c>
      <c r="J44" s="231">
        <v>78</v>
      </c>
      <c r="K44" s="228">
        <v>79</v>
      </c>
      <c r="L44" s="230">
        <v>78</v>
      </c>
      <c r="M44" s="228">
        <v>76</v>
      </c>
      <c r="N44" s="232">
        <v>82</v>
      </c>
      <c r="O44" s="228">
        <v>85</v>
      </c>
      <c r="P44" s="228"/>
      <c r="Q44" s="228"/>
      <c r="R44" s="228"/>
      <c r="S44" s="228">
        <v>78</v>
      </c>
      <c r="T44" s="228">
        <v>82</v>
      </c>
      <c r="U44" s="228">
        <v>83</v>
      </c>
      <c r="V44" s="233">
        <v>86</v>
      </c>
      <c r="W44" s="228">
        <v>81</v>
      </c>
      <c r="X44" s="228"/>
      <c r="Y44" s="228"/>
      <c r="Z44" s="228"/>
      <c r="AA44" s="228"/>
      <c r="AB44" s="228"/>
      <c r="AC44" s="232">
        <v>76</v>
      </c>
      <c r="AD44" s="82">
        <f t="shared" si="1"/>
        <v>81.411764705882348</v>
      </c>
      <c r="AE44" s="83">
        <f t="shared" si="2"/>
        <v>1384</v>
      </c>
      <c r="AF44" s="83">
        <f t="shared" si="3"/>
        <v>15</v>
      </c>
      <c r="AG44" s="83"/>
      <c r="AH44" s="83"/>
      <c r="AI44" s="83"/>
      <c r="AJ44" s="85"/>
      <c r="AK44" s="85"/>
      <c r="AL44" s="85"/>
      <c r="AM44" s="85"/>
      <c r="AN44" s="84" t="s">
        <v>136</v>
      </c>
      <c r="AO44" s="84" t="s">
        <v>136</v>
      </c>
      <c r="AP44" s="84" t="s">
        <v>136</v>
      </c>
      <c r="AQ44" s="84">
        <v>1</v>
      </c>
      <c r="AR44" s="84">
        <v>0</v>
      </c>
      <c r="AS44" s="84">
        <v>0</v>
      </c>
      <c r="AT44" s="84" t="s">
        <v>137</v>
      </c>
      <c r="AU44" s="83"/>
    </row>
    <row r="45" spans="1:47" ht="15.75" customHeight="1">
      <c r="A45" s="31">
        <v>37</v>
      </c>
      <c r="B45" s="73"/>
      <c r="C45" s="112" t="s">
        <v>129</v>
      </c>
      <c r="D45" s="113" t="s">
        <v>45</v>
      </c>
      <c r="E45" s="236">
        <v>87</v>
      </c>
      <c r="F45" s="228">
        <v>82</v>
      </c>
      <c r="G45" s="236">
        <v>84</v>
      </c>
      <c r="H45" s="237">
        <v>77</v>
      </c>
      <c r="I45" s="230">
        <v>87</v>
      </c>
      <c r="J45" s="231">
        <v>77</v>
      </c>
      <c r="K45" s="236">
        <v>76</v>
      </c>
      <c r="L45" s="230">
        <v>86</v>
      </c>
      <c r="M45" s="236">
        <v>76</v>
      </c>
      <c r="N45" s="232">
        <v>81</v>
      </c>
      <c r="O45" s="236">
        <v>83</v>
      </c>
      <c r="P45" s="236"/>
      <c r="Q45" s="236"/>
      <c r="R45" s="236"/>
      <c r="S45" s="236">
        <v>76</v>
      </c>
      <c r="T45" s="228">
        <v>82</v>
      </c>
      <c r="U45" s="238">
        <v>83</v>
      </c>
      <c r="V45" s="233">
        <v>87</v>
      </c>
      <c r="W45" s="228">
        <v>79</v>
      </c>
      <c r="X45" s="228"/>
      <c r="Y45" s="228"/>
      <c r="Z45" s="228"/>
      <c r="AA45" s="228"/>
      <c r="AB45" s="228"/>
      <c r="AC45" s="232">
        <v>76</v>
      </c>
      <c r="AD45" s="82">
        <f t="shared" si="1"/>
        <v>81.117647058823536</v>
      </c>
      <c r="AE45" s="83">
        <f t="shared" si="2"/>
        <v>1379</v>
      </c>
      <c r="AF45" s="83">
        <f t="shared" si="3"/>
        <v>17</v>
      </c>
      <c r="AG45" s="83"/>
      <c r="AH45" s="83"/>
      <c r="AI45" s="83"/>
      <c r="AJ45" s="85"/>
      <c r="AK45" s="85"/>
      <c r="AL45" s="85"/>
      <c r="AM45" s="85"/>
      <c r="AN45" s="84" t="s">
        <v>136</v>
      </c>
      <c r="AO45" s="84" t="s">
        <v>136</v>
      </c>
      <c r="AP45" s="84" t="s">
        <v>136</v>
      </c>
      <c r="AQ45" s="84">
        <v>11</v>
      </c>
      <c r="AR45" s="84">
        <v>0</v>
      </c>
      <c r="AS45" s="84">
        <v>2</v>
      </c>
      <c r="AT45" s="84" t="s">
        <v>137</v>
      </c>
      <c r="AU45" s="83"/>
    </row>
    <row r="46" spans="1:47" ht="15.75" customHeight="1">
      <c r="A46" s="31">
        <v>38</v>
      </c>
      <c r="B46" s="73">
        <f>IF('DAFTAR SISWA'!B45="","",'DAFTAR SISWA'!B45)</f>
        <v>1420</v>
      </c>
      <c r="C46" s="73" t="str">
        <f>IF('DAFTAR SISWA'!C45="","",'DAFTAR SISWA'!C45)</f>
        <v>ZULYANTHI R.Z</v>
      </c>
      <c r="D46" s="75" t="s">
        <v>37</v>
      </c>
      <c r="E46" s="236">
        <v>85</v>
      </c>
      <c r="F46" s="228">
        <v>80</v>
      </c>
      <c r="G46" s="236">
        <v>88</v>
      </c>
      <c r="H46" s="229">
        <v>79</v>
      </c>
      <c r="I46" s="230">
        <v>85</v>
      </c>
      <c r="J46" s="231">
        <v>76</v>
      </c>
      <c r="K46" s="236">
        <v>76</v>
      </c>
      <c r="L46" s="230">
        <v>77</v>
      </c>
      <c r="M46" s="236">
        <v>76</v>
      </c>
      <c r="N46" s="232">
        <v>81</v>
      </c>
      <c r="O46" s="236">
        <v>82</v>
      </c>
      <c r="P46" s="236"/>
      <c r="Q46" s="236"/>
      <c r="R46" s="236"/>
      <c r="S46" s="236">
        <v>78</v>
      </c>
      <c r="T46" s="228">
        <v>82</v>
      </c>
      <c r="U46" s="238">
        <v>85</v>
      </c>
      <c r="V46" s="233">
        <v>89</v>
      </c>
      <c r="W46" s="228">
        <v>79</v>
      </c>
      <c r="X46" s="228"/>
      <c r="Y46" s="228"/>
      <c r="Z46" s="228"/>
      <c r="AA46" s="228"/>
      <c r="AB46" s="228"/>
      <c r="AC46" s="232">
        <v>76</v>
      </c>
      <c r="AD46" s="82">
        <f t="shared" si="1"/>
        <v>80.82352941176471</v>
      </c>
      <c r="AE46" s="83">
        <f t="shared" si="2"/>
        <v>1374</v>
      </c>
      <c r="AF46" s="83">
        <f t="shared" si="3"/>
        <v>21</v>
      </c>
      <c r="AG46" s="83"/>
      <c r="AH46" s="83"/>
      <c r="AI46" s="83"/>
      <c r="AJ46" s="85"/>
      <c r="AK46" s="85"/>
      <c r="AL46" s="85"/>
      <c r="AM46" s="85"/>
      <c r="AN46" s="84" t="s">
        <v>136</v>
      </c>
      <c r="AO46" s="84" t="s">
        <v>136</v>
      </c>
      <c r="AP46" s="84" t="s">
        <v>136</v>
      </c>
      <c r="AQ46" s="84">
        <v>0</v>
      </c>
      <c r="AR46" s="84">
        <v>0</v>
      </c>
      <c r="AS46" s="84">
        <v>1</v>
      </c>
      <c r="AT46" s="84" t="s">
        <v>137</v>
      </c>
      <c r="AU46" s="83"/>
    </row>
    <row r="47" spans="1:47" ht="15.75" customHeight="1">
      <c r="A47" s="31">
        <v>39</v>
      </c>
      <c r="B47" s="73">
        <f>IF('DAFTAR SISWA'!B46="","",'DAFTAR SISWA'!B46)</f>
        <v>1499</v>
      </c>
      <c r="C47" s="73" t="str">
        <f>IF('DAFTAR SISWA'!C46="","",'DAFTAR SISWA'!C46)</f>
        <v>RISKA IKE PRATIWI</v>
      </c>
      <c r="D47" s="75" t="s">
        <v>37</v>
      </c>
      <c r="E47" s="228">
        <v>80</v>
      </c>
      <c r="F47" s="228">
        <v>83</v>
      </c>
      <c r="G47" s="228">
        <v>86</v>
      </c>
      <c r="H47" s="229">
        <v>79</v>
      </c>
      <c r="I47" s="230">
        <v>85</v>
      </c>
      <c r="J47" s="231">
        <v>78</v>
      </c>
      <c r="K47" s="228">
        <v>76</v>
      </c>
      <c r="L47" s="230">
        <v>76</v>
      </c>
      <c r="M47" s="228">
        <v>76</v>
      </c>
      <c r="N47" s="232">
        <v>83</v>
      </c>
      <c r="O47" s="228">
        <v>80</v>
      </c>
      <c r="P47" s="228"/>
      <c r="Q47" s="228"/>
      <c r="R47" s="228"/>
      <c r="S47" s="228">
        <v>79</v>
      </c>
      <c r="T47" s="228">
        <v>83</v>
      </c>
      <c r="U47" s="228">
        <v>84</v>
      </c>
      <c r="V47" s="233">
        <v>84</v>
      </c>
      <c r="W47" s="228">
        <v>82</v>
      </c>
      <c r="X47" s="228"/>
      <c r="Y47" s="228"/>
      <c r="Z47" s="228"/>
      <c r="AA47" s="228"/>
      <c r="AB47" s="228"/>
      <c r="AC47" s="232">
        <v>76</v>
      </c>
      <c r="AD47" s="82">
        <f t="shared" si="1"/>
        <v>80.588235294117652</v>
      </c>
      <c r="AE47" s="83">
        <f t="shared" si="2"/>
        <v>1370</v>
      </c>
      <c r="AF47" s="83">
        <f t="shared" si="3"/>
        <v>24</v>
      </c>
      <c r="AG47" s="83"/>
      <c r="AH47" s="83"/>
      <c r="AI47" s="83"/>
      <c r="AJ47" s="85"/>
      <c r="AK47" s="85"/>
      <c r="AL47" s="85"/>
      <c r="AM47" s="85"/>
      <c r="AN47" s="84" t="s">
        <v>136</v>
      </c>
      <c r="AO47" s="84" t="s">
        <v>136</v>
      </c>
      <c r="AP47" s="84" t="s">
        <v>136</v>
      </c>
      <c r="AQ47" s="84">
        <v>0</v>
      </c>
      <c r="AR47" s="84">
        <v>0</v>
      </c>
      <c r="AS47" s="84">
        <v>0</v>
      </c>
      <c r="AT47" s="84" t="s">
        <v>137</v>
      </c>
      <c r="AU47" s="83"/>
    </row>
    <row r="48" spans="1:47" ht="15.75" customHeight="1">
      <c r="A48" s="31">
        <v>40</v>
      </c>
      <c r="B48" s="73" t="str">
        <f>IF('DAFTAR SISWA'!B47="","",'DAFTAR SISWA'!B47)</f>
        <v/>
      </c>
      <c r="C48" s="73" t="str">
        <f>IF('DAFTAR SISWA'!C47="","",'DAFTAR SISWA'!C47)</f>
        <v/>
      </c>
      <c r="D48" s="78" t="s">
        <v>37</v>
      </c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5"/>
      <c r="AE48" s="83"/>
      <c r="AF48" s="83"/>
      <c r="AG48" s="83"/>
      <c r="AH48" s="83"/>
      <c r="AI48" s="83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3"/>
    </row>
    <row r="49" spans="1:47" ht="15.75" customHeight="1">
      <c r="A49" s="31">
        <v>41</v>
      </c>
      <c r="B49" s="73" t="str">
        <f>IF('DAFTAR SISWA'!B48="","",'DAFTAR SISWA'!B48)</f>
        <v/>
      </c>
      <c r="C49" s="73" t="str">
        <f>IF('DAFTAR SISWA'!C48="","",'DAFTAR SISWA'!C48)</f>
        <v/>
      </c>
      <c r="D49" s="78" t="s">
        <v>37</v>
      </c>
      <c r="E49" s="83"/>
      <c r="F49" s="83"/>
      <c r="G49" s="83"/>
      <c r="H49" s="83"/>
      <c r="I49" s="83"/>
      <c r="J49" s="83"/>
      <c r="K49" s="31"/>
      <c r="L49" s="83"/>
      <c r="M49" s="31"/>
      <c r="N49" s="31"/>
      <c r="O49" s="31"/>
      <c r="P49" s="31"/>
      <c r="Q49" s="31"/>
      <c r="R49" s="83"/>
      <c r="S49" s="83"/>
      <c r="T49" s="31"/>
      <c r="U49" s="83"/>
      <c r="V49" s="31"/>
      <c r="W49" s="31"/>
      <c r="X49" s="31"/>
      <c r="Y49" s="31"/>
      <c r="Z49" s="31"/>
      <c r="AA49" s="31"/>
      <c r="AB49" s="31"/>
      <c r="AC49" s="83"/>
      <c r="AD49" s="115"/>
      <c r="AE49" s="83"/>
      <c r="AF49" s="83"/>
      <c r="AG49" s="83"/>
      <c r="AH49" s="83"/>
      <c r="AI49" s="83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3"/>
    </row>
    <row r="50" spans="1:47" ht="15.75" customHeight="1">
      <c r="A50" s="31">
        <v>42</v>
      </c>
      <c r="B50" s="73" t="str">
        <f>IF('DAFTAR SISWA'!B49="","",'DAFTAR SISWA'!B49)</f>
        <v/>
      </c>
      <c r="C50" s="73" t="str">
        <f>IF('DAFTAR SISWA'!C49="","",'DAFTAR SISWA'!C49)</f>
        <v/>
      </c>
      <c r="D50" s="78" t="s">
        <v>37</v>
      </c>
      <c r="E50" s="83"/>
      <c r="F50" s="83"/>
      <c r="G50" s="83"/>
      <c r="H50" s="83"/>
      <c r="I50" s="83"/>
      <c r="J50" s="83"/>
      <c r="K50" s="31"/>
      <c r="L50" s="83"/>
      <c r="M50" s="31"/>
      <c r="N50" s="31"/>
      <c r="O50" s="31"/>
      <c r="P50" s="31"/>
      <c r="Q50" s="31"/>
      <c r="R50" s="83"/>
      <c r="S50" s="83"/>
      <c r="T50" s="31"/>
      <c r="U50" s="83"/>
      <c r="V50" s="31"/>
      <c r="W50" s="31"/>
      <c r="X50" s="31"/>
      <c r="Y50" s="31"/>
      <c r="Z50" s="31"/>
      <c r="AA50" s="31"/>
      <c r="AB50" s="31"/>
      <c r="AC50" s="83"/>
      <c r="AD50" s="115"/>
      <c r="AE50" s="83"/>
      <c r="AF50" s="83"/>
      <c r="AG50" s="83"/>
      <c r="AH50" s="83"/>
      <c r="AI50" s="83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3"/>
    </row>
    <row r="51" spans="1:47" ht="15.75" customHeight="1">
      <c r="A51" s="31">
        <v>43</v>
      </c>
      <c r="B51" s="73" t="str">
        <f>IF('DAFTAR SISWA'!B50="","",'DAFTAR SISWA'!B50)</f>
        <v/>
      </c>
      <c r="C51" s="73" t="str">
        <f>IF('DAFTAR SISWA'!C50="","",'DAFTAR SISWA'!C50)</f>
        <v/>
      </c>
      <c r="D51" s="78" t="s">
        <v>37</v>
      </c>
      <c r="E51" s="83"/>
      <c r="F51" s="83"/>
      <c r="G51" s="83"/>
      <c r="H51" s="83"/>
      <c r="I51" s="83"/>
      <c r="J51" s="83"/>
      <c r="K51" s="31"/>
      <c r="L51" s="83"/>
      <c r="M51" s="31"/>
      <c r="N51" s="31"/>
      <c r="O51" s="31"/>
      <c r="P51" s="31"/>
      <c r="Q51" s="31"/>
      <c r="R51" s="83"/>
      <c r="S51" s="83"/>
      <c r="T51" s="31"/>
      <c r="U51" s="83"/>
      <c r="V51" s="31"/>
      <c r="W51" s="31"/>
      <c r="X51" s="31"/>
      <c r="Y51" s="31"/>
      <c r="Z51" s="31"/>
      <c r="AA51" s="31"/>
      <c r="AB51" s="31"/>
      <c r="AC51" s="83"/>
      <c r="AD51" s="115"/>
      <c r="AE51" s="83"/>
      <c r="AF51" s="83"/>
      <c r="AG51" s="83"/>
      <c r="AH51" s="83"/>
      <c r="AI51" s="83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3"/>
    </row>
    <row r="52" spans="1:47" ht="12.75" customHeight="1">
      <c r="A52" s="12"/>
      <c r="B52" s="3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2.75" customHeight="1">
      <c r="A53" s="12"/>
      <c r="B53" s="104" t="s">
        <v>138</v>
      </c>
      <c r="C53" s="105">
        <f>COUNTIF(D9:D51,"L")</f>
        <v>38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2.75" customHeight="1">
      <c r="A54" s="12"/>
      <c r="B54" s="104" t="s">
        <v>139</v>
      </c>
      <c r="C54" s="105">
        <f>COUNTIF(D9:D51,"P")</f>
        <v>5</v>
      </c>
      <c r="D54" s="3"/>
      <c r="E54" s="3"/>
      <c r="F54" s="3"/>
      <c r="G54" s="3"/>
      <c r="H54" s="3"/>
      <c r="I54" s="3"/>
      <c r="J54" s="116" t="s">
        <v>141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1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2.75" customHeight="1">
      <c r="A55" s="12"/>
      <c r="B55" s="12" t="s">
        <v>140</v>
      </c>
      <c r="C55" s="16">
        <f>SUM(C53:C54)</f>
        <v>43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1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2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1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2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2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1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</sheetData>
  <mergeCells count="15">
    <mergeCell ref="A6:A7"/>
    <mergeCell ref="E6:I6"/>
    <mergeCell ref="AD6:AD7"/>
    <mergeCell ref="AQ6:AS6"/>
    <mergeCell ref="AU6:AU7"/>
    <mergeCell ref="AT6:AT7"/>
    <mergeCell ref="AJ6:AM6"/>
    <mergeCell ref="AN6:AP6"/>
    <mergeCell ref="AE6:AE7"/>
    <mergeCell ref="AF6:AF7"/>
    <mergeCell ref="AG6:AI6"/>
    <mergeCell ref="S6:AB6"/>
    <mergeCell ref="J6:R6"/>
    <mergeCell ref="C6:C7"/>
    <mergeCell ref="B6:B7"/>
  </mergeCells>
  <conditionalFormatting sqref="E9:AC47">
    <cfRule type="containsBlanks" dxfId="2" priority="2">
      <formula>LEN(TRIM(E9))=0</formula>
    </cfRule>
    <cfRule type="cellIs" dxfId="1" priority="1" operator="equal">
      <formula>0</formula>
    </cfRule>
  </conditionalFormatting>
  <dataValidations count="1">
    <dataValidation type="decimal" allowBlank="1" showInputMessage="1" showErrorMessage="1" prompt="Perhatian - Input nilai anda salah gunakan nilai 0 - 10" sqref="E9:AC9 E10:T10 V10:AC10 E11:AC51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1000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view="pageBreakPreview" topLeftCell="A31" zoomScaleNormal="100" zoomScaleSheetLayoutView="100" workbookViewId="0">
      <selection activeCell="H48" sqref="H48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140625" customWidth="1"/>
    <col min="8" max="8" width="10.7109375" customWidth="1"/>
    <col min="9" max="9" width="4.7109375" hidden="1" customWidth="1"/>
    <col min="10" max="10" width="38.85546875" customWidth="1"/>
    <col min="11" max="11" width="1" customWidth="1"/>
    <col min="12" max="25" width="9.140625" style="264" customWidth="1"/>
    <col min="26" max="30" width="9.140625" customWidth="1"/>
  </cols>
  <sheetData>
    <row r="1" spans="1:30" ht="20.25" customHeight="1">
      <c r="A1" s="118"/>
      <c r="B1" s="118"/>
      <c r="C1" s="118"/>
      <c r="D1" s="119"/>
      <c r="E1" s="120"/>
      <c r="F1" s="119"/>
      <c r="G1" s="118"/>
      <c r="H1" s="327" t="s">
        <v>142</v>
      </c>
      <c r="I1" s="268"/>
      <c r="J1" s="121">
        <v>1</v>
      </c>
      <c r="K1" s="118"/>
      <c r="L1" s="245"/>
      <c r="M1" s="245"/>
      <c r="N1" s="245"/>
      <c r="O1" s="245"/>
      <c r="P1" s="245"/>
      <c r="Q1" s="245"/>
      <c r="R1" s="245"/>
      <c r="S1" s="245"/>
      <c r="T1" s="245"/>
      <c r="U1" s="246"/>
      <c r="V1" s="246"/>
      <c r="W1" s="246"/>
      <c r="X1" s="246"/>
      <c r="Y1" s="246"/>
      <c r="Z1" s="6"/>
      <c r="AA1" s="6"/>
      <c r="AB1" s="6"/>
      <c r="AC1" s="6"/>
      <c r="AD1" s="6"/>
    </row>
    <row r="2" spans="1:30" ht="29.25" customHeight="1">
      <c r="A2" s="324" t="s">
        <v>143</v>
      </c>
      <c r="B2" s="274"/>
      <c r="C2" s="274"/>
      <c r="D2" s="274"/>
      <c r="E2" s="274"/>
      <c r="F2" s="274"/>
      <c r="G2" s="274"/>
      <c r="H2" s="274"/>
      <c r="I2" s="274"/>
      <c r="J2" s="274"/>
      <c r="K2" s="122"/>
      <c r="L2" s="247"/>
      <c r="M2" s="247"/>
      <c r="N2" s="247"/>
      <c r="O2" s="247"/>
      <c r="P2" s="247"/>
      <c r="Q2" s="247"/>
      <c r="R2" s="247"/>
      <c r="S2" s="247"/>
      <c r="T2" s="247"/>
      <c r="U2" s="246"/>
      <c r="V2" s="246"/>
      <c r="W2" s="246"/>
      <c r="X2" s="246"/>
      <c r="Y2" s="246"/>
      <c r="Z2" s="6"/>
      <c r="AA2" s="6"/>
      <c r="AB2" s="6"/>
      <c r="AC2" s="6"/>
      <c r="AD2" s="6"/>
    </row>
    <row r="3" spans="1:30" ht="16.5" customHeight="1">
      <c r="A3" s="123" t="s">
        <v>144</v>
      </c>
      <c r="B3" s="124"/>
      <c r="C3" s="125" t="str">
        <f>VLOOKUP($J$1,'ENTRI NILAI PILIH TAB INI'!$A$9:$AC$51,3)</f>
        <v>ADELINA KASANDRA</v>
      </c>
      <c r="D3" s="126"/>
      <c r="E3" s="127"/>
      <c r="F3" s="124"/>
      <c r="G3" s="123" t="s">
        <v>6</v>
      </c>
      <c r="H3" s="124"/>
      <c r="I3" s="124"/>
      <c r="J3" s="125" t="str">
        <f>nama_mapel!$J$3</f>
        <v xml:space="preserve"> XI / 3</v>
      </c>
      <c r="K3" s="128"/>
      <c r="L3" s="248"/>
      <c r="M3" s="248"/>
      <c r="N3" s="248"/>
      <c r="O3" s="248"/>
      <c r="P3" s="248"/>
      <c r="Q3" s="248"/>
      <c r="R3" s="248"/>
      <c r="S3" s="248"/>
      <c r="T3" s="248"/>
      <c r="U3" s="246"/>
      <c r="V3" s="246"/>
      <c r="W3" s="246"/>
      <c r="X3" s="246"/>
      <c r="Y3" s="246"/>
      <c r="Z3" s="6"/>
      <c r="AA3" s="6"/>
      <c r="AB3" s="6"/>
      <c r="AC3" s="6"/>
      <c r="AD3" s="6"/>
    </row>
    <row r="4" spans="1:30" ht="16.5" customHeight="1">
      <c r="A4" s="123" t="s">
        <v>145</v>
      </c>
      <c r="B4" s="124"/>
      <c r="C4" s="125" t="str">
        <f>IF(VLOOKUP($J$1,'ENTRI NILAI PILIH TAB INI'!$A$9:$AC$51,2)&lt;100,"00","0")&amp;VLOOKUP($J$1,'ENTRI NILAI PILIH TAB INI'!$A$9:$AC$51,2)</f>
        <v>01383</v>
      </c>
      <c r="D4" s="129"/>
      <c r="E4" s="124"/>
      <c r="F4" s="124"/>
      <c r="G4" s="123" t="s">
        <v>19</v>
      </c>
      <c r="H4" s="124"/>
      <c r="I4" s="124"/>
      <c r="J4" s="125" t="str">
        <f>nama_mapel!$H$4</f>
        <v>2016-2017</v>
      </c>
      <c r="K4" s="128"/>
      <c r="L4" s="248"/>
      <c r="M4" s="249" t="str">
        <f>nama_mapel!$H$4</f>
        <v>2016-2017</v>
      </c>
      <c r="N4" s="248"/>
      <c r="O4" s="248"/>
      <c r="P4" s="248" t="s">
        <v>146</v>
      </c>
      <c r="Q4" s="248"/>
      <c r="R4" s="248"/>
      <c r="S4" s="248"/>
      <c r="T4" s="248"/>
      <c r="U4" s="246"/>
      <c r="V4" s="246"/>
      <c r="W4" s="246"/>
      <c r="X4" s="246"/>
      <c r="Y4" s="246"/>
      <c r="Z4" s="6"/>
      <c r="AA4" s="6"/>
      <c r="AB4" s="6"/>
      <c r="AC4" s="6"/>
      <c r="AD4" s="6"/>
    </row>
    <row r="5" spans="1:30" ht="16.5" customHeight="1">
      <c r="A5" s="123" t="s">
        <v>147</v>
      </c>
      <c r="B5" s="124"/>
      <c r="C5" s="125" t="s">
        <v>148</v>
      </c>
      <c r="D5" s="129"/>
      <c r="E5" s="124"/>
      <c r="F5" s="124"/>
      <c r="G5" s="123" t="s">
        <v>26</v>
      </c>
      <c r="H5" s="124"/>
      <c r="I5" s="124"/>
      <c r="J5" s="125" t="str">
        <f>nama_mapel!$J$5</f>
        <v>Administrasi Perkantoran</v>
      </c>
      <c r="K5" s="128"/>
      <c r="L5" s="248"/>
      <c r="M5" s="248" t="str">
        <f>nama_mapel!$J$5</f>
        <v>Administrasi Perkantoran</v>
      </c>
      <c r="N5" s="248"/>
      <c r="O5" s="248"/>
      <c r="P5" s="248" t="s">
        <v>149</v>
      </c>
      <c r="Q5" s="248"/>
      <c r="R5" s="248"/>
      <c r="S5" s="248"/>
      <c r="T5" s="248"/>
      <c r="U5" s="246"/>
      <c r="V5" s="246"/>
      <c r="W5" s="246"/>
      <c r="X5" s="246"/>
      <c r="Y5" s="246"/>
      <c r="Z5" s="6"/>
      <c r="AA5" s="6"/>
      <c r="AB5" s="6"/>
      <c r="AC5" s="6"/>
      <c r="AD5" s="6"/>
    </row>
    <row r="6" spans="1:30" ht="15.75" customHeight="1">
      <c r="A6" s="124"/>
      <c r="B6" s="123"/>
      <c r="C6" s="123"/>
      <c r="D6" s="124"/>
      <c r="E6" s="130"/>
      <c r="F6" s="124"/>
      <c r="G6" s="124"/>
      <c r="H6" s="123"/>
      <c r="I6" s="124"/>
      <c r="J6" s="124"/>
      <c r="K6" s="119"/>
      <c r="L6" s="250"/>
      <c r="M6" s="250"/>
      <c r="N6" s="250"/>
      <c r="O6" s="250"/>
      <c r="P6" s="250" t="s">
        <v>150</v>
      </c>
      <c r="Q6" s="250"/>
      <c r="R6" s="250"/>
      <c r="S6" s="250"/>
      <c r="T6" s="250"/>
      <c r="U6" s="246"/>
      <c r="V6" s="246"/>
      <c r="W6" s="246"/>
      <c r="X6" s="246"/>
      <c r="Y6" s="246"/>
      <c r="Z6" s="6"/>
      <c r="AA6" s="6"/>
      <c r="AB6" s="6"/>
      <c r="AC6" s="6"/>
      <c r="AD6" s="6"/>
    </row>
    <row r="7" spans="1:30" ht="16.5" customHeight="1">
      <c r="A7" s="325" t="s">
        <v>151</v>
      </c>
      <c r="B7" s="336" t="s">
        <v>152</v>
      </c>
      <c r="C7" s="337"/>
      <c r="D7" s="335" t="s">
        <v>5</v>
      </c>
      <c r="E7" s="330" t="s">
        <v>153</v>
      </c>
      <c r="F7" s="331"/>
      <c r="G7" s="331"/>
      <c r="H7" s="331"/>
      <c r="I7" s="331"/>
      <c r="J7" s="332"/>
      <c r="K7" s="131"/>
      <c r="L7" s="251"/>
      <c r="M7" s="251"/>
      <c r="N7" s="251"/>
      <c r="O7" s="251"/>
      <c r="P7" s="251"/>
      <c r="Q7" s="251"/>
      <c r="R7" s="251"/>
      <c r="S7" s="251"/>
      <c r="T7" s="251"/>
      <c r="U7" s="246"/>
      <c r="V7" s="246"/>
      <c r="W7" s="246"/>
      <c r="X7" s="246"/>
      <c r="Y7" s="246"/>
      <c r="Z7" s="6"/>
      <c r="AA7" s="6"/>
      <c r="AB7" s="6"/>
      <c r="AC7" s="6"/>
      <c r="AD7" s="6"/>
    </row>
    <row r="8" spans="1:30" ht="16.5" customHeight="1">
      <c r="A8" s="326"/>
      <c r="B8" s="315"/>
      <c r="C8" s="317"/>
      <c r="D8" s="282"/>
      <c r="E8" s="132" t="s">
        <v>154</v>
      </c>
      <c r="F8" s="133" t="s">
        <v>155</v>
      </c>
      <c r="G8" s="133" t="s">
        <v>93</v>
      </c>
      <c r="H8" s="333" t="s">
        <v>156</v>
      </c>
      <c r="I8" s="284"/>
      <c r="J8" s="334"/>
      <c r="K8" s="134"/>
      <c r="L8" s="251"/>
      <c r="M8" s="251"/>
      <c r="N8" s="251"/>
      <c r="O8" s="251"/>
      <c r="P8" s="251" t="s">
        <v>157</v>
      </c>
      <c r="Q8" s="251"/>
      <c r="R8" s="251"/>
      <c r="S8" s="251"/>
      <c r="T8" s="251"/>
      <c r="U8" s="246"/>
      <c r="V8" s="246"/>
      <c r="W8" s="246"/>
      <c r="X8" s="246"/>
      <c r="Y8" s="246"/>
      <c r="Z8" s="6"/>
      <c r="AA8" s="6"/>
      <c r="AB8" s="6"/>
      <c r="AC8" s="6"/>
      <c r="AD8" s="6"/>
    </row>
    <row r="9" spans="1:30" ht="21" customHeight="1">
      <c r="A9" s="135" t="s">
        <v>3</v>
      </c>
      <c r="B9" s="136" t="s">
        <v>4</v>
      </c>
      <c r="C9" s="137"/>
      <c r="D9" s="138"/>
      <c r="E9" s="139"/>
      <c r="F9" s="138"/>
      <c r="G9" s="140"/>
      <c r="H9" s="329"/>
      <c r="I9" s="303"/>
      <c r="J9" s="304"/>
      <c r="K9" s="141"/>
      <c r="L9" s="251"/>
      <c r="M9" s="251"/>
      <c r="N9" s="251"/>
      <c r="O9" s="251"/>
      <c r="P9" s="251" t="s">
        <v>158</v>
      </c>
      <c r="Q9" s="251"/>
      <c r="R9" s="251"/>
      <c r="S9" s="251"/>
      <c r="T9" s="251"/>
      <c r="U9" s="246"/>
      <c r="V9" s="246"/>
      <c r="W9" s="246"/>
      <c r="X9" s="246"/>
      <c r="Y9" s="246"/>
      <c r="Z9" s="6"/>
      <c r="AA9" s="6"/>
      <c r="AB9" s="6"/>
      <c r="AC9" s="6"/>
      <c r="AD9" s="6"/>
    </row>
    <row r="10" spans="1:30" ht="35.25" customHeight="1">
      <c r="A10" s="142">
        <v>1</v>
      </c>
      <c r="B10" s="292" t="str">
        <f>nama_mapel!C4</f>
        <v>Pendidikan Agama</v>
      </c>
      <c r="C10" s="293"/>
      <c r="D10" s="144">
        <f>nama_mapel!D4</f>
        <v>76</v>
      </c>
      <c r="E10" s="144">
        <f>IF(VLOOKUP($J$1,'ENTRI NILAI PILIH TAB INI'!$A$9:$AC$51,M10)=0,"",ROUND(VLOOKUP($J$1,'ENTRI NILAI PILIH TAB INI'!$A$9:$AC$51,M10),0))</f>
        <v>86</v>
      </c>
      <c r="F10" s="243" t="str">
        <f t="shared" ref="F10:F24" si="0">IF((E10=0),"",CONCATENATE(VLOOKUP(ABS(LEFT(E10,1)),$O$11:$Q$21,3)," ",IF((ABS(RIGHT(E10,1))=0),"",VLOOKUP(ABS(RIGHT(E10,1)),$O$11:$Q$21,2))))</f>
        <v>Delapan puluh enam</v>
      </c>
      <c r="G10" s="147" t="str">
        <f t="shared" ref="G10:G14" si="1">IF(E10="","",VLOOKUP(E10,$S$16:$T$19,2))</f>
        <v>Baik</v>
      </c>
      <c r="H10" s="292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294"/>
      <c r="J10" s="295"/>
      <c r="K10" s="148"/>
      <c r="L10" s="251"/>
      <c r="M10" s="251">
        <v>5</v>
      </c>
      <c r="N10" s="251"/>
      <c r="O10" s="251"/>
      <c r="P10" s="251" t="s">
        <v>159</v>
      </c>
      <c r="Q10" s="251"/>
      <c r="R10" s="251"/>
      <c r="S10" s="251"/>
      <c r="T10" s="251"/>
      <c r="U10" s="246"/>
      <c r="V10" s="246"/>
      <c r="W10" s="246"/>
      <c r="X10" s="246"/>
      <c r="Y10" s="246"/>
      <c r="Z10" s="6"/>
      <c r="AA10" s="6"/>
      <c r="AB10" s="6"/>
      <c r="AC10" s="6"/>
      <c r="AD10" s="6"/>
    </row>
    <row r="11" spans="1:30" ht="35.25" customHeight="1">
      <c r="A11" s="149">
        <v>2</v>
      </c>
      <c r="B11" s="292" t="str">
        <f>nama_mapel!C5</f>
        <v xml:space="preserve">Pendidikan Pancasila dan Kewarganegaraan </v>
      </c>
      <c r="C11" s="293"/>
      <c r="D11" s="144">
        <f>nama_mapel!D5</f>
        <v>75</v>
      </c>
      <c r="E11" s="144">
        <f>IF(VLOOKUP($J$1,'ENTRI NILAI PILIH TAB INI'!$A$9:$AC$51,M11)=0,"",ROUND(VLOOKUP($J$1,'ENTRI NILAI PILIH TAB INI'!$A$9:$AC$51,M11),0))</f>
        <v>84</v>
      </c>
      <c r="F11" s="243" t="str">
        <f t="shared" si="0"/>
        <v>Delapan puluh empat</v>
      </c>
      <c r="G11" s="147" t="str">
        <f t="shared" si="1"/>
        <v>Baik</v>
      </c>
      <c r="H11" s="292" t="str">
        <f t="shared" si="2"/>
        <v>Pemahaman materi Pendidikan Pancasila dan Kewarganegaraan  tercapai  dengan predikat Baik</v>
      </c>
      <c r="I11" s="294"/>
      <c r="J11" s="295"/>
      <c r="K11" s="148"/>
      <c r="L11" s="251">
        <f t="shared" ref="L11:L14" si="3">IF(E11="","",MOD(E11,1))</f>
        <v>0</v>
      </c>
      <c r="M11" s="251">
        <v>6</v>
      </c>
      <c r="N11" s="251"/>
      <c r="O11" s="252">
        <v>1</v>
      </c>
      <c r="P11" s="252" t="s">
        <v>160</v>
      </c>
      <c r="Q11" s="252" t="s">
        <v>161</v>
      </c>
      <c r="R11" s="251"/>
      <c r="S11" s="251"/>
      <c r="T11" s="251"/>
      <c r="U11" s="246"/>
      <c r="V11" s="246"/>
      <c r="W11" s="246"/>
      <c r="X11" s="246"/>
      <c r="Y11" s="246"/>
      <c r="Z11" s="6"/>
      <c r="AA11" s="6"/>
      <c r="AB11" s="6"/>
      <c r="AC11" s="6"/>
      <c r="AD11" s="6"/>
    </row>
    <row r="12" spans="1:30" ht="35.25" customHeight="1">
      <c r="A12" s="149">
        <v>3</v>
      </c>
      <c r="B12" s="292" t="str">
        <f>nama_mapel!C6</f>
        <v>Bahasa  Indonesia</v>
      </c>
      <c r="C12" s="293"/>
      <c r="D12" s="144">
        <f>nama_mapel!D6</f>
        <v>75</v>
      </c>
      <c r="E12" s="144">
        <f>IF(VLOOKUP($J$1,'ENTRI NILAI PILIH TAB INI'!$A$9:$AC$51,M12)=0,"",ROUND(VLOOKUP($J$1,'ENTRI NILAI PILIH TAB INI'!$A$9:$AC$51,M12),0))</f>
        <v>88</v>
      </c>
      <c r="F12" s="243" t="str">
        <f t="shared" si="0"/>
        <v>Delapan puluh delapan</v>
      </c>
      <c r="G12" s="147" t="str">
        <f t="shared" si="1"/>
        <v>Baik</v>
      </c>
      <c r="H12" s="292" t="str">
        <f t="shared" si="2"/>
        <v>Pemahaman materi Bahasa  Indonesia tercapai  dengan predikat Baik</v>
      </c>
      <c r="I12" s="294"/>
      <c r="J12" s="295"/>
      <c r="K12" s="148"/>
      <c r="L12" s="251">
        <f t="shared" si="3"/>
        <v>0</v>
      </c>
      <c r="M12" s="251">
        <v>7</v>
      </c>
      <c r="N12" s="251"/>
      <c r="O12" s="252">
        <v>2</v>
      </c>
      <c r="P12" s="252" t="s">
        <v>162</v>
      </c>
      <c r="Q12" s="252" t="s">
        <v>163</v>
      </c>
      <c r="R12" s="251"/>
      <c r="S12" s="251"/>
      <c r="T12" s="251"/>
      <c r="U12" s="246"/>
      <c r="V12" s="246"/>
      <c r="W12" s="246"/>
      <c r="X12" s="246"/>
      <c r="Y12" s="246"/>
      <c r="Z12" s="6"/>
      <c r="AA12" s="6"/>
      <c r="AB12" s="6"/>
      <c r="AC12" s="6"/>
      <c r="AD12" s="6"/>
    </row>
    <row r="13" spans="1:30" ht="35.25" customHeight="1">
      <c r="A13" s="149">
        <v>4</v>
      </c>
      <c r="B13" s="292" t="str">
        <f>nama_mapel!C7</f>
        <v>Pendidikan Jasmani dan Olahraga</v>
      </c>
      <c r="C13" s="293"/>
      <c r="D13" s="144">
        <f>nama_mapel!D7</f>
        <v>75</v>
      </c>
      <c r="E13" s="144">
        <f>IF(VLOOKUP($J$1,'ENTRI NILAI PILIH TAB INI'!$A$9:$AC$51,M13)=0,"",ROUND(VLOOKUP($J$1,'ENTRI NILAI PILIH TAB INI'!$A$9:$AC$51,M13),0))</f>
        <v>80</v>
      </c>
      <c r="F13" s="243" t="str">
        <f t="shared" si="0"/>
        <v xml:space="preserve">Delapan puluh </v>
      </c>
      <c r="G13" s="147" t="str">
        <f t="shared" si="1"/>
        <v>Baik</v>
      </c>
      <c r="H13" s="292" t="str">
        <f t="shared" si="2"/>
        <v>Pemahaman materi Pendidikan Jasmani dan Olahraga tercapai  dengan predikat Baik</v>
      </c>
      <c r="I13" s="294"/>
      <c r="J13" s="295"/>
      <c r="K13" s="148"/>
      <c r="L13" s="251">
        <f t="shared" si="3"/>
        <v>0</v>
      </c>
      <c r="M13" s="251">
        <v>8</v>
      </c>
      <c r="N13" s="251"/>
      <c r="O13" s="252">
        <v>3</v>
      </c>
      <c r="P13" s="252" t="s">
        <v>164</v>
      </c>
      <c r="Q13" s="252" t="s">
        <v>165</v>
      </c>
      <c r="R13" s="251"/>
      <c r="S13" s="253"/>
      <c r="T13" s="251"/>
      <c r="U13" s="246"/>
      <c r="V13" s="246"/>
      <c r="W13" s="246"/>
      <c r="X13" s="246"/>
      <c r="Y13" s="246"/>
      <c r="Z13" s="6"/>
      <c r="AA13" s="6"/>
      <c r="AB13" s="6"/>
      <c r="AC13" s="6"/>
      <c r="AD13" s="6"/>
    </row>
    <row r="14" spans="1:30" ht="35.25" customHeight="1">
      <c r="A14" s="149">
        <v>5</v>
      </c>
      <c r="B14" s="292" t="str">
        <f>nama_mapel!C8</f>
        <v>Seni Budaya</v>
      </c>
      <c r="C14" s="293"/>
      <c r="D14" s="144">
        <f>nama_mapel!D8</f>
        <v>75</v>
      </c>
      <c r="E14" s="144">
        <f>IF(VLOOKUP($J$1,'ENTRI NILAI PILIH TAB INI'!$A$9:$AC$51,M14)=0,"",ROUND(VLOOKUP($J$1,'ENTRI NILAI PILIH TAB INI'!$A$9:$AC$51,M14),0))</f>
        <v>83</v>
      </c>
      <c r="F14" s="243" t="str">
        <f t="shared" si="0"/>
        <v>Delapan puluh tiga</v>
      </c>
      <c r="G14" s="147" t="str">
        <f t="shared" si="1"/>
        <v>Baik</v>
      </c>
      <c r="H14" s="292" t="str">
        <f t="shared" si="2"/>
        <v>Pemahaman materi Seni Budaya tercapai  dengan predikat Baik</v>
      </c>
      <c r="I14" s="294"/>
      <c r="J14" s="295"/>
      <c r="K14" s="148"/>
      <c r="L14" s="251">
        <f t="shared" si="3"/>
        <v>0</v>
      </c>
      <c r="M14" s="251">
        <v>9</v>
      </c>
      <c r="N14" s="251"/>
      <c r="O14" s="252">
        <v>4</v>
      </c>
      <c r="P14" s="252" t="s">
        <v>166</v>
      </c>
      <c r="Q14" s="252" t="s">
        <v>167</v>
      </c>
      <c r="R14" s="251"/>
      <c r="S14" s="251"/>
      <c r="T14" s="251"/>
      <c r="U14" s="246"/>
      <c r="V14" s="246"/>
      <c r="W14" s="246"/>
      <c r="X14" s="246"/>
      <c r="Y14" s="246"/>
      <c r="Z14" s="6"/>
      <c r="AA14" s="6"/>
      <c r="AB14" s="6"/>
      <c r="AC14" s="6"/>
      <c r="AD14" s="6"/>
    </row>
    <row r="15" spans="1:30" ht="22.5" customHeight="1">
      <c r="A15" s="135" t="s">
        <v>58</v>
      </c>
      <c r="B15" s="136" t="s">
        <v>59</v>
      </c>
      <c r="C15" s="150"/>
      <c r="D15" s="151"/>
      <c r="E15" s="242"/>
      <c r="F15" s="151" t="str">
        <f t="shared" si="0"/>
        <v/>
      </c>
      <c r="G15" s="151"/>
      <c r="H15" s="328"/>
      <c r="I15" s="303"/>
      <c r="J15" s="304"/>
      <c r="K15" s="148"/>
      <c r="L15" s="251"/>
      <c r="M15" s="251"/>
      <c r="N15" s="251"/>
      <c r="O15" s="251">
        <v>5</v>
      </c>
      <c r="P15" s="251" t="s">
        <v>168</v>
      </c>
      <c r="Q15" s="251" t="s">
        <v>169</v>
      </c>
      <c r="R15" s="251"/>
      <c r="S15" s="251">
        <v>0</v>
      </c>
      <c r="T15" s="251" t="s">
        <v>170</v>
      </c>
      <c r="U15" s="246"/>
      <c r="V15" s="246"/>
      <c r="W15" s="246"/>
      <c r="X15" s="246"/>
      <c r="Y15" s="246"/>
      <c r="Z15" s="6"/>
      <c r="AA15" s="6"/>
      <c r="AB15" s="6"/>
      <c r="AC15" s="6"/>
      <c r="AD15" s="6"/>
    </row>
    <row r="16" spans="1:30" ht="31.5" customHeight="1">
      <c r="A16" s="149">
        <v>1</v>
      </c>
      <c r="B16" s="292" t="str">
        <f>nama_mapel!C10</f>
        <v>Bahasa Inggris</v>
      </c>
      <c r="C16" s="293"/>
      <c r="D16" s="152">
        <f>nama_mapel!D10</f>
        <v>75</v>
      </c>
      <c r="E16" s="152">
        <f>IF(VLOOKUP($J$1,'ENTRI NILAI PILIH TAB INI'!$A$9:$AC$51,M16)=0,"",ROUND(VLOOKUP($J$1,'ENTRI NILAI PILIH TAB INI'!$A$9:$AC$51,M16),0))</f>
        <v>79</v>
      </c>
      <c r="F16" s="243" t="str">
        <f t="shared" si="0"/>
        <v>Tujuh puluh sembilan</v>
      </c>
      <c r="G16" s="147" t="str">
        <f t="shared" ref="G16:G24" si="4">IF(E16="","",VLOOKUP(E16,$S$16:$T$19,2))</f>
        <v>Baik</v>
      </c>
      <c r="H16" s="292" t="str">
        <f t="shared" ref="H16:H24" si="5">CONCATENATE("Pemahaman materi ",B16,IF(D16&lt;E16," tercapai "," belum tercapai ")," dengan predikat"," ",G16)</f>
        <v>Pemahaman materi Bahasa Inggris tercapai  dengan predikat Baik</v>
      </c>
      <c r="I16" s="294"/>
      <c r="J16" s="295"/>
      <c r="K16" s="148"/>
      <c r="L16" s="251">
        <f t="shared" ref="L16:L22" si="6">IF(E16="","",MOD(E16,1))</f>
        <v>0</v>
      </c>
      <c r="M16" s="251">
        <v>10</v>
      </c>
      <c r="N16" s="251"/>
      <c r="O16" s="251">
        <v>6</v>
      </c>
      <c r="P16" s="251" t="s">
        <v>171</v>
      </c>
      <c r="Q16" s="251" t="s">
        <v>163</v>
      </c>
      <c r="R16" s="251"/>
      <c r="S16" s="251">
        <v>60</v>
      </c>
      <c r="T16" s="251" t="s">
        <v>172</v>
      </c>
      <c r="U16" s="246"/>
      <c r="V16" s="246"/>
      <c r="W16" s="246"/>
      <c r="X16" s="246"/>
      <c r="Y16" s="246"/>
      <c r="Z16" s="6"/>
      <c r="AA16" s="6"/>
      <c r="AB16" s="6"/>
      <c r="AC16" s="6"/>
      <c r="AD16" s="6"/>
    </row>
    <row r="17" spans="1:30" ht="31.5" customHeight="1">
      <c r="A17" s="149">
        <v>2</v>
      </c>
      <c r="B17" s="292" t="str">
        <f>nama_mapel!C11</f>
        <v>Matematika</v>
      </c>
      <c r="C17" s="293"/>
      <c r="D17" s="152">
        <f>nama_mapel!D11</f>
        <v>75</v>
      </c>
      <c r="E17" s="152">
        <f>IF(VLOOKUP($J$1,'ENTRI NILAI PILIH TAB INI'!$A$9:$AC$51,M17)=0,"",ROUND(VLOOKUP($J$1,'ENTRI NILAI PILIH TAB INI'!$A$9:$AC$51,M17),0))</f>
        <v>76</v>
      </c>
      <c r="F17" s="243" t="str">
        <f t="shared" si="0"/>
        <v>Tujuh puluh enam</v>
      </c>
      <c r="G17" s="147" t="str">
        <f t="shared" si="4"/>
        <v>Baik</v>
      </c>
      <c r="H17" s="292" t="str">
        <f t="shared" si="5"/>
        <v>Pemahaman materi Matematika tercapai  dengan predikat Baik</v>
      </c>
      <c r="I17" s="294"/>
      <c r="J17" s="295"/>
      <c r="K17" s="148"/>
      <c r="L17" s="251">
        <f t="shared" si="6"/>
        <v>0</v>
      </c>
      <c r="M17" s="251">
        <v>11</v>
      </c>
      <c r="N17" s="251"/>
      <c r="O17" s="251">
        <v>7</v>
      </c>
      <c r="P17" s="251" t="s">
        <v>173</v>
      </c>
      <c r="Q17" s="251" t="s">
        <v>165</v>
      </c>
      <c r="R17" s="251"/>
      <c r="S17" s="251">
        <v>75</v>
      </c>
      <c r="T17" s="251" t="s">
        <v>136</v>
      </c>
      <c r="U17" s="246"/>
      <c r="V17" s="246"/>
      <c r="W17" s="246"/>
      <c r="X17" s="246"/>
      <c r="Y17" s="246"/>
      <c r="Z17" s="6"/>
      <c r="AA17" s="6"/>
      <c r="AB17" s="6"/>
      <c r="AC17" s="6"/>
      <c r="AD17" s="6"/>
    </row>
    <row r="18" spans="1:30" ht="31.5" customHeight="1">
      <c r="A18" s="149">
        <v>3</v>
      </c>
      <c r="B18" s="292" t="str">
        <f>nama_mapel!C12</f>
        <v>Ilmu Pengetahuan Alam (IPA)</v>
      </c>
      <c r="C18" s="293"/>
      <c r="D18" s="152">
        <f>nama_mapel!D12</f>
        <v>75</v>
      </c>
      <c r="E18" s="152">
        <f>IF(VLOOKUP($J$1,'ENTRI NILAI PILIH TAB INI'!$A$9:$AC$51,M18)=0,"",ROUND(VLOOKUP($J$1,'ENTRI NILAI PILIH TAB INI'!$A$9:$AC$51,M18),0))</f>
        <v>77</v>
      </c>
      <c r="F18" s="243" t="str">
        <f t="shared" si="0"/>
        <v>Tujuh puluh tujuh</v>
      </c>
      <c r="G18" s="147" t="str">
        <f t="shared" si="4"/>
        <v>Baik</v>
      </c>
      <c r="H18" s="292" t="str">
        <f t="shared" si="5"/>
        <v>Pemahaman materi Ilmu Pengetahuan Alam (IPA) tercapai  dengan predikat Baik</v>
      </c>
      <c r="I18" s="294"/>
      <c r="J18" s="295"/>
      <c r="K18" s="148"/>
      <c r="L18" s="251">
        <f t="shared" si="6"/>
        <v>0</v>
      </c>
      <c r="M18" s="251">
        <v>12</v>
      </c>
      <c r="N18" s="251"/>
      <c r="O18" s="251"/>
      <c r="P18" s="251"/>
      <c r="Q18" s="251"/>
      <c r="R18" s="251"/>
      <c r="S18" s="251">
        <v>90</v>
      </c>
      <c r="T18" s="251" t="s">
        <v>174</v>
      </c>
      <c r="U18" s="246"/>
      <c r="V18" s="246"/>
      <c r="W18" s="246"/>
      <c r="X18" s="246"/>
      <c r="Y18" s="246"/>
      <c r="Z18" s="6"/>
      <c r="AA18" s="6"/>
      <c r="AB18" s="6"/>
      <c r="AC18" s="6"/>
      <c r="AD18" s="6"/>
    </row>
    <row r="19" spans="1:30" ht="31.5" customHeight="1">
      <c r="A19" s="149">
        <v>4</v>
      </c>
      <c r="B19" s="292" t="str">
        <f>nama_mapel!C13</f>
        <v>Ilmu Pengetahuan Sosial (IPS)</v>
      </c>
      <c r="C19" s="293"/>
      <c r="D19" s="152">
        <f>nama_mapel!D13</f>
        <v>75</v>
      </c>
      <c r="E19" s="152">
        <f>IF(VLOOKUP($J$1,'ENTRI NILAI PILIH TAB INI'!$A$9:$AC$51,M19)=0,"",ROUND(VLOOKUP($J$1,'ENTRI NILAI PILIH TAB INI'!$A$9:$AC$51,M19),0))</f>
        <v>76</v>
      </c>
      <c r="F19" s="243" t="str">
        <f t="shared" si="0"/>
        <v>Tujuh puluh enam</v>
      </c>
      <c r="G19" s="147" t="str">
        <f t="shared" si="4"/>
        <v>Baik</v>
      </c>
      <c r="H19" s="292" t="str">
        <f t="shared" si="5"/>
        <v>Pemahaman materi Ilmu Pengetahuan Sosial (IPS) tercapai  dengan predikat Baik</v>
      </c>
      <c r="I19" s="294"/>
      <c r="J19" s="295"/>
      <c r="K19" s="148"/>
      <c r="L19" s="251">
        <f t="shared" si="6"/>
        <v>0</v>
      </c>
      <c r="M19" s="251">
        <v>13</v>
      </c>
      <c r="N19" s="251"/>
      <c r="O19" s="251"/>
      <c r="P19" s="251"/>
      <c r="Q19" s="251"/>
      <c r="R19" s="251"/>
      <c r="S19" s="251"/>
      <c r="T19" s="251"/>
      <c r="U19" s="246"/>
      <c r="V19" s="246"/>
      <c r="W19" s="246"/>
      <c r="X19" s="246"/>
      <c r="Y19" s="246"/>
      <c r="Z19" s="6"/>
      <c r="AA19" s="6"/>
      <c r="AB19" s="6"/>
      <c r="AC19" s="6"/>
      <c r="AD19" s="6"/>
    </row>
    <row r="20" spans="1:30" ht="31.5" customHeight="1">
      <c r="A20" s="149">
        <v>5</v>
      </c>
      <c r="B20" s="292" t="str">
        <f>nama_mapel!C14</f>
        <v>Ketrampilan Komputer dan Pengelolaan Informasi</v>
      </c>
      <c r="C20" s="293"/>
      <c r="D20" s="152">
        <f>nama_mapel!D14</f>
        <v>75</v>
      </c>
      <c r="E20" s="152">
        <f>IF(VLOOKUP($J$1,'ENTRI NILAI PILIH TAB INI'!$A$9:$AC$51,M20)=0,"",ROUND(VLOOKUP($J$1,'ENTRI NILAI PILIH TAB INI'!$A$9:$AC$51,M20),0))</f>
        <v>79</v>
      </c>
      <c r="F20" s="243" t="str">
        <f t="shared" si="0"/>
        <v>Tujuh puluh sembilan</v>
      </c>
      <c r="G20" s="147" t="str">
        <f t="shared" si="4"/>
        <v>Baik</v>
      </c>
      <c r="H20" s="292" t="str">
        <f t="shared" si="5"/>
        <v>Pemahaman materi Ketrampilan Komputer dan Pengelolaan Informasi tercapai  dengan predikat Baik</v>
      </c>
      <c r="I20" s="294"/>
      <c r="J20" s="295"/>
      <c r="K20" s="148"/>
      <c r="L20" s="251">
        <f t="shared" si="6"/>
        <v>0</v>
      </c>
      <c r="M20" s="251">
        <v>14</v>
      </c>
      <c r="N20" s="251"/>
      <c r="O20" s="251">
        <v>8</v>
      </c>
      <c r="P20" s="251" t="s">
        <v>175</v>
      </c>
      <c r="Q20" s="251" t="s">
        <v>167</v>
      </c>
      <c r="R20" s="251"/>
      <c r="S20" s="251"/>
      <c r="T20" s="251"/>
      <c r="U20" s="246"/>
      <c r="V20" s="246"/>
      <c r="W20" s="246"/>
      <c r="X20" s="246"/>
      <c r="Y20" s="246"/>
      <c r="Z20" s="6"/>
      <c r="AA20" s="6"/>
      <c r="AB20" s="6"/>
      <c r="AC20" s="6"/>
      <c r="AD20" s="6"/>
    </row>
    <row r="21" spans="1:30" ht="31.5" customHeight="1">
      <c r="A21" s="149">
        <v>6</v>
      </c>
      <c r="B21" s="292" t="str">
        <f>nama_mapel!C15</f>
        <v>Kewirausahaan</v>
      </c>
      <c r="C21" s="293"/>
      <c r="D21" s="152">
        <f>nama_mapel!D15</f>
        <v>75</v>
      </c>
      <c r="E21" s="240">
        <f>IF(VLOOKUP($J$1,'ENTRI NILAI PILIH TAB INI'!$A$9:$AC$51,M21)=0,"",ROUND(VLOOKUP($J$1,'ENTRI NILAI PILIH TAB INI'!$A$9:$AC$51,M21),0))</f>
        <v>84</v>
      </c>
      <c r="F21" s="243" t="str">
        <f t="shared" si="0"/>
        <v>Delapan puluh empat</v>
      </c>
      <c r="G21" s="147" t="str">
        <f t="shared" si="4"/>
        <v>Baik</v>
      </c>
      <c r="H21" s="292" t="str">
        <f t="shared" si="5"/>
        <v>Pemahaman materi Kewirausahaan tercapai  dengan predikat Baik</v>
      </c>
      <c r="I21" s="294"/>
      <c r="J21" s="295"/>
      <c r="K21" s="148"/>
      <c r="L21" s="251">
        <f t="shared" si="6"/>
        <v>0</v>
      </c>
      <c r="M21" s="251">
        <v>15</v>
      </c>
      <c r="N21" s="251"/>
      <c r="O21" s="251">
        <v>9</v>
      </c>
      <c r="P21" s="251" t="s">
        <v>176</v>
      </c>
      <c r="Q21" s="251" t="s">
        <v>177</v>
      </c>
      <c r="R21" s="251"/>
      <c r="S21" s="251"/>
      <c r="T21" s="251"/>
      <c r="U21" s="246"/>
      <c r="V21" s="246"/>
      <c r="W21" s="246"/>
      <c r="X21" s="246"/>
      <c r="Y21" s="246"/>
      <c r="Z21" s="6"/>
      <c r="AA21" s="6"/>
      <c r="AB21" s="6"/>
      <c r="AC21" s="6"/>
      <c r="AD21" s="6"/>
    </row>
    <row r="22" spans="1:30" ht="16.5" hidden="1" customHeight="1">
      <c r="A22" s="149">
        <v>7</v>
      </c>
      <c r="B22" s="292">
        <f>nama_mapel!C16</f>
        <v>0</v>
      </c>
      <c r="C22" s="293"/>
      <c r="D22" s="152">
        <f>nama_mapel!D16</f>
        <v>0</v>
      </c>
      <c r="E22" s="145" t="str">
        <f>IF(VLOOKUP($J$1,'ENTRI NILAI PILIH TAB INI'!$A$9:$AC$51,M22)=0,"",ROUND(VLOOKUP($J$1,'ENTRI NILAI PILIH TAB INI'!$A$9:$AC$51,M22),0))</f>
        <v/>
      </c>
      <c r="F22" s="243" t="e">
        <f t="shared" si="0"/>
        <v>#VALUE!</v>
      </c>
      <c r="G22" s="147" t="str">
        <f t="shared" si="4"/>
        <v/>
      </c>
      <c r="H22" s="292" t="str">
        <f t="shared" si="5"/>
        <v xml:space="preserve">Pemahaman materi 0 tercapai  dengan predikat </v>
      </c>
      <c r="I22" s="294"/>
      <c r="J22" s="295"/>
      <c r="K22" s="148"/>
      <c r="L22" s="251" t="str">
        <f t="shared" si="6"/>
        <v/>
      </c>
      <c r="M22" s="251">
        <v>16</v>
      </c>
      <c r="N22" s="251"/>
      <c r="O22" s="251"/>
      <c r="P22" s="251"/>
      <c r="Q22" s="251"/>
      <c r="R22" s="251"/>
      <c r="S22" s="251">
        <v>0</v>
      </c>
      <c r="T22" s="251" t="s">
        <v>178</v>
      </c>
      <c r="U22" s="246"/>
      <c r="V22" s="246"/>
      <c r="W22" s="246"/>
      <c r="X22" s="246"/>
      <c r="Y22" s="246"/>
      <c r="Z22" s="6"/>
      <c r="AA22" s="6"/>
      <c r="AB22" s="6"/>
      <c r="AC22" s="6"/>
      <c r="AD22" s="6"/>
    </row>
    <row r="23" spans="1:30" ht="16.5" hidden="1" customHeight="1">
      <c r="A23" s="149">
        <v>8</v>
      </c>
      <c r="B23" s="292">
        <f>nama_mapel!C17</f>
        <v>0</v>
      </c>
      <c r="C23" s="293"/>
      <c r="D23" s="152">
        <f>nama_mapel!D17</f>
        <v>0</v>
      </c>
      <c r="E23" s="145" t="str">
        <f>IF(VLOOKUP($J$1,'ENTRI NILAI PILIH TAB INI'!$A$9:$AC$51,M23)=0,"",ROUND(VLOOKUP($J$1,'ENTRI NILAI PILIH TAB INI'!$A$9:$AC$51,M23),0))</f>
        <v/>
      </c>
      <c r="F23" s="243" t="e">
        <f t="shared" si="0"/>
        <v>#VALUE!</v>
      </c>
      <c r="G23" s="147" t="str">
        <f t="shared" si="4"/>
        <v/>
      </c>
      <c r="H23" s="292" t="str">
        <f t="shared" si="5"/>
        <v xml:space="preserve">Pemahaman materi 0 tercapai  dengan predikat </v>
      </c>
      <c r="I23" s="294"/>
      <c r="J23" s="295"/>
      <c r="K23" s="148"/>
      <c r="L23" s="251"/>
      <c r="M23" s="251">
        <v>17</v>
      </c>
      <c r="N23" s="251"/>
      <c r="O23" s="251"/>
      <c r="P23" s="251"/>
      <c r="Q23" s="251"/>
      <c r="R23" s="251"/>
      <c r="S23" s="251"/>
      <c r="T23" s="251"/>
      <c r="U23" s="246"/>
      <c r="V23" s="246"/>
      <c r="W23" s="246"/>
      <c r="X23" s="246"/>
      <c r="Y23" s="246"/>
      <c r="Z23" s="6"/>
      <c r="AA23" s="6"/>
      <c r="AB23" s="6"/>
      <c r="AC23" s="6"/>
      <c r="AD23" s="6"/>
    </row>
    <row r="24" spans="1:30" ht="16.5" hidden="1" customHeight="1">
      <c r="A24" s="149">
        <v>9</v>
      </c>
      <c r="B24" s="292">
        <f>nama_mapel!C18</f>
        <v>0</v>
      </c>
      <c r="C24" s="293"/>
      <c r="D24" s="152">
        <f>nama_mapel!D18</f>
        <v>0</v>
      </c>
      <c r="E24" s="145" t="str">
        <f>IF(VLOOKUP($J$1,'ENTRI NILAI PILIH TAB INI'!$A$9:$AC$51,M24)=0,"",ROUND(VLOOKUP($J$1,'ENTRI NILAI PILIH TAB INI'!$A$9:$AC$51,M24),0))</f>
        <v/>
      </c>
      <c r="F24" s="146" t="e">
        <f t="shared" si="0"/>
        <v>#VALUE!</v>
      </c>
      <c r="G24" s="147" t="str">
        <f t="shared" si="4"/>
        <v/>
      </c>
      <c r="H24" s="292" t="str">
        <f t="shared" si="5"/>
        <v xml:space="preserve">Pemahaman materi 0 tercapai  dengan predikat </v>
      </c>
      <c r="I24" s="294"/>
      <c r="J24" s="295"/>
      <c r="K24" s="148"/>
      <c r="L24" s="251"/>
      <c r="M24" s="251">
        <v>18</v>
      </c>
      <c r="N24" s="251"/>
      <c r="O24" s="251"/>
      <c r="P24" s="251"/>
      <c r="Q24" s="251"/>
      <c r="R24" s="251"/>
      <c r="S24" s="251"/>
      <c r="T24" s="251"/>
      <c r="U24" s="246"/>
      <c r="V24" s="246"/>
      <c r="W24" s="246"/>
      <c r="X24" s="246"/>
      <c r="Y24" s="246"/>
      <c r="Z24" s="6"/>
      <c r="AA24" s="6"/>
      <c r="AB24" s="6"/>
      <c r="AC24" s="6"/>
      <c r="AD24" s="6"/>
    </row>
    <row r="25" spans="1:30" ht="16.5" hidden="1" customHeight="1">
      <c r="A25" s="149"/>
      <c r="B25" s="292"/>
      <c r="C25" s="293"/>
      <c r="D25" s="152"/>
      <c r="E25" s="145"/>
      <c r="F25" s="146"/>
      <c r="G25" s="147"/>
      <c r="H25" s="292"/>
      <c r="I25" s="294"/>
      <c r="J25" s="295"/>
      <c r="K25" s="148"/>
      <c r="L25" s="251"/>
      <c r="M25" s="251"/>
      <c r="N25" s="251"/>
      <c r="O25" s="251"/>
      <c r="P25" s="251"/>
      <c r="Q25" s="251"/>
      <c r="R25" s="251"/>
      <c r="S25" s="251"/>
      <c r="T25" s="251"/>
      <c r="U25" s="246"/>
      <c r="V25" s="246"/>
      <c r="W25" s="246"/>
      <c r="X25" s="246"/>
      <c r="Y25" s="246"/>
      <c r="Z25" s="6"/>
      <c r="AA25" s="6"/>
      <c r="AB25" s="6"/>
      <c r="AC25" s="6"/>
      <c r="AD25" s="6"/>
    </row>
    <row r="26" spans="1:30" ht="24" customHeight="1">
      <c r="A26" s="135" t="s">
        <v>83</v>
      </c>
      <c r="B26" s="136" t="s">
        <v>84</v>
      </c>
      <c r="C26" s="150"/>
      <c r="D26" s="153"/>
      <c r="E26" s="239"/>
      <c r="F26" s="153" t="str">
        <f t="shared" ref="F26:F39" si="7">IF((E26=0),"",CONCATENATE(VLOOKUP(ABS(LEFT(E26,1)),$O$11:$Q$21,3)," ",IF((ABS(RIGHT(E26,1))=0),"",VLOOKUP(ABS(RIGHT(E26,1)),$O$11:$Q$21,2))))</f>
        <v/>
      </c>
      <c r="G26" s="153"/>
      <c r="H26" s="302"/>
      <c r="I26" s="303"/>
      <c r="J26" s="304"/>
      <c r="K26" s="148"/>
      <c r="L26" s="251"/>
      <c r="M26" s="251"/>
      <c r="N26" s="251"/>
      <c r="O26" s="251"/>
      <c r="P26" s="251"/>
      <c r="Q26" s="251"/>
      <c r="R26" s="251"/>
      <c r="S26" s="251"/>
      <c r="T26" s="251"/>
      <c r="U26" s="246"/>
      <c r="V26" s="246"/>
      <c r="W26" s="246"/>
      <c r="X26" s="246"/>
      <c r="Y26" s="246"/>
      <c r="Z26" s="6"/>
      <c r="AA26" s="6"/>
      <c r="AB26" s="6"/>
      <c r="AC26" s="6"/>
      <c r="AD26" s="6"/>
    </row>
    <row r="27" spans="1:30" ht="33.75" customHeight="1">
      <c r="A27" s="154">
        <v>1</v>
      </c>
      <c r="B27" s="292" t="str">
        <f>nama_mapel!C21</f>
        <v>Pelayanan Prima</v>
      </c>
      <c r="C27" s="293"/>
      <c r="D27" s="152">
        <f>nama_mapel!D21</f>
        <v>74</v>
      </c>
      <c r="E27" s="244">
        <f>IF(VLOOKUP($J$1,'ENTRI NILAI PILIH TAB INI'!$A$9:$AC$51,M27)=0,"",ROUND(VLOOKUP($J$1,'ENTRI NILAI PILIH TAB INI'!$A$9:$AC$51,M27),0))</f>
        <v>84</v>
      </c>
      <c r="F27" s="243" t="str">
        <f t="shared" si="7"/>
        <v>Delapan puluh empat</v>
      </c>
      <c r="G27" s="147" t="str">
        <f t="shared" ref="G27:G36" si="8">IF(E27&lt;D27,"Belum Kompeten","Kompeten")</f>
        <v>Kompeten</v>
      </c>
      <c r="H27" s="296" t="str">
        <f t="shared" ref="H27:H32" si="9">IF(E27="","",IF(E27&gt;=D27+5,"Kompeten Dalam  ","Cukup Kompeten dalam ")&amp;B27)</f>
        <v>Kompeten Dalam  Pelayanan Prima</v>
      </c>
      <c r="I27" s="294"/>
      <c r="J27" s="295"/>
      <c r="K27" s="148"/>
      <c r="L27" s="251">
        <f t="shared" ref="L27:L31" si="10">IF(E27="","",MOD(E27,1))</f>
        <v>0</v>
      </c>
      <c r="M27" s="251">
        <v>19</v>
      </c>
      <c r="N27" s="251"/>
      <c r="O27" s="251"/>
      <c r="P27" s="251"/>
      <c r="Q27" s="251"/>
      <c r="R27" s="251"/>
      <c r="S27" s="251"/>
      <c r="T27" s="251"/>
      <c r="U27" s="246"/>
      <c r="V27" s="246"/>
      <c r="W27" s="246"/>
      <c r="X27" s="246"/>
      <c r="Y27" s="246"/>
      <c r="Z27" s="6"/>
      <c r="AA27" s="6"/>
      <c r="AB27" s="6"/>
      <c r="AC27" s="6"/>
      <c r="AD27" s="6"/>
    </row>
    <row r="28" spans="1:30" ht="33.75" customHeight="1">
      <c r="A28" s="154">
        <v>2</v>
      </c>
      <c r="B28" s="292" t="str">
        <f>nama_mapel!C22</f>
        <v>Mengoperasikan Aplikasi Perangkat Lunak</v>
      </c>
      <c r="C28" s="293"/>
      <c r="D28" s="152">
        <f>nama_mapel!D22</f>
        <v>74</v>
      </c>
      <c r="E28" s="244">
        <f>IF(VLOOKUP($J$1,'ENTRI NILAI PILIH TAB INI'!$A$9:$AC$51,M28)=0,"",ROUND(VLOOKUP($J$1,'ENTRI NILAI PILIH TAB INI'!$A$9:$AC$51,M28),0))</f>
        <v>78</v>
      </c>
      <c r="F28" s="243" t="str">
        <f t="shared" si="7"/>
        <v>Tujuh puluh delapan</v>
      </c>
      <c r="G28" s="147" t="str">
        <f t="shared" si="8"/>
        <v>Kompeten</v>
      </c>
      <c r="H28" s="296" t="str">
        <f t="shared" si="9"/>
        <v>Cukup Kompeten dalam Mengoperasikan Aplikasi Perangkat Lunak</v>
      </c>
      <c r="I28" s="294"/>
      <c r="J28" s="295"/>
      <c r="K28" s="148"/>
      <c r="L28" s="251">
        <f t="shared" si="10"/>
        <v>0</v>
      </c>
      <c r="M28" s="251">
        <v>20</v>
      </c>
      <c r="N28" s="251"/>
      <c r="O28" s="251"/>
      <c r="P28" s="251"/>
      <c r="Q28" s="251"/>
      <c r="R28" s="251"/>
      <c r="S28" s="251"/>
      <c r="T28" s="251"/>
      <c r="U28" s="246"/>
      <c r="V28" s="246"/>
      <c r="W28" s="246"/>
      <c r="X28" s="246"/>
      <c r="Y28" s="246"/>
      <c r="Z28" s="6"/>
      <c r="AA28" s="6"/>
      <c r="AB28" s="6"/>
      <c r="AC28" s="6"/>
      <c r="AD28" s="6"/>
    </row>
    <row r="29" spans="1:30" ht="33.75" customHeight="1">
      <c r="A29" s="149">
        <v>3</v>
      </c>
      <c r="B29" s="292" t="str">
        <f>nama_mapel!C23</f>
        <v>Mengoperasikan Aplikasi Presentasi</v>
      </c>
      <c r="C29" s="293"/>
      <c r="D29" s="152">
        <f>nama_mapel!D23</f>
        <v>74</v>
      </c>
      <c r="E29" s="244">
        <f>IF(VLOOKUP($J$1,'ENTRI NILAI PILIH TAB INI'!$A$9:$AC$51,M29)=0,"",ROUND(VLOOKUP($J$1,'ENTRI NILAI PILIH TAB INI'!$A$9:$AC$51,M29),0))</f>
        <v>85</v>
      </c>
      <c r="F29" s="243" t="str">
        <f t="shared" si="7"/>
        <v>Delapan puluh lima</v>
      </c>
      <c r="G29" s="147" t="str">
        <f t="shared" si="8"/>
        <v>Kompeten</v>
      </c>
      <c r="H29" s="296" t="str">
        <f t="shared" si="9"/>
        <v>Kompeten Dalam  Mengoperasikan Aplikasi Presentasi</v>
      </c>
      <c r="I29" s="294"/>
      <c r="J29" s="295"/>
      <c r="K29" s="148"/>
      <c r="L29" s="251">
        <f t="shared" si="10"/>
        <v>0</v>
      </c>
      <c r="M29" s="251">
        <v>21</v>
      </c>
      <c r="N29" s="251"/>
      <c r="O29" s="251"/>
      <c r="P29" s="251"/>
      <c r="Q29" s="251"/>
      <c r="R29" s="251"/>
      <c r="S29" s="251"/>
      <c r="T29" s="251"/>
      <c r="U29" s="246"/>
      <c r="V29" s="246"/>
      <c r="W29" s="246"/>
      <c r="X29" s="246"/>
      <c r="Y29" s="246"/>
      <c r="Z29" s="6"/>
      <c r="AA29" s="6"/>
      <c r="AB29" s="6"/>
      <c r="AC29" s="6"/>
      <c r="AD29" s="6"/>
    </row>
    <row r="30" spans="1:30" ht="33.75" customHeight="1">
      <c r="A30" s="155">
        <v>4</v>
      </c>
      <c r="B30" s="292" t="str">
        <f>nama_mapel!C24</f>
        <v>Mail Handling</v>
      </c>
      <c r="C30" s="293"/>
      <c r="D30" s="152">
        <f>nama_mapel!D24</f>
        <v>74</v>
      </c>
      <c r="E30" s="244">
        <f>IF(VLOOKUP($J$1,'ENTRI NILAI PILIH TAB INI'!$A$9:$AC$51,M30)=0,"",ROUND(VLOOKUP($J$1,'ENTRI NILAI PILIH TAB INI'!$A$9:$AC$51,M30),0))</f>
        <v>90</v>
      </c>
      <c r="F30" s="243" t="str">
        <f t="shared" si="7"/>
        <v xml:space="preserve">Sembilan puluh </v>
      </c>
      <c r="G30" s="147" t="str">
        <f t="shared" si="8"/>
        <v>Kompeten</v>
      </c>
      <c r="H30" s="296" t="str">
        <f t="shared" si="9"/>
        <v>Kompeten Dalam  Mail Handling</v>
      </c>
      <c r="I30" s="294"/>
      <c r="J30" s="295"/>
      <c r="K30" s="148"/>
      <c r="L30" s="251">
        <f t="shared" si="10"/>
        <v>0</v>
      </c>
      <c r="M30" s="251">
        <v>22</v>
      </c>
      <c r="N30" s="251"/>
      <c r="O30" s="251"/>
      <c r="P30" s="251"/>
      <c r="Q30" s="251"/>
      <c r="R30" s="251"/>
      <c r="S30" s="251"/>
      <c r="T30" s="251"/>
      <c r="U30" s="246"/>
      <c r="V30" s="246"/>
      <c r="W30" s="246"/>
      <c r="X30" s="246"/>
      <c r="Y30" s="246"/>
      <c r="Z30" s="6"/>
      <c r="AA30" s="6"/>
      <c r="AB30" s="6"/>
      <c r="AC30" s="6"/>
      <c r="AD30" s="6"/>
    </row>
    <row r="31" spans="1:30" ht="33.75" customHeight="1">
      <c r="A31" s="149">
        <v>5</v>
      </c>
      <c r="B31" s="292" t="str">
        <f>nama_mapel!C25</f>
        <v>Kearsipan</v>
      </c>
      <c r="C31" s="293"/>
      <c r="D31" s="152">
        <f>nama_mapel!D25</f>
        <v>74</v>
      </c>
      <c r="E31" s="244">
        <f>IF(VLOOKUP($J$1,'ENTRI NILAI PILIH TAB INI'!$A$9:$AC$51,M31)=0,"",ROUND(VLOOKUP($J$1,'ENTRI NILAI PILIH TAB INI'!$A$9:$AC$51,M31),0))</f>
        <v>81</v>
      </c>
      <c r="F31" s="243" t="str">
        <f t="shared" si="7"/>
        <v>Delapan puluh satu</v>
      </c>
      <c r="G31" s="147" t="str">
        <f t="shared" si="8"/>
        <v>Kompeten</v>
      </c>
      <c r="H31" s="296" t="str">
        <f t="shared" ref="H31" si="11">IF(E31="","",IF(E31&gt;=D31+5,"Kompeten Dalam  ","Cukup Kompeten dalam ")&amp;B31)</f>
        <v>Kompeten Dalam  Kearsipan</v>
      </c>
      <c r="I31" s="294"/>
      <c r="J31" s="295"/>
      <c r="K31" s="148"/>
      <c r="L31" s="251">
        <f t="shared" si="10"/>
        <v>0</v>
      </c>
      <c r="M31" s="251">
        <v>23</v>
      </c>
      <c r="N31" s="251"/>
      <c r="O31" s="251"/>
      <c r="P31" s="251"/>
      <c r="Q31" s="251"/>
      <c r="R31" s="251"/>
      <c r="S31" s="251"/>
      <c r="T31" s="251"/>
      <c r="U31" s="246"/>
      <c r="V31" s="246"/>
      <c r="W31" s="246"/>
      <c r="X31" s="246"/>
      <c r="Y31" s="246"/>
      <c r="Z31" s="6"/>
      <c r="AA31" s="6"/>
      <c r="AB31" s="6"/>
      <c r="AC31" s="6"/>
      <c r="AD31" s="6"/>
    </row>
    <row r="32" spans="1:30" ht="15" hidden="1" customHeight="1">
      <c r="A32" s="155">
        <v>6</v>
      </c>
      <c r="B32" s="143" t="str">
        <f>nama_mapel!C22</f>
        <v>Mengoperasikan Aplikasi Perangkat Lunak</v>
      </c>
      <c r="C32" s="156"/>
      <c r="D32" s="152">
        <f>nama_mapel!D26</f>
        <v>0</v>
      </c>
      <c r="E32" s="240" t="str">
        <f>IF(VLOOKUP($J$1,'ENTRI NILAI PILIH TAB INI'!$A$9:$AC$51,M32)=0,"",ROUND(VLOOKUP($J$1,'ENTRI NILAI PILIH TAB INI'!$A$9:$AC$51,M32),0))</f>
        <v/>
      </c>
      <c r="F32" s="146" t="e">
        <f t="shared" si="7"/>
        <v>#VALUE!</v>
      </c>
      <c r="G32" s="147" t="str">
        <f t="shared" si="8"/>
        <v>Kompeten</v>
      </c>
      <c r="H32" s="296" t="str">
        <f t="shared" si="9"/>
        <v/>
      </c>
      <c r="I32" s="294"/>
      <c r="J32" s="295"/>
      <c r="K32" s="148"/>
      <c r="L32" s="251"/>
      <c r="M32" s="251">
        <v>24</v>
      </c>
      <c r="N32" s="251"/>
      <c r="O32" s="251"/>
      <c r="P32" s="251"/>
      <c r="Q32" s="251"/>
      <c r="R32" s="251"/>
      <c r="S32" s="251"/>
      <c r="T32" s="251"/>
      <c r="U32" s="246"/>
      <c r="V32" s="246"/>
      <c r="W32" s="246"/>
      <c r="X32" s="246"/>
      <c r="Y32" s="246"/>
      <c r="Z32" s="6"/>
      <c r="AA32" s="6"/>
      <c r="AB32" s="6"/>
      <c r="AC32" s="6"/>
      <c r="AD32" s="6"/>
    </row>
    <row r="33" spans="1:30" ht="15" hidden="1" customHeight="1">
      <c r="A33" s="155">
        <v>7</v>
      </c>
      <c r="B33" s="143" t="str">
        <f>nama_mapel!C22</f>
        <v>Mengoperasikan Aplikasi Perangkat Lunak</v>
      </c>
      <c r="C33" s="156"/>
      <c r="D33" s="152">
        <f>nama_mapel!D27</f>
        <v>0</v>
      </c>
      <c r="E33" s="240" t="str">
        <f>IF(VLOOKUP($J$1,'ENTRI NILAI PILIH TAB INI'!$A$9:$AC$51,M33)=0,"",ROUND(VLOOKUP($J$1,'ENTRI NILAI PILIH TAB INI'!$A$9:$AC$51,M33),0))</f>
        <v/>
      </c>
      <c r="F33" s="146" t="e">
        <f t="shared" si="7"/>
        <v>#VALUE!</v>
      </c>
      <c r="G33" s="147" t="str">
        <f t="shared" si="8"/>
        <v>Kompeten</v>
      </c>
      <c r="H33" s="297" t="str">
        <f t="shared" ref="H33:H36" si="12">IF(E33="","",IF(E33&gt;=D33+5,"Baik Dalam  ","Cukup dalam ")&amp;B33)</f>
        <v/>
      </c>
      <c r="I33" s="294"/>
      <c r="J33" s="295"/>
      <c r="K33" s="148"/>
      <c r="L33" s="251"/>
      <c r="M33" s="251">
        <v>25</v>
      </c>
      <c r="N33" s="251"/>
      <c r="O33" s="251"/>
      <c r="P33" s="251"/>
      <c r="Q33" s="251"/>
      <c r="R33" s="251"/>
      <c r="S33" s="251"/>
      <c r="T33" s="251"/>
      <c r="U33" s="246"/>
      <c r="V33" s="246"/>
      <c r="W33" s="246"/>
      <c r="X33" s="246"/>
      <c r="Y33" s="246"/>
      <c r="Z33" s="6"/>
      <c r="AA33" s="6"/>
      <c r="AB33" s="6"/>
      <c r="AC33" s="6"/>
      <c r="AD33" s="6"/>
    </row>
    <row r="34" spans="1:30" ht="15" hidden="1" customHeight="1">
      <c r="A34" s="155">
        <v>8</v>
      </c>
      <c r="B34" s="143" t="str">
        <f>nama_mapel!C22</f>
        <v>Mengoperasikan Aplikasi Perangkat Lunak</v>
      </c>
      <c r="C34" s="156"/>
      <c r="D34" s="152">
        <f>nama_mapel!D28</f>
        <v>0</v>
      </c>
      <c r="E34" s="240" t="str">
        <f>IF(VLOOKUP($J$1,'ENTRI NILAI PILIH TAB INI'!$A$9:$AC$51,M34)=0,"",ROUND(VLOOKUP($J$1,'ENTRI NILAI PILIH TAB INI'!$A$9:$AC$51,M34),0))</f>
        <v/>
      </c>
      <c r="F34" s="146" t="e">
        <f t="shared" si="7"/>
        <v>#VALUE!</v>
      </c>
      <c r="G34" s="147" t="str">
        <f t="shared" si="8"/>
        <v>Kompeten</v>
      </c>
      <c r="H34" s="297" t="str">
        <f t="shared" si="12"/>
        <v/>
      </c>
      <c r="I34" s="294"/>
      <c r="J34" s="295"/>
      <c r="K34" s="148"/>
      <c r="L34" s="251"/>
      <c r="M34" s="251">
        <v>26</v>
      </c>
      <c r="N34" s="251"/>
      <c r="O34" s="251"/>
      <c r="P34" s="251"/>
      <c r="Q34" s="251"/>
      <c r="R34" s="251"/>
      <c r="S34" s="251"/>
      <c r="T34" s="251"/>
      <c r="U34" s="246"/>
      <c r="V34" s="246"/>
      <c r="W34" s="246"/>
      <c r="X34" s="246"/>
      <c r="Y34" s="246"/>
      <c r="Z34" s="6"/>
      <c r="AA34" s="6"/>
      <c r="AB34" s="6"/>
      <c r="AC34" s="6"/>
      <c r="AD34" s="6"/>
    </row>
    <row r="35" spans="1:30" ht="15" hidden="1" customHeight="1">
      <c r="A35" s="155">
        <v>9</v>
      </c>
      <c r="B35" s="143" t="str">
        <f>nama_mapel!C22</f>
        <v>Mengoperasikan Aplikasi Perangkat Lunak</v>
      </c>
      <c r="C35" s="156"/>
      <c r="D35" s="152">
        <f>nama_mapel!D29</f>
        <v>0</v>
      </c>
      <c r="E35" s="240" t="str">
        <f>IF(VLOOKUP($J$1,'ENTRI NILAI PILIH TAB INI'!$A$9:$AC$51,M35)=0,"",ROUND(VLOOKUP($J$1,'ENTRI NILAI PILIH TAB INI'!$A$9:$AC$51,M35),0))</f>
        <v/>
      </c>
      <c r="F35" s="146" t="e">
        <f t="shared" si="7"/>
        <v>#VALUE!</v>
      </c>
      <c r="G35" s="147" t="str">
        <f t="shared" si="8"/>
        <v>Kompeten</v>
      </c>
      <c r="H35" s="297" t="str">
        <f t="shared" si="12"/>
        <v/>
      </c>
      <c r="I35" s="294"/>
      <c r="J35" s="295"/>
      <c r="K35" s="148"/>
      <c r="L35" s="251"/>
      <c r="M35" s="251">
        <v>27</v>
      </c>
      <c r="N35" s="251"/>
      <c r="O35" s="251"/>
      <c r="P35" s="251"/>
      <c r="Q35" s="251"/>
      <c r="R35" s="251"/>
      <c r="S35" s="251"/>
      <c r="T35" s="251"/>
      <c r="U35" s="246"/>
      <c r="V35" s="246"/>
      <c r="W35" s="246"/>
      <c r="X35" s="246"/>
      <c r="Y35" s="246"/>
      <c r="Z35" s="6"/>
      <c r="AA35" s="6"/>
      <c r="AB35" s="6"/>
      <c r="AC35" s="6"/>
      <c r="AD35" s="6"/>
    </row>
    <row r="36" spans="1:30" ht="15" hidden="1" customHeight="1">
      <c r="A36" s="155">
        <v>10</v>
      </c>
      <c r="B36" s="143" t="str">
        <f>nama_mapel!C22</f>
        <v>Mengoperasikan Aplikasi Perangkat Lunak</v>
      </c>
      <c r="C36" s="156"/>
      <c r="D36" s="152">
        <f>nama_mapel!D30</f>
        <v>0</v>
      </c>
      <c r="E36" s="240" t="str">
        <f>IF(VLOOKUP($J$1,'ENTRI NILAI PILIH TAB INI'!$A$9:$AC$51,M36)=0,"",ROUND(VLOOKUP($J$1,'ENTRI NILAI PILIH TAB INI'!$A$9:$AC$51,M36),0))</f>
        <v/>
      </c>
      <c r="F36" s="146" t="e">
        <f t="shared" si="7"/>
        <v>#VALUE!</v>
      </c>
      <c r="G36" s="147" t="str">
        <f t="shared" si="8"/>
        <v>Kompeten</v>
      </c>
      <c r="H36" s="297" t="str">
        <f t="shared" si="12"/>
        <v/>
      </c>
      <c r="I36" s="294"/>
      <c r="J36" s="295"/>
      <c r="K36" s="148"/>
      <c r="L36" s="251"/>
      <c r="M36" s="251">
        <v>28</v>
      </c>
      <c r="N36" s="251"/>
      <c r="O36" s="251"/>
      <c r="P36" s="251"/>
      <c r="Q36" s="251"/>
      <c r="R36" s="251"/>
      <c r="S36" s="251"/>
      <c r="T36" s="251"/>
      <c r="U36" s="246"/>
      <c r="V36" s="246"/>
      <c r="W36" s="246"/>
      <c r="X36" s="246"/>
      <c r="Y36" s="246"/>
      <c r="Z36" s="6"/>
      <c r="AA36" s="6"/>
      <c r="AB36" s="6"/>
      <c r="AC36" s="6"/>
      <c r="AD36" s="6"/>
    </row>
    <row r="37" spans="1:30" ht="12.75" hidden="1" customHeight="1">
      <c r="A37" s="157"/>
      <c r="B37" s="305"/>
      <c r="C37" s="306"/>
      <c r="D37" s="158"/>
      <c r="E37" s="241"/>
      <c r="F37" s="159" t="str">
        <f t="shared" si="7"/>
        <v/>
      </c>
      <c r="G37" s="160"/>
      <c r="H37" s="301"/>
      <c r="I37" s="294"/>
      <c r="J37" s="295"/>
      <c r="K37" s="148"/>
      <c r="L37" s="251"/>
      <c r="M37" s="251"/>
      <c r="N37" s="251"/>
      <c r="O37" s="251"/>
      <c r="P37" s="251"/>
      <c r="Q37" s="251"/>
      <c r="R37" s="251"/>
      <c r="S37" s="251"/>
      <c r="T37" s="251"/>
      <c r="U37" s="246"/>
      <c r="V37" s="246"/>
      <c r="W37" s="246"/>
      <c r="X37" s="246"/>
      <c r="Y37" s="246"/>
      <c r="Z37" s="6"/>
      <c r="AA37" s="6"/>
      <c r="AB37" s="6"/>
      <c r="AC37" s="6"/>
      <c r="AD37" s="6"/>
    </row>
    <row r="38" spans="1:30" ht="22.5" customHeight="1">
      <c r="A38" s="161" t="s">
        <v>132</v>
      </c>
      <c r="B38" s="136" t="s">
        <v>133</v>
      </c>
      <c r="C38" s="162"/>
      <c r="D38" s="153"/>
      <c r="E38" s="239"/>
      <c r="F38" s="153" t="str">
        <f t="shared" si="7"/>
        <v/>
      </c>
      <c r="G38" s="153"/>
      <c r="H38" s="302"/>
      <c r="I38" s="303"/>
      <c r="J38" s="304"/>
      <c r="K38" s="148"/>
      <c r="L38" s="251"/>
      <c r="M38" s="251"/>
      <c r="N38" s="251"/>
      <c r="O38" s="251"/>
      <c r="P38" s="251"/>
      <c r="Q38" s="251"/>
      <c r="R38" s="251"/>
      <c r="S38" s="251"/>
      <c r="T38" s="251"/>
      <c r="U38" s="246"/>
      <c r="V38" s="246"/>
      <c r="W38" s="246"/>
      <c r="X38" s="246"/>
      <c r="Y38" s="246"/>
      <c r="Z38" s="6"/>
      <c r="AA38" s="6"/>
      <c r="AB38" s="6"/>
      <c r="AC38" s="6"/>
      <c r="AD38" s="6"/>
    </row>
    <row r="39" spans="1:30" ht="36.75" customHeight="1">
      <c r="A39" s="149">
        <v>1</v>
      </c>
      <c r="B39" s="163" t="s">
        <v>134</v>
      </c>
      <c r="C39" s="164"/>
      <c r="D39" s="152">
        <f>nama_mapel!D33</f>
        <v>75</v>
      </c>
      <c r="E39" s="240">
        <f>IF(VLOOKUP($J$1,'ENTRI NILAI PILIH TAB INI'!$A$9:$AU$51,M39)=0,"",ROUND(VLOOKUP($J$1,'ENTRI NILAI PILIH TAB INI'!$A$9:$AU$51,M39),0))</f>
        <v>76</v>
      </c>
      <c r="F39" s="243" t="str">
        <f t="shared" si="7"/>
        <v>Tujuh puluh enam</v>
      </c>
      <c r="G39" s="147" t="str">
        <f>IF(E39="","",VLOOKUP(E39,$S$16:$T$19,2))</f>
        <v>Baik</v>
      </c>
      <c r="H39" s="292" t="str">
        <f>CONCATENATE("Pemahaman materi ",B39,IF(D39&lt;E39," tercapai "," belum tercapai ")," dengan predikat"," ",G39)</f>
        <v>Pemahaman materi Bahasa Jawa tercapai  dengan predikat Baik</v>
      </c>
      <c r="I39" s="294"/>
      <c r="J39" s="295"/>
      <c r="K39" s="148"/>
      <c r="L39" s="251">
        <f t="shared" ref="L39:L40" si="13">IF(E39="","",MOD(E39,1))</f>
        <v>0</v>
      </c>
      <c r="M39" s="251">
        <v>29</v>
      </c>
      <c r="N39" s="251"/>
      <c r="O39" s="251"/>
      <c r="P39" s="251"/>
      <c r="Q39" s="251"/>
      <c r="R39" s="251"/>
      <c r="S39" s="251"/>
      <c r="T39" s="251"/>
      <c r="U39" s="246"/>
      <c r="V39" s="246"/>
      <c r="W39" s="246"/>
      <c r="X39" s="246"/>
      <c r="Y39" s="246"/>
      <c r="Z39" s="6"/>
      <c r="AA39" s="6"/>
      <c r="AB39" s="6"/>
      <c r="AC39" s="6"/>
      <c r="AD39" s="6"/>
    </row>
    <row r="40" spans="1:30" ht="14.25" customHeight="1">
      <c r="A40" s="165"/>
      <c r="B40" s="166"/>
      <c r="C40" s="166"/>
      <c r="D40" s="167"/>
      <c r="E40" s="167"/>
      <c r="F40" s="167"/>
      <c r="G40" s="167"/>
      <c r="H40" s="168"/>
      <c r="I40" s="169"/>
      <c r="J40" s="170"/>
      <c r="K40" s="134"/>
      <c r="L40" s="251" t="str">
        <f t="shared" si="13"/>
        <v/>
      </c>
      <c r="M40" s="251"/>
      <c r="N40" s="251"/>
      <c r="O40" s="251"/>
      <c r="P40" s="251"/>
      <c r="Q40" s="251"/>
      <c r="R40" s="251"/>
      <c r="S40" s="251"/>
      <c r="T40" s="251"/>
      <c r="U40" s="246"/>
      <c r="V40" s="246"/>
      <c r="W40" s="246"/>
      <c r="X40" s="246"/>
      <c r="Y40" s="246"/>
      <c r="Z40" s="6"/>
      <c r="AA40" s="6"/>
      <c r="AB40" s="6"/>
      <c r="AC40" s="6"/>
      <c r="AD40" s="6"/>
    </row>
    <row r="41" spans="1:30" ht="30" customHeight="1">
      <c r="A41" s="171"/>
      <c r="B41" s="171"/>
      <c r="C41" s="171"/>
      <c r="D41" s="172"/>
      <c r="E41" s="173"/>
      <c r="F41" s="172"/>
      <c r="G41" s="171"/>
      <c r="H41" s="171"/>
      <c r="I41" s="171"/>
      <c r="J41" s="105" t="s">
        <v>179</v>
      </c>
      <c r="K41" s="174"/>
      <c r="L41" s="254"/>
      <c r="M41" s="254"/>
      <c r="N41" s="254"/>
      <c r="O41" s="254"/>
      <c r="P41" s="254"/>
      <c r="Q41" s="254"/>
      <c r="R41" s="254"/>
      <c r="S41" s="254"/>
      <c r="T41" s="254"/>
      <c r="U41" s="246"/>
      <c r="V41" s="246"/>
      <c r="W41" s="246"/>
      <c r="X41" s="246"/>
      <c r="Y41" s="246"/>
      <c r="Z41" s="6"/>
      <c r="AA41" s="6"/>
      <c r="AB41" s="6"/>
      <c r="AC41" s="6"/>
      <c r="AD41" s="6"/>
    </row>
    <row r="42" spans="1:30" ht="15.75" customHeight="1">
      <c r="A42" s="171"/>
      <c r="B42" s="171"/>
      <c r="C42" s="171"/>
      <c r="D42" s="175"/>
      <c r="E42" s="176"/>
      <c r="F42" s="172"/>
      <c r="G42" s="171"/>
      <c r="H42" s="176"/>
      <c r="I42" s="176"/>
      <c r="J42" s="3" t="s">
        <v>180</v>
      </c>
      <c r="K42" s="174"/>
      <c r="L42" s="254"/>
      <c r="M42" s="254"/>
      <c r="N42" s="254"/>
      <c r="O42" s="254"/>
      <c r="P42" s="254"/>
      <c r="Q42" s="254"/>
      <c r="R42" s="254"/>
      <c r="S42" s="254"/>
      <c r="T42" s="254"/>
      <c r="U42" s="246"/>
      <c r="V42" s="246"/>
      <c r="W42" s="246"/>
      <c r="X42" s="246"/>
      <c r="Y42" s="246"/>
      <c r="Z42" s="6"/>
      <c r="AA42" s="6"/>
      <c r="AB42" s="6"/>
      <c r="AC42" s="6"/>
      <c r="AD42" s="6"/>
    </row>
    <row r="43" spans="1:30" ht="20.25" customHeight="1">
      <c r="B43" s="16" t="s">
        <v>181</v>
      </c>
      <c r="C43" s="177"/>
      <c r="D43" s="177"/>
      <c r="E43" s="17"/>
      <c r="F43" s="177"/>
      <c r="G43" s="17"/>
      <c r="H43" s="17"/>
      <c r="I43" s="17"/>
      <c r="J43" s="16" t="s">
        <v>182</v>
      </c>
      <c r="K43" s="178"/>
      <c r="L43" s="255"/>
      <c r="M43" s="255"/>
      <c r="N43" s="255"/>
      <c r="O43" s="255"/>
      <c r="P43" s="255"/>
      <c r="Q43" s="255"/>
      <c r="R43" s="255"/>
      <c r="S43" s="255"/>
      <c r="T43" s="255"/>
      <c r="U43" s="246"/>
      <c r="V43" s="246"/>
      <c r="W43" s="246"/>
      <c r="X43" s="246"/>
      <c r="Y43" s="246"/>
      <c r="Z43" s="6"/>
      <c r="AA43" s="6"/>
      <c r="AB43" s="6"/>
      <c r="AC43" s="6"/>
      <c r="AD43" s="6"/>
    </row>
    <row r="44" spans="1:30" ht="14.25" customHeight="1">
      <c r="A44" s="176"/>
      <c r="B44" s="179"/>
      <c r="C44" s="179"/>
      <c r="D44" s="180"/>
      <c r="E44" s="176"/>
      <c r="F44" s="180"/>
      <c r="G44" s="176"/>
      <c r="H44" s="176"/>
      <c r="I44" s="176"/>
      <c r="J44" s="179"/>
      <c r="K44" s="181"/>
      <c r="L44" s="254"/>
      <c r="M44" s="254"/>
      <c r="N44" s="254"/>
      <c r="O44" s="254"/>
      <c r="P44" s="254"/>
      <c r="Q44" s="254"/>
      <c r="R44" s="254"/>
      <c r="S44" s="254"/>
      <c r="T44" s="254"/>
      <c r="U44" s="246"/>
      <c r="V44" s="246"/>
      <c r="W44" s="246"/>
      <c r="X44" s="246"/>
      <c r="Y44" s="246"/>
      <c r="Z44" s="6"/>
      <c r="AA44" s="6"/>
      <c r="AB44" s="6"/>
      <c r="AC44" s="6"/>
      <c r="AD44" s="6"/>
    </row>
    <row r="45" spans="1:30" ht="14.25" customHeight="1">
      <c r="A45" s="176"/>
      <c r="B45" s="179"/>
      <c r="C45" s="179"/>
      <c r="D45" s="180"/>
      <c r="E45" s="176"/>
      <c r="F45" s="180"/>
      <c r="G45" s="176"/>
      <c r="H45" s="176"/>
      <c r="I45" s="176"/>
      <c r="J45" s="179"/>
      <c r="K45" s="181"/>
      <c r="L45" s="254"/>
      <c r="M45" s="254"/>
      <c r="N45" s="254"/>
      <c r="O45" s="254"/>
      <c r="P45" s="254"/>
      <c r="Q45" s="254"/>
      <c r="R45" s="254"/>
      <c r="S45" s="254"/>
      <c r="T45" s="254"/>
      <c r="U45" s="246"/>
      <c r="V45" s="246"/>
      <c r="W45" s="246"/>
      <c r="X45" s="246"/>
      <c r="Y45" s="246"/>
      <c r="Z45" s="6"/>
      <c r="AA45" s="6"/>
      <c r="AB45" s="6"/>
      <c r="AC45" s="6"/>
      <c r="AD45" s="6"/>
    </row>
    <row r="46" spans="1:30" ht="14.25" customHeight="1">
      <c r="A46" s="176"/>
      <c r="B46" s="179"/>
      <c r="C46" s="179"/>
      <c r="D46" s="180"/>
      <c r="E46" s="182"/>
      <c r="F46" s="180"/>
      <c r="G46" s="176"/>
      <c r="H46" s="176"/>
      <c r="I46" s="176"/>
      <c r="J46" s="179"/>
      <c r="K46" s="181"/>
      <c r="L46" s="254"/>
      <c r="M46" s="254"/>
      <c r="N46" s="254"/>
      <c r="O46" s="254"/>
      <c r="P46" s="254"/>
      <c r="Q46" s="254"/>
      <c r="R46" s="254"/>
      <c r="S46" s="254"/>
      <c r="T46" s="254"/>
      <c r="U46" s="246"/>
      <c r="V46" s="246"/>
      <c r="W46" s="246"/>
      <c r="X46" s="246"/>
      <c r="Y46" s="246"/>
      <c r="Z46" s="6"/>
      <c r="AA46" s="6"/>
      <c r="AB46" s="6"/>
      <c r="AC46" s="6"/>
      <c r="AD46" s="6"/>
    </row>
    <row r="47" spans="1:30" ht="14.25" hidden="1" customHeight="1">
      <c r="A47" s="183"/>
      <c r="B47" s="123"/>
      <c r="C47" s="184"/>
      <c r="D47" s="180"/>
      <c r="E47" s="185"/>
      <c r="F47" s="180"/>
      <c r="G47" s="176"/>
      <c r="H47" s="176"/>
      <c r="I47" s="176"/>
      <c r="J47" s="183"/>
      <c r="K47" s="186"/>
      <c r="L47" s="256"/>
      <c r="M47" s="256"/>
      <c r="N47" s="256"/>
      <c r="O47" s="256"/>
      <c r="P47" s="256"/>
      <c r="Q47" s="256"/>
      <c r="R47" s="256"/>
      <c r="S47" s="256"/>
      <c r="T47" s="256"/>
      <c r="U47" s="246"/>
      <c r="V47" s="246"/>
      <c r="W47" s="246"/>
      <c r="X47" s="246"/>
      <c r="Y47" s="246"/>
      <c r="Z47" s="6"/>
      <c r="AA47" s="6"/>
      <c r="AB47" s="6"/>
      <c r="AC47" s="6"/>
      <c r="AD47" s="6"/>
    </row>
    <row r="48" spans="1:30" ht="12" customHeight="1">
      <c r="A48" s="187"/>
      <c r="B48" s="179" t="s">
        <v>183</v>
      </c>
      <c r="C48" s="183"/>
      <c r="D48" s="124"/>
      <c r="E48" s="185"/>
      <c r="F48" s="124"/>
      <c r="G48" s="183"/>
      <c r="H48" s="183"/>
      <c r="I48" s="183"/>
      <c r="J48" s="188" t="str">
        <f>nama_mapel!$H$7</f>
        <v>Arif Wibowo, S.Pd. Jas</v>
      </c>
      <c r="K48" s="186"/>
      <c r="L48" s="256"/>
      <c r="M48" s="256"/>
      <c r="N48" s="256"/>
      <c r="O48" s="256"/>
      <c r="P48" s="256"/>
      <c r="Q48" s="256"/>
      <c r="R48" s="256"/>
      <c r="S48" s="256"/>
      <c r="T48" s="256"/>
      <c r="U48" s="246"/>
      <c r="V48" s="246"/>
      <c r="W48" s="246"/>
      <c r="X48" s="246"/>
      <c r="Y48" s="246"/>
      <c r="Z48" s="6"/>
      <c r="AA48" s="6"/>
      <c r="AB48" s="6"/>
      <c r="AC48" s="6"/>
      <c r="AD48" s="6"/>
    </row>
    <row r="49" spans="1:30" ht="14.25" customHeight="1">
      <c r="A49" s="183"/>
      <c r="B49" s="123"/>
      <c r="C49" s="183"/>
      <c r="D49" s="124"/>
      <c r="E49" s="185"/>
      <c r="F49" s="124"/>
      <c r="G49" s="183"/>
      <c r="H49" s="183"/>
      <c r="I49" s="183"/>
      <c r="J49" s="188" t="str">
        <f>CONCATENATE("NIP ",nama_mapel!$H$8)</f>
        <v>NIP 19880704 201502 1 001</v>
      </c>
      <c r="K49" s="186"/>
      <c r="L49" s="256"/>
      <c r="M49" s="256"/>
      <c r="N49" s="256"/>
      <c r="O49" s="256"/>
      <c r="P49" s="256"/>
      <c r="Q49" s="256"/>
      <c r="R49" s="256"/>
      <c r="S49" s="256"/>
      <c r="T49" s="256"/>
      <c r="U49" s="246"/>
      <c r="V49" s="246"/>
      <c r="W49" s="246"/>
      <c r="X49" s="246"/>
      <c r="Y49" s="246"/>
      <c r="Z49" s="6"/>
      <c r="AA49" s="6"/>
      <c r="AB49" s="6"/>
      <c r="AC49" s="6"/>
      <c r="AD49" s="6"/>
    </row>
    <row r="50" spans="1:30" ht="18" customHeight="1">
      <c r="A50" s="298" t="s">
        <v>184</v>
      </c>
      <c r="B50" s="274"/>
      <c r="C50" s="274"/>
      <c r="D50" s="274"/>
      <c r="E50" s="274"/>
      <c r="F50" s="274"/>
      <c r="G50" s="274"/>
      <c r="H50" s="274"/>
      <c r="I50" s="274"/>
      <c r="J50" s="274"/>
      <c r="K50" s="189"/>
      <c r="L50" s="257"/>
      <c r="M50" s="257"/>
      <c r="N50" s="257"/>
      <c r="O50" s="257"/>
      <c r="P50" s="257"/>
      <c r="Q50" s="257"/>
      <c r="R50" s="257"/>
      <c r="S50" s="257"/>
      <c r="T50" s="257"/>
      <c r="U50" s="246"/>
      <c r="V50" s="246"/>
      <c r="W50" s="246"/>
      <c r="X50" s="246"/>
      <c r="Y50" s="246"/>
      <c r="Z50" s="6"/>
      <c r="AA50" s="6"/>
      <c r="AB50" s="6"/>
      <c r="AC50" s="6"/>
      <c r="AD50" s="6"/>
    </row>
    <row r="51" spans="1:30" ht="18" customHeight="1">
      <c r="A51" s="190"/>
      <c r="B51" s="100"/>
      <c r="C51" s="100"/>
      <c r="D51" s="100"/>
      <c r="E51" s="191"/>
      <c r="F51" s="100"/>
      <c r="G51" s="100"/>
      <c r="H51" s="100"/>
      <c r="I51" s="100"/>
      <c r="J51" s="192"/>
      <c r="K51" s="118"/>
      <c r="L51" s="245"/>
      <c r="M51" s="245"/>
      <c r="N51" s="245"/>
      <c r="O51" s="245"/>
      <c r="P51" s="245"/>
      <c r="Q51" s="245"/>
      <c r="R51" s="245"/>
      <c r="S51" s="245"/>
      <c r="T51" s="245"/>
      <c r="U51" s="246"/>
      <c r="V51" s="246"/>
      <c r="W51" s="246"/>
      <c r="X51" s="246"/>
      <c r="Y51" s="246"/>
      <c r="Z51" s="6"/>
      <c r="AA51" s="6"/>
      <c r="AB51" s="6"/>
      <c r="AC51" s="6"/>
      <c r="AD51" s="6"/>
    </row>
    <row r="52" spans="1:30" ht="15.75" customHeight="1">
      <c r="A52" s="123" t="s">
        <v>144</v>
      </c>
      <c r="B52" s="124"/>
      <c r="C52" s="125" t="str">
        <f>VLOOKUP($J$1,'ENTRI NILAI PILIH TAB INI'!$A$9:$AC$51,3)</f>
        <v>ADELINA KASANDRA</v>
      </c>
      <c r="D52" s="126"/>
      <c r="E52" s="127"/>
      <c r="F52" s="124"/>
      <c r="G52" s="123" t="s">
        <v>6</v>
      </c>
      <c r="H52" s="124"/>
      <c r="I52" s="124"/>
      <c r="J52" s="125" t="str">
        <f>nama_mapel!$J$3</f>
        <v xml:space="preserve"> XI / 3</v>
      </c>
      <c r="K52" s="118"/>
      <c r="L52" s="245"/>
      <c r="M52" s="245"/>
      <c r="N52" s="245"/>
      <c r="O52" s="245"/>
      <c r="P52" s="245"/>
      <c r="Q52" s="245"/>
      <c r="R52" s="245"/>
      <c r="S52" s="245"/>
      <c r="T52" s="245"/>
      <c r="U52" s="246"/>
      <c r="V52" s="246"/>
      <c r="W52" s="246"/>
      <c r="X52" s="246"/>
      <c r="Y52" s="246"/>
      <c r="Z52" s="6"/>
      <c r="AA52" s="6"/>
      <c r="AB52" s="6"/>
      <c r="AC52" s="6"/>
      <c r="AD52" s="6"/>
    </row>
    <row r="53" spans="1:30" ht="15.75" customHeight="1">
      <c r="A53" s="123" t="s">
        <v>145</v>
      </c>
      <c r="B53" s="124"/>
      <c r="C53" s="125" t="str">
        <f>IF(VLOOKUP($J$1,'ENTRI NILAI PILIH TAB INI'!$A$9:$AC$51,2)&lt;100,"00","0")&amp;VLOOKUP($J$1,'ENTRI NILAI PILIH TAB INI'!$A$9:$AC$51,2)</f>
        <v>01383</v>
      </c>
      <c r="D53" s="129"/>
      <c r="E53" s="124"/>
      <c r="F53" s="124"/>
      <c r="G53" s="123" t="s">
        <v>19</v>
      </c>
      <c r="H53" s="124"/>
      <c r="I53" s="124"/>
      <c r="J53" s="125" t="str">
        <f>nama_mapel!$H$4</f>
        <v>2016-2017</v>
      </c>
      <c r="K53" s="118"/>
      <c r="L53" s="245"/>
      <c r="M53" s="245"/>
      <c r="N53" s="245"/>
      <c r="O53" s="245"/>
      <c r="P53" s="245"/>
      <c r="Q53" s="245"/>
      <c r="R53" s="245"/>
      <c r="S53" s="245"/>
      <c r="T53" s="245"/>
      <c r="U53" s="246"/>
      <c r="V53" s="246"/>
      <c r="W53" s="246"/>
      <c r="X53" s="246"/>
      <c r="Y53" s="246"/>
      <c r="Z53" s="6"/>
      <c r="AA53" s="6"/>
      <c r="AB53" s="6"/>
      <c r="AC53" s="6"/>
      <c r="AD53" s="6"/>
    </row>
    <row r="54" spans="1:30" ht="15.75" customHeight="1">
      <c r="A54" s="123" t="s">
        <v>147</v>
      </c>
      <c r="B54" s="124"/>
      <c r="C54" s="125" t="s">
        <v>148</v>
      </c>
      <c r="D54" s="129"/>
      <c r="E54" s="124"/>
      <c r="F54" s="124"/>
      <c r="G54" s="123" t="s">
        <v>26</v>
      </c>
      <c r="H54" s="124"/>
      <c r="I54" s="124"/>
      <c r="J54" s="125" t="str">
        <f>nama_mapel!$J$5</f>
        <v>Administrasi Perkantoran</v>
      </c>
      <c r="K54" s="118"/>
      <c r="L54" s="245"/>
      <c r="M54" s="245"/>
      <c r="N54" s="245"/>
      <c r="O54" s="245"/>
      <c r="P54" s="245"/>
      <c r="Q54" s="245"/>
      <c r="R54" s="245"/>
      <c r="S54" s="245"/>
      <c r="T54" s="245"/>
      <c r="U54" s="246"/>
      <c r="V54" s="246"/>
      <c r="W54" s="246"/>
      <c r="X54" s="246"/>
      <c r="Y54" s="246"/>
      <c r="Z54" s="6"/>
      <c r="AA54" s="6"/>
      <c r="AB54" s="6"/>
      <c r="AC54" s="6"/>
      <c r="AD54" s="6"/>
    </row>
    <row r="55" spans="1:30" ht="25.5" customHeight="1">
      <c r="A55" s="124"/>
      <c r="B55" s="123"/>
      <c r="C55" s="123"/>
      <c r="D55" s="124"/>
      <c r="E55" s="130"/>
      <c r="F55" s="124"/>
      <c r="G55" s="124"/>
      <c r="H55" s="123"/>
      <c r="I55" s="124"/>
      <c r="J55" s="124"/>
      <c r="K55" s="118"/>
      <c r="L55" s="245"/>
      <c r="M55" s="245"/>
      <c r="N55" s="245"/>
      <c r="O55" s="245"/>
      <c r="P55" s="245"/>
      <c r="Q55" s="245"/>
      <c r="R55" s="245"/>
      <c r="S55" s="245"/>
      <c r="T55" s="245"/>
      <c r="U55" s="246"/>
      <c r="V55" s="246"/>
      <c r="W55" s="246"/>
      <c r="X55" s="246"/>
      <c r="Y55" s="246"/>
      <c r="Z55" s="6"/>
      <c r="AA55" s="6"/>
      <c r="AB55" s="6"/>
      <c r="AC55" s="6"/>
      <c r="AD55" s="6"/>
    </row>
    <row r="56" spans="1:30" ht="23.25" customHeight="1">
      <c r="A56" s="193" t="s">
        <v>185</v>
      </c>
      <c r="B56" s="194"/>
      <c r="C56" s="194"/>
      <c r="D56" s="195"/>
      <c r="E56" s="194"/>
      <c r="F56" s="196"/>
      <c r="G56" s="194"/>
      <c r="H56" s="194"/>
      <c r="I56" s="194"/>
      <c r="J56" s="194"/>
      <c r="K56" s="197"/>
      <c r="L56" s="258"/>
      <c r="M56" s="258"/>
      <c r="N56" s="258"/>
      <c r="O56" s="258"/>
      <c r="P56" s="258"/>
      <c r="Q56" s="258"/>
      <c r="R56" s="258"/>
      <c r="S56" s="258"/>
      <c r="T56" s="258"/>
      <c r="U56" s="246"/>
      <c r="V56" s="246"/>
      <c r="W56" s="246"/>
      <c r="X56" s="246"/>
      <c r="Y56" s="246"/>
      <c r="Z56" s="6"/>
      <c r="AA56" s="6"/>
      <c r="AB56" s="6"/>
      <c r="AC56" s="6"/>
      <c r="AD56" s="6"/>
    </row>
    <row r="57" spans="1:30" ht="48.75" customHeight="1">
      <c r="A57" s="198"/>
      <c r="B57" s="199" t="s">
        <v>151</v>
      </c>
      <c r="C57" s="307" t="s">
        <v>186</v>
      </c>
      <c r="D57" s="308"/>
      <c r="E57" s="309"/>
      <c r="F57" s="199" t="s">
        <v>87</v>
      </c>
      <c r="G57" s="199" t="s">
        <v>187</v>
      </c>
      <c r="H57" s="199" t="s">
        <v>188</v>
      </c>
      <c r="I57" s="199"/>
      <c r="J57" s="199" t="s">
        <v>93</v>
      </c>
      <c r="K57" s="118"/>
      <c r="L57" s="245"/>
      <c r="M57" s="245"/>
      <c r="N57" s="245"/>
      <c r="O57" s="245"/>
      <c r="P57" s="245"/>
      <c r="Q57" s="245"/>
      <c r="R57" s="245"/>
      <c r="S57" s="245"/>
      <c r="T57" s="245"/>
      <c r="U57" s="246"/>
      <c r="V57" s="246"/>
      <c r="W57" s="246"/>
      <c r="X57" s="246"/>
      <c r="Y57" s="246"/>
      <c r="Z57" s="6"/>
      <c r="AA57" s="6"/>
      <c r="AB57" s="6"/>
      <c r="AC57" s="6"/>
      <c r="AD57" s="6"/>
    </row>
    <row r="58" spans="1:30" ht="24.75" customHeight="1">
      <c r="A58" s="198"/>
      <c r="B58" s="200"/>
      <c r="C58" s="319"/>
      <c r="D58" s="316"/>
      <c r="E58" s="317"/>
      <c r="F58" s="200"/>
      <c r="G58" s="200"/>
      <c r="H58" s="200"/>
      <c r="I58" s="200"/>
      <c r="J58" s="200"/>
      <c r="K58" s="118"/>
      <c r="L58" s="245"/>
      <c r="M58" s="245"/>
      <c r="N58" s="245"/>
      <c r="O58" s="245"/>
      <c r="P58" s="245"/>
      <c r="Q58" s="245"/>
      <c r="R58" s="245"/>
      <c r="S58" s="245"/>
      <c r="T58" s="245"/>
      <c r="U58" s="246"/>
      <c r="V58" s="246"/>
      <c r="W58" s="246"/>
      <c r="X58" s="246"/>
      <c r="Y58" s="246"/>
      <c r="Z58" s="6"/>
      <c r="AA58" s="6"/>
      <c r="AB58" s="6"/>
      <c r="AC58" s="6"/>
      <c r="AD58" s="6"/>
    </row>
    <row r="59" spans="1:30" ht="24.75" customHeight="1">
      <c r="A59" s="198"/>
      <c r="B59" s="201"/>
      <c r="C59" s="318"/>
      <c r="D59" s="284"/>
      <c r="E59" s="266"/>
      <c r="F59" s="201"/>
      <c r="G59" s="201"/>
      <c r="H59" s="201"/>
      <c r="I59" s="201"/>
      <c r="J59" s="201"/>
      <c r="K59" s="118"/>
      <c r="L59" s="245"/>
      <c r="M59" s="245"/>
      <c r="N59" s="245"/>
      <c r="O59" s="245"/>
      <c r="P59" s="245"/>
      <c r="Q59" s="245"/>
      <c r="R59" s="245"/>
      <c r="S59" s="245"/>
      <c r="T59" s="245"/>
      <c r="U59" s="246"/>
      <c r="V59" s="246"/>
      <c r="W59" s="246"/>
      <c r="X59" s="246"/>
      <c r="Y59" s="246"/>
      <c r="Z59" s="6"/>
      <c r="AA59" s="6"/>
      <c r="AB59" s="6"/>
      <c r="AC59" s="6"/>
      <c r="AD59" s="6"/>
    </row>
    <row r="60" spans="1:30" ht="12" customHeight="1">
      <c r="A60" s="198"/>
      <c r="B60" s="198"/>
      <c r="C60" s="198"/>
      <c r="D60" s="100"/>
      <c r="E60" s="202"/>
      <c r="F60" s="100"/>
      <c r="G60" s="198"/>
      <c r="H60" s="198"/>
      <c r="I60" s="198"/>
      <c r="J60" s="198"/>
      <c r="K60" s="118"/>
      <c r="L60" s="245"/>
      <c r="M60" s="245"/>
      <c r="N60" s="245"/>
      <c r="O60" s="245"/>
      <c r="P60" s="245"/>
      <c r="Q60" s="245"/>
      <c r="R60" s="245"/>
      <c r="S60" s="245"/>
      <c r="T60" s="245"/>
      <c r="U60" s="246"/>
      <c r="V60" s="246"/>
      <c r="W60" s="246"/>
      <c r="X60" s="246"/>
      <c r="Y60" s="246"/>
      <c r="Z60" s="6"/>
      <c r="AA60" s="6"/>
      <c r="AB60" s="6"/>
      <c r="AC60" s="6"/>
      <c r="AD60" s="6"/>
    </row>
    <row r="61" spans="1:30" ht="16.5" customHeight="1">
      <c r="A61" s="203" t="s">
        <v>189</v>
      </c>
      <c r="B61" s="204"/>
      <c r="C61" s="204"/>
      <c r="D61" s="205"/>
      <c r="E61" s="206"/>
      <c r="F61" s="205"/>
      <c r="G61" s="204"/>
      <c r="H61" s="204"/>
      <c r="I61" s="204"/>
      <c r="J61" s="204"/>
      <c r="K61" s="207"/>
      <c r="L61" s="259"/>
      <c r="M61" s="259"/>
      <c r="N61" s="259"/>
      <c r="O61" s="259"/>
      <c r="P61" s="259"/>
      <c r="Q61" s="259"/>
      <c r="R61" s="259"/>
      <c r="S61" s="259"/>
      <c r="T61" s="259"/>
      <c r="U61" s="246"/>
      <c r="V61" s="246"/>
      <c r="W61" s="246"/>
      <c r="X61" s="246"/>
      <c r="Y61" s="246"/>
      <c r="Z61" s="6"/>
      <c r="AA61" s="6"/>
      <c r="AB61" s="6"/>
      <c r="AC61" s="6"/>
      <c r="AD61" s="6"/>
    </row>
    <row r="62" spans="1:30" ht="8.25" customHeight="1">
      <c r="A62" s="198"/>
      <c r="B62" s="198"/>
      <c r="C62" s="198"/>
      <c r="D62" s="100"/>
      <c r="E62" s="202"/>
      <c r="F62" s="100"/>
      <c r="G62" s="198"/>
      <c r="H62" s="198"/>
      <c r="I62" s="198"/>
      <c r="J62" s="198"/>
      <c r="K62" s="118"/>
      <c r="L62" s="245"/>
      <c r="M62" s="245"/>
      <c r="N62" s="245"/>
      <c r="O62" s="245"/>
      <c r="P62" s="245"/>
      <c r="Q62" s="245"/>
      <c r="R62" s="245"/>
      <c r="S62" s="245"/>
      <c r="T62" s="245"/>
      <c r="U62" s="246"/>
      <c r="V62" s="246"/>
      <c r="W62" s="246"/>
      <c r="X62" s="246"/>
      <c r="Y62" s="246"/>
      <c r="Z62" s="6"/>
      <c r="AA62" s="6"/>
      <c r="AB62" s="6"/>
      <c r="AC62" s="6"/>
      <c r="AD62" s="6"/>
    </row>
    <row r="63" spans="1:30" ht="18" customHeight="1">
      <c r="A63" s="198"/>
      <c r="B63" s="318" t="s">
        <v>190</v>
      </c>
      <c r="C63" s="284"/>
      <c r="D63" s="284"/>
      <c r="E63" s="284"/>
      <c r="F63" s="284"/>
      <c r="G63" s="284"/>
      <c r="H63" s="266"/>
      <c r="I63" s="208"/>
      <c r="J63" s="201" t="s">
        <v>93</v>
      </c>
      <c r="K63" s="118"/>
      <c r="L63" s="245"/>
      <c r="M63" s="245"/>
      <c r="N63" s="245"/>
      <c r="O63" s="245"/>
      <c r="P63" s="245"/>
      <c r="Q63" s="245"/>
      <c r="R63" s="245"/>
      <c r="S63" s="245"/>
      <c r="T63" s="245"/>
      <c r="U63" s="246"/>
      <c r="V63" s="246"/>
      <c r="W63" s="246"/>
      <c r="X63" s="246"/>
      <c r="Y63" s="246"/>
      <c r="Z63" s="6"/>
      <c r="AA63" s="6"/>
      <c r="AB63" s="6"/>
      <c r="AC63" s="6"/>
      <c r="AD63" s="6"/>
    </row>
    <row r="64" spans="1:30" ht="18" customHeight="1">
      <c r="A64" s="198"/>
      <c r="B64" s="310" t="s">
        <v>191</v>
      </c>
      <c r="C64" s="311"/>
      <c r="D64" s="311"/>
      <c r="E64" s="312"/>
      <c r="F64" s="300" t="str">
        <f>VLOOKUP($J$1,'ENTRI NILAI PILIH TAB INI'!$A$9:$AU$51,36)</f>
        <v>PASSUS</v>
      </c>
      <c r="G64" s="284"/>
      <c r="H64" s="266"/>
      <c r="I64" s="209"/>
      <c r="J64" s="210" t="str">
        <f>VLOOKUP($J$1,'ENTRI NILAI PILIH TAB INI'!$A$9:$AU$51,37)</f>
        <v>Baik</v>
      </c>
      <c r="K64" s="118"/>
      <c r="L64" s="245"/>
      <c r="M64" s="245">
        <v>36</v>
      </c>
      <c r="N64" s="245"/>
      <c r="O64" s="245"/>
      <c r="P64" s="245"/>
      <c r="Q64" s="245"/>
      <c r="R64" s="245"/>
      <c r="S64" s="245"/>
      <c r="T64" s="245"/>
      <c r="U64" s="246"/>
      <c r="V64" s="246"/>
      <c r="W64" s="246"/>
      <c r="X64" s="246"/>
      <c r="Y64" s="246"/>
      <c r="Z64" s="6"/>
      <c r="AA64" s="6"/>
      <c r="AB64" s="6"/>
      <c r="AC64" s="6"/>
      <c r="AD64" s="6"/>
    </row>
    <row r="65" spans="1:30" ht="18" customHeight="1">
      <c r="A65" s="198"/>
      <c r="B65" s="315"/>
      <c r="C65" s="316"/>
      <c r="D65" s="316"/>
      <c r="E65" s="317"/>
      <c r="F65" s="300">
        <f>VLOOKUP($J$1,'ENTRI NILAI PILIH TAB INI'!$A$9:$AU$51,38)</f>
        <v>0</v>
      </c>
      <c r="G65" s="284"/>
      <c r="H65" s="266"/>
      <c r="I65" s="209"/>
      <c r="J65" s="210">
        <f>VLOOKUP($J$1,'ENTRI NILAI PILIH TAB INI'!$A$9:$AU$51,39)</f>
        <v>0</v>
      </c>
      <c r="K65" s="118"/>
      <c r="L65" s="245"/>
      <c r="M65" s="245"/>
      <c r="N65" s="245"/>
      <c r="O65" s="245"/>
      <c r="P65" s="245"/>
      <c r="Q65" s="245"/>
      <c r="R65" s="245"/>
      <c r="S65" s="245"/>
      <c r="T65" s="245"/>
      <c r="U65" s="246"/>
      <c r="V65" s="246"/>
      <c r="W65" s="246"/>
      <c r="X65" s="246"/>
      <c r="Y65" s="246"/>
      <c r="Z65" s="6"/>
      <c r="AA65" s="6"/>
      <c r="AB65" s="6"/>
      <c r="AC65" s="6"/>
      <c r="AD65" s="6"/>
    </row>
    <row r="66" spans="1:30" ht="18" customHeight="1">
      <c r="A66" s="198"/>
      <c r="B66" s="310" t="s">
        <v>60</v>
      </c>
      <c r="C66" s="311"/>
      <c r="D66" s="311"/>
      <c r="E66" s="312"/>
      <c r="F66" s="299" t="s">
        <v>94</v>
      </c>
      <c r="G66" s="284"/>
      <c r="H66" s="266"/>
      <c r="I66" s="209"/>
      <c r="J66" s="210" t="str">
        <f>VLOOKUP($J$1,'ENTRI NILAI PILIH TAB INI'!$A$9:$AU$51,40)</f>
        <v>Baik</v>
      </c>
      <c r="K66" s="118"/>
      <c r="L66" s="245"/>
      <c r="M66" s="245"/>
      <c r="N66" s="245"/>
      <c r="O66" s="245"/>
      <c r="P66" s="245"/>
      <c r="Q66" s="245"/>
      <c r="R66" s="245"/>
      <c r="S66" s="245"/>
      <c r="T66" s="245"/>
      <c r="U66" s="246"/>
      <c r="V66" s="246"/>
      <c r="W66" s="246"/>
      <c r="X66" s="246"/>
      <c r="Y66" s="246"/>
      <c r="Z66" s="6"/>
      <c r="AA66" s="6"/>
      <c r="AB66" s="6"/>
      <c r="AC66" s="6"/>
      <c r="AD66" s="6"/>
    </row>
    <row r="67" spans="1:30" ht="18" customHeight="1">
      <c r="A67" s="198"/>
      <c r="B67" s="313"/>
      <c r="C67" s="274"/>
      <c r="D67" s="274"/>
      <c r="E67" s="314"/>
      <c r="F67" s="299" t="s">
        <v>95</v>
      </c>
      <c r="G67" s="284"/>
      <c r="H67" s="266"/>
      <c r="I67" s="209"/>
      <c r="J67" s="210" t="str">
        <f>VLOOKUP($J$1,'ENTRI NILAI PILIH TAB INI'!$A$9:$AU$51,41)</f>
        <v>Baik</v>
      </c>
      <c r="K67" s="118"/>
      <c r="L67" s="245"/>
      <c r="M67" s="245"/>
      <c r="N67" s="245"/>
      <c r="O67" s="245"/>
      <c r="P67" s="245"/>
      <c r="Q67" s="245"/>
      <c r="R67" s="245"/>
      <c r="S67" s="245"/>
      <c r="T67" s="245"/>
      <c r="U67" s="246"/>
      <c r="V67" s="246"/>
      <c r="W67" s="246"/>
      <c r="X67" s="246"/>
      <c r="Y67" s="246"/>
      <c r="Z67" s="6"/>
      <c r="AA67" s="6"/>
      <c r="AB67" s="6"/>
      <c r="AC67" s="6"/>
      <c r="AD67" s="6"/>
    </row>
    <row r="68" spans="1:30" ht="18" customHeight="1">
      <c r="A68" s="198"/>
      <c r="B68" s="315"/>
      <c r="C68" s="316"/>
      <c r="D68" s="316"/>
      <c r="E68" s="317"/>
      <c r="F68" s="299" t="s">
        <v>96</v>
      </c>
      <c r="G68" s="284"/>
      <c r="H68" s="266"/>
      <c r="I68" s="209"/>
      <c r="J68" s="210" t="str">
        <f>VLOOKUP($J$1,'ENTRI NILAI PILIH TAB INI'!$A$9:$AU$51,42)</f>
        <v>Baik</v>
      </c>
      <c r="K68" s="118"/>
      <c r="L68" s="245"/>
      <c r="M68" s="245"/>
      <c r="N68" s="245"/>
      <c r="O68" s="245"/>
      <c r="P68" s="245"/>
      <c r="Q68" s="245"/>
      <c r="R68" s="245"/>
      <c r="S68" s="245"/>
      <c r="T68" s="245"/>
      <c r="U68" s="246"/>
      <c r="V68" s="246"/>
      <c r="W68" s="246"/>
      <c r="X68" s="246"/>
      <c r="Y68" s="246"/>
      <c r="Z68" s="6"/>
      <c r="AA68" s="6"/>
      <c r="AB68" s="6"/>
      <c r="AC68" s="6"/>
      <c r="AD68" s="6"/>
    </row>
    <row r="69" spans="1:30" ht="12" customHeight="1">
      <c r="A69" s="198"/>
      <c r="B69" s="198"/>
      <c r="C69" s="198"/>
      <c r="D69" s="100"/>
      <c r="E69" s="202"/>
      <c r="F69" s="100"/>
      <c r="G69" s="198"/>
      <c r="H69" s="198"/>
      <c r="I69" s="198"/>
      <c r="J69" s="198"/>
      <c r="K69" s="118"/>
      <c r="L69" s="245"/>
      <c r="M69" s="245"/>
      <c r="N69" s="245"/>
      <c r="O69" s="245"/>
      <c r="P69" s="245"/>
      <c r="Q69" s="245"/>
      <c r="R69" s="245"/>
      <c r="S69" s="245"/>
      <c r="T69" s="245"/>
      <c r="U69" s="246"/>
      <c r="V69" s="246"/>
      <c r="W69" s="246"/>
      <c r="X69" s="246"/>
      <c r="Y69" s="246"/>
      <c r="Z69" s="6"/>
      <c r="AA69" s="6"/>
      <c r="AB69" s="6"/>
      <c r="AC69" s="6"/>
      <c r="AD69" s="6"/>
    </row>
    <row r="70" spans="1:30" ht="22.5" customHeight="1">
      <c r="A70" s="211" t="s">
        <v>192</v>
      </c>
      <c r="B70" s="212"/>
      <c r="C70" s="212"/>
      <c r="D70" s="213"/>
      <c r="E70" s="214"/>
      <c r="F70" s="213"/>
      <c r="G70" s="212"/>
      <c r="H70" s="212"/>
      <c r="I70" s="212"/>
      <c r="J70" s="212"/>
      <c r="K70" s="215"/>
      <c r="L70" s="260"/>
      <c r="M70" s="260"/>
      <c r="N70" s="260"/>
      <c r="O70" s="260"/>
      <c r="P70" s="260"/>
      <c r="Q70" s="260"/>
      <c r="R70" s="260"/>
      <c r="S70" s="260"/>
      <c r="T70" s="260"/>
      <c r="U70" s="246"/>
      <c r="V70" s="246"/>
      <c r="W70" s="246"/>
      <c r="X70" s="246"/>
      <c r="Y70" s="246"/>
      <c r="Z70" s="6"/>
      <c r="AA70" s="6"/>
      <c r="AB70" s="6"/>
      <c r="AC70" s="6"/>
      <c r="AD70" s="6"/>
    </row>
    <row r="71" spans="1:30" ht="19.5" customHeight="1">
      <c r="A71" s="198"/>
      <c r="B71" s="320" t="s">
        <v>193</v>
      </c>
      <c r="C71" s="311"/>
      <c r="D71" s="311"/>
      <c r="E71" s="311"/>
      <c r="F71" s="312"/>
      <c r="G71" s="321" t="s">
        <v>194</v>
      </c>
      <c r="H71" s="266"/>
      <c r="I71" s="216"/>
      <c r="J71" s="33">
        <f>VLOOKUP($J$1,'ENTRI NILAI PILIH TAB INI'!$A$9:$AU$51,43)</f>
        <v>0</v>
      </c>
      <c r="K71" s="118"/>
      <c r="L71" s="245"/>
      <c r="M71" s="245"/>
      <c r="N71" s="245"/>
      <c r="O71" s="245"/>
      <c r="P71" s="245"/>
      <c r="Q71" s="245"/>
      <c r="R71" s="245"/>
      <c r="S71" s="245"/>
      <c r="T71" s="245"/>
      <c r="U71" s="246"/>
      <c r="V71" s="246"/>
      <c r="W71" s="246"/>
      <c r="X71" s="246"/>
      <c r="Y71" s="246"/>
      <c r="Z71" s="6"/>
      <c r="AA71" s="6"/>
      <c r="AB71" s="6"/>
      <c r="AC71" s="6"/>
      <c r="AD71" s="6"/>
    </row>
    <row r="72" spans="1:30" ht="19.5" customHeight="1">
      <c r="A72" s="198"/>
      <c r="B72" s="313"/>
      <c r="C72" s="274"/>
      <c r="D72" s="274"/>
      <c r="E72" s="274"/>
      <c r="F72" s="314"/>
      <c r="G72" s="321" t="s">
        <v>195</v>
      </c>
      <c r="H72" s="266"/>
      <c r="I72" s="216"/>
      <c r="J72" s="33">
        <f>VLOOKUP($J$1,'ENTRI NILAI PILIH TAB INI'!$A$9:$AU$51,44)</f>
        <v>0</v>
      </c>
      <c r="K72" s="118"/>
      <c r="L72" s="245"/>
      <c r="M72" s="245"/>
      <c r="N72" s="245"/>
      <c r="O72" s="245"/>
      <c r="P72" s="245"/>
      <c r="Q72" s="245"/>
      <c r="R72" s="245"/>
      <c r="S72" s="245"/>
      <c r="T72" s="245"/>
      <c r="U72" s="246"/>
      <c r="V72" s="246"/>
      <c r="W72" s="246"/>
      <c r="X72" s="246"/>
      <c r="Y72" s="246"/>
      <c r="Z72" s="6"/>
      <c r="AA72" s="6"/>
      <c r="AB72" s="6"/>
      <c r="AC72" s="6"/>
      <c r="AD72" s="6"/>
    </row>
    <row r="73" spans="1:30" ht="19.5" customHeight="1">
      <c r="A73" s="198"/>
      <c r="B73" s="315"/>
      <c r="C73" s="316"/>
      <c r="D73" s="316"/>
      <c r="E73" s="316"/>
      <c r="F73" s="317"/>
      <c r="G73" s="321" t="s">
        <v>196</v>
      </c>
      <c r="H73" s="266"/>
      <c r="I73" s="216"/>
      <c r="J73" s="33">
        <f>VLOOKUP($J$1,'ENTRI NILAI PILIH TAB INI'!$A$9:$AU$51,45)</f>
        <v>1</v>
      </c>
      <c r="K73" s="118"/>
      <c r="L73" s="245"/>
      <c r="M73" s="245"/>
      <c r="N73" s="245"/>
      <c r="O73" s="245"/>
      <c r="P73" s="245"/>
      <c r="Q73" s="245"/>
      <c r="R73" s="245"/>
      <c r="S73" s="245"/>
      <c r="T73" s="245"/>
      <c r="U73" s="246"/>
      <c r="V73" s="246"/>
      <c r="W73" s="246"/>
      <c r="X73" s="246"/>
      <c r="Y73" s="246"/>
      <c r="Z73" s="6"/>
      <c r="AA73" s="6"/>
      <c r="AB73" s="6"/>
      <c r="AC73" s="6"/>
      <c r="AD73" s="6"/>
    </row>
    <row r="74" spans="1:30" ht="12" customHeight="1">
      <c r="A74" s="198"/>
      <c r="B74" s="198"/>
      <c r="C74" s="198"/>
      <c r="D74" s="100"/>
      <c r="E74" s="202"/>
      <c r="F74" s="100"/>
      <c r="G74" s="198"/>
      <c r="H74" s="198"/>
      <c r="I74" s="198"/>
      <c r="J74" s="198"/>
      <c r="K74" s="118"/>
      <c r="L74" s="245"/>
      <c r="M74" s="245"/>
      <c r="N74" s="245"/>
      <c r="O74" s="245"/>
      <c r="P74" s="245"/>
      <c r="Q74" s="245"/>
      <c r="R74" s="245"/>
      <c r="S74" s="245"/>
      <c r="T74" s="245"/>
      <c r="U74" s="246"/>
      <c r="V74" s="246"/>
      <c r="W74" s="246"/>
      <c r="X74" s="246"/>
      <c r="Y74" s="246"/>
      <c r="Z74" s="6"/>
      <c r="AA74" s="6"/>
      <c r="AB74" s="6"/>
      <c r="AC74" s="6"/>
      <c r="AD74" s="6"/>
    </row>
    <row r="75" spans="1:30" ht="21.75" customHeight="1">
      <c r="A75" s="211" t="s">
        <v>197</v>
      </c>
      <c r="B75" s="212"/>
      <c r="C75" s="212"/>
      <c r="D75" s="213"/>
      <c r="E75" s="214"/>
      <c r="F75" s="213"/>
      <c r="G75" s="212"/>
      <c r="H75" s="212"/>
      <c r="I75" s="212"/>
      <c r="J75" s="212"/>
      <c r="K75" s="215"/>
      <c r="L75" s="260"/>
      <c r="M75" s="260"/>
      <c r="N75" s="260"/>
      <c r="O75" s="260"/>
      <c r="P75" s="260"/>
      <c r="Q75" s="260"/>
      <c r="R75" s="260"/>
      <c r="S75" s="260"/>
      <c r="T75" s="260"/>
      <c r="U75" s="246"/>
      <c r="V75" s="246"/>
      <c r="W75" s="246"/>
      <c r="X75" s="246"/>
      <c r="Y75" s="246"/>
      <c r="Z75" s="6"/>
      <c r="AA75" s="6"/>
      <c r="AB75" s="6"/>
      <c r="AC75" s="6"/>
      <c r="AD75" s="6"/>
    </row>
    <row r="76" spans="1:30" ht="12" customHeight="1">
      <c r="A76" s="198"/>
      <c r="B76" s="323" t="str">
        <f>VLOOKUP($J$1,'ENTRI NILAI PILIH TAB INI'!$A$9:$AU$51,46)</f>
        <v>Tingkatkan Prestasi</v>
      </c>
      <c r="C76" s="311"/>
      <c r="D76" s="311"/>
      <c r="E76" s="311"/>
      <c r="F76" s="311"/>
      <c r="G76" s="311"/>
      <c r="H76" s="311"/>
      <c r="I76" s="311"/>
      <c r="J76" s="312"/>
      <c r="K76" s="118"/>
      <c r="L76" s="245"/>
      <c r="M76" s="245"/>
      <c r="N76" s="245"/>
      <c r="O76" s="245"/>
      <c r="P76" s="245"/>
      <c r="Q76" s="245"/>
      <c r="R76" s="245"/>
      <c r="S76" s="245"/>
      <c r="T76" s="245"/>
      <c r="U76" s="246"/>
      <c r="V76" s="246"/>
      <c r="W76" s="246"/>
      <c r="X76" s="246"/>
      <c r="Y76" s="246"/>
      <c r="Z76" s="6"/>
      <c r="AA76" s="6"/>
      <c r="AB76" s="6"/>
      <c r="AC76" s="6"/>
      <c r="AD76" s="6"/>
    </row>
    <row r="77" spans="1:30" ht="12" customHeight="1">
      <c r="A77" s="198"/>
      <c r="B77" s="313"/>
      <c r="C77" s="274"/>
      <c r="D77" s="274"/>
      <c r="E77" s="274"/>
      <c r="F77" s="274"/>
      <c r="G77" s="274"/>
      <c r="H77" s="274"/>
      <c r="I77" s="274"/>
      <c r="J77" s="314"/>
      <c r="K77" s="118"/>
      <c r="L77" s="245"/>
      <c r="M77" s="245"/>
      <c r="N77" s="245"/>
      <c r="O77" s="245"/>
      <c r="P77" s="245"/>
      <c r="Q77" s="245"/>
      <c r="R77" s="245"/>
      <c r="S77" s="245"/>
      <c r="T77" s="245"/>
      <c r="U77" s="246"/>
      <c r="V77" s="246"/>
      <c r="W77" s="246"/>
      <c r="X77" s="246"/>
      <c r="Y77" s="246"/>
      <c r="Z77" s="6"/>
      <c r="AA77" s="6"/>
      <c r="AB77" s="6"/>
      <c r="AC77" s="6"/>
      <c r="AD77" s="6"/>
    </row>
    <row r="78" spans="1:30" ht="12" customHeight="1">
      <c r="A78" s="198"/>
      <c r="B78" s="315"/>
      <c r="C78" s="316"/>
      <c r="D78" s="316"/>
      <c r="E78" s="316"/>
      <c r="F78" s="316"/>
      <c r="G78" s="316"/>
      <c r="H78" s="316"/>
      <c r="I78" s="316"/>
      <c r="J78" s="317"/>
      <c r="K78" s="118"/>
      <c r="L78" s="245"/>
      <c r="M78" s="245"/>
      <c r="N78" s="245"/>
      <c r="O78" s="245"/>
      <c r="P78" s="245"/>
      <c r="Q78" s="245"/>
      <c r="R78" s="245"/>
      <c r="S78" s="245"/>
      <c r="T78" s="245"/>
      <c r="U78" s="246"/>
      <c r="V78" s="246"/>
      <c r="W78" s="246"/>
      <c r="X78" s="246"/>
      <c r="Y78" s="246"/>
      <c r="Z78" s="6"/>
      <c r="AA78" s="6"/>
      <c r="AB78" s="6"/>
      <c r="AC78" s="6"/>
      <c r="AD78" s="6"/>
    </row>
    <row r="79" spans="1:30" ht="27.75" customHeight="1">
      <c r="A79" s="217" t="s">
        <v>198</v>
      </c>
      <c r="B79" s="218"/>
      <c r="C79" s="218"/>
      <c r="D79" s="219"/>
      <c r="E79" s="220"/>
      <c r="F79" s="219"/>
      <c r="G79" s="218"/>
      <c r="H79" s="218"/>
      <c r="I79" s="218"/>
      <c r="J79" s="218"/>
      <c r="K79" s="221"/>
      <c r="L79" s="261"/>
      <c r="M79" s="261"/>
      <c r="N79" s="261"/>
      <c r="O79" s="261"/>
      <c r="P79" s="261"/>
      <c r="Q79" s="261"/>
      <c r="R79" s="261"/>
      <c r="S79" s="261"/>
      <c r="T79" s="261"/>
      <c r="U79" s="246"/>
      <c r="V79" s="246"/>
      <c r="W79" s="246"/>
      <c r="X79" s="246"/>
      <c r="Y79" s="246"/>
      <c r="Z79" s="6"/>
      <c r="AA79" s="6"/>
      <c r="AB79" s="6"/>
      <c r="AC79" s="6"/>
      <c r="AD79" s="6"/>
    </row>
    <row r="80" spans="1:30" ht="12" customHeight="1">
      <c r="A80" s="198"/>
      <c r="B80" s="322"/>
      <c r="C80" s="311"/>
      <c r="D80" s="311"/>
      <c r="E80" s="311"/>
      <c r="F80" s="311"/>
      <c r="G80" s="311"/>
      <c r="H80" s="311"/>
      <c r="I80" s="311"/>
      <c r="J80" s="312"/>
      <c r="K80" s="118"/>
      <c r="L80" s="245"/>
      <c r="M80" s="245"/>
      <c r="N80" s="245"/>
      <c r="O80" s="245"/>
      <c r="P80" s="245"/>
      <c r="Q80" s="245"/>
      <c r="R80" s="245"/>
      <c r="S80" s="245"/>
      <c r="T80" s="245"/>
      <c r="U80" s="246"/>
      <c r="V80" s="246"/>
      <c r="W80" s="246"/>
      <c r="X80" s="246"/>
      <c r="Y80" s="246"/>
      <c r="Z80" s="6"/>
      <c r="AA80" s="6"/>
      <c r="AB80" s="6"/>
      <c r="AC80" s="6"/>
      <c r="AD80" s="6"/>
    </row>
    <row r="81" spans="1:30" ht="12" customHeight="1">
      <c r="A81" s="198"/>
      <c r="B81" s="313"/>
      <c r="C81" s="274"/>
      <c r="D81" s="274"/>
      <c r="E81" s="274"/>
      <c r="F81" s="274"/>
      <c r="G81" s="274"/>
      <c r="H81" s="274"/>
      <c r="I81" s="274"/>
      <c r="J81" s="314"/>
      <c r="K81" s="118"/>
      <c r="L81" s="245"/>
      <c r="M81" s="245"/>
      <c r="N81" s="245"/>
      <c r="O81" s="245"/>
      <c r="P81" s="245"/>
      <c r="Q81" s="245"/>
      <c r="R81" s="245"/>
      <c r="S81" s="245"/>
      <c r="T81" s="245"/>
      <c r="U81" s="246"/>
      <c r="V81" s="246"/>
      <c r="W81" s="246"/>
      <c r="X81" s="246"/>
      <c r="Y81" s="246"/>
      <c r="Z81" s="6"/>
      <c r="AA81" s="6"/>
      <c r="AB81" s="6"/>
      <c r="AC81" s="6"/>
      <c r="AD81" s="6"/>
    </row>
    <row r="82" spans="1:30" ht="12" customHeight="1">
      <c r="A82" s="198"/>
      <c r="B82" s="313"/>
      <c r="C82" s="274"/>
      <c r="D82" s="274"/>
      <c r="E82" s="274"/>
      <c r="F82" s="274"/>
      <c r="G82" s="274"/>
      <c r="H82" s="274"/>
      <c r="I82" s="274"/>
      <c r="J82" s="314"/>
      <c r="K82" s="118"/>
      <c r="L82" s="245"/>
      <c r="M82" s="245"/>
      <c r="N82" s="245"/>
      <c r="O82" s="245"/>
      <c r="P82" s="245"/>
      <c r="Q82" s="245"/>
      <c r="R82" s="245"/>
      <c r="S82" s="245"/>
      <c r="T82" s="245"/>
      <c r="U82" s="246"/>
      <c r="V82" s="246"/>
      <c r="W82" s="246"/>
      <c r="X82" s="246"/>
      <c r="Y82" s="246"/>
      <c r="Z82" s="6"/>
      <c r="AA82" s="6"/>
      <c r="AB82" s="6"/>
      <c r="AC82" s="6"/>
      <c r="AD82" s="6"/>
    </row>
    <row r="83" spans="1:30" ht="12" customHeight="1">
      <c r="A83" s="198"/>
      <c r="B83" s="315"/>
      <c r="C83" s="316"/>
      <c r="D83" s="316"/>
      <c r="E83" s="316"/>
      <c r="F83" s="316"/>
      <c r="G83" s="316"/>
      <c r="H83" s="316"/>
      <c r="I83" s="316"/>
      <c r="J83" s="317"/>
      <c r="K83" s="118"/>
      <c r="L83" s="245"/>
      <c r="M83" s="245"/>
      <c r="N83" s="245"/>
      <c r="O83" s="245"/>
      <c r="P83" s="245"/>
      <c r="Q83" s="245"/>
      <c r="R83" s="245"/>
      <c r="S83" s="245"/>
      <c r="T83" s="245"/>
      <c r="U83" s="246"/>
      <c r="V83" s="246"/>
      <c r="W83" s="246"/>
      <c r="X83" s="246"/>
      <c r="Y83" s="246"/>
      <c r="Z83" s="6"/>
      <c r="AA83" s="6"/>
      <c r="AB83" s="6"/>
      <c r="AC83" s="6"/>
      <c r="AD83" s="6"/>
    </row>
    <row r="84" spans="1:30" ht="12" customHeight="1">
      <c r="A84" s="198"/>
      <c r="B84" s="198"/>
      <c r="C84" s="198"/>
      <c r="D84" s="100"/>
      <c r="E84" s="202"/>
      <c r="F84" s="100"/>
      <c r="G84" s="198"/>
      <c r="H84" s="198"/>
      <c r="I84" s="198"/>
      <c r="J84" s="198"/>
      <c r="K84" s="118"/>
      <c r="L84" s="245"/>
      <c r="M84" s="245"/>
      <c r="N84" s="245"/>
      <c r="O84" s="245"/>
      <c r="P84" s="245"/>
      <c r="Q84" s="245"/>
      <c r="R84" s="245"/>
      <c r="S84" s="245"/>
      <c r="T84" s="245"/>
      <c r="U84" s="246"/>
      <c r="V84" s="246"/>
      <c r="W84" s="246"/>
      <c r="X84" s="246"/>
      <c r="Y84" s="246"/>
      <c r="Z84" s="6"/>
      <c r="AA84" s="6"/>
      <c r="AB84" s="6"/>
      <c r="AC84" s="6"/>
      <c r="AD84" s="6"/>
    </row>
    <row r="85" spans="1:30" ht="15.75" customHeight="1">
      <c r="A85" s="198"/>
      <c r="B85" s="198"/>
      <c r="C85" s="198"/>
      <c r="D85" s="100"/>
      <c r="E85" s="202"/>
      <c r="F85" s="100"/>
      <c r="G85" s="198"/>
      <c r="H85" s="222"/>
      <c r="I85" s="198"/>
      <c r="J85" s="198"/>
      <c r="K85" s="118"/>
      <c r="L85" s="245"/>
      <c r="M85" s="245"/>
      <c r="N85" s="245"/>
      <c r="O85" s="245"/>
      <c r="P85" s="245"/>
      <c r="Q85" s="245"/>
      <c r="R85" s="245"/>
      <c r="S85" s="245"/>
      <c r="T85" s="245"/>
      <c r="U85" s="246"/>
      <c r="V85" s="246"/>
      <c r="W85" s="246"/>
      <c r="X85" s="246"/>
      <c r="Y85" s="246"/>
      <c r="Z85" s="6"/>
      <c r="AA85" s="6"/>
      <c r="AB85" s="6"/>
      <c r="AC85" s="6"/>
      <c r="AD85" s="6"/>
    </row>
    <row r="86" spans="1:30" ht="15.75" customHeight="1">
      <c r="A86" s="198"/>
      <c r="B86" s="198"/>
      <c r="C86" s="3"/>
      <c r="D86" s="12"/>
      <c r="E86" s="3"/>
      <c r="F86" s="12"/>
      <c r="G86" s="198"/>
      <c r="H86" s="222"/>
      <c r="I86" s="198"/>
      <c r="J86" s="198"/>
      <c r="K86" s="118"/>
      <c r="L86" s="245"/>
      <c r="M86" s="245"/>
      <c r="N86" s="245"/>
      <c r="O86" s="245"/>
      <c r="P86" s="245"/>
      <c r="Q86" s="245"/>
      <c r="R86" s="245"/>
      <c r="S86" s="245"/>
      <c r="T86" s="245"/>
      <c r="U86" s="246"/>
      <c r="V86" s="246"/>
      <c r="W86" s="246"/>
      <c r="X86" s="246"/>
      <c r="Y86" s="246"/>
      <c r="Z86" s="6"/>
      <c r="AA86" s="6"/>
      <c r="AB86" s="6"/>
      <c r="AC86" s="6"/>
      <c r="AD86" s="6"/>
    </row>
    <row r="87" spans="1:30" ht="15.75" customHeight="1">
      <c r="A87" s="198"/>
      <c r="B87" s="198"/>
      <c r="C87" s="198"/>
      <c r="D87" s="100"/>
      <c r="E87" s="222"/>
      <c r="F87" s="100"/>
      <c r="G87" s="198"/>
      <c r="H87" s="198"/>
      <c r="I87" s="198"/>
      <c r="J87" s="105" t="s">
        <v>179</v>
      </c>
      <c r="K87" s="118"/>
      <c r="L87" s="245"/>
      <c r="M87" s="245"/>
      <c r="N87" s="245"/>
      <c r="O87" s="245"/>
      <c r="P87" s="245"/>
      <c r="Q87" s="245"/>
      <c r="R87" s="245"/>
      <c r="S87" s="245"/>
      <c r="T87" s="245"/>
      <c r="U87" s="246"/>
      <c r="V87" s="246"/>
      <c r="W87" s="246"/>
      <c r="X87" s="246"/>
      <c r="Y87" s="246"/>
      <c r="Z87" s="6"/>
      <c r="AA87" s="6"/>
      <c r="AB87" s="6"/>
      <c r="AC87" s="6"/>
      <c r="AD87" s="6"/>
    </row>
    <row r="88" spans="1:30" ht="12.75" customHeight="1">
      <c r="A88" s="198"/>
      <c r="B88" s="198"/>
      <c r="C88" s="198"/>
      <c r="D88" s="100"/>
      <c r="E88" s="3"/>
      <c r="F88" s="100"/>
      <c r="G88" s="198"/>
      <c r="H88" s="198"/>
      <c r="I88" s="198"/>
      <c r="J88" s="3" t="s">
        <v>180</v>
      </c>
      <c r="K88" s="223"/>
      <c r="L88" s="245"/>
      <c r="M88" s="245"/>
      <c r="N88" s="245"/>
      <c r="O88" s="245"/>
      <c r="P88" s="245"/>
      <c r="Q88" s="245"/>
      <c r="R88" s="245"/>
      <c r="S88" s="245"/>
      <c r="T88" s="245"/>
      <c r="U88" s="246"/>
      <c r="V88" s="246"/>
      <c r="W88" s="246"/>
      <c r="X88" s="246"/>
      <c r="Y88" s="246"/>
      <c r="Z88" s="6"/>
      <c r="AA88" s="6"/>
      <c r="AB88" s="6"/>
      <c r="AC88" s="6"/>
      <c r="AD88" s="6"/>
    </row>
    <row r="89" spans="1:30" ht="12.75" customHeight="1">
      <c r="A89" s="224"/>
      <c r="B89" s="105" t="s">
        <v>199</v>
      </c>
      <c r="C89" s="224"/>
      <c r="D89" s="225"/>
      <c r="E89" s="3"/>
      <c r="F89" s="225"/>
      <c r="G89" s="224"/>
      <c r="H89" s="224"/>
      <c r="I89" s="224"/>
      <c r="J89" s="3"/>
      <c r="K89" s="223"/>
      <c r="L89" s="251"/>
      <c r="M89" s="251"/>
      <c r="N89" s="251"/>
      <c r="O89" s="251"/>
      <c r="P89" s="251"/>
      <c r="Q89" s="251"/>
      <c r="R89" s="251"/>
      <c r="S89" s="251"/>
      <c r="T89" s="251"/>
      <c r="U89" s="246"/>
      <c r="V89" s="246"/>
      <c r="W89" s="246"/>
      <c r="X89" s="246"/>
      <c r="Y89" s="246"/>
      <c r="Z89" s="6"/>
      <c r="AA89" s="6"/>
      <c r="AB89" s="6"/>
      <c r="AC89" s="6"/>
      <c r="AD89" s="6"/>
    </row>
    <row r="90" spans="1:30" ht="12.75" customHeight="1">
      <c r="A90" s="224"/>
      <c r="B90" s="105" t="s">
        <v>200</v>
      </c>
      <c r="C90" s="224"/>
      <c r="D90" s="225"/>
      <c r="E90" s="3"/>
      <c r="F90" s="225"/>
      <c r="G90" s="224"/>
      <c r="H90" s="224"/>
      <c r="I90" s="224"/>
      <c r="J90" s="105" t="s">
        <v>201</v>
      </c>
      <c r="K90" s="131"/>
      <c r="L90" s="251"/>
      <c r="M90" s="251"/>
      <c r="N90" s="251"/>
      <c r="O90" s="251"/>
      <c r="P90" s="251"/>
      <c r="Q90" s="251"/>
      <c r="R90" s="251"/>
      <c r="S90" s="251"/>
      <c r="T90" s="251"/>
      <c r="U90" s="246"/>
      <c r="V90" s="246"/>
      <c r="W90" s="246"/>
      <c r="X90" s="246"/>
      <c r="Y90" s="246"/>
      <c r="Z90" s="6"/>
      <c r="AA90" s="6"/>
      <c r="AB90" s="6"/>
      <c r="AC90" s="6"/>
      <c r="AD90" s="6"/>
    </row>
    <row r="91" spans="1:30" ht="12.75" customHeight="1">
      <c r="A91" s="224"/>
      <c r="B91" s="105"/>
      <c r="C91" s="224"/>
      <c r="D91" s="12"/>
      <c r="E91" s="3"/>
      <c r="F91" s="225"/>
      <c r="G91" s="224"/>
      <c r="H91" s="224"/>
      <c r="I91" s="224"/>
      <c r="J91" s="3"/>
      <c r="K91" s="223"/>
      <c r="L91" s="251"/>
      <c r="M91" s="251"/>
      <c r="N91" s="251"/>
      <c r="O91" s="251"/>
      <c r="P91" s="251"/>
      <c r="Q91" s="251"/>
      <c r="R91" s="251"/>
      <c r="S91" s="251"/>
      <c r="T91" s="251"/>
      <c r="U91" s="246"/>
      <c r="V91" s="246"/>
      <c r="W91" s="246"/>
      <c r="X91" s="246"/>
      <c r="Y91" s="246"/>
      <c r="Z91" s="6"/>
      <c r="AA91" s="6"/>
      <c r="AB91" s="6"/>
      <c r="AC91" s="6"/>
      <c r="AD91" s="6"/>
    </row>
    <row r="92" spans="1:30" ht="12.75" customHeight="1">
      <c r="A92" s="224"/>
      <c r="B92" s="105"/>
      <c r="C92" s="224"/>
      <c r="D92" s="12"/>
      <c r="E92" s="3"/>
      <c r="F92" s="225"/>
      <c r="G92" s="224"/>
      <c r="H92" s="224"/>
      <c r="I92" s="224"/>
      <c r="J92" s="3"/>
      <c r="K92" s="223"/>
      <c r="L92" s="251"/>
      <c r="M92" s="251"/>
      <c r="N92" s="251"/>
      <c r="O92" s="251"/>
      <c r="P92" s="251"/>
      <c r="Q92" s="251"/>
      <c r="R92" s="251"/>
      <c r="S92" s="251"/>
      <c r="T92" s="251"/>
      <c r="U92" s="246"/>
      <c r="V92" s="246"/>
      <c r="W92" s="246"/>
      <c r="X92" s="246"/>
      <c r="Y92" s="246"/>
      <c r="Z92" s="6"/>
      <c r="AA92" s="6"/>
      <c r="AB92" s="6"/>
      <c r="AC92" s="6"/>
      <c r="AD92" s="6"/>
    </row>
    <row r="93" spans="1:30" ht="12.75" customHeight="1">
      <c r="A93" s="224"/>
      <c r="B93" s="105"/>
      <c r="C93" s="224"/>
      <c r="D93" s="12"/>
      <c r="E93" s="3"/>
      <c r="F93" s="225"/>
      <c r="G93" s="224"/>
      <c r="H93" s="224"/>
      <c r="I93" s="224"/>
      <c r="J93" s="3"/>
      <c r="K93" s="223"/>
      <c r="L93" s="251"/>
      <c r="M93" s="251"/>
      <c r="N93" s="251"/>
      <c r="O93" s="251"/>
      <c r="P93" s="251"/>
      <c r="Q93" s="251"/>
      <c r="R93" s="251"/>
      <c r="S93" s="251"/>
      <c r="T93" s="251"/>
      <c r="U93" s="246"/>
      <c r="V93" s="246"/>
      <c r="W93" s="246"/>
      <c r="X93" s="246"/>
      <c r="Y93" s="246"/>
      <c r="Z93" s="6"/>
      <c r="AA93" s="6"/>
      <c r="AB93" s="6"/>
      <c r="AC93" s="6"/>
      <c r="AD93" s="6"/>
    </row>
    <row r="94" spans="1:30" ht="13.5" customHeight="1">
      <c r="A94" s="224"/>
      <c r="B94" s="16" t="s">
        <v>202</v>
      </c>
      <c r="C94" s="224"/>
      <c r="D94" s="225"/>
      <c r="E94" s="3"/>
      <c r="F94" s="225"/>
      <c r="G94" s="224"/>
      <c r="H94" s="224"/>
      <c r="I94" s="224"/>
      <c r="J94" s="188" t="str">
        <f>nama_mapel!$H$7</f>
        <v>Arif Wibowo, S.Pd. Jas</v>
      </c>
      <c r="K94" s="226"/>
      <c r="L94" s="251"/>
      <c r="M94" s="251"/>
      <c r="N94" s="251"/>
      <c r="O94" s="251"/>
      <c r="P94" s="251"/>
      <c r="Q94" s="251"/>
      <c r="R94" s="251"/>
      <c r="S94" s="251"/>
      <c r="T94" s="251"/>
      <c r="U94" s="246"/>
      <c r="V94" s="246"/>
      <c r="W94" s="246"/>
      <c r="X94" s="246"/>
      <c r="Y94" s="246"/>
      <c r="Z94" s="6"/>
      <c r="AA94" s="6"/>
      <c r="AB94" s="6"/>
      <c r="AC94" s="6"/>
      <c r="AD94" s="6"/>
    </row>
    <row r="95" spans="1:30" ht="12.75" customHeight="1">
      <c r="A95" s="224"/>
      <c r="B95" s="224"/>
      <c r="C95" s="224"/>
      <c r="D95" s="225"/>
      <c r="E95" s="3"/>
      <c r="F95" s="225"/>
      <c r="G95" s="224"/>
      <c r="H95" s="224"/>
      <c r="I95" s="224"/>
      <c r="J95" s="188" t="str">
        <f>CONCATENATE("NIP ",nama_mapel!$H$8)</f>
        <v>NIP 19880704 201502 1 001</v>
      </c>
      <c r="K95" s="223"/>
      <c r="L95" s="251"/>
      <c r="M95" s="251"/>
      <c r="N95" s="251"/>
      <c r="O95" s="251"/>
      <c r="P95" s="251"/>
      <c r="Q95" s="251"/>
      <c r="R95" s="251"/>
      <c r="S95" s="251"/>
      <c r="T95" s="251"/>
      <c r="U95" s="246"/>
      <c r="V95" s="246"/>
      <c r="W95" s="246"/>
      <c r="X95" s="246"/>
      <c r="Y95" s="246"/>
      <c r="Z95" s="6"/>
      <c r="AA95" s="6"/>
      <c r="AB95" s="6"/>
      <c r="AC95" s="6"/>
      <c r="AD95" s="6"/>
    </row>
    <row r="96" spans="1:30" ht="12.75" customHeight="1">
      <c r="A96" s="198"/>
      <c r="B96" s="198"/>
      <c r="C96" s="198"/>
      <c r="D96" s="12"/>
      <c r="E96" s="3"/>
      <c r="F96" s="12"/>
      <c r="G96" s="198"/>
      <c r="H96" s="198"/>
      <c r="I96" s="198"/>
      <c r="J96" s="198"/>
      <c r="K96" s="118"/>
      <c r="L96" s="245"/>
      <c r="M96" s="245"/>
      <c r="N96" s="245"/>
      <c r="O96" s="245"/>
      <c r="P96" s="245"/>
      <c r="Q96" s="245"/>
      <c r="R96" s="245"/>
      <c r="S96" s="245"/>
      <c r="T96" s="245"/>
      <c r="U96" s="246"/>
      <c r="V96" s="246"/>
      <c r="W96" s="246"/>
      <c r="X96" s="246"/>
      <c r="Y96" s="246"/>
      <c r="Z96" s="6"/>
      <c r="AA96" s="6"/>
      <c r="AB96" s="6"/>
      <c r="AC96" s="6"/>
      <c r="AD96" s="6"/>
    </row>
    <row r="97" spans="1:30" ht="12" customHeight="1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262"/>
      <c r="M97" s="262"/>
      <c r="N97" s="262"/>
      <c r="O97" s="262"/>
      <c r="P97" s="262"/>
      <c r="Q97" s="262"/>
      <c r="R97" s="262"/>
      <c r="S97" s="262"/>
      <c r="T97" s="262"/>
      <c r="U97" s="246"/>
      <c r="V97" s="246"/>
      <c r="W97" s="246"/>
      <c r="X97" s="246"/>
      <c r="Y97" s="246"/>
      <c r="Z97" s="6"/>
      <c r="AA97" s="6"/>
      <c r="AB97" s="6"/>
      <c r="AC97" s="6"/>
      <c r="AD97" s="6"/>
    </row>
    <row r="98" spans="1:30" ht="12" customHeight="1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262"/>
      <c r="M98" s="262"/>
      <c r="N98" s="262"/>
      <c r="O98" s="262"/>
      <c r="P98" s="262"/>
      <c r="Q98" s="262"/>
      <c r="R98" s="262"/>
      <c r="S98" s="262"/>
      <c r="T98" s="262"/>
      <c r="U98" s="246"/>
      <c r="V98" s="246"/>
      <c r="W98" s="246"/>
      <c r="X98" s="246"/>
      <c r="Y98" s="246"/>
      <c r="Z98" s="6"/>
      <c r="AA98" s="6"/>
      <c r="AB98" s="6"/>
      <c r="AC98" s="6"/>
      <c r="AD98" s="6"/>
    </row>
    <row r="99" spans="1:30" ht="12" customHeight="1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262"/>
      <c r="M99" s="262"/>
      <c r="N99" s="262"/>
      <c r="O99" s="262"/>
      <c r="P99" s="262"/>
      <c r="Q99" s="262"/>
      <c r="R99" s="262"/>
      <c r="S99" s="262"/>
      <c r="T99" s="262"/>
      <c r="U99" s="246"/>
      <c r="V99" s="246"/>
      <c r="W99" s="246"/>
      <c r="X99" s="246"/>
      <c r="Y99" s="246"/>
      <c r="Z99" s="6"/>
      <c r="AA99" s="6"/>
      <c r="AB99" s="6"/>
      <c r="AC99" s="6"/>
      <c r="AD99" s="6"/>
    </row>
    <row r="100" spans="1:30" ht="12" customHeight="1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262"/>
      <c r="M100" s="262"/>
      <c r="N100" s="262"/>
      <c r="O100" s="262"/>
      <c r="P100" s="262"/>
      <c r="Q100" s="262"/>
      <c r="R100" s="262"/>
      <c r="S100" s="262"/>
      <c r="T100" s="262"/>
      <c r="U100" s="246"/>
      <c r="V100" s="246"/>
      <c r="W100" s="246"/>
      <c r="X100" s="246"/>
      <c r="Y100" s="246"/>
      <c r="Z100" s="6"/>
      <c r="AA100" s="6"/>
      <c r="AB100" s="6"/>
      <c r="AC100" s="6"/>
      <c r="AD100" s="6"/>
    </row>
    <row r="101" spans="1:30" ht="12" customHeight="1">
      <c r="A101" s="118"/>
      <c r="B101" s="118"/>
      <c r="C101" s="118"/>
      <c r="D101" s="119"/>
      <c r="E101" s="120"/>
      <c r="F101" s="119"/>
      <c r="G101" s="118"/>
      <c r="H101" s="118"/>
      <c r="I101" s="118"/>
      <c r="J101" s="118"/>
      <c r="K101" s="118"/>
      <c r="L101" s="263"/>
      <c r="M101" s="245"/>
      <c r="N101" s="263"/>
      <c r="O101" s="263"/>
      <c r="P101" s="263"/>
      <c r="Q101" s="263"/>
      <c r="R101" s="263"/>
      <c r="S101" s="263"/>
      <c r="T101" s="263"/>
      <c r="U101" s="246"/>
      <c r="V101" s="246"/>
      <c r="W101" s="246"/>
      <c r="X101" s="246"/>
      <c r="Y101" s="246"/>
      <c r="Z101" s="6"/>
      <c r="AA101" s="6"/>
      <c r="AB101" s="6"/>
      <c r="AC101" s="6"/>
      <c r="AD101" s="6"/>
    </row>
    <row r="102" spans="1:30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6"/>
      <c r="AA102" s="6"/>
      <c r="AB102" s="6"/>
      <c r="AC102" s="6"/>
      <c r="AD102" s="6"/>
    </row>
    <row r="103" spans="1:30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  <c r="Z103" s="6"/>
      <c r="AA103" s="6"/>
      <c r="AB103" s="6"/>
      <c r="AC103" s="6"/>
      <c r="AD103" s="6"/>
    </row>
    <row r="104" spans="1:30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6"/>
      <c r="AA104" s="6"/>
      <c r="AB104" s="6"/>
      <c r="AC104" s="6"/>
      <c r="AD104" s="6"/>
    </row>
    <row r="105" spans="1:30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6"/>
      <c r="AA105" s="6"/>
      <c r="AB105" s="6"/>
      <c r="AC105" s="6"/>
      <c r="AD105" s="6"/>
    </row>
    <row r="106" spans="1:30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6"/>
      <c r="AA106" s="6"/>
      <c r="AB106" s="6"/>
      <c r="AC106" s="6"/>
      <c r="AD106" s="6"/>
    </row>
    <row r="107" spans="1:30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6"/>
      <c r="AA107" s="6"/>
      <c r="AB107" s="6"/>
      <c r="AC107" s="6"/>
      <c r="AD107" s="6"/>
    </row>
    <row r="108" spans="1:30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6"/>
      <c r="AA108" s="6"/>
      <c r="AB108" s="6"/>
      <c r="AC108" s="6"/>
      <c r="AD108" s="6"/>
    </row>
    <row r="109" spans="1:30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6"/>
      <c r="AA109" s="6"/>
      <c r="AB109" s="6"/>
      <c r="AC109" s="6"/>
      <c r="AD109" s="6"/>
    </row>
    <row r="110" spans="1:30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6"/>
      <c r="AA110" s="6"/>
      <c r="AB110" s="6"/>
      <c r="AC110" s="6"/>
      <c r="AD110" s="6"/>
    </row>
    <row r="111" spans="1:30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6"/>
      <c r="AA111" s="6"/>
      <c r="AB111" s="6"/>
      <c r="AC111" s="6"/>
      <c r="AD111" s="6"/>
    </row>
    <row r="112" spans="1:30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6"/>
      <c r="AA112" s="6"/>
      <c r="AB112" s="6"/>
      <c r="AC112" s="6"/>
      <c r="AD112" s="6"/>
    </row>
    <row r="113" spans="1:30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6"/>
      <c r="AA113" s="6"/>
      <c r="AB113" s="6"/>
      <c r="AC113" s="6"/>
      <c r="AD113" s="6"/>
    </row>
    <row r="114" spans="1:30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6"/>
      <c r="AA114" s="6"/>
      <c r="AB114" s="6"/>
      <c r="AC114" s="6"/>
      <c r="AD114" s="6"/>
    </row>
    <row r="115" spans="1:30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6"/>
      <c r="AA115" s="6"/>
      <c r="AB115" s="6"/>
      <c r="AC115" s="6"/>
      <c r="AD115" s="6"/>
    </row>
    <row r="116" spans="1:30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6"/>
      <c r="AA116" s="6"/>
      <c r="AB116" s="6"/>
      <c r="AC116" s="6"/>
      <c r="AD116" s="6"/>
    </row>
    <row r="117" spans="1:30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6"/>
      <c r="AA117" s="6"/>
      <c r="AB117" s="6"/>
      <c r="AC117" s="6"/>
      <c r="AD117" s="6"/>
    </row>
    <row r="118" spans="1:30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6"/>
      <c r="AA118" s="6"/>
      <c r="AB118" s="6"/>
      <c r="AC118" s="6"/>
      <c r="AD118" s="6"/>
    </row>
    <row r="119" spans="1:30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6"/>
      <c r="AA119" s="6"/>
      <c r="AB119" s="6"/>
      <c r="AC119" s="6"/>
      <c r="AD119" s="6"/>
    </row>
    <row r="120" spans="1:30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6"/>
      <c r="AA120" s="6"/>
      <c r="AB120" s="6"/>
      <c r="AC120" s="6"/>
      <c r="AD120" s="6"/>
    </row>
    <row r="121" spans="1:30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6"/>
      <c r="AA121" s="6"/>
      <c r="AB121" s="6"/>
      <c r="AC121" s="6"/>
      <c r="AD121" s="6"/>
    </row>
    <row r="122" spans="1:30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6"/>
      <c r="AA122" s="6"/>
      <c r="AB122" s="6"/>
      <c r="AC122" s="6"/>
      <c r="AD122" s="6"/>
    </row>
    <row r="123" spans="1:30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6"/>
      <c r="AA123" s="6"/>
      <c r="AB123" s="6"/>
      <c r="AC123" s="6"/>
      <c r="AD123" s="6"/>
    </row>
    <row r="124" spans="1:30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6"/>
      <c r="AA124" s="6"/>
      <c r="AB124" s="6"/>
      <c r="AC124" s="6"/>
      <c r="AD124" s="6"/>
    </row>
    <row r="125" spans="1:30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6"/>
      <c r="AA125" s="6"/>
      <c r="AB125" s="6"/>
      <c r="AC125" s="6"/>
      <c r="AD125" s="6"/>
    </row>
    <row r="126" spans="1:30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6"/>
      <c r="AA126" s="6"/>
      <c r="AB126" s="6"/>
      <c r="AC126" s="6"/>
      <c r="AD126" s="6"/>
    </row>
    <row r="127" spans="1:30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6"/>
      <c r="AA127" s="6"/>
      <c r="AB127" s="6"/>
      <c r="AC127" s="6"/>
      <c r="AD127" s="6"/>
    </row>
    <row r="128" spans="1:30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6"/>
      <c r="AA128" s="6"/>
      <c r="AB128" s="6"/>
      <c r="AC128" s="6"/>
      <c r="AD128" s="6"/>
    </row>
    <row r="129" spans="1:30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6"/>
      <c r="AA129" s="6"/>
      <c r="AB129" s="6"/>
      <c r="AC129" s="6"/>
      <c r="AD129" s="6"/>
    </row>
    <row r="130" spans="1:30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6"/>
      <c r="AA130" s="6"/>
      <c r="AB130" s="6"/>
      <c r="AC130" s="6"/>
      <c r="AD130" s="6"/>
    </row>
    <row r="131" spans="1:30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6"/>
      <c r="AA131" s="6"/>
      <c r="AB131" s="6"/>
      <c r="AC131" s="6"/>
      <c r="AD131" s="6"/>
    </row>
    <row r="132" spans="1:30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6"/>
      <c r="AA132" s="6"/>
      <c r="AB132" s="6"/>
      <c r="AC132" s="6"/>
      <c r="AD132" s="6"/>
    </row>
    <row r="133" spans="1:30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6"/>
      <c r="AA133" s="6"/>
      <c r="AB133" s="6"/>
      <c r="AC133" s="6"/>
      <c r="AD133" s="6"/>
    </row>
    <row r="134" spans="1:30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6"/>
      <c r="AA134" s="6"/>
      <c r="AB134" s="6"/>
      <c r="AC134" s="6"/>
      <c r="AD134" s="6"/>
    </row>
    <row r="135" spans="1:30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6"/>
      <c r="AA135" s="6"/>
      <c r="AB135" s="6"/>
      <c r="AC135" s="6"/>
      <c r="AD135" s="6"/>
    </row>
    <row r="136" spans="1:30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6"/>
      <c r="AA136" s="6"/>
      <c r="AB136" s="6"/>
      <c r="AC136" s="6"/>
      <c r="AD136" s="6"/>
    </row>
    <row r="137" spans="1:30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6"/>
      <c r="AA137" s="6"/>
      <c r="AB137" s="6"/>
      <c r="AC137" s="6"/>
      <c r="AD137" s="6"/>
    </row>
    <row r="138" spans="1:30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6"/>
      <c r="AA138" s="6"/>
      <c r="AB138" s="6"/>
      <c r="AC138" s="6"/>
      <c r="AD138" s="6"/>
    </row>
    <row r="139" spans="1:30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6"/>
      <c r="AA139" s="6"/>
      <c r="AB139" s="6"/>
      <c r="AC139" s="6"/>
      <c r="AD139" s="6"/>
    </row>
    <row r="140" spans="1:30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6"/>
      <c r="AA140" s="6"/>
      <c r="AB140" s="6"/>
      <c r="AC140" s="6"/>
      <c r="AD140" s="6"/>
    </row>
    <row r="141" spans="1:30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6"/>
      <c r="AA141" s="6"/>
      <c r="AB141" s="6"/>
      <c r="AC141" s="6"/>
      <c r="AD141" s="6"/>
    </row>
    <row r="142" spans="1:30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6"/>
      <c r="AA142" s="6"/>
      <c r="AB142" s="6"/>
      <c r="AC142" s="6"/>
      <c r="AD142" s="6"/>
    </row>
    <row r="143" spans="1:30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6"/>
      <c r="AA143" s="6"/>
      <c r="AB143" s="6"/>
      <c r="AC143" s="6"/>
      <c r="AD143" s="6"/>
    </row>
    <row r="144" spans="1:30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6"/>
      <c r="AA144" s="6"/>
      <c r="AB144" s="6"/>
      <c r="AC144" s="6"/>
      <c r="AD144" s="6"/>
    </row>
    <row r="145" spans="1:30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6"/>
      <c r="AA145" s="6"/>
      <c r="AB145" s="6"/>
      <c r="AC145" s="6"/>
      <c r="AD145" s="6"/>
    </row>
    <row r="146" spans="1:30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6"/>
      <c r="AA146" s="6"/>
      <c r="AB146" s="6"/>
      <c r="AC146" s="6"/>
      <c r="AD146" s="6"/>
    </row>
    <row r="147" spans="1:30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6"/>
      <c r="AA147" s="6"/>
      <c r="AB147" s="6"/>
      <c r="AC147" s="6"/>
      <c r="AD147" s="6"/>
    </row>
    <row r="148" spans="1:30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6"/>
      <c r="AA148" s="6"/>
      <c r="AB148" s="6"/>
      <c r="AC148" s="6"/>
      <c r="AD148" s="6"/>
    </row>
    <row r="149" spans="1:30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6"/>
      <c r="AA149" s="6"/>
      <c r="AB149" s="6"/>
      <c r="AC149" s="6"/>
      <c r="AD149" s="6"/>
    </row>
    <row r="150" spans="1:30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6"/>
      <c r="AA150" s="6"/>
      <c r="AB150" s="6"/>
      <c r="AC150" s="6"/>
      <c r="AD150" s="6"/>
    </row>
    <row r="151" spans="1:30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6"/>
      <c r="AA151" s="6"/>
      <c r="AB151" s="6"/>
      <c r="AC151" s="6"/>
      <c r="AD151" s="6"/>
    </row>
    <row r="152" spans="1:30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6"/>
      <c r="AA152" s="6"/>
      <c r="AB152" s="6"/>
      <c r="AC152" s="6"/>
      <c r="AD152" s="6"/>
    </row>
    <row r="153" spans="1:30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6"/>
      <c r="AA153" s="6"/>
      <c r="AB153" s="6"/>
      <c r="AC153" s="6"/>
      <c r="AD153" s="6"/>
    </row>
    <row r="154" spans="1:30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6"/>
      <c r="AA154" s="6"/>
      <c r="AB154" s="6"/>
      <c r="AC154" s="6"/>
      <c r="AD154" s="6"/>
    </row>
    <row r="155" spans="1:30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6"/>
      <c r="AA155" s="6"/>
      <c r="AB155" s="6"/>
      <c r="AC155" s="6"/>
      <c r="AD155" s="6"/>
    </row>
    <row r="156" spans="1:30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6"/>
      <c r="AA156" s="6"/>
      <c r="AB156" s="6"/>
      <c r="AC156" s="6"/>
      <c r="AD156" s="6"/>
    </row>
    <row r="157" spans="1:30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6"/>
      <c r="AA157" s="6"/>
      <c r="AB157" s="6"/>
      <c r="AC157" s="6"/>
      <c r="AD157" s="6"/>
    </row>
    <row r="158" spans="1:30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6"/>
      <c r="AA158" s="6"/>
      <c r="AB158" s="6"/>
      <c r="AC158" s="6"/>
      <c r="AD158" s="6"/>
    </row>
    <row r="159" spans="1:30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6"/>
      <c r="AA159" s="6"/>
      <c r="AB159" s="6"/>
      <c r="AC159" s="6"/>
      <c r="AD159" s="6"/>
    </row>
    <row r="160" spans="1:30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6"/>
      <c r="AA160" s="6"/>
      <c r="AB160" s="6"/>
      <c r="AC160" s="6"/>
      <c r="AD160" s="6"/>
    </row>
    <row r="161" spans="1:30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6"/>
      <c r="AA161" s="6"/>
      <c r="AB161" s="6"/>
      <c r="AC161" s="6"/>
      <c r="AD161" s="6"/>
    </row>
    <row r="162" spans="1:30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6"/>
      <c r="AA162" s="6"/>
      <c r="AB162" s="6"/>
      <c r="AC162" s="6"/>
      <c r="AD162" s="6"/>
    </row>
    <row r="163" spans="1:30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6"/>
      <c r="AA163" s="6"/>
      <c r="AB163" s="6"/>
      <c r="AC163" s="6"/>
      <c r="AD163" s="6"/>
    </row>
    <row r="164" spans="1:30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6"/>
      <c r="AA164" s="6"/>
      <c r="AB164" s="6"/>
      <c r="AC164" s="6"/>
      <c r="AD164" s="6"/>
    </row>
    <row r="165" spans="1:30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6"/>
      <c r="AA165" s="6"/>
      <c r="AB165" s="6"/>
      <c r="AC165" s="6"/>
      <c r="AD165" s="6"/>
    </row>
    <row r="166" spans="1:30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6"/>
      <c r="AA166" s="6"/>
      <c r="AB166" s="6"/>
      <c r="AC166" s="6"/>
      <c r="AD166" s="6"/>
    </row>
    <row r="167" spans="1:30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6"/>
      <c r="AA167" s="6"/>
      <c r="AB167" s="6"/>
      <c r="AC167" s="6"/>
      <c r="AD167" s="6"/>
    </row>
    <row r="168" spans="1:30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6"/>
      <c r="AA168" s="6"/>
      <c r="AB168" s="6"/>
      <c r="AC168" s="6"/>
      <c r="AD168" s="6"/>
    </row>
    <row r="169" spans="1:30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6"/>
      <c r="AA169" s="6"/>
      <c r="AB169" s="6"/>
      <c r="AC169" s="6"/>
      <c r="AD169" s="6"/>
    </row>
    <row r="170" spans="1:30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6"/>
      <c r="AA170" s="6"/>
      <c r="AB170" s="6"/>
      <c r="AC170" s="6"/>
      <c r="AD170" s="6"/>
    </row>
    <row r="171" spans="1:30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6"/>
      <c r="AA171" s="6"/>
      <c r="AB171" s="6"/>
      <c r="AC171" s="6"/>
      <c r="AD171" s="6"/>
    </row>
    <row r="172" spans="1:30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6"/>
      <c r="AA172" s="6"/>
      <c r="AB172" s="6"/>
      <c r="AC172" s="6"/>
      <c r="AD172" s="6"/>
    </row>
    <row r="173" spans="1:30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6"/>
      <c r="AA173" s="6"/>
      <c r="AB173" s="6"/>
      <c r="AC173" s="6"/>
      <c r="AD173" s="6"/>
    </row>
    <row r="174" spans="1:30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6"/>
      <c r="AA174" s="6"/>
      <c r="AB174" s="6"/>
      <c r="AC174" s="6"/>
      <c r="AD174" s="6"/>
    </row>
    <row r="175" spans="1:30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6"/>
      <c r="AA175" s="6"/>
      <c r="AB175" s="6"/>
      <c r="AC175" s="6"/>
      <c r="AD175" s="6"/>
    </row>
    <row r="176" spans="1:30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6"/>
      <c r="AA176" s="6"/>
      <c r="AB176" s="6"/>
      <c r="AC176" s="6"/>
      <c r="AD176" s="6"/>
    </row>
    <row r="177" spans="1:30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6"/>
      <c r="AA177" s="6"/>
      <c r="AB177" s="6"/>
      <c r="AC177" s="6"/>
      <c r="AD177" s="6"/>
    </row>
    <row r="178" spans="1:30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6"/>
      <c r="AA178" s="6"/>
      <c r="AB178" s="6"/>
      <c r="AC178" s="6"/>
      <c r="AD178" s="6"/>
    </row>
    <row r="179" spans="1:30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6"/>
      <c r="AA179" s="6"/>
      <c r="AB179" s="6"/>
      <c r="AC179" s="6"/>
      <c r="AD179" s="6"/>
    </row>
    <row r="180" spans="1:30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6"/>
      <c r="AA180" s="6"/>
      <c r="AB180" s="6"/>
      <c r="AC180" s="6"/>
      <c r="AD180" s="6"/>
    </row>
    <row r="181" spans="1:30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6"/>
      <c r="AA181" s="6"/>
      <c r="AB181" s="6"/>
      <c r="AC181" s="6"/>
      <c r="AD181" s="6"/>
    </row>
    <row r="182" spans="1:30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6"/>
      <c r="AA182" s="6"/>
      <c r="AB182" s="6"/>
      <c r="AC182" s="6"/>
      <c r="AD182" s="6"/>
    </row>
    <row r="183" spans="1:30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6"/>
      <c r="AA183" s="6"/>
      <c r="AB183" s="6"/>
      <c r="AC183" s="6"/>
      <c r="AD183" s="6"/>
    </row>
    <row r="184" spans="1:30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6"/>
      <c r="AA184" s="6"/>
      <c r="AB184" s="6"/>
      <c r="AC184" s="6"/>
      <c r="AD184" s="6"/>
    </row>
    <row r="185" spans="1:30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6"/>
      <c r="AA185" s="6"/>
      <c r="AB185" s="6"/>
      <c r="AC185" s="6"/>
      <c r="AD185" s="6"/>
    </row>
    <row r="186" spans="1:30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6"/>
      <c r="AA186" s="6"/>
      <c r="AB186" s="6"/>
      <c r="AC186" s="6"/>
      <c r="AD186" s="6"/>
    </row>
    <row r="187" spans="1:30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6"/>
      <c r="AA187" s="6"/>
      <c r="AB187" s="6"/>
      <c r="AC187" s="6"/>
      <c r="AD187" s="6"/>
    </row>
    <row r="188" spans="1:30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6"/>
      <c r="AA188" s="6"/>
      <c r="AB188" s="6"/>
      <c r="AC188" s="6"/>
      <c r="AD188" s="6"/>
    </row>
    <row r="189" spans="1:30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6"/>
      <c r="AA189" s="6"/>
      <c r="AB189" s="6"/>
      <c r="AC189" s="6"/>
      <c r="AD189" s="6"/>
    </row>
    <row r="190" spans="1:30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6"/>
      <c r="AA190" s="6"/>
      <c r="AB190" s="6"/>
      <c r="AC190" s="6"/>
      <c r="AD190" s="6"/>
    </row>
    <row r="191" spans="1:30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6"/>
      <c r="AA191" s="6"/>
      <c r="AB191" s="6"/>
      <c r="AC191" s="6"/>
      <c r="AD191" s="6"/>
    </row>
    <row r="192" spans="1:30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6"/>
      <c r="AA192" s="6"/>
      <c r="AB192" s="6"/>
      <c r="AC192" s="6"/>
      <c r="AD192" s="6"/>
    </row>
    <row r="193" spans="1:30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6"/>
      <c r="AA193" s="6"/>
      <c r="AB193" s="6"/>
      <c r="AC193" s="6"/>
      <c r="AD193" s="6"/>
    </row>
    <row r="194" spans="1:30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6"/>
      <c r="AA194" s="6"/>
      <c r="AB194" s="6"/>
      <c r="AC194" s="6"/>
      <c r="AD194" s="6"/>
    </row>
    <row r="195" spans="1:30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6"/>
      <c r="AA195" s="6"/>
      <c r="AB195" s="6"/>
      <c r="AC195" s="6"/>
      <c r="AD195" s="6"/>
    </row>
    <row r="196" spans="1:30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6"/>
      <c r="AA196" s="6"/>
      <c r="AB196" s="6"/>
      <c r="AC196" s="6"/>
      <c r="AD196" s="6"/>
    </row>
    <row r="197" spans="1:30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6"/>
      <c r="AA197" s="6"/>
      <c r="AB197" s="6"/>
      <c r="AC197" s="6"/>
      <c r="AD197" s="6"/>
    </row>
    <row r="198" spans="1:30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6"/>
      <c r="AA198" s="6"/>
      <c r="AB198" s="6"/>
      <c r="AC198" s="6"/>
      <c r="AD198" s="6"/>
    </row>
    <row r="199" spans="1:30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6"/>
      <c r="AA199" s="6"/>
      <c r="AB199" s="6"/>
      <c r="AC199" s="6"/>
      <c r="AD199" s="6"/>
    </row>
    <row r="200" spans="1:30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6"/>
      <c r="AA200" s="6"/>
      <c r="AB200" s="6"/>
      <c r="AC200" s="6"/>
      <c r="AD200" s="6"/>
    </row>
    <row r="201" spans="1:30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6"/>
      <c r="AA201" s="6"/>
      <c r="AB201" s="6"/>
      <c r="AC201" s="6"/>
      <c r="AD201" s="6"/>
    </row>
    <row r="202" spans="1:30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6"/>
      <c r="AA202" s="6"/>
      <c r="AB202" s="6"/>
      <c r="AC202" s="6"/>
      <c r="AD202" s="6"/>
    </row>
    <row r="203" spans="1:30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6"/>
      <c r="AA203" s="6"/>
      <c r="AB203" s="6"/>
      <c r="AC203" s="6"/>
      <c r="AD203" s="6"/>
    </row>
    <row r="204" spans="1:30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6"/>
      <c r="AA204" s="6"/>
      <c r="AB204" s="6"/>
      <c r="AC204" s="6"/>
      <c r="AD204" s="6"/>
    </row>
    <row r="205" spans="1:30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6"/>
      <c r="AA205" s="6"/>
      <c r="AB205" s="6"/>
      <c r="AC205" s="6"/>
      <c r="AD205" s="6"/>
    </row>
    <row r="206" spans="1:30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6"/>
      <c r="AA206" s="6"/>
      <c r="AB206" s="6"/>
      <c r="AC206" s="6"/>
      <c r="AD206" s="6"/>
    </row>
    <row r="207" spans="1:30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6"/>
      <c r="AA207" s="6"/>
      <c r="AB207" s="6"/>
      <c r="AC207" s="6"/>
      <c r="AD207" s="6"/>
    </row>
    <row r="208" spans="1:30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6"/>
      <c r="AA208" s="6"/>
      <c r="AB208" s="6"/>
      <c r="AC208" s="6"/>
      <c r="AD208" s="6"/>
    </row>
    <row r="209" spans="1:30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6"/>
      <c r="AA209" s="6"/>
      <c r="AB209" s="6"/>
      <c r="AC209" s="6"/>
      <c r="AD209" s="6"/>
    </row>
    <row r="210" spans="1:30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6"/>
      <c r="AA210" s="6"/>
      <c r="AB210" s="6"/>
      <c r="AC210" s="6"/>
      <c r="AD210" s="6"/>
    </row>
    <row r="211" spans="1:30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6"/>
      <c r="AA211" s="6"/>
      <c r="AB211" s="6"/>
      <c r="AC211" s="6"/>
      <c r="AD211" s="6"/>
    </row>
    <row r="212" spans="1:30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6"/>
      <c r="AA212" s="6"/>
      <c r="AB212" s="6"/>
      <c r="AC212" s="6"/>
      <c r="AD212" s="6"/>
    </row>
    <row r="213" spans="1:30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6"/>
      <c r="AA213" s="6"/>
      <c r="AB213" s="6"/>
      <c r="AC213" s="6"/>
      <c r="AD213" s="6"/>
    </row>
    <row r="214" spans="1:30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6"/>
      <c r="AA214" s="6"/>
      <c r="AB214" s="6"/>
      <c r="AC214" s="6"/>
      <c r="AD214" s="6"/>
    </row>
    <row r="215" spans="1:30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6"/>
      <c r="AA215" s="6"/>
      <c r="AB215" s="6"/>
      <c r="AC215" s="6"/>
      <c r="AD215" s="6"/>
    </row>
    <row r="216" spans="1:30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6"/>
      <c r="AA216" s="6"/>
      <c r="AB216" s="6"/>
      <c r="AC216" s="6"/>
      <c r="AD216" s="6"/>
    </row>
    <row r="217" spans="1:30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6"/>
      <c r="AA217" s="6"/>
      <c r="AB217" s="6"/>
      <c r="AC217" s="6"/>
      <c r="AD217" s="6"/>
    </row>
    <row r="218" spans="1:30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6"/>
      <c r="AA218" s="6"/>
      <c r="AB218" s="6"/>
      <c r="AC218" s="6"/>
      <c r="AD218" s="6"/>
    </row>
    <row r="219" spans="1:30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6"/>
      <c r="AA219" s="6"/>
      <c r="AB219" s="6"/>
      <c r="AC219" s="6"/>
      <c r="AD219" s="6"/>
    </row>
    <row r="220" spans="1:30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6"/>
      <c r="AA220" s="6"/>
      <c r="AB220" s="6"/>
      <c r="AC220" s="6"/>
      <c r="AD220" s="6"/>
    </row>
    <row r="221" spans="1:30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6"/>
      <c r="AA221" s="6"/>
      <c r="AB221" s="6"/>
      <c r="AC221" s="6"/>
      <c r="AD221" s="6"/>
    </row>
    <row r="222" spans="1:30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6"/>
      <c r="AA222" s="6"/>
      <c r="AB222" s="6"/>
      <c r="AC222" s="6"/>
      <c r="AD222" s="6"/>
    </row>
    <row r="223" spans="1:30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6"/>
      <c r="AA223" s="6"/>
      <c r="AB223" s="6"/>
      <c r="AC223" s="6"/>
      <c r="AD223" s="6"/>
    </row>
    <row r="224" spans="1:30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6"/>
      <c r="AA224" s="6"/>
      <c r="AB224" s="6"/>
      <c r="AC224" s="6"/>
      <c r="AD224" s="6"/>
    </row>
    <row r="225" spans="1:30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6"/>
      <c r="AA225" s="6"/>
      <c r="AB225" s="6"/>
      <c r="AC225" s="6"/>
      <c r="AD225" s="6"/>
    </row>
    <row r="226" spans="1:30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6"/>
      <c r="AA226" s="6"/>
      <c r="AB226" s="6"/>
      <c r="AC226" s="6"/>
      <c r="AD226" s="6"/>
    </row>
    <row r="227" spans="1:30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6"/>
      <c r="AA227" s="6"/>
      <c r="AB227" s="6"/>
      <c r="AC227" s="6"/>
      <c r="AD227" s="6"/>
    </row>
    <row r="228" spans="1:30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6"/>
      <c r="AA228" s="6"/>
      <c r="AB228" s="6"/>
      <c r="AC228" s="6"/>
      <c r="AD228" s="6"/>
    </row>
    <row r="229" spans="1:30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6"/>
      <c r="AA229" s="6"/>
      <c r="AB229" s="6"/>
      <c r="AC229" s="6"/>
      <c r="AD229" s="6"/>
    </row>
    <row r="230" spans="1:30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6"/>
      <c r="AA230" s="6"/>
      <c r="AB230" s="6"/>
      <c r="AC230" s="6"/>
      <c r="AD230" s="6"/>
    </row>
    <row r="231" spans="1:30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6"/>
      <c r="AA231" s="6"/>
      <c r="AB231" s="6"/>
      <c r="AC231" s="6"/>
      <c r="AD231" s="6"/>
    </row>
    <row r="232" spans="1:30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6"/>
      <c r="AA232" s="6"/>
      <c r="AB232" s="6"/>
      <c r="AC232" s="6"/>
      <c r="AD232" s="6"/>
    </row>
    <row r="233" spans="1:30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6"/>
      <c r="AA233" s="6"/>
      <c r="AB233" s="6"/>
      <c r="AC233" s="6"/>
      <c r="AD233" s="6"/>
    </row>
    <row r="234" spans="1:30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6"/>
      <c r="AA234" s="6"/>
      <c r="AB234" s="6"/>
      <c r="AC234" s="6"/>
      <c r="AD234" s="6"/>
    </row>
    <row r="235" spans="1:30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6"/>
      <c r="AA235" s="6"/>
      <c r="AB235" s="6"/>
      <c r="AC235" s="6"/>
      <c r="AD235" s="6"/>
    </row>
    <row r="236" spans="1:30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6"/>
      <c r="AA236" s="6"/>
      <c r="AB236" s="6"/>
      <c r="AC236" s="6"/>
      <c r="AD236" s="6"/>
    </row>
    <row r="237" spans="1:30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6"/>
      <c r="AA237" s="6"/>
      <c r="AB237" s="6"/>
      <c r="AC237" s="6"/>
      <c r="AD237" s="6"/>
    </row>
    <row r="238" spans="1:30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6"/>
      <c r="AA238" s="6"/>
      <c r="AB238" s="6"/>
      <c r="AC238" s="6"/>
      <c r="AD238" s="6"/>
    </row>
    <row r="239" spans="1:30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6"/>
      <c r="AA239" s="6"/>
      <c r="AB239" s="6"/>
      <c r="AC239" s="6"/>
      <c r="AD239" s="6"/>
    </row>
    <row r="240" spans="1:30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6"/>
      <c r="AA240" s="6"/>
      <c r="AB240" s="6"/>
      <c r="AC240" s="6"/>
      <c r="AD240" s="6"/>
    </row>
    <row r="241" spans="1:30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6"/>
      <c r="AA241" s="6"/>
      <c r="AB241" s="6"/>
      <c r="AC241" s="6"/>
      <c r="AD241" s="6"/>
    </row>
    <row r="242" spans="1:30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6"/>
      <c r="AA242" s="6"/>
      <c r="AB242" s="6"/>
      <c r="AC242" s="6"/>
      <c r="AD242" s="6"/>
    </row>
    <row r="243" spans="1:30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6"/>
      <c r="AA243" s="6"/>
      <c r="AB243" s="6"/>
      <c r="AC243" s="6"/>
      <c r="AD243" s="6"/>
    </row>
    <row r="244" spans="1:30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6"/>
      <c r="AA244" s="6"/>
      <c r="AB244" s="6"/>
      <c r="AC244" s="6"/>
      <c r="AD244" s="6"/>
    </row>
    <row r="245" spans="1:30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6"/>
      <c r="AA245" s="6"/>
      <c r="AB245" s="6"/>
      <c r="AC245" s="6"/>
      <c r="AD245" s="6"/>
    </row>
    <row r="246" spans="1:30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6"/>
      <c r="AA246" s="6"/>
      <c r="AB246" s="6"/>
      <c r="AC246" s="6"/>
      <c r="AD246" s="6"/>
    </row>
    <row r="247" spans="1:30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6"/>
      <c r="AA247" s="6"/>
      <c r="AB247" s="6"/>
      <c r="AC247" s="6"/>
      <c r="AD247" s="6"/>
    </row>
    <row r="248" spans="1:30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6"/>
      <c r="AA248" s="6"/>
      <c r="AB248" s="6"/>
      <c r="AC248" s="6"/>
      <c r="AD248" s="6"/>
    </row>
    <row r="249" spans="1:30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6"/>
      <c r="AA249" s="6"/>
      <c r="AB249" s="6"/>
      <c r="AC249" s="6"/>
      <c r="AD249" s="6"/>
    </row>
    <row r="250" spans="1:30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6"/>
      <c r="AA250" s="6"/>
      <c r="AB250" s="6"/>
      <c r="AC250" s="6"/>
      <c r="AD250" s="6"/>
    </row>
    <row r="251" spans="1:30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6"/>
      <c r="AA251" s="6"/>
      <c r="AB251" s="6"/>
      <c r="AC251" s="6"/>
      <c r="AD251" s="6"/>
    </row>
    <row r="252" spans="1:30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6"/>
      <c r="AA252" s="6"/>
      <c r="AB252" s="6"/>
      <c r="AC252" s="6"/>
      <c r="AD252" s="6"/>
    </row>
    <row r="253" spans="1:30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6"/>
      <c r="AA253" s="6"/>
      <c r="AB253" s="6"/>
      <c r="AC253" s="6"/>
      <c r="AD253" s="6"/>
    </row>
    <row r="254" spans="1:30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6"/>
      <c r="AA254" s="6"/>
      <c r="AB254" s="6"/>
      <c r="AC254" s="6"/>
      <c r="AD254" s="6"/>
    </row>
    <row r="255" spans="1:30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6"/>
      <c r="AA255" s="6"/>
      <c r="AB255" s="6"/>
      <c r="AC255" s="6"/>
      <c r="AD255" s="6"/>
    </row>
    <row r="256" spans="1:30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6"/>
      <c r="AA256" s="6"/>
      <c r="AB256" s="6"/>
      <c r="AC256" s="6"/>
      <c r="AD256" s="6"/>
    </row>
    <row r="257" spans="1:30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6"/>
      <c r="AA257" s="6"/>
      <c r="AB257" s="6"/>
      <c r="AC257" s="6"/>
      <c r="AD257" s="6"/>
    </row>
    <row r="258" spans="1:30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6"/>
      <c r="AA258" s="6"/>
      <c r="AB258" s="6"/>
      <c r="AC258" s="6"/>
      <c r="AD258" s="6"/>
    </row>
    <row r="259" spans="1:30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6"/>
      <c r="AA259" s="6"/>
      <c r="AB259" s="6"/>
      <c r="AC259" s="6"/>
      <c r="AD259" s="6"/>
    </row>
    <row r="260" spans="1:30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6"/>
      <c r="AA260" s="6"/>
      <c r="AB260" s="6"/>
      <c r="AC260" s="6"/>
      <c r="AD260" s="6"/>
    </row>
    <row r="261" spans="1:30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6"/>
      <c r="AA261" s="6"/>
      <c r="AB261" s="6"/>
      <c r="AC261" s="6"/>
      <c r="AD261" s="6"/>
    </row>
    <row r="262" spans="1:30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6"/>
      <c r="AA262" s="6"/>
      <c r="AB262" s="6"/>
      <c r="AC262" s="6"/>
      <c r="AD262" s="6"/>
    </row>
    <row r="263" spans="1:30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6"/>
      <c r="AA263" s="6"/>
      <c r="AB263" s="6"/>
      <c r="AC263" s="6"/>
      <c r="AD263" s="6"/>
    </row>
    <row r="264" spans="1:30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6"/>
      <c r="AA264" s="6"/>
      <c r="AB264" s="6"/>
      <c r="AC264" s="6"/>
      <c r="AD264" s="6"/>
    </row>
    <row r="265" spans="1:30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6"/>
      <c r="AA265" s="6"/>
      <c r="AB265" s="6"/>
      <c r="AC265" s="6"/>
      <c r="AD265" s="6"/>
    </row>
    <row r="266" spans="1:30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6"/>
      <c r="AA266" s="6"/>
      <c r="AB266" s="6"/>
      <c r="AC266" s="6"/>
      <c r="AD266" s="6"/>
    </row>
    <row r="267" spans="1:30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6"/>
      <c r="AA267" s="6"/>
      <c r="AB267" s="6"/>
      <c r="AC267" s="6"/>
      <c r="AD267" s="6"/>
    </row>
    <row r="268" spans="1:30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6"/>
      <c r="AA268" s="6"/>
      <c r="AB268" s="6"/>
      <c r="AC268" s="6"/>
      <c r="AD268" s="6"/>
    </row>
    <row r="269" spans="1:30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6"/>
      <c r="AA269" s="6"/>
      <c r="AB269" s="6"/>
      <c r="AC269" s="6"/>
      <c r="AD269" s="6"/>
    </row>
    <row r="270" spans="1:30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6"/>
      <c r="AA270" s="6"/>
      <c r="AB270" s="6"/>
      <c r="AC270" s="6"/>
      <c r="AD270" s="6"/>
    </row>
    <row r="271" spans="1:30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246"/>
      <c r="M271" s="246"/>
      <c r="N271" s="246"/>
      <c r="O271" s="246"/>
      <c r="P271" s="246"/>
      <c r="Q271" s="246"/>
      <c r="R271" s="246"/>
      <c r="S271" s="246"/>
      <c r="T271" s="246"/>
      <c r="U271" s="246"/>
      <c r="V271" s="246"/>
      <c r="W271" s="246"/>
      <c r="X271" s="246"/>
      <c r="Y271" s="246"/>
      <c r="Z271" s="6"/>
      <c r="AA271" s="6"/>
      <c r="AB271" s="6"/>
      <c r="AC271" s="6"/>
      <c r="AD271" s="6"/>
    </row>
    <row r="272" spans="1:30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246"/>
      <c r="M272" s="246"/>
      <c r="N272" s="246"/>
      <c r="O272" s="246"/>
      <c r="P272" s="246"/>
      <c r="Q272" s="246"/>
      <c r="R272" s="246"/>
      <c r="S272" s="246"/>
      <c r="T272" s="246"/>
      <c r="U272" s="246"/>
      <c r="V272" s="246"/>
      <c r="W272" s="246"/>
      <c r="X272" s="246"/>
      <c r="Y272" s="246"/>
      <c r="Z272" s="6"/>
      <c r="AA272" s="6"/>
      <c r="AB272" s="6"/>
      <c r="AC272" s="6"/>
      <c r="AD272" s="6"/>
    </row>
    <row r="273" spans="1:30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246"/>
      <c r="M273" s="246"/>
      <c r="N273" s="246"/>
      <c r="O273" s="246"/>
      <c r="P273" s="246"/>
      <c r="Q273" s="246"/>
      <c r="R273" s="246"/>
      <c r="S273" s="246"/>
      <c r="T273" s="246"/>
      <c r="U273" s="246"/>
      <c r="V273" s="246"/>
      <c r="W273" s="246"/>
      <c r="X273" s="246"/>
      <c r="Y273" s="246"/>
      <c r="Z273" s="6"/>
      <c r="AA273" s="6"/>
      <c r="AB273" s="6"/>
      <c r="AC273" s="6"/>
      <c r="AD273" s="6"/>
    </row>
    <row r="274" spans="1:30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246"/>
      <c r="M274" s="246"/>
      <c r="N274" s="246"/>
      <c r="O274" s="246"/>
      <c r="P274" s="246"/>
      <c r="Q274" s="246"/>
      <c r="R274" s="246"/>
      <c r="S274" s="246"/>
      <c r="T274" s="246"/>
      <c r="U274" s="246"/>
      <c r="V274" s="246"/>
      <c r="W274" s="246"/>
      <c r="X274" s="246"/>
      <c r="Y274" s="246"/>
      <c r="Z274" s="6"/>
      <c r="AA274" s="6"/>
      <c r="AB274" s="6"/>
      <c r="AC274" s="6"/>
      <c r="AD274" s="6"/>
    </row>
    <row r="275" spans="1:30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246"/>
      <c r="M275" s="246"/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  <c r="X275" s="246"/>
      <c r="Y275" s="246"/>
      <c r="Z275" s="6"/>
      <c r="AA275" s="6"/>
      <c r="AB275" s="6"/>
      <c r="AC275" s="6"/>
      <c r="AD275" s="6"/>
    </row>
    <row r="276" spans="1:30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  <c r="Z276" s="6"/>
      <c r="AA276" s="6"/>
      <c r="AB276" s="6"/>
      <c r="AC276" s="6"/>
      <c r="AD276" s="6"/>
    </row>
    <row r="277" spans="1:30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246"/>
      <c r="M277" s="246"/>
      <c r="N277" s="246"/>
      <c r="O277" s="246"/>
      <c r="P277" s="246"/>
      <c r="Q277" s="246"/>
      <c r="R277" s="246"/>
      <c r="S277" s="246"/>
      <c r="T277" s="246"/>
      <c r="U277" s="246"/>
      <c r="V277" s="246"/>
      <c r="W277" s="246"/>
      <c r="X277" s="246"/>
      <c r="Y277" s="246"/>
      <c r="Z277" s="6"/>
      <c r="AA277" s="6"/>
      <c r="AB277" s="6"/>
      <c r="AC277" s="6"/>
      <c r="AD277" s="6"/>
    </row>
    <row r="278" spans="1:30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246"/>
      <c r="M278" s="246"/>
      <c r="N278" s="246"/>
      <c r="O278" s="246"/>
      <c r="P278" s="246"/>
      <c r="Q278" s="246"/>
      <c r="R278" s="246"/>
      <c r="S278" s="246"/>
      <c r="T278" s="246"/>
      <c r="U278" s="246"/>
      <c r="V278" s="246"/>
      <c r="W278" s="246"/>
      <c r="X278" s="246"/>
      <c r="Y278" s="246"/>
      <c r="Z278" s="6"/>
      <c r="AA278" s="6"/>
      <c r="AB278" s="6"/>
      <c r="AC278" s="6"/>
      <c r="AD278" s="6"/>
    </row>
    <row r="279" spans="1:30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246"/>
      <c r="M279" s="246"/>
      <c r="N279" s="246"/>
      <c r="O279" s="246"/>
      <c r="P279" s="246"/>
      <c r="Q279" s="246"/>
      <c r="R279" s="246"/>
      <c r="S279" s="246"/>
      <c r="T279" s="246"/>
      <c r="U279" s="246"/>
      <c r="V279" s="246"/>
      <c r="W279" s="246"/>
      <c r="X279" s="246"/>
      <c r="Y279" s="246"/>
      <c r="Z279" s="6"/>
      <c r="AA279" s="6"/>
      <c r="AB279" s="6"/>
      <c r="AC279" s="6"/>
      <c r="AD279" s="6"/>
    </row>
    <row r="280" spans="1:30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246"/>
      <c r="M280" s="246"/>
      <c r="N280" s="246"/>
      <c r="O280" s="246"/>
      <c r="P280" s="246"/>
      <c r="Q280" s="246"/>
      <c r="R280" s="246"/>
      <c r="S280" s="246"/>
      <c r="T280" s="246"/>
      <c r="U280" s="246"/>
      <c r="V280" s="246"/>
      <c r="W280" s="246"/>
      <c r="X280" s="246"/>
      <c r="Y280" s="246"/>
      <c r="Z280" s="6"/>
      <c r="AA280" s="6"/>
      <c r="AB280" s="6"/>
      <c r="AC280" s="6"/>
      <c r="AD280" s="6"/>
    </row>
    <row r="281" spans="1:30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246"/>
      <c r="M281" s="246"/>
      <c r="N281" s="246"/>
      <c r="O281" s="246"/>
      <c r="P281" s="246"/>
      <c r="Q281" s="246"/>
      <c r="R281" s="246"/>
      <c r="S281" s="246"/>
      <c r="T281" s="246"/>
      <c r="U281" s="246"/>
      <c r="V281" s="246"/>
      <c r="W281" s="246"/>
      <c r="X281" s="246"/>
      <c r="Y281" s="246"/>
      <c r="Z281" s="6"/>
      <c r="AA281" s="6"/>
      <c r="AB281" s="6"/>
      <c r="AC281" s="6"/>
      <c r="AD281" s="6"/>
    </row>
    <row r="282" spans="1:30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246"/>
      <c r="M282" s="246"/>
      <c r="N282" s="246"/>
      <c r="O282" s="246"/>
      <c r="P282" s="246"/>
      <c r="Q282" s="246"/>
      <c r="R282" s="246"/>
      <c r="S282" s="246"/>
      <c r="T282" s="246"/>
      <c r="U282" s="246"/>
      <c r="V282" s="246"/>
      <c r="W282" s="246"/>
      <c r="X282" s="246"/>
      <c r="Y282" s="246"/>
      <c r="Z282" s="6"/>
      <c r="AA282" s="6"/>
      <c r="AB282" s="6"/>
      <c r="AC282" s="6"/>
      <c r="AD282" s="6"/>
    </row>
    <row r="283" spans="1:30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246"/>
      <c r="M283" s="246"/>
      <c r="N283" s="246"/>
      <c r="O283" s="246"/>
      <c r="P283" s="246"/>
      <c r="Q283" s="246"/>
      <c r="R283" s="246"/>
      <c r="S283" s="246"/>
      <c r="T283" s="246"/>
      <c r="U283" s="246"/>
      <c r="V283" s="246"/>
      <c r="W283" s="246"/>
      <c r="X283" s="246"/>
      <c r="Y283" s="246"/>
      <c r="Z283" s="6"/>
      <c r="AA283" s="6"/>
      <c r="AB283" s="6"/>
      <c r="AC283" s="6"/>
      <c r="AD283" s="6"/>
    </row>
    <row r="284" spans="1:30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246"/>
      <c r="M284" s="246"/>
      <c r="N284" s="246"/>
      <c r="O284" s="246"/>
      <c r="P284" s="246"/>
      <c r="Q284" s="246"/>
      <c r="R284" s="246"/>
      <c r="S284" s="246"/>
      <c r="T284" s="246"/>
      <c r="U284" s="246"/>
      <c r="V284" s="246"/>
      <c r="W284" s="246"/>
      <c r="X284" s="246"/>
      <c r="Y284" s="246"/>
      <c r="Z284" s="6"/>
      <c r="AA284" s="6"/>
      <c r="AB284" s="6"/>
      <c r="AC284" s="6"/>
      <c r="AD284" s="6"/>
    </row>
    <row r="285" spans="1:30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246"/>
      <c r="M285" s="246"/>
      <c r="N285" s="246"/>
      <c r="O285" s="246"/>
      <c r="P285" s="246"/>
      <c r="Q285" s="246"/>
      <c r="R285" s="246"/>
      <c r="S285" s="246"/>
      <c r="T285" s="246"/>
      <c r="U285" s="246"/>
      <c r="V285" s="246"/>
      <c r="W285" s="246"/>
      <c r="X285" s="246"/>
      <c r="Y285" s="246"/>
      <c r="Z285" s="6"/>
      <c r="AA285" s="6"/>
      <c r="AB285" s="6"/>
      <c r="AC285" s="6"/>
      <c r="AD285" s="6"/>
    </row>
    <row r="286" spans="1:30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246"/>
      <c r="M286" s="246"/>
      <c r="N286" s="246"/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  <c r="Z286" s="6"/>
      <c r="AA286" s="6"/>
      <c r="AB286" s="6"/>
      <c r="AC286" s="6"/>
      <c r="AD286" s="6"/>
    </row>
    <row r="287" spans="1:30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246"/>
      <c r="M287" s="246"/>
      <c r="N287" s="246"/>
      <c r="O287" s="246"/>
      <c r="P287" s="246"/>
      <c r="Q287" s="246"/>
      <c r="R287" s="246"/>
      <c r="S287" s="246"/>
      <c r="T287" s="246"/>
      <c r="U287" s="246"/>
      <c r="V287" s="246"/>
      <c r="W287" s="246"/>
      <c r="X287" s="246"/>
      <c r="Y287" s="246"/>
      <c r="Z287" s="6"/>
      <c r="AA287" s="6"/>
      <c r="AB287" s="6"/>
      <c r="AC287" s="6"/>
      <c r="AD287" s="6"/>
    </row>
    <row r="288" spans="1:30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246"/>
      <c r="M288" s="246"/>
      <c r="N288" s="246"/>
      <c r="O288" s="246"/>
      <c r="P288" s="246"/>
      <c r="Q288" s="246"/>
      <c r="R288" s="246"/>
      <c r="S288" s="246"/>
      <c r="T288" s="246"/>
      <c r="U288" s="246"/>
      <c r="V288" s="246"/>
      <c r="W288" s="246"/>
      <c r="X288" s="246"/>
      <c r="Y288" s="246"/>
      <c r="Z288" s="6"/>
      <c r="AA288" s="6"/>
      <c r="AB288" s="6"/>
      <c r="AC288" s="6"/>
      <c r="AD288" s="6"/>
    </row>
    <row r="289" spans="1:30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246"/>
      <c r="M289" s="246"/>
      <c r="N289" s="246"/>
      <c r="O289" s="246"/>
      <c r="P289" s="246"/>
      <c r="Q289" s="246"/>
      <c r="R289" s="246"/>
      <c r="S289" s="246"/>
      <c r="T289" s="246"/>
      <c r="U289" s="246"/>
      <c r="V289" s="246"/>
      <c r="W289" s="246"/>
      <c r="X289" s="246"/>
      <c r="Y289" s="246"/>
      <c r="Z289" s="6"/>
      <c r="AA289" s="6"/>
      <c r="AB289" s="6"/>
      <c r="AC289" s="6"/>
      <c r="AD289" s="6"/>
    </row>
    <row r="290" spans="1:30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246"/>
      <c r="M290" s="246"/>
      <c r="N290" s="246"/>
      <c r="O290" s="246"/>
      <c r="P290" s="246"/>
      <c r="Q290" s="246"/>
      <c r="R290" s="246"/>
      <c r="S290" s="246"/>
      <c r="T290" s="246"/>
      <c r="U290" s="246"/>
      <c r="V290" s="246"/>
      <c r="W290" s="246"/>
      <c r="X290" s="246"/>
      <c r="Y290" s="246"/>
      <c r="Z290" s="6"/>
      <c r="AA290" s="6"/>
      <c r="AB290" s="6"/>
      <c r="AC290" s="6"/>
      <c r="AD290" s="6"/>
    </row>
    <row r="291" spans="1:30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246"/>
      <c r="M291" s="246"/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  <c r="X291" s="246"/>
      <c r="Y291" s="246"/>
      <c r="Z291" s="6"/>
      <c r="AA291" s="6"/>
      <c r="AB291" s="6"/>
      <c r="AC291" s="6"/>
      <c r="AD291" s="6"/>
    </row>
    <row r="292" spans="1:30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246"/>
      <c r="M292" s="246"/>
      <c r="N292" s="246"/>
      <c r="O292" s="246"/>
      <c r="P292" s="246"/>
      <c r="Q292" s="246"/>
      <c r="R292" s="246"/>
      <c r="S292" s="246"/>
      <c r="T292" s="246"/>
      <c r="U292" s="246"/>
      <c r="V292" s="246"/>
      <c r="W292" s="246"/>
      <c r="X292" s="246"/>
      <c r="Y292" s="246"/>
      <c r="Z292" s="6"/>
      <c r="AA292" s="6"/>
      <c r="AB292" s="6"/>
      <c r="AC292" s="6"/>
      <c r="AD292" s="6"/>
    </row>
    <row r="293" spans="1:30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246"/>
      <c r="M293" s="246"/>
      <c r="N293" s="246"/>
      <c r="O293" s="246"/>
      <c r="P293" s="246"/>
      <c r="Q293" s="246"/>
      <c r="R293" s="246"/>
      <c r="S293" s="246"/>
      <c r="T293" s="246"/>
      <c r="U293" s="246"/>
      <c r="V293" s="246"/>
      <c r="W293" s="246"/>
      <c r="X293" s="246"/>
      <c r="Y293" s="246"/>
      <c r="Z293" s="6"/>
      <c r="AA293" s="6"/>
      <c r="AB293" s="6"/>
      <c r="AC293" s="6"/>
      <c r="AD293" s="6"/>
    </row>
    <row r="294" spans="1:30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246"/>
      <c r="M294" s="246"/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  <c r="X294" s="246"/>
      <c r="Y294" s="246"/>
      <c r="Z294" s="6"/>
      <c r="AA294" s="6"/>
      <c r="AB294" s="6"/>
      <c r="AC294" s="6"/>
      <c r="AD294" s="6"/>
    </row>
    <row r="295" spans="1:30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246"/>
      <c r="M295" s="246"/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  <c r="X295" s="246"/>
      <c r="Y295" s="246"/>
      <c r="Z295" s="6"/>
      <c r="AA295" s="6"/>
      <c r="AB295" s="6"/>
      <c r="AC295" s="6"/>
      <c r="AD295" s="6"/>
    </row>
    <row r="296" spans="1:30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  <c r="X296" s="246"/>
      <c r="Y296" s="246"/>
      <c r="Z296" s="6"/>
      <c r="AA296" s="6"/>
      <c r="AB296" s="6"/>
      <c r="AC296" s="6"/>
      <c r="AD296" s="6"/>
    </row>
    <row r="297" spans="1:30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246"/>
      <c r="M297" s="246"/>
      <c r="N297" s="246"/>
      <c r="O297" s="246"/>
      <c r="P297" s="246"/>
      <c r="Q297" s="246"/>
      <c r="R297" s="246"/>
      <c r="S297" s="246"/>
      <c r="T297" s="246"/>
      <c r="U297" s="246"/>
      <c r="V297" s="246"/>
      <c r="W297" s="246"/>
      <c r="X297" s="246"/>
      <c r="Y297" s="246"/>
      <c r="Z297" s="6"/>
      <c r="AA297" s="6"/>
      <c r="AB297" s="6"/>
      <c r="AC297" s="6"/>
      <c r="AD297" s="6"/>
    </row>
    <row r="298" spans="1:30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246"/>
      <c r="M298" s="246"/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  <c r="X298" s="246"/>
      <c r="Y298" s="246"/>
      <c r="Z298" s="6"/>
      <c r="AA298" s="6"/>
      <c r="AB298" s="6"/>
      <c r="AC298" s="6"/>
      <c r="AD298" s="6"/>
    </row>
    <row r="299" spans="1:30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246"/>
      <c r="M299" s="246"/>
      <c r="N299" s="246"/>
      <c r="O299" s="246"/>
      <c r="P299" s="246"/>
      <c r="Q299" s="246"/>
      <c r="R299" s="246"/>
      <c r="S299" s="246"/>
      <c r="T299" s="246"/>
      <c r="U299" s="246"/>
      <c r="V299" s="246"/>
      <c r="W299" s="246"/>
      <c r="X299" s="246"/>
      <c r="Y299" s="246"/>
      <c r="Z299" s="6"/>
      <c r="AA299" s="6"/>
      <c r="AB299" s="6"/>
      <c r="AC299" s="6"/>
      <c r="AD299" s="6"/>
    </row>
    <row r="300" spans="1:30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246"/>
      <c r="M300" s="246"/>
      <c r="N300" s="246"/>
      <c r="O300" s="246"/>
      <c r="P300" s="246"/>
      <c r="Q300" s="246"/>
      <c r="R300" s="246"/>
      <c r="S300" s="246"/>
      <c r="T300" s="246"/>
      <c r="U300" s="246"/>
      <c r="V300" s="246"/>
      <c r="W300" s="246"/>
      <c r="X300" s="246"/>
      <c r="Y300" s="246"/>
      <c r="Z300" s="6"/>
      <c r="AA300" s="6"/>
      <c r="AB300" s="6"/>
      <c r="AC300" s="6"/>
      <c r="AD300" s="6"/>
    </row>
    <row r="301" spans="1:30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246"/>
      <c r="M301" s="246"/>
      <c r="N301" s="246"/>
      <c r="O301" s="246"/>
      <c r="P301" s="246"/>
      <c r="Q301" s="246"/>
      <c r="R301" s="246"/>
      <c r="S301" s="246"/>
      <c r="T301" s="246"/>
      <c r="U301" s="246"/>
      <c r="V301" s="246"/>
      <c r="W301" s="246"/>
      <c r="X301" s="246"/>
      <c r="Y301" s="246"/>
      <c r="Z301" s="6"/>
      <c r="AA301" s="6"/>
      <c r="AB301" s="6"/>
      <c r="AC301" s="6"/>
      <c r="AD301" s="6"/>
    </row>
    <row r="302" spans="1:30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246"/>
      <c r="M302" s="246"/>
      <c r="N302" s="246"/>
      <c r="O302" s="246"/>
      <c r="P302" s="246"/>
      <c r="Q302" s="246"/>
      <c r="R302" s="246"/>
      <c r="S302" s="246"/>
      <c r="T302" s="246"/>
      <c r="U302" s="246"/>
      <c r="V302" s="246"/>
      <c r="W302" s="246"/>
      <c r="X302" s="246"/>
      <c r="Y302" s="246"/>
      <c r="Z302" s="6"/>
      <c r="AA302" s="6"/>
      <c r="AB302" s="6"/>
      <c r="AC302" s="6"/>
      <c r="AD302" s="6"/>
    </row>
    <row r="303" spans="1:30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246"/>
      <c r="M303" s="246"/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  <c r="X303" s="246"/>
      <c r="Y303" s="246"/>
      <c r="Z303" s="6"/>
      <c r="AA303" s="6"/>
      <c r="AB303" s="6"/>
      <c r="AC303" s="6"/>
      <c r="AD303" s="6"/>
    </row>
    <row r="304" spans="1:30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246"/>
      <c r="M304" s="246"/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  <c r="X304" s="246"/>
      <c r="Y304" s="246"/>
      <c r="Z304" s="6"/>
      <c r="AA304" s="6"/>
      <c r="AB304" s="6"/>
      <c r="AC304" s="6"/>
      <c r="AD304" s="6"/>
    </row>
    <row r="305" spans="1:30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  <c r="X305" s="246"/>
      <c r="Y305" s="246"/>
      <c r="Z305" s="6"/>
      <c r="AA305" s="6"/>
      <c r="AB305" s="6"/>
      <c r="AC305" s="6"/>
      <c r="AD305" s="6"/>
    </row>
    <row r="306" spans="1:30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  <c r="X306" s="246"/>
      <c r="Y306" s="246"/>
      <c r="Z306" s="6"/>
      <c r="AA306" s="6"/>
      <c r="AB306" s="6"/>
      <c r="AC306" s="6"/>
      <c r="AD306" s="6"/>
    </row>
    <row r="307" spans="1:30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  <c r="X307" s="246"/>
      <c r="Y307" s="246"/>
      <c r="Z307" s="6"/>
      <c r="AA307" s="6"/>
      <c r="AB307" s="6"/>
      <c r="AC307" s="6"/>
      <c r="AD307" s="6"/>
    </row>
    <row r="308" spans="1:30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  <c r="X308" s="246"/>
      <c r="Y308" s="246"/>
      <c r="Z308" s="6"/>
      <c r="AA308" s="6"/>
      <c r="AB308" s="6"/>
      <c r="AC308" s="6"/>
      <c r="AD308" s="6"/>
    </row>
    <row r="309" spans="1:30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  <c r="X309" s="246"/>
      <c r="Y309" s="246"/>
      <c r="Z309" s="6"/>
      <c r="AA309" s="6"/>
      <c r="AB309" s="6"/>
      <c r="AC309" s="6"/>
      <c r="AD309" s="6"/>
    </row>
    <row r="310" spans="1:30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  <c r="Z310" s="6"/>
      <c r="AA310" s="6"/>
      <c r="AB310" s="6"/>
      <c r="AC310" s="6"/>
      <c r="AD310" s="6"/>
    </row>
    <row r="311" spans="1:30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  <c r="Z311" s="6"/>
      <c r="AA311" s="6"/>
      <c r="AB311" s="6"/>
      <c r="AC311" s="6"/>
      <c r="AD311" s="6"/>
    </row>
    <row r="312" spans="1:30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  <c r="Z312" s="6"/>
      <c r="AA312" s="6"/>
      <c r="AB312" s="6"/>
      <c r="AC312" s="6"/>
      <c r="AD312" s="6"/>
    </row>
    <row r="313" spans="1:30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  <c r="Z313" s="6"/>
      <c r="AA313" s="6"/>
      <c r="AB313" s="6"/>
      <c r="AC313" s="6"/>
      <c r="AD313" s="6"/>
    </row>
    <row r="314" spans="1:30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  <c r="Z314" s="6"/>
      <c r="AA314" s="6"/>
      <c r="AB314" s="6"/>
      <c r="AC314" s="6"/>
      <c r="AD314" s="6"/>
    </row>
    <row r="315" spans="1:30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  <c r="Z315" s="6"/>
      <c r="AA315" s="6"/>
      <c r="AB315" s="6"/>
      <c r="AC315" s="6"/>
      <c r="AD315" s="6"/>
    </row>
    <row r="316" spans="1:30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  <c r="Z316" s="6"/>
      <c r="AA316" s="6"/>
      <c r="AB316" s="6"/>
      <c r="AC316" s="6"/>
      <c r="AD316" s="6"/>
    </row>
    <row r="317" spans="1:30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  <c r="Z317" s="6"/>
      <c r="AA317" s="6"/>
      <c r="AB317" s="6"/>
      <c r="AC317" s="6"/>
      <c r="AD317" s="6"/>
    </row>
    <row r="318" spans="1:30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  <c r="Z318" s="6"/>
      <c r="AA318" s="6"/>
      <c r="AB318" s="6"/>
      <c r="AC318" s="6"/>
      <c r="AD318" s="6"/>
    </row>
    <row r="319" spans="1:30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  <c r="Z319" s="6"/>
      <c r="AA319" s="6"/>
      <c r="AB319" s="6"/>
      <c r="AC319" s="6"/>
      <c r="AD319" s="6"/>
    </row>
    <row r="320" spans="1:30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  <c r="Z320" s="6"/>
      <c r="AA320" s="6"/>
      <c r="AB320" s="6"/>
      <c r="AC320" s="6"/>
      <c r="AD320" s="6"/>
    </row>
    <row r="321" spans="1:30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246"/>
      <c r="M321" s="246"/>
      <c r="N321" s="246"/>
      <c r="O321" s="246"/>
      <c r="P321" s="246"/>
      <c r="Q321" s="246"/>
      <c r="R321" s="246"/>
      <c r="S321" s="246"/>
      <c r="T321" s="246"/>
      <c r="U321" s="246"/>
      <c r="V321" s="246"/>
      <c r="W321" s="246"/>
      <c r="X321" s="246"/>
      <c r="Y321" s="246"/>
      <c r="Z321" s="6"/>
      <c r="AA321" s="6"/>
      <c r="AB321" s="6"/>
      <c r="AC321" s="6"/>
      <c r="AD321" s="6"/>
    </row>
    <row r="322" spans="1:30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246"/>
      <c r="M322" s="246"/>
      <c r="N322" s="246"/>
      <c r="O322" s="246"/>
      <c r="P322" s="246"/>
      <c r="Q322" s="246"/>
      <c r="R322" s="246"/>
      <c r="S322" s="246"/>
      <c r="T322" s="246"/>
      <c r="U322" s="246"/>
      <c r="V322" s="246"/>
      <c r="W322" s="246"/>
      <c r="X322" s="246"/>
      <c r="Y322" s="246"/>
      <c r="Z322" s="6"/>
      <c r="AA322" s="6"/>
      <c r="AB322" s="6"/>
      <c r="AC322" s="6"/>
      <c r="AD322" s="6"/>
    </row>
    <row r="323" spans="1:30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246"/>
      <c r="M323" s="246"/>
      <c r="N323" s="246"/>
      <c r="O323" s="246"/>
      <c r="P323" s="246"/>
      <c r="Q323" s="246"/>
      <c r="R323" s="246"/>
      <c r="S323" s="246"/>
      <c r="T323" s="246"/>
      <c r="U323" s="246"/>
      <c r="V323" s="246"/>
      <c r="W323" s="246"/>
      <c r="X323" s="246"/>
      <c r="Y323" s="246"/>
      <c r="Z323" s="6"/>
      <c r="AA323" s="6"/>
      <c r="AB323" s="6"/>
      <c r="AC323" s="6"/>
      <c r="AD323" s="6"/>
    </row>
    <row r="324" spans="1:30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246"/>
      <c r="M324" s="246"/>
      <c r="N324" s="246"/>
      <c r="O324" s="246"/>
      <c r="P324" s="246"/>
      <c r="Q324" s="246"/>
      <c r="R324" s="246"/>
      <c r="S324" s="246"/>
      <c r="T324" s="246"/>
      <c r="U324" s="246"/>
      <c r="V324" s="246"/>
      <c r="W324" s="246"/>
      <c r="X324" s="246"/>
      <c r="Y324" s="246"/>
      <c r="Z324" s="6"/>
      <c r="AA324" s="6"/>
      <c r="AB324" s="6"/>
      <c r="AC324" s="6"/>
      <c r="AD324" s="6"/>
    </row>
    <row r="325" spans="1:30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246"/>
      <c r="M325" s="246"/>
      <c r="N325" s="246"/>
      <c r="O325" s="246"/>
      <c r="P325" s="246"/>
      <c r="Q325" s="246"/>
      <c r="R325" s="246"/>
      <c r="S325" s="246"/>
      <c r="T325" s="246"/>
      <c r="U325" s="246"/>
      <c r="V325" s="246"/>
      <c r="W325" s="246"/>
      <c r="X325" s="246"/>
      <c r="Y325" s="246"/>
      <c r="Z325" s="6"/>
      <c r="AA325" s="6"/>
      <c r="AB325" s="6"/>
      <c r="AC325" s="6"/>
      <c r="AD325" s="6"/>
    </row>
    <row r="326" spans="1:30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246"/>
      <c r="M326" s="246"/>
      <c r="N326" s="246"/>
      <c r="O326" s="246"/>
      <c r="P326" s="246"/>
      <c r="Q326" s="246"/>
      <c r="R326" s="246"/>
      <c r="S326" s="246"/>
      <c r="T326" s="246"/>
      <c r="U326" s="246"/>
      <c r="V326" s="246"/>
      <c r="W326" s="246"/>
      <c r="X326" s="246"/>
      <c r="Y326" s="246"/>
      <c r="Z326" s="6"/>
      <c r="AA326" s="6"/>
      <c r="AB326" s="6"/>
      <c r="AC326" s="6"/>
      <c r="AD326" s="6"/>
    </row>
    <row r="327" spans="1:30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246"/>
      <c r="M327" s="246"/>
      <c r="N327" s="246"/>
      <c r="O327" s="246"/>
      <c r="P327" s="246"/>
      <c r="Q327" s="246"/>
      <c r="R327" s="246"/>
      <c r="S327" s="246"/>
      <c r="T327" s="246"/>
      <c r="U327" s="246"/>
      <c r="V327" s="246"/>
      <c r="W327" s="246"/>
      <c r="X327" s="246"/>
      <c r="Y327" s="246"/>
      <c r="Z327" s="6"/>
      <c r="AA327" s="6"/>
      <c r="AB327" s="6"/>
      <c r="AC327" s="6"/>
      <c r="AD327" s="6"/>
    </row>
    <row r="328" spans="1:30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246"/>
      <c r="M328" s="246"/>
      <c r="N328" s="246"/>
      <c r="O328" s="246"/>
      <c r="P328" s="246"/>
      <c r="Q328" s="246"/>
      <c r="R328" s="246"/>
      <c r="S328" s="246"/>
      <c r="T328" s="246"/>
      <c r="U328" s="246"/>
      <c r="V328" s="246"/>
      <c r="W328" s="246"/>
      <c r="X328" s="246"/>
      <c r="Y328" s="246"/>
      <c r="Z328" s="6"/>
      <c r="AA328" s="6"/>
      <c r="AB328" s="6"/>
      <c r="AC328" s="6"/>
      <c r="AD328" s="6"/>
    </row>
    <row r="329" spans="1:30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246"/>
      <c r="M329" s="246"/>
      <c r="N329" s="246"/>
      <c r="O329" s="246"/>
      <c r="P329" s="246"/>
      <c r="Q329" s="246"/>
      <c r="R329" s="246"/>
      <c r="S329" s="246"/>
      <c r="T329" s="246"/>
      <c r="U329" s="246"/>
      <c r="V329" s="246"/>
      <c r="W329" s="246"/>
      <c r="X329" s="246"/>
      <c r="Y329" s="246"/>
      <c r="Z329" s="6"/>
      <c r="AA329" s="6"/>
      <c r="AB329" s="6"/>
      <c r="AC329" s="6"/>
      <c r="AD329" s="6"/>
    </row>
    <row r="330" spans="1:30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246"/>
      <c r="M330" s="246"/>
      <c r="N330" s="246"/>
      <c r="O330" s="246"/>
      <c r="P330" s="246"/>
      <c r="Q330" s="246"/>
      <c r="R330" s="246"/>
      <c r="S330" s="246"/>
      <c r="T330" s="246"/>
      <c r="U330" s="246"/>
      <c r="V330" s="246"/>
      <c r="W330" s="246"/>
      <c r="X330" s="246"/>
      <c r="Y330" s="246"/>
      <c r="Z330" s="6"/>
      <c r="AA330" s="6"/>
      <c r="AB330" s="6"/>
      <c r="AC330" s="6"/>
      <c r="AD330" s="6"/>
    </row>
    <row r="331" spans="1:30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246"/>
      <c r="M331" s="246"/>
      <c r="N331" s="246"/>
      <c r="O331" s="246"/>
      <c r="P331" s="246"/>
      <c r="Q331" s="246"/>
      <c r="R331" s="246"/>
      <c r="S331" s="246"/>
      <c r="T331" s="246"/>
      <c r="U331" s="246"/>
      <c r="V331" s="246"/>
      <c r="W331" s="246"/>
      <c r="X331" s="246"/>
      <c r="Y331" s="246"/>
      <c r="Z331" s="6"/>
      <c r="AA331" s="6"/>
      <c r="AB331" s="6"/>
      <c r="AC331" s="6"/>
      <c r="AD331" s="6"/>
    </row>
    <row r="332" spans="1:30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246"/>
      <c r="M332" s="246"/>
      <c r="N332" s="246"/>
      <c r="O332" s="246"/>
      <c r="P332" s="246"/>
      <c r="Q332" s="246"/>
      <c r="R332" s="246"/>
      <c r="S332" s="246"/>
      <c r="T332" s="246"/>
      <c r="U332" s="246"/>
      <c r="V332" s="246"/>
      <c r="W332" s="246"/>
      <c r="X332" s="246"/>
      <c r="Y332" s="246"/>
      <c r="Z332" s="6"/>
      <c r="AA332" s="6"/>
      <c r="AB332" s="6"/>
      <c r="AC332" s="6"/>
      <c r="AD332" s="6"/>
    </row>
    <row r="333" spans="1:30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246"/>
      <c r="M333" s="246"/>
      <c r="N333" s="246"/>
      <c r="O333" s="246"/>
      <c r="P333" s="246"/>
      <c r="Q333" s="246"/>
      <c r="R333" s="246"/>
      <c r="S333" s="246"/>
      <c r="T333" s="246"/>
      <c r="U333" s="246"/>
      <c r="V333" s="246"/>
      <c r="W333" s="246"/>
      <c r="X333" s="246"/>
      <c r="Y333" s="246"/>
      <c r="Z333" s="6"/>
      <c r="AA333" s="6"/>
      <c r="AB333" s="6"/>
      <c r="AC333" s="6"/>
      <c r="AD333" s="6"/>
    </row>
    <row r="334" spans="1:30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246"/>
      <c r="M334" s="246"/>
      <c r="N334" s="246"/>
      <c r="O334" s="246"/>
      <c r="P334" s="246"/>
      <c r="Q334" s="246"/>
      <c r="R334" s="246"/>
      <c r="S334" s="246"/>
      <c r="T334" s="246"/>
      <c r="U334" s="246"/>
      <c r="V334" s="246"/>
      <c r="W334" s="246"/>
      <c r="X334" s="246"/>
      <c r="Y334" s="246"/>
      <c r="Z334" s="6"/>
      <c r="AA334" s="6"/>
      <c r="AB334" s="6"/>
      <c r="AC334" s="6"/>
      <c r="AD334" s="6"/>
    </row>
    <row r="335" spans="1:30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246"/>
      <c r="M335" s="246"/>
      <c r="N335" s="246"/>
      <c r="O335" s="246"/>
      <c r="P335" s="246"/>
      <c r="Q335" s="246"/>
      <c r="R335" s="246"/>
      <c r="S335" s="246"/>
      <c r="T335" s="246"/>
      <c r="U335" s="246"/>
      <c r="V335" s="246"/>
      <c r="W335" s="246"/>
      <c r="X335" s="246"/>
      <c r="Y335" s="246"/>
      <c r="Z335" s="6"/>
      <c r="AA335" s="6"/>
      <c r="AB335" s="6"/>
      <c r="AC335" s="6"/>
      <c r="AD335" s="6"/>
    </row>
    <row r="336" spans="1:30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246"/>
      <c r="M336" s="246"/>
      <c r="N336" s="246"/>
      <c r="O336" s="246"/>
      <c r="P336" s="246"/>
      <c r="Q336" s="246"/>
      <c r="R336" s="246"/>
      <c r="S336" s="246"/>
      <c r="T336" s="246"/>
      <c r="U336" s="246"/>
      <c r="V336" s="246"/>
      <c r="W336" s="246"/>
      <c r="X336" s="246"/>
      <c r="Y336" s="246"/>
      <c r="Z336" s="6"/>
      <c r="AA336" s="6"/>
      <c r="AB336" s="6"/>
      <c r="AC336" s="6"/>
      <c r="AD336" s="6"/>
    </row>
    <row r="337" spans="1:30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246"/>
      <c r="M337" s="246"/>
      <c r="N337" s="246"/>
      <c r="O337" s="246"/>
      <c r="P337" s="246"/>
      <c r="Q337" s="246"/>
      <c r="R337" s="246"/>
      <c r="S337" s="246"/>
      <c r="T337" s="246"/>
      <c r="U337" s="246"/>
      <c r="V337" s="246"/>
      <c r="W337" s="246"/>
      <c r="X337" s="246"/>
      <c r="Y337" s="246"/>
      <c r="Z337" s="6"/>
      <c r="AA337" s="6"/>
      <c r="AB337" s="6"/>
      <c r="AC337" s="6"/>
      <c r="AD337" s="6"/>
    </row>
    <row r="338" spans="1:30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246"/>
      <c r="M338" s="246"/>
      <c r="N338" s="246"/>
      <c r="O338" s="246"/>
      <c r="P338" s="246"/>
      <c r="Q338" s="246"/>
      <c r="R338" s="246"/>
      <c r="S338" s="246"/>
      <c r="T338" s="246"/>
      <c r="U338" s="246"/>
      <c r="V338" s="246"/>
      <c r="W338" s="246"/>
      <c r="X338" s="246"/>
      <c r="Y338" s="246"/>
      <c r="Z338" s="6"/>
      <c r="AA338" s="6"/>
      <c r="AB338" s="6"/>
      <c r="AC338" s="6"/>
      <c r="AD338" s="6"/>
    </row>
    <row r="339" spans="1:30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246"/>
      <c r="M339" s="246"/>
      <c r="N339" s="246"/>
      <c r="O339" s="246"/>
      <c r="P339" s="246"/>
      <c r="Q339" s="246"/>
      <c r="R339" s="246"/>
      <c r="S339" s="246"/>
      <c r="T339" s="246"/>
      <c r="U339" s="246"/>
      <c r="V339" s="246"/>
      <c r="W339" s="246"/>
      <c r="X339" s="246"/>
      <c r="Y339" s="246"/>
      <c r="Z339" s="6"/>
      <c r="AA339" s="6"/>
      <c r="AB339" s="6"/>
      <c r="AC339" s="6"/>
      <c r="AD339" s="6"/>
    </row>
    <row r="340" spans="1:30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246"/>
      <c r="M340" s="246"/>
      <c r="N340" s="246"/>
      <c r="O340" s="246"/>
      <c r="P340" s="246"/>
      <c r="Q340" s="246"/>
      <c r="R340" s="246"/>
      <c r="S340" s="246"/>
      <c r="T340" s="246"/>
      <c r="U340" s="246"/>
      <c r="V340" s="246"/>
      <c r="W340" s="246"/>
      <c r="X340" s="246"/>
      <c r="Y340" s="246"/>
      <c r="Z340" s="6"/>
      <c r="AA340" s="6"/>
      <c r="AB340" s="6"/>
      <c r="AC340" s="6"/>
      <c r="AD340" s="6"/>
    </row>
    <row r="341" spans="1:30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246"/>
      <c r="M341" s="246"/>
      <c r="N341" s="246"/>
      <c r="O341" s="246"/>
      <c r="P341" s="246"/>
      <c r="Q341" s="246"/>
      <c r="R341" s="246"/>
      <c r="S341" s="246"/>
      <c r="T341" s="246"/>
      <c r="U341" s="246"/>
      <c r="V341" s="246"/>
      <c r="W341" s="246"/>
      <c r="X341" s="246"/>
      <c r="Y341" s="246"/>
      <c r="Z341" s="6"/>
      <c r="AA341" s="6"/>
      <c r="AB341" s="6"/>
      <c r="AC341" s="6"/>
      <c r="AD341" s="6"/>
    </row>
    <row r="342" spans="1:30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246"/>
      <c r="M342" s="246"/>
      <c r="N342" s="246"/>
      <c r="O342" s="246"/>
      <c r="P342" s="246"/>
      <c r="Q342" s="246"/>
      <c r="R342" s="246"/>
      <c r="S342" s="246"/>
      <c r="T342" s="246"/>
      <c r="U342" s="246"/>
      <c r="V342" s="246"/>
      <c r="W342" s="246"/>
      <c r="X342" s="246"/>
      <c r="Y342" s="246"/>
      <c r="Z342" s="6"/>
      <c r="AA342" s="6"/>
      <c r="AB342" s="6"/>
      <c r="AC342" s="6"/>
      <c r="AD342" s="6"/>
    </row>
    <row r="343" spans="1:30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246"/>
      <c r="M343" s="246"/>
      <c r="N343" s="246"/>
      <c r="O343" s="246"/>
      <c r="P343" s="246"/>
      <c r="Q343" s="246"/>
      <c r="R343" s="246"/>
      <c r="S343" s="246"/>
      <c r="T343" s="246"/>
      <c r="U343" s="246"/>
      <c r="V343" s="246"/>
      <c r="W343" s="246"/>
      <c r="X343" s="246"/>
      <c r="Y343" s="246"/>
      <c r="Z343" s="6"/>
      <c r="AA343" s="6"/>
      <c r="AB343" s="6"/>
      <c r="AC343" s="6"/>
      <c r="AD343" s="6"/>
    </row>
    <row r="344" spans="1:30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246"/>
      <c r="M344" s="246"/>
      <c r="N344" s="246"/>
      <c r="O344" s="246"/>
      <c r="P344" s="246"/>
      <c r="Q344" s="246"/>
      <c r="R344" s="246"/>
      <c r="S344" s="246"/>
      <c r="T344" s="246"/>
      <c r="U344" s="246"/>
      <c r="V344" s="246"/>
      <c r="W344" s="246"/>
      <c r="X344" s="246"/>
      <c r="Y344" s="246"/>
      <c r="Z344" s="6"/>
      <c r="AA344" s="6"/>
      <c r="AB344" s="6"/>
      <c r="AC344" s="6"/>
      <c r="AD344" s="6"/>
    </row>
    <row r="345" spans="1:30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246"/>
      <c r="M345" s="246"/>
      <c r="N345" s="246"/>
      <c r="O345" s="246"/>
      <c r="P345" s="246"/>
      <c r="Q345" s="246"/>
      <c r="R345" s="246"/>
      <c r="S345" s="246"/>
      <c r="T345" s="246"/>
      <c r="U345" s="246"/>
      <c r="V345" s="246"/>
      <c r="W345" s="246"/>
      <c r="X345" s="246"/>
      <c r="Y345" s="246"/>
      <c r="Z345" s="6"/>
      <c r="AA345" s="6"/>
      <c r="AB345" s="6"/>
      <c r="AC345" s="6"/>
      <c r="AD345" s="6"/>
    </row>
    <row r="346" spans="1:30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246"/>
      <c r="M346" s="246"/>
      <c r="N346" s="246"/>
      <c r="O346" s="246"/>
      <c r="P346" s="246"/>
      <c r="Q346" s="246"/>
      <c r="R346" s="246"/>
      <c r="S346" s="246"/>
      <c r="T346" s="246"/>
      <c r="U346" s="246"/>
      <c r="V346" s="246"/>
      <c r="W346" s="246"/>
      <c r="X346" s="246"/>
      <c r="Y346" s="246"/>
      <c r="Z346" s="6"/>
      <c r="AA346" s="6"/>
      <c r="AB346" s="6"/>
      <c r="AC346" s="6"/>
      <c r="AD346" s="6"/>
    </row>
    <row r="347" spans="1:30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246"/>
      <c r="M347" s="246"/>
      <c r="N347" s="246"/>
      <c r="O347" s="246"/>
      <c r="P347" s="246"/>
      <c r="Q347" s="246"/>
      <c r="R347" s="246"/>
      <c r="S347" s="246"/>
      <c r="T347" s="246"/>
      <c r="U347" s="246"/>
      <c r="V347" s="246"/>
      <c r="W347" s="246"/>
      <c r="X347" s="246"/>
      <c r="Y347" s="246"/>
      <c r="Z347" s="6"/>
      <c r="AA347" s="6"/>
      <c r="AB347" s="6"/>
      <c r="AC347" s="6"/>
      <c r="AD347" s="6"/>
    </row>
    <row r="348" spans="1:30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246"/>
      <c r="M348" s="246"/>
      <c r="N348" s="246"/>
      <c r="O348" s="246"/>
      <c r="P348" s="246"/>
      <c r="Q348" s="246"/>
      <c r="R348" s="246"/>
      <c r="S348" s="246"/>
      <c r="T348" s="246"/>
      <c r="U348" s="246"/>
      <c r="V348" s="246"/>
      <c r="W348" s="246"/>
      <c r="X348" s="246"/>
      <c r="Y348" s="246"/>
      <c r="Z348" s="6"/>
      <c r="AA348" s="6"/>
      <c r="AB348" s="6"/>
      <c r="AC348" s="6"/>
      <c r="AD348" s="6"/>
    </row>
    <row r="349" spans="1:30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246"/>
      <c r="M349" s="246"/>
      <c r="N349" s="246"/>
      <c r="O349" s="246"/>
      <c r="P349" s="246"/>
      <c r="Q349" s="246"/>
      <c r="R349" s="246"/>
      <c r="S349" s="246"/>
      <c r="T349" s="246"/>
      <c r="U349" s="246"/>
      <c r="V349" s="246"/>
      <c r="W349" s="246"/>
      <c r="X349" s="246"/>
      <c r="Y349" s="246"/>
      <c r="Z349" s="6"/>
      <c r="AA349" s="6"/>
      <c r="AB349" s="6"/>
      <c r="AC349" s="6"/>
      <c r="AD349" s="6"/>
    </row>
    <row r="350" spans="1:30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246"/>
      <c r="M350" s="246"/>
      <c r="N350" s="246"/>
      <c r="O350" s="246"/>
      <c r="P350" s="246"/>
      <c r="Q350" s="246"/>
      <c r="R350" s="246"/>
      <c r="S350" s="246"/>
      <c r="T350" s="246"/>
      <c r="U350" s="246"/>
      <c r="V350" s="246"/>
      <c r="W350" s="246"/>
      <c r="X350" s="246"/>
      <c r="Y350" s="246"/>
      <c r="Z350" s="6"/>
      <c r="AA350" s="6"/>
      <c r="AB350" s="6"/>
      <c r="AC350" s="6"/>
      <c r="AD350" s="6"/>
    </row>
    <row r="351" spans="1:30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246"/>
      <c r="M351" s="246"/>
      <c r="N351" s="246"/>
      <c r="O351" s="246"/>
      <c r="P351" s="246"/>
      <c r="Q351" s="246"/>
      <c r="R351" s="246"/>
      <c r="S351" s="246"/>
      <c r="T351" s="246"/>
      <c r="U351" s="246"/>
      <c r="V351" s="246"/>
      <c r="W351" s="246"/>
      <c r="X351" s="246"/>
      <c r="Y351" s="246"/>
      <c r="Z351" s="6"/>
      <c r="AA351" s="6"/>
      <c r="AB351" s="6"/>
      <c r="AC351" s="6"/>
      <c r="AD351" s="6"/>
    </row>
    <row r="352" spans="1:30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246"/>
      <c r="M352" s="246"/>
      <c r="N352" s="246"/>
      <c r="O352" s="246"/>
      <c r="P352" s="246"/>
      <c r="Q352" s="246"/>
      <c r="R352" s="246"/>
      <c r="S352" s="246"/>
      <c r="T352" s="246"/>
      <c r="U352" s="246"/>
      <c r="V352" s="246"/>
      <c r="W352" s="246"/>
      <c r="X352" s="246"/>
      <c r="Y352" s="246"/>
      <c r="Z352" s="6"/>
      <c r="AA352" s="6"/>
      <c r="AB352" s="6"/>
      <c r="AC352" s="6"/>
      <c r="AD352" s="6"/>
    </row>
    <row r="353" spans="1:30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246"/>
      <c r="M353" s="246"/>
      <c r="N353" s="246"/>
      <c r="O353" s="246"/>
      <c r="P353" s="246"/>
      <c r="Q353" s="246"/>
      <c r="R353" s="246"/>
      <c r="S353" s="246"/>
      <c r="T353" s="246"/>
      <c r="U353" s="246"/>
      <c r="V353" s="246"/>
      <c r="W353" s="246"/>
      <c r="X353" s="246"/>
      <c r="Y353" s="246"/>
      <c r="Z353" s="6"/>
      <c r="AA353" s="6"/>
      <c r="AB353" s="6"/>
      <c r="AC353" s="6"/>
      <c r="AD353" s="6"/>
    </row>
    <row r="354" spans="1:30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246"/>
      <c r="M354" s="246"/>
      <c r="N354" s="246"/>
      <c r="O354" s="246"/>
      <c r="P354" s="246"/>
      <c r="Q354" s="246"/>
      <c r="R354" s="246"/>
      <c r="S354" s="246"/>
      <c r="T354" s="246"/>
      <c r="U354" s="246"/>
      <c r="V354" s="246"/>
      <c r="W354" s="246"/>
      <c r="X354" s="246"/>
      <c r="Y354" s="246"/>
      <c r="Z354" s="6"/>
      <c r="AA354" s="6"/>
      <c r="AB354" s="6"/>
      <c r="AC354" s="6"/>
      <c r="AD354" s="6"/>
    </row>
    <row r="355" spans="1:30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246"/>
      <c r="M355" s="246"/>
      <c r="N355" s="246"/>
      <c r="O355" s="246"/>
      <c r="P355" s="246"/>
      <c r="Q355" s="246"/>
      <c r="R355" s="246"/>
      <c r="S355" s="246"/>
      <c r="T355" s="246"/>
      <c r="U355" s="246"/>
      <c r="V355" s="246"/>
      <c r="W355" s="246"/>
      <c r="X355" s="246"/>
      <c r="Y355" s="246"/>
      <c r="Z355" s="6"/>
      <c r="AA355" s="6"/>
      <c r="AB355" s="6"/>
      <c r="AC355" s="6"/>
      <c r="AD355" s="6"/>
    </row>
    <row r="356" spans="1:30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246"/>
      <c r="M356" s="246"/>
      <c r="N356" s="246"/>
      <c r="O356" s="246"/>
      <c r="P356" s="246"/>
      <c r="Q356" s="246"/>
      <c r="R356" s="246"/>
      <c r="S356" s="246"/>
      <c r="T356" s="246"/>
      <c r="U356" s="246"/>
      <c r="V356" s="246"/>
      <c r="W356" s="246"/>
      <c r="X356" s="246"/>
      <c r="Y356" s="246"/>
      <c r="Z356" s="6"/>
      <c r="AA356" s="6"/>
      <c r="AB356" s="6"/>
      <c r="AC356" s="6"/>
      <c r="AD356" s="6"/>
    </row>
    <row r="357" spans="1:30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246"/>
      <c r="M357" s="246"/>
      <c r="N357" s="246"/>
      <c r="O357" s="246"/>
      <c r="P357" s="246"/>
      <c r="Q357" s="246"/>
      <c r="R357" s="246"/>
      <c r="S357" s="246"/>
      <c r="T357" s="246"/>
      <c r="U357" s="246"/>
      <c r="V357" s="246"/>
      <c r="W357" s="246"/>
      <c r="X357" s="246"/>
      <c r="Y357" s="246"/>
      <c r="Z357" s="6"/>
      <c r="AA357" s="6"/>
      <c r="AB357" s="6"/>
      <c r="AC357" s="6"/>
      <c r="AD357" s="6"/>
    </row>
    <row r="358" spans="1:30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246"/>
      <c r="M358" s="246"/>
      <c r="N358" s="246"/>
      <c r="O358" s="246"/>
      <c r="P358" s="246"/>
      <c r="Q358" s="246"/>
      <c r="R358" s="246"/>
      <c r="S358" s="246"/>
      <c r="T358" s="246"/>
      <c r="U358" s="246"/>
      <c r="V358" s="246"/>
      <c r="W358" s="246"/>
      <c r="X358" s="246"/>
      <c r="Y358" s="246"/>
      <c r="Z358" s="6"/>
      <c r="AA358" s="6"/>
      <c r="AB358" s="6"/>
      <c r="AC358" s="6"/>
      <c r="AD358" s="6"/>
    </row>
    <row r="359" spans="1:30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246"/>
      <c r="M359" s="246"/>
      <c r="N359" s="246"/>
      <c r="O359" s="246"/>
      <c r="P359" s="246"/>
      <c r="Q359" s="246"/>
      <c r="R359" s="246"/>
      <c r="S359" s="246"/>
      <c r="T359" s="246"/>
      <c r="U359" s="246"/>
      <c r="V359" s="246"/>
      <c r="W359" s="246"/>
      <c r="X359" s="246"/>
      <c r="Y359" s="246"/>
      <c r="Z359" s="6"/>
      <c r="AA359" s="6"/>
      <c r="AB359" s="6"/>
      <c r="AC359" s="6"/>
      <c r="AD359" s="6"/>
    </row>
    <row r="360" spans="1:30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246"/>
      <c r="M360" s="246"/>
      <c r="N360" s="246"/>
      <c r="O360" s="246"/>
      <c r="P360" s="246"/>
      <c r="Q360" s="246"/>
      <c r="R360" s="246"/>
      <c r="S360" s="246"/>
      <c r="T360" s="246"/>
      <c r="U360" s="246"/>
      <c r="V360" s="246"/>
      <c r="W360" s="246"/>
      <c r="X360" s="246"/>
      <c r="Y360" s="246"/>
      <c r="Z360" s="6"/>
      <c r="AA360" s="6"/>
      <c r="AB360" s="6"/>
      <c r="AC360" s="6"/>
      <c r="AD360" s="6"/>
    </row>
    <row r="361" spans="1:30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246"/>
      <c r="M361" s="246"/>
      <c r="N361" s="246"/>
      <c r="O361" s="246"/>
      <c r="P361" s="246"/>
      <c r="Q361" s="246"/>
      <c r="R361" s="246"/>
      <c r="S361" s="246"/>
      <c r="T361" s="246"/>
      <c r="U361" s="246"/>
      <c r="V361" s="246"/>
      <c r="W361" s="246"/>
      <c r="X361" s="246"/>
      <c r="Y361" s="246"/>
      <c r="Z361" s="6"/>
      <c r="AA361" s="6"/>
      <c r="AB361" s="6"/>
      <c r="AC361" s="6"/>
      <c r="AD361" s="6"/>
    </row>
    <row r="362" spans="1:30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246"/>
      <c r="M362" s="246"/>
      <c r="N362" s="246"/>
      <c r="O362" s="246"/>
      <c r="P362" s="246"/>
      <c r="Q362" s="246"/>
      <c r="R362" s="246"/>
      <c r="S362" s="246"/>
      <c r="T362" s="246"/>
      <c r="U362" s="246"/>
      <c r="V362" s="246"/>
      <c r="W362" s="246"/>
      <c r="X362" s="246"/>
      <c r="Y362" s="246"/>
      <c r="Z362" s="6"/>
      <c r="AA362" s="6"/>
      <c r="AB362" s="6"/>
      <c r="AC362" s="6"/>
      <c r="AD362" s="6"/>
    </row>
    <row r="363" spans="1:30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246"/>
      <c r="M363" s="246"/>
      <c r="N363" s="246"/>
      <c r="O363" s="246"/>
      <c r="P363" s="246"/>
      <c r="Q363" s="246"/>
      <c r="R363" s="246"/>
      <c r="S363" s="246"/>
      <c r="T363" s="246"/>
      <c r="U363" s="246"/>
      <c r="V363" s="246"/>
      <c r="W363" s="246"/>
      <c r="X363" s="246"/>
      <c r="Y363" s="246"/>
      <c r="Z363" s="6"/>
      <c r="AA363" s="6"/>
      <c r="AB363" s="6"/>
      <c r="AC363" s="6"/>
      <c r="AD363" s="6"/>
    </row>
    <row r="364" spans="1:30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246"/>
      <c r="M364" s="246"/>
      <c r="N364" s="246"/>
      <c r="O364" s="246"/>
      <c r="P364" s="246"/>
      <c r="Q364" s="246"/>
      <c r="R364" s="246"/>
      <c r="S364" s="246"/>
      <c r="T364" s="246"/>
      <c r="U364" s="246"/>
      <c r="V364" s="246"/>
      <c r="W364" s="246"/>
      <c r="X364" s="246"/>
      <c r="Y364" s="246"/>
      <c r="Z364" s="6"/>
      <c r="AA364" s="6"/>
      <c r="AB364" s="6"/>
      <c r="AC364" s="6"/>
      <c r="AD364" s="6"/>
    </row>
    <row r="365" spans="1:30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246"/>
      <c r="M365" s="246"/>
      <c r="N365" s="246"/>
      <c r="O365" s="246"/>
      <c r="P365" s="246"/>
      <c r="Q365" s="246"/>
      <c r="R365" s="246"/>
      <c r="S365" s="246"/>
      <c r="T365" s="246"/>
      <c r="U365" s="246"/>
      <c r="V365" s="246"/>
      <c r="W365" s="246"/>
      <c r="X365" s="246"/>
      <c r="Y365" s="246"/>
      <c r="Z365" s="6"/>
      <c r="AA365" s="6"/>
      <c r="AB365" s="6"/>
      <c r="AC365" s="6"/>
      <c r="AD365" s="6"/>
    </row>
    <row r="366" spans="1:30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246"/>
      <c r="M366" s="246"/>
      <c r="N366" s="246"/>
      <c r="O366" s="246"/>
      <c r="P366" s="246"/>
      <c r="Q366" s="246"/>
      <c r="R366" s="246"/>
      <c r="S366" s="246"/>
      <c r="T366" s="246"/>
      <c r="U366" s="246"/>
      <c r="V366" s="246"/>
      <c r="W366" s="246"/>
      <c r="X366" s="246"/>
      <c r="Y366" s="246"/>
      <c r="Z366" s="6"/>
      <c r="AA366" s="6"/>
      <c r="AB366" s="6"/>
      <c r="AC366" s="6"/>
      <c r="AD366" s="6"/>
    </row>
    <row r="367" spans="1:30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246"/>
      <c r="M367" s="246"/>
      <c r="N367" s="246"/>
      <c r="O367" s="246"/>
      <c r="P367" s="246"/>
      <c r="Q367" s="246"/>
      <c r="R367" s="246"/>
      <c r="S367" s="246"/>
      <c r="T367" s="246"/>
      <c r="U367" s="246"/>
      <c r="V367" s="246"/>
      <c r="W367" s="246"/>
      <c r="X367" s="246"/>
      <c r="Y367" s="246"/>
      <c r="Z367" s="6"/>
      <c r="AA367" s="6"/>
      <c r="AB367" s="6"/>
      <c r="AC367" s="6"/>
      <c r="AD367" s="6"/>
    </row>
    <row r="368" spans="1:30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246"/>
      <c r="M368" s="246"/>
      <c r="N368" s="246"/>
      <c r="O368" s="246"/>
      <c r="P368" s="246"/>
      <c r="Q368" s="246"/>
      <c r="R368" s="246"/>
      <c r="S368" s="246"/>
      <c r="T368" s="246"/>
      <c r="U368" s="246"/>
      <c r="V368" s="246"/>
      <c r="W368" s="246"/>
      <c r="X368" s="246"/>
      <c r="Y368" s="246"/>
      <c r="Z368" s="6"/>
      <c r="AA368" s="6"/>
      <c r="AB368" s="6"/>
      <c r="AC368" s="6"/>
      <c r="AD368" s="6"/>
    </row>
    <row r="369" spans="1:30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246"/>
      <c r="M369" s="246"/>
      <c r="N369" s="246"/>
      <c r="O369" s="246"/>
      <c r="P369" s="246"/>
      <c r="Q369" s="246"/>
      <c r="R369" s="246"/>
      <c r="S369" s="246"/>
      <c r="T369" s="246"/>
      <c r="U369" s="246"/>
      <c r="V369" s="246"/>
      <c r="W369" s="246"/>
      <c r="X369" s="246"/>
      <c r="Y369" s="246"/>
      <c r="Z369" s="6"/>
      <c r="AA369" s="6"/>
      <c r="AB369" s="6"/>
      <c r="AC369" s="6"/>
      <c r="AD369" s="6"/>
    </row>
    <row r="370" spans="1:30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246"/>
      <c r="M370" s="246"/>
      <c r="N370" s="246"/>
      <c r="O370" s="246"/>
      <c r="P370" s="246"/>
      <c r="Q370" s="246"/>
      <c r="R370" s="246"/>
      <c r="S370" s="246"/>
      <c r="T370" s="246"/>
      <c r="U370" s="246"/>
      <c r="V370" s="246"/>
      <c r="W370" s="246"/>
      <c r="X370" s="246"/>
      <c r="Y370" s="246"/>
      <c r="Z370" s="6"/>
      <c r="AA370" s="6"/>
      <c r="AB370" s="6"/>
      <c r="AC370" s="6"/>
      <c r="AD370" s="6"/>
    </row>
    <row r="371" spans="1:30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246"/>
      <c r="M371" s="246"/>
      <c r="N371" s="246"/>
      <c r="O371" s="246"/>
      <c r="P371" s="246"/>
      <c r="Q371" s="246"/>
      <c r="R371" s="246"/>
      <c r="S371" s="246"/>
      <c r="T371" s="246"/>
      <c r="U371" s="246"/>
      <c r="V371" s="246"/>
      <c r="W371" s="246"/>
      <c r="X371" s="246"/>
      <c r="Y371" s="246"/>
      <c r="Z371" s="6"/>
      <c r="AA371" s="6"/>
      <c r="AB371" s="6"/>
      <c r="AC371" s="6"/>
      <c r="AD371" s="6"/>
    </row>
    <row r="372" spans="1:30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246"/>
      <c r="M372" s="246"/>
      <c r="N372" s="246"/>
      <c r="O372" s="246"/>
      <c r="P372" s="246"/>
      <c r="Q372" s="246"/>
      <c r="R372" s="246"/>
      <c r="S372" s="246"/>
      <c r="T372" s="246"/>
      <c r="U372" s="246"/>
      <c r="V372" s="246"/>
      <c r="W372" s="246"/>
      <c r="X372" s="246"/>
      <c r="Y372" s="246"/>
      <c r="Z372" s="6"/>
      <c r="AA372" s="6"/>
      <c r="AB372" s="6"/>
      <c r="AC372" s="6"/>
      <c r="AD372" s="6"/>
    </row>
    <row r="373" spans="1:30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246"/>
      <c r="M373" s="246"/>
      <c r="N373" s="246"/>
      <c r="O373" s="246"/>
      <c r="P373" s="246"/>
      <c r="Q373" s="246"/>
      <c r="R373" s="246"/>
      <c r="S373" s="246"/>
      <c r="T373" s="246"/>
      <c r="U373" s="246"/>
      <c r="V373" s="246"/>
      <c r="W373" s="246"/>
      <c r="X373" s="246"/>
      <c r="Y373" s="246"/>
      <c r="Z373" s="6"/>
      <c r="AA373" s="6"/>
      <c r="AB373" s="6"/>
      <c r="AC373" s="6"/>
      <c r="AD373" s="6"/>
    </row>
    <row r="374" spans="1:30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246"/>
      <c r="M374" s="246"/>
      <c r="N374" s="246"/>
      <c r="O374" s="246"/>
      <c r="P374" s="246"/>
      <c r="Q374" s="246"/>
      <c r="R374" s="246"/>
      <c r="S374" s="246"/>
      <c r="T374" s="246"/>
      <c r="U374" s="246"/>
      <c r="V374" s="246"/>
      <c r="W374" s="246"/>
      <c r="X374" s="246"/>
      <c r="Y374" s="246"/>
      <c r="Z374" s="6"/>
      <c r="AA374" s="6"/>
      <c r="AB374" s="6"/>
      <c r="AC374" s="6"/>
      <c r="AD374" s="6"/>
    </row>
    <row r="375" spans="1:30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246"/>
      <c r="M375" s="246"/>
      <c r="N375" s="246"/>
      <c r="O375" s="246"/>
      <c r="P375" s="246"/>
      <c r="Q375" s="246"/>
      <c r="R375" s="246"/>
      <c r="S375" s="246"/>
      <c r="T375" s="246"/>
      <c r="U375" s="246"/>
      <c r="V375" s="246"/>
      <c r="W375" s="246"/>
      <c r="X375" s="246"/>
      <c r="Y375" s="246"/>
      <c r="Z375" s="6"/>
      <c r="AA375" s="6"/>
      <c r="AB375" s="6"/>
      <c r="AC375" s="6"/>
      <c r="AD375" s="6"/>
    </row>
    <row r="376" spans="1:30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246"/>
      <c r="M376" s="246"/>
      <c r="N376" s="246"/>
      <c r="O376" s="246"/>
      <c r="P376" s="246"/>
      <c r="Q376" s="246"/>
      <c r="R376" s="246"/>
      <c r="S376" s="246"/>
      <c r="T376" s="246"/>
      <c r="U376" s="246"/>
      <c r="V376" s="246"/>
      <c r="W376" s="246"/>
      <c r="X376" s="246"/>
      <c r="Y376" s="246"/>
      <c r="Z376" s="6"/>
      <c r="AA376" s="6"/>
      <c r="AB376" s="6"/>
      <c r="AC376" s="6"/>
      <c r="AD376" s="6"/>
    </row>
    <row r="377" spans="1:30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246"/>
      <c r="M377" s="246"/>
      <c r="N377" s="246"/>
      <c r="O377" s="246"/>
      <c r="P377" s="246"/>
      <c r="Q377" s="246"/>
      <c r="R377" s="246"/>
      <c r="S377" s="246"/>
      <c r="T377" s="246"/>
      <c r="U377" s="246"/>
      <c r="V377" s="246"/>
      <c r="W377" s="246"/>
      <c r="X377" s="246"/>
      <c r="Y377" s="246"/>
      <c r="Z377" s="6"/>
      <c r="AA377" s="6"/>
      <c r="AB377" s="6"/>
      <c r="AC377" s="6"/>
      <c r="AD377" s="6"/>
    </row>
    <row r="378" spans="1:30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246"/>
      <c r="M378" s="246"/>
      <c r="N378" s="246"/>
      <c r="O378" s="246"/>
      <c r="P378" s="246"/>
      <c r="Q378" s="246"/>
      <c r="R378" s="246"/>
      <c r="S378" s="246"/>
      <c r="T378" s="246"/>
      <c r="U378" s="246"/>
      <c r="V378" s="246"/>
      <c r="W378" s="246"/>
      <c r="X378" s="246"/>
      <c r="Y378" s="246"/>
      <c r="Z378" s="6"/>
      <c r="AA378" s="6"/>
      <c r="AB378" s="6"/>
      <c r="AC378" s="6"/>
      <c r="AD378" s="6"/>
    </row>
    <row r="379" spans="1:30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246"/>
      <c r="M379" s="246"/>
      <c r="N379" s="246"/>
      <c r="O379" s="246"/>
      <c r="P379" s="246"/>
      <c r="Q379" s="246"/>
      <c r="R379" s="246"/>
      <c r="S379" s="246"/>
      <c r="T379" s="246"/>
      <c r="U379" s="246"/>
      <c r="V379" s="246"/>
      <c r="W379" s="246"/>
      <c r="X379" s="246"/>
      <c r="Y379" s="246"/>
      <c r="Z379" s="6"/>
      <c r="AA379" s="6"/>
      <c r="AB379" s="6"/>
      <c r="AC379" s="6"/>
      <c r="AD379" s="6"/>
    </row>
    <row r="380" spans="1:30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246"/>
      <c r="M380" s="246"/>
      <c r="N380" s="246"/>
      <c r="O380" s="246"/>
      <c r="P380" s="246"/>
      <c r="Q380" s="246"/>
      <c r="R380" s="246"/>
      <c r="S380" s="246"/>
      <c r="T380" s="246"/>
      <c r="U380" s="246"/>
      <c r="V380" s="246"/>
      <c r="W380" s="246"/>
      <c r="X380" s="246"/>
      <c r="Y380" s="246"/>
      <c r="Z380" s="6"/>
      <c r="AA380" s="6"/>
      <c r="AB380" s="6"/>
      <c r="AC380" s="6"/>
      <c r="AD380" s="6"/>
    </row>
    <row r="381" spans="1:30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246"/>
      <c r="M381" s="246"/>
      <c r="N381" s="246"/>
      <c r="O381" s="246"/>
      <c r="P381" s="246"/>
      <c r="Q381" s="246"/>
      <c r="R381" s="246"/>
      <c r="S381" s="246"/>
      <c r="T381" s="246"/>
      <c r="U381" s="246"/>
      <c r="V381" s="246"/>
      <c r="W381" s="246"/>
      <c r="X381" s="246"/>
      <c r="Y381" s="246"/>
      <c r="Z381" s="6"/>
      <c r="AA381" s="6"/>
      <c r="AB381" s="6"/>
      <c r="AC381" s="6"/>
      <c r="AD381" s="6"/>
    </row>
    <row r="382" spans="1:30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246"/>
      <c r="M382" s="246"/>
      <c r="N382" s="246"/>
      <c r="O382" s="246"/>
      <c r="P382" s="246"/>
      <c r="Q382" s="246"/>
      <c r="R382" s="246"/>
      <c r="S382" s="246"/>
      <c r="T382" s="246"/>
      <c r="U382" s="246"/>
      <c r="V382" s="246"/>
      <c r="W382" s="246"/>
      <c r="X382" s="246"/>
      <c r="Y382" s="246"/>
      <c r="Z382" s="6"/>
      <c r="AA382" s="6"/>
      <c r="AB382" s="6"/>
      <c r="AC382" s="6"/>
      <c r="AD382" s="6"/>
    </row>
    <row r="383" spans="1:30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246"/>
      <c r="M383" s="246"/>
      <c r="N383" s="246"/>
      <c r="O383" s="246"/>
      <c r="P383" s="246"/>
      <c r="Q383" s="246"/>
      <c r="R383" s="246"/>
      <c r="S383" s="246"/>
      <c r="T383" s="246"/>
      <c r="U383" s="246"/>
      <c r="V383" s="246"/>
      <c r="W383" s="246"/>
      <c r="X383" s="246"/>
      <c r="Y383" s="246"/>
      <c r="Z383" s="6"/>
      <c r="AA383" s="6"/>
      <c r="AB383" s="6"/>
      <c r="AC383" s="6"/>
      <c r="AD383" s="6"/>
    </row>
    <row r="384" spans="1:30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246"/>
      <c r="M384" s="246"/>
      <c r="N384" s="246"/>
      <c r="O384" s="246"/>
      <c r="P384" s="246"/>
      <c r="Q384" s="246"/>
      <c r="R384" s="246"/>
      <c r="S384" s="246"/>
      <c r="T384" s="246"/>
      <c r="U384" s="246"/>
      <c r="V384" s="246"/>
      <c r="W384" s="246"/>
      <c r="X384" s="246"/>
      <c r="Y384" s="246"/>
      <c r="Z384" s="6"/>
      <c r="AA384" s="6"/>
      <c r="AB384" s="6"/>
      <c r="AC384" s="6"/>
      <c r="AD384" s="6"/>
    </row>
    <row r="385" spans="1:30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246"/>
      <c r="M385" s="246"/>
      <c r="N385" s="246"/>
      <c r="O385" s="246"/>
      <c r="P385" s="246"/>
      <c r="Q385" s="246"/>
      <c r="R385" s="246"/>
      <c r="S385" s="246"/>
      <c r="T385" s="246"/>
      <c r="U385" s="246"/>
      <c r="V385" s="246"/>
      <c r="W385" s="246"/>
      <c r="X385" s="246"/>
      <c r="Y385" s="246"/>
      <c r="Z385" s="6"/>
      <c r="AA385" s="6"/>
      <c r="AB385" s="6"/>
      <c r="AC385" s="6"/>
      <c r="AD385" s="6"/>
    </row>
    <row r="386" spans="1:30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246"/>
      <c r="M386" s="246"/>
      <c r="N386" s="246"/>
      <c r="O386" s="246"/>
      <c r="P386" s="246"/>
      <c r="Q386" s="246"/>
      <c r="R386" s="246"/>
      <c r="S386" s="246"/>
      <c r="T386" s="246"/>
      <c r="U386" s="246"/>
      <c r="V386" s="246"/>
      <c r="W386" s="246"/>
      <c r="X386" s="246"/>
      <c r="Y386" s="246"/>
      <c r="Z386" s="6"/>
      <c r="AA386" s="6"/>
      <c r="AB386" s="6"/>
      <c r="AC386" s="6"/>
      <c r="AD386" s="6"/>
    </row>
    <row r="387" spans="1:30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246"/>
      <c r="M387" s="246"/>
      <c r="N387" s="246"/>
      <c r="O387" s="246"/>
      <c r="P387" s="246"/>
      <c r="Q387" s="246"/>
      <c r="R387" s="246"/>
      <c r="S387" s="246"/>
      <c r="T387" s="246"/>
      <c r="U387" s="246"/>
      <c r="V387" s="246"/>
      <c r="W387" s="246"/>
      <c r="X387" s="246"/>
      <c r="Y387" s="246"/>
      <c r="Z387" s="6"/>
      <c r="AA387" s="6"/>
      <c r="AB387" s="6"/>
      <c r="AC387" s="6"/>
      <c r="AD387" s="6"/>
    </row>
    <row r="388" spans="1:30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246"/>
      <c r="M388" s="246"/>
      <c r="N388" s="246"/>
      <c r="O388" s="246"/>
      <c r="P388" s="246"/>
      <c r="Q388" s="246"/>
      <c r="R388" s="246"/>
      <c r="S388" s="246"/>
      <c r="T388" s="246"/>
      <c r="U388" s="246"/>
      <c r="V388" s="246"/>
      <c r="W388" s="246"/>
      <c r="X388" s="246"/>
      <c r="Y388" s="246"/>
      <c r="Z388" s="6"/>
      <c r="AA388" s="6"/>
      <c r="AB388" s="6"/>
      <c r="AC388" s="6"/>
      <c r="AD388" s="6"/>
    </row>
    <row r="389" spans="1:30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246"/>
      <c r="M389" s="246"/>
      <c r="N389" s="246"/>
      <c r="O389" s="246"/>
      <c r="P389" s="246"/>
      <c r="Q389" s="246"/>
      <c r="R389" s="246"/>
      <c r="S389" s="246"/>
      <c r="T389" s="246"/>
      <c r="U389" s="246"/>
      <c r="V389" s="246"/>
      <c r="W389" s="246"/>
      <c r="X389" s="246"/>
      <c r="Y389" s="246"/>
      <c r="Z389" s="6"/>
      <c r="AA389" s="6"/>
      <c r="AB389" s="6"/>
      <c r="AC389" s="6"/>
      <c r="AD389" s="6"/>
    </row>
    <row r="390" spans="1:30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246"/>
      <c r="M390" s="246"/>
      <c r="N390" s="246"/>
      <c r="O390" s="246"/>
      <c r="P390" s="246"/>
      <c r="Q390" s="246"/>
      <c r="R390" s="246"/>
      <c r="S390" s="246"/>
      <c r="T390" s="246"/>
      <c r="U390" s="246"/>
      <c r="V390" s="246"/>
      <c r="W390" s="246"/>
      <c r="X390" s="246"/>
      <c r="Y390" s="246"/>
      <c r="Z390" s="6"/>
      <c r="AA390" s="6"/>
      <c r="AB390" s="6"/>
      <c r="AC390" s="6"/>
      <c r="AD390" s="6"/>
    </row>
    <row r="391" spans="1:30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246"/>
      <c r="M391" s="246"/>
      <c r="N391" s="246"/>
      <c r="O391" s="246"/>
      <c r="P391" s="246"/>
      <c r="Q391" s="246"/>
      <c r="R391" s="246"/>
      <c r="S391" s="246"/>
      <c r="T391" s="246"/>
      <c r="U391" s="246"/>
      <c r="V391" s="246"/>
      <c r="W391" s="246"/>
      <c r="X391" s="246"/>
      <c r="Y391" s="246"/>
      <c r="Z391" s="6"/>
      <c r="AA391" s="6"/>
      <c r="AB391" s="6"/>
      <c r="AC391" s="6"/>
      <c r="AD391" s="6"/>
    </row>
    <row r="392" spans="1:30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246"/>
      <c r="M392" s="246"/>
      <c r="N392" s="246"/>
      <c r="O392" s="246"/>
      <c r="P392" s="246"/>
      <c r="Q392" s="246"/>
      <c r="R392" s="246"/>
      <c r="S392" s="246"/>
      <c r="T392" s="246"/>
      <c r="U392" s="246"/>
      <c r="V392" s="246"/>
      <c r="W392" s="246"/>
      <c r="X392" s="246"/>
      <c r="Y392" s="246"/>
      <c r="Z392" s="6"/>
      <c r="AA392" s="6"/>
      <c r="AB392" s="6"/>
      <c r="AC392" s="6"/>
      <c r="AD392" s="6"/>
    </row>
    <row r="393" spans="1:30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246"/>
      <c r="M393" s="246"/>
      <c r="N393" s="246"/>
      <c r="O393" s="246"/>
      <c r="P393" s="246"/>
      <c r="Q393" s="246"/>
      <c r="R393" s="246"/>
      <c r="S393" s="246"/>
      <c r="T393" s="246"/>
      <c r="U393" s="246"/>
      <c r="V393" s="246"/>
      <c r="W393" s="246"/>
      <c r="X393" s="246"/>
      <c r="Y393" s="246"/>
      <c r="Z393" s="6"/>
      <c r="AA393" s="6"/>
      <c r="AB393" s="6"/>
      <c r="AC393" s="6"/>
      <c r="AD393" s="6"/>
    </row>
    <row r="394" spans="1:30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246"/>
      <c r="M394" s="246"/>
      <c r="N394" s="246"/>
      <c r="O394" s="246"/>
      <c r="P394" s="246"/>
      <c r="Q394" s="246"/>
      <c r="R394" s="246"/>
      <c r="S394" s="246"/>
      <c r="T394" s="246"/>
      <c r="U394" s="246"/>
      <c r="V394" s="246"/>
      <c r="W394" s="246"/>
      <c r="X394" s="246"/>
      <c r="Y394" s="246"/>
      <c r="Z394" s="6"/>
      <c r="AA394" s="6"/>
      <c r="AB394" s="6"/>
      <c r="AC394" s="6"/>
      <c r="AD394" s="6"/>
    </row>
    <row r="395" spans="1:30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246"/>
      <c r="M395" s="246"/>
      <c r="N395" s="246"/>
      <c r="O395" s="246"/>
      <c r="P395" s="246"/>
      <c r="Q395" s="246"/>
      <c r="R395" s="246"/>
      <c r="S395" s="246"/>
      <c r="T395" s="246"/>
      <c r="U395" s="246"/>
      <c r="V395" s="246"/>
      <c r="W395" s="246"/>
      <c r="X395" s="246"/>
      <c r="Y395" s="246"/>
      <c r="Z395" s="6"/>
      <c r="AA395" s="6"/>
      <c r="AB395" s="6"/>
      <c r="AC395" s="6"/>
      <c r="AD395" s="6"/>
    </row>
    <row r="396" spans="1:30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246"/>
      <c r="M396" s="246"/>
      <c r="N396" s="246"/>
      <c r="O396" s="246"/>
      <c r="P396" s="246"/>
      <c r="Q396" s="246"/>
      <c r="R396" s="246"/>
      <c r="S396" s="246"/>
      <c r="T396" s="246"/>
      <c r="U396" s="246"/>
      <c r="V396" s="246"/>
      <c r="W396" s="246"/>
      <c r="X396" s="246"/>
      <c r="Y396" s="246"/>
      <c r="Z396" s="6"/>
      <c r="AA396" s="6"/>
      <c r="AB396" s="6"/>
      <c r="AC396" s="6"/>
      <c r="AD396" s="6"/>
    </row>
    <row r="397" spans="1:30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246"/>
      <c r="M397" s="246"/>
      <c r="N397" s="246"/>
      <c r="O397" s="246"/>
      <c r="P397" s="246"/>
      <c r="Q397" s="246"/>
      <c r="R397" s="246"/>
      <c r="S397" s="246"/>
      <c r="T397" s="246"/>
      <c r="U397" s="246"/>
      <c r="V397" s="246"/>
      <c r="W397" s="246"/>
      <c r="X397" s="246"/>
      <c r="Y397" s="246"/>
      <c r="Z397" s="6"/>
      <c r="AA397" s="6"/>
      <c r="AB397" s="6"/>
      <c r="AC397" s="6"/>
      <c r="AD397" s="6"/>
    </row>
    <row r="398" spans="1:30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246"/>
      <c r="M398" s="246"/>
      <c r="N398" s="246"/>
      <c r="O398" s="246"/>
      <c r="P398" s="246"/>
      <c r="Q398" s="246"/>
      <c r="R398" s="246"/>
      <c r="S398" s="246"/>
      <c r="T398" s="246"/>
      <c r="U398" s="246"/>
      <c r="V398" s="246"/>
      <c r="W398" s="246"/>
      <c r="X398" s="246"/>
      <c r="Y398" s="246"/>
      <c r="Z398" s="6"/>
      <c r="AA398" s="6"/>
      <c r="AB398" s="6"/>
      <c r="AC398" s="6"/>
      <c r="AD398" s="6"/>
    </row>
    <row r="399" spans="1:30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246"/>
      <c r="M399" s="246"/>
      <c r="N399" s="246"/>
      <c r="O399" s="246"/>
      <c r="P399" s="246"/>
      <c r="Q399" s="246"/>
      <c r="R399" s="246"/>
      <c r="S399" s="246"/>
      <c r="T399" s="246"/>
      <c r="U399" s="246"/>
      <c r="V399" s="246"/>
      <c r="W399" s="246"/>
      <c r="X399" s="246"/>
      <c r="Y399" s="246"/>
      <c r="Z399" s="6"/>
      <c r="AA399" s="6"/>
      <c r="AB399" s="6"/>
      <c r="AC399" s="6"/>
      <c r="AD399" s="6"/>
    </row>
    <row r="400" spans="1:30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246"/>
      <c r="M400" s="246"/>
      <c r="N400" s="246"/>
      <c r="O400" s="246"/>
      <c r="P400" s="246"/>
      <c r="Q400" s="246"/>
      <c r="R400" s="246"/>
      <c r="S400" s="246"/>
      <c r="T400" s="246"/>
      <c r="U400" s="246"/>
      <c r="V400" s="246"/>
      <c r="W400" s="246"/>
      <c r="X400" s="246"/>
      <c r="Y400" s="246"/>
      <c r="Z400" s="6"/>
      <c r="AA400" s="6"/>
      <c r="AB400" s="6"/>
      <c r="AC400" s="6"/>
      <c r="AD400" s="6"/>
    </row>
    <row r="401" spans="1:30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246"/>
      <c r="M401" s="246"/>
      <c r="N401" s="246"/>
      <c r="O401" s="246"/>
      <c r="P401" s="246"/>
      <c r="Q401" s="246"/>
      <c r="R401" s="246"/>
      <c r="S401" s="246"/>
      <c r="T401" s="246"/>
      <c r="U401" s="246"/>
      <c r="V401" s="246"/>
      <c r="W401" s="246"/>
      <c r="X401" s="246"/>
      <c r="Y401" s="246"/>
      <c r="Z401" s="6"/>
      <c r="AA401" s="6"/>
      <c r="AB401" s="6"/>
      <c r="AC401" s="6"/>
      <c r="AD401" s="6"/>
    </row>
    <row r="402" spans="1:30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246"/>
      <c r="M402" s="246"/>
      <c r="N402" s="246"/>
      <c r="O402" s="246"/>
      <c r="P402" s="246"/>
      <c r="Q402" s="246"/>
      <c r="R402" s="246"/>
      <c r="S402" s="246"/>
      <c r="T402" s="246"/>
      <c r="U402" s="246"/>
      <c r="V402" s="246"/>
      <c r="W402" s="246"/>
      <c r="X402" s="246"/>
      <c r="Y402" s="246"/>
      <c r="Z402" s="6"/>
      <c r="AA402" s="6"/>
      <c r="AB402" s="6"/>
      <c r="AC402" s="6"/>
      <c r="AD402" s="6"/>
    </row>
    <row r="403" spans="1:30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246"/>
      <c r="M403" s="246"/>
      <c r="N403" s="246"/>
      <c r="O403" s="246"/>
      <c r="P403" s="246"/>
      <c r="Q403" s="246"/>
      <c r="R403" s="246"/>
      <c r="S403" s="246"/>
      <c r="T403" s="246"/>
      <c r="U403" s="246"/>
      <c r="V403" s="246"/>
      <c r="W403" s="246"/>
      <c r="X403" s="246"/>
      <c r="Y403" s="246"/>
      <c r="Z403" s="6"/>
      <c r="AA403" s="6"/>
      <c r="AB403" s="6"/>
      <c r="AC403" s="6"/>
      <c r="AD403" s="6"/>
    </row>
    <row r="404" spans="1:30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246"/>
      <c r="M404" s="246"/>
      <c r="N404" s="246"/>
      <c r="O404" s="246"/>
      <c r="P404" s="246"/>
      <c r="Q404" s="246"/>
      <c r="R404" s="246"/>
      <c r="S404" s="246"/>
      <c r="T404" s="246"/>
      <c r="U404" s="246"/>
      <c r="V404" s="246"/>
      <c r="W404" s="246"/>
      <c r="X404" s="246"/>
      <c r="Y404" s="246"/>
      <c r="Z404" s="6"/>
      <c r="AA404" s="6"/>
      <c r="AB404" s="6"/>
      <c r="AC404" s="6"/>
      <c r="AD404" s="6"/>
    </row>
    <row r="405" spans="1:30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246"/>
      <c r="M405" s="246"/>
      <c r="N405" s="246"/>
      <c r="O405" s="246"/>
      <c r="P405" s="246"/>
      <c r="Q405" s="246"/>
      <c r="R405" s="246"/>
      <c r="S405" s="246"/>
      <c r="T405" s="246"/>
      <c r="U405" s="246"/>
      <c r="V405" s="246"/>
      <c r="W405" s="246"/>
      <c r="X405" s="246"/>
      <c r="Y405" s="246"/>
      <c r="Z405" s="6"/>
      <c r="AA405" s="6"/>
      <c r="AB405" s="6"/>
      <c r="AC405" s="6"/>
      <c r="AD405" s="6"/>
    </row>
    <row r="406" spans="1:30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246"/>
      <c r="M406" s="246"/>
      <c r="N406" s="246"/>
      <c r="O406" s="246"/>
      <c r="P406" s="246"/>
      <c r="Q406" s="246"/>
      <c r="R406" s="246"/>
      <c r="S406" s="246"/>
      <c r="T406" s="246"/>
      <c r="U406" s="246"/>
      <c r="V406" s="246"/>
      <c r="W406" s="246"/>
      <c r="X406" s="246"/>
      <c r="Y406" s="246"/>
      <c r="Z406" s="6"/>
      <c r="AA406" s="6"/>
      <c r="AB406" s="6"/>
      <c r="AC406" s="6"/>
      <c r="AD406" s="6"/>
    </row>
    <row r="407" spans="1:30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246"/>
      <c r="M407" s="246"/>
      <c r="N407" s="246"/>
      <c r="O407" s="246"/>
      <c r="P407" s="246"/>
      <c r="Q407" s="246"/>
      <c r="R407" s="246"/>
      <c r="S407" s="246"/>
      <c r="T407" s="246"/>
      <c r="U407" s="246"/>
      <c r="V407" s="246"/>
      <c r="W407" s="246"/>
      <c r="X407" s="246"/>
      <c r="Y407" s="246"/>
      <c r="Z407" s="6"/>
      <c r="AA407" s="6"/>
      <c r="AB407" s="6"/>
      <c r="AC407" s="6"/>
      <c r="AD407" s="6"/>
    </row>
    <row r="408" spans="1:30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246"/>
      <c r="M408" s="246"/>
      <c r="N408" s="246"/>
      <c r="O408" s="246"/>
      <c r="P408" s="246"/>
      <c r="Q408" s="246"/>
      <c r="R408" s="246"/>
      <c r="S408" s="246"/>
      <c r="T408" s="246"/>
      <c r="U408" s="246"/>
      <c r="V408" s="246"/>
      <c r="W408" s="246"/>
      <c r="X408" s="246"/>
      <c r="Y408" s="246"/>
      <c r="Z408" s="6"/>
      <c r="AA408" s="6"/>
      <c r="AB408" s="6"/>
      <c r="AC408" s="6"/>
      <c r="AD408" s="6"/>
    </row>
    <row r="409" spans="1:30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246"/>
      <c r="M409" s="246"/>
      <c r="N409" s="246"/>
      <c r="O409" s="246"/>
      <c r="P409" s="246"/>
      <c r="Q409" s="246"/>
      <c r="R409" s="246"/>
      <c r="S409" s="246"/>
      <c r="T409" s="246"/>
      <c r="U409" s="246"/>
      <c r="V409" s="246"/>
      <c r="W409" s="246"/>
      <c r="X409" s="246"/>
      <c r="Y409" s="246"/>
      <c r="Z409" s="6"/>
      <c r="AA409" s="6"/>
      <c r="AB409" s="6"/>
      <c r="AC409" s="6"/>
      <c r="AD409" s="6"/>
    </row>
    <row r="410" spans="1:30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246"/>
      <c r="M410" s="246"/>
      <c r="N410" s="246"/>
      <c r="O410" s="246"/>
      <c r="P410" s="246"/>
      <c r="Q410" s="246"/>
      <c r="R410" s="246"/>
      <c r="S410" s="246"/>
      <c r="T410" s="246"/>
      <c r="U410" s="246"/>
      <c r="V410" s="246"/>
      <c r="W410" s="246"/>
      <c r="X410" s="246"/>
      <c r="Y410" s="246"/>
      <c r="Z410" s="6"/>
      <c r="AA410" s="6"/>
      <c r="AB410" s="6"/>
      <c r="AC410" s="6"/>
      <c r="AD410" s="6"/>
    </row>
    <row r="411" spans="1:30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246"/>
      <c r="M411" s="246"/>
      <c r="N411" s="246"/>
      <c r="O411" s="246"/>
      <c r="P411" s="246"/>
      <c r="Q411" s="246"/>
      <c r="R411" s="246"/>
      <c r="S411" s="246"/>
      <c r="T411" s="246"/>
      <c r="U411" s="246"/>
      <c r="V411" s="246"/>
      <c r="W411" s="246"/>
      <c r="X411" s="246"/>
      <c r="Y411" s="246"/>
      <c r="Z411" s="6"/>
      <c r="AA411" s="6"/>
      <c r="AB411" s="6"/>
      <c r="AC411" s="6"/>
      <c r="AD411" s="6"/>
    </row>
    <row r="412" spans="1:30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246"/>
      <c r="M412" s="246"/>
      <c r="N412" s="246"/>
      <c r="O412" s="246"/>
      <c r="P412" s="246"/>
      <c r="Q412" s="246"/>
      <c r="R412" s="246"/>
      <c r="S412" s="246"/>
      <c r="T412" s="246"/>
      <c r="U412" s="246"/>
      <c r="V412" s="246"/>
      <c r="W412" s="246"/>
      <c r="X412" s="246"/>
      <c r="Y412" s="246"/>
      <c r="Z412" s="6"/>
      <c r="AA412" s="6"/>
      <c r="AB412" s="6"/>
      <c r="AC412" s="6"/>
      <c r="AD412" s="6"/>
    </row>
    <row r="413" spans="1:30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246"/>
      <c r="M413" s="246"/>
      <c r="N413" s="246"/>
      <c r="O413" s="246"/>
      <c r="P413" s="246"/>
      <c r="Q413" s="246"/>
      <c r="R413" s="246"/>
      <c r="S413" s="246"/>
      <c r="T413" s="246"/>
      <c r="U413" s="246"/>
      <c r="V413" s="246"/>
      <c r="W413" s="246"/>
      <c r="X413" s="246"/>
      <c r="Y413" s="246"/>
      <c r="Z413" s="6"/>
      <c r="AA413" s="6"/>
      <c r="AB413" s="6"/>
      <c r="AC413" s="6"/>
      <c r="AD413" s="6"/>
    </row>
    <row r="414" spans="1:30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246"/>
      <c r="M414" s="246"/>
      <c r="N414" s="246"/>
      <c r="O414" s="246"/>
      <c r="P414" s="246"/>
      <c r="Q414" s="246"/>
      <c r="R414" s="246"/>
      <c r="S414" s="246"/>
      <c r="T414" s="246"/>
      <c r="U414" s="246"/>
      <c r="V414" s="246"/>
      <c r="W414" s="246"/>
      <c r="X414" s="246"/>
      <c r="Y414" s="246"/>
      <c r="Z414" s="6"/>
      <c r="AA414" s="6"/>
      <c r="AB414" s="6"/>
      <c r="AC414" s="6"/>
      <c r="AD414" s="6"/>
    </row>
    <row r="415" spans="1:30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246"/>
      <c r="M415" s="246"/>
      <c r="N415" s="246"/>
      <c r="O415" s="246"/>
      <c r="P415" s="246"/>
      <c r="Q415" s="246"/>
      <c r="R415" s="246"/>
      <c r="S415" s="246"/>
      <c r="T415" s="246"/>
      <c r="U415" s="246"/>
      <c r="V415" s="246"/>
      <c r="W415" s="246"/>
      <c r="X415" s="246"/>
      <c r="Y415" s="246"/>
      <c r="Z415" s="6"/>
      <c r="AA415" s="6"/>
      <c r="AB415" s="6"/>
      <c r="AC415" s="6"/>
      <c r="AD415" s="6"/>
    </row>
    <row r="416" spans="1:30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246"/>
      <c r="M416" s="246"/>
      <c r="N416" s="246"/>
      <c r="O416" s="246"/>
      <c r="P416" s="246"/>
      <c r="Q416" s="246"/>
      <c r="R416" s="246"/>
      <c r="S416" s="246"/>
      <c r="T416" s="246"/>
      <c r="U416" s="246"/>
      <c r="V416" s="246"/>
      <c r="W416" s="246"/>
      <c r="X416" s="246"/>
      <c r="Y416" s="246"/>
      <c r="Z416" s="6"/>
      <c r="AA416" s="6"/>
      <c r="AB416" s="6"/>
      <c r="AC416" s="6"/>
      <c r="AD416" s="6"/>
    </row>
    <row r="417" spans="1:30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246"/>
      <c r="M417" s="246"/>
      <c r="N417" s="246"/>
      <c r="O417" s="246"/>
      <c r="P417" s="246"/>
      <c r="Q417" s="246"/>
      <c r="R417" s="246"/>
      <c r="S417" s="246"/>
      <c r="T417" s="246"/>
      <c r="U417" s="246"/>
      <c r="V417" s="246"/>
      <c r="W417" s="246"/>
      <c r="X417" s="246"/>
      <c r="Y417" s="246"/>
      <c r="Z417" s="6"/>
      <c r="AA417" s="6"/>
      <c r="AB417" s="6"/>
      <c r="AC417" s="6"/>
      <c r="AD417" s="6"/>
    </row>
    <row r="418" spans="1:30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246"/>
      <c r="M418" s="246"/>
      <c r="N418" s="246"/>
      <c r="O418" s="246"/>
      <c r="P418" s="246"/>
      <c r="Q418" s="246"/>
      <c r="R418" s="246"/>
      <c r="S418" s="246"/>
      <c r="T418" s="246"/>
      <c r="U418" s="246"/>
      <c r="V418" s="246"/>
      <c r="W418" s="246"/>
      <c r="X418" s="246"/>
      <c r="Y418" s="246"/>
      <c r="Z418" s="6"/>
      <c r="AA418" s="6"/>
      <c r="AB418" s="6"/>
      <c r="AC418" s="6"/>
      <c r="AD418" s="6"/>
    </row>
    <row r="419" spans="1:30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246"/>
      <c r="M419" s="246"/>
      <c r="N419" s="246"/>
      <c r="O419" s="246"/>
      <c r="P419" s="246"/>
      <c r="Q419" s="246"/>
      <c r="R419" s="246"/>
      <c r="S419" s="246"/>
      <c r="T419" s="246"/>
      <c r="U419" s="246"/>
      <c r="V419" s="246"/>
      <c r="W419" s="246"/>
      <c r="X419" s="246"/>
      <c r="Y419" s="246"/>
      <c r="Z419" s="6"/>
      <c r="AA419" s="6"/>
      <c r="AB419" s="6"/>
      <c r="AC419" s="6"/>
      <c r="AD419" s="6"/>
    </row>
    <row r="420" spans="1:30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246"/>
      <c r="M420" s="246"/>
      <c r="N420" s="246"/>
      <c r="O420" s="246"/>
      <c r="P420" s="246"/>
      <c r="Q420" s="246"/>
      <c r="R420" s="246"/>
      <c r="S420" s="246"/>
      <c r="T420" s="246"/>
      <c r="U420" s="246"/>
      <c r="V420" s="246"/>
      <c r="W420" s="246"/>
      <c r="X420" s="246"/>
      <c r="Y420" s="246"/>
      <c r="Z420" s="6"/>
      <c r="AA420" s="6"/>
      <c r="AB420" s="6"/>
      <c r="AC420" s="6"/>
      <c r="AD420" s="6"/>
    </row>
    <row r="421" spans="1:30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246"/>
      <c r="M421" s="246"/>
      <c r="N421" s="246"/>
      <c r="O421" s="246"/>
      <c r="P421" s="246"/>
      <c r="Q421" s="246"/>
      <c r="R421" s="246"/>
      <c r="S421" s="246"/>
      <c r="T421" s="246"/>
      <c r="U421" s="246"/>
      <c r="V421" s="246"/>
      <c r="W421" s="246"/>
      <c r="X421" s="246"/>
      <c r="Y421" s="246"/>
      <c r="Z421" s="6"/>
      <c r="AA421" s="6"/>
      <c r="AB421" s="6"/>
      <c r="AC421" s="6"/>
      <c r="AD421" s="6"/>
    </row>
    <row r="422" spans="1:30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246"/>
      <c r="M422" s="246"/>
      <c r="N422" s="246"/>
      <c r="O422" s="246"/>
      <c r="P422" s="246"/>
      <c r="Q422" s="246"/>
      <c r="R422" s="246"/>
      <c r="S422" s="246"/>
      <c r="T422" s="246"/>
      <c r="U422" s="246"/>
      <c r="V422" s="246"/>
      <c r="W422" s="246"/>
      <c r="X422" s="246"/>
      <c r="Y422" s="246"/>
      <c r="Z422" s="6"/>
      <c r="AA422" s="6"/>
      <c r="AB422" s="6"/>
      <c r="AC422" s="6"/>
      <c r="AD422" s="6"/>
    </row>
    <row r="423" spans="1:30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246"/>
      <c r="M423" s="246"/>
      <c r="N423" s="246"/>
      <c r="O423" s="246"/>
      <c r="P423" s="246"/>
      <c r="Q423" s="246"/>
      <c r="R423" s="246"/>
      <c r="S423" s="246"/>
      <c r="T423" s="246"/>
      <c r="U423" s="246"/>
      <c r="V423" s="246"/>
      <c r="W423" s="246"/>
      <c r="X423" s="246"/>
      <c r="Y423" s="246"/>
      <c r="Z423" s="6"/>
      <c r="AA423" s="6"/>
      <c r="AB423" s="6"/>
      <c r="AC423" s="6"/>
      <c r="AD423" s="6"/>
    </row>
    <row r="424" spans="1:30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246"/>
      <c r="M424" s="246"/>
      <c r="N424" s="246"/>
      <c r="O424" s="246"/>
      <c r="P424" s="246"/>
      <c r="Q424" s="246"/>
      <c r="R424" s="246"/>
      <c r="S424" s="246"/>
      <c r="T424" s="246"/>
      <c r="U424" s="246"/>
      <c r="V424" s="246"/>
      <c r="W424" s="246"/>
      <c r="X424" s="246"/>
      <c r="Y424" s="246"/>
      <c r="Z424" s="6"/>
      <c r="AA424" s="6"/>
      <c r="AB424" s="6"/>
      <c r="AC424" s="6"/>
      <c r="AD424" s="6"/>
    </row>
    <row r="425" spans="1:30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246"/>
      <c r="M425" s="246"/>
      <c r="N425" s="246"/>
      <c r="O425" s="246"/>
      <c r="P425" s="246"/>
      <c r="Q425" s="246"/>
      <c r="R425" s="246"/>
      <c r="S425" s="246"/>
      <c r="T425" s="246"/>
      <c r="U425" s="246"/>
      <c r="V425" s="246"/>
      <c r="W425" s="246"/>
      <c r="X425" s="246"/>
      <c r="Y425" s="246"/>
      <c r="Z425" s="6"/>
      <c r="AA425" s="6"/>
      <c r="AB425" s="6"/>
      <c r="AC425" s="6"/>
      <c r="AD425" s="6"/>
    </row>
    <row r="426" spans="1:30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246"/>
      <c r="M426" s="246"/>
      <c r="N426" s="246"/>
      <c r="O426" s="246"/>
      <c r="P426" s="246"/>
      <c r="Q426" s="246"/>
      <c r="R426" s="246"/>
      <c r="S426" s="246"/>
      <c r="T426" s="246"/>
      <c r="U426" s="246"/>
      <c r="V426" s="246"/>
      <c r="W426" s="246"/>
      <c r="X426" s="246"/>
      <c r="Y426" s="246"/>
      <c r="Z426" s="6"/>
      <c r="AA426" s="6"/>
      <c r="AB426" s="6"/>
      <c r="AC426" s="6"/>
      <c r="AD426" s="6"/>
    </row>
    <row r="427" spans="1:30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246"/>
      <c r="M427" s="246"/>
      <c r="N427" s="246"/>
      <c r="O427" s="246"/>
      <c r="P427" s="246"/>
      <c r="Q427" s="246"/>
      <c r="R427" s="246"/>
      <c r="S427" s="246"/>
      <c r="T427" s="246"/>
      <c r="U427" s="246"/>
      <c r="V427" s="246"/>
      <c r="W427" s="246"/>
      <c r="X427" s="246"/>
      <c r="Y427" s="246"/>
      <c r="Z427" s="6"/>
      <c r="AA427" s="6"/>
      <c r="AB427" s="6"/>
      <c r="AC427" s="6"/>
      <c r="AD427" s="6"/>
    </row>
    <row r="428" spans="1:30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246"/>
      <c r="M428" s="246"/>
      <c r="N428" s="246"/>
      <c r="O428" s="246"/>
      <c r="P428" s="246"/>
      <c r="Q428" s="246"/>
      <c r="R428" s="246"/>
      <c r="S428" s="246"/>
      <c r="T428" s="246"/>
      <c r="U428" s="246"/>
      <c r="V428" s="246"/>
      <c r="W428" s="246"/>
      <c r="X428" s="246"/>
      <c r="Y428" s="246"/>
      <c r="Z428" s="6"/>
      <c r="AA428" s="6"/>
      <c r="AB428" s="6"/>
      <c r="AC428" s="6"/>
      <c r="AD428" s="6"/>
    </row>
    <row r="429" spans="1:30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246"/>
      <c r="M429" s="246"/>
      <c r="N429" s="246"/>
      <c r="O429" s="246"/>
      <c r="P429" s="246"/>
      <c r="Q429" s="246"/>
      <c r="R429" s="246"/>
      <c r="S429" s="246"/>
      <c r="T429" s="246"/>
      <c r="U429" s="246"/>
      <c r="V429" s="246"/>
      <c r="W429" s="246"/>
      <c r="X429" s="246"/>
      <c r="Y429" s="246"/>
      <c r="Z429" s="6"/>
      <c r="AA429" s="6"/>
      <c r="AB429" s="6"/>
      <c r="AC429" s="6"/>
      <c r="AD429" s="6"/>
    </row>
    <row r="430" spans="1:30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246"/>
      <c r="M430" s="246"/>
      <c r="N430" s="246"/>
      <c r="O430" s="246"/>
      <c r="P430" s="246"/>
      <c r="Q430" s="246"/>
      <c r="R430" s="246"/>
      <c r="S430" s="246"/>
      <c r="T430" s="246"/>
      <c r="U430" s="246"/>
      <c r="V430" s="246"/>
      <c r="W430" s="246"/>
      <c r="X430" s="246"/>
      <c r="Y430" s="246"/>
      <c r="Z430" s="6"/>
      <c r="AA430" s="6"/>
      <c r="AB430" s="6"/>
      <c r="AC430" s="6"/>
      <c r="AD430" s="6"/>
    </row>
    <row r="431" spans="1:30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246"/>
      <c r="M431" s="246"/>
      <c r="N431" s="246"/>
      <c r="O431" s="246"/>
      <c r="P431" s="246"/>
      <c r="Q431" s="246"/>
      <c r="R431" s="246"/>
      <c r="S431" s="246"/>
      <c r="T431" s="246"/>
      <c r="U431" s="246"/>
      <c r="V431" s="246"/>
      <c r="W431" s="246"/>
      <c r="X431" s="246"/>
      <c r="Y431" s="246"/>
      <c r="Z431" s="6"/>
      <c r="AA431" s="6"/>
      <c r="AB431" s="6"/>
      <c r="AC431" s="6"/>
      <c r="AD431" s="6"/>
    </row>
    <row r="432" spans="1:30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246"/>
      <c r="M432" s="246"/>
      <c r="N432" s="246"/>
      <c r="O432" s="246"/>
      <c r="P432" s="246"/>
      <c r="Q432" s="246"/>
      <c r="R432" s="246"/>
      <c r="S432" s="246"/>
      <c r="T432" s="246"/>
      <c r="U432" s="246"/>
      <c r="V432" s="246"/>
      <c r="W432" s="246"/>
      <c r="X432" s="246"/>
      <c r="Y432" s="246"/>
      <c r="Z432" s="6"/>
      <c r="AA432" s="6"/>
      <c r="AB432" s="6"/>
      <c r="AC432" s="6"/>
      <c r="AD432" s="6"/>
    </row>
    <row r="433" spans="1:30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246"/>
      <c r="M433" s="246"/>
      <c r="N433" s="246"/>
      <c r="O433" s="246"/>
      <c r="P433" s="246"/>
      <c r="Q433" s="246"/>
      <c r="R433" s="246"/>
      <c r="S433" s="246"/>
      <c r="T433" s="246"/>
      <c r="U433" s="246"/>
      <c r="V433" s="246"/>
      <c r="W433" s="246"/>
      <c r="X433" s="246"/>
      <c r="Y433" s="246"/>
      <c r="Z433" s="6"/>
      <c r="AA433" s="6"/>
      <c r="AB433" s="6"/>
      <c r="AC433" s="6"/>
      <c r="AD433" s="6"/>
    </row>
    <row r="434" spans="1:30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246"/>
      <c r="M434" s="246"/>
      <c r="N434" s="246"/>
      <c r="O434" s="246"/>
      <c r="P434" s="246"/>
      <c r="Q434" s="246"/>
      <c r="R434" s="246"/>
      <c r="S434" s="246"/>
      <c r="T434" s="246"/>
      <c r="U434" s="246"/>
      <c r="V434" s="246"/>
      <c r="W434" s="246"/>
      <c r="X434" s="246"/>
      <c r="Y434" s="246"/>
      <c r="Z434" s="6"/>
      <c r="AA434" s="6"/>
      <c r="AB434" s="6"/>
      <c r="AC434" s="6"/>
      <c r="AD434" s="6"/>
    </row>
    <row r="435" spans="1:30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246"/>
      <c r="M435" s="246"/>
      <c r="N435" s="246"/>
      <c r="O435" s="246"/>
      <c r="P435" s="246"/>
      <c r="Q435" s="246"/>
      <c r="R435" s="246"/>
      <c r="S435" s="246"/>
      <c r="T435" s="246"/>
      <c r="U435" s="246"/>
      <c r="V435" s="246"/>
      <c r="W435" s="246"/>
      <c r="X435" s="246"/>
      <c r="Y435" s="246"/>
      <c r="Z435" s="6"/>
      <c r="AA435" s="6"/>
      <c r="AB435" s="6"/>
      <c r="AC435" s="6"/>
      <c r="AD435" s="6"/>
    </row>
    <row r="436" spans="1:30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246"/>
      <c r="M436" s="246"/>
      <c r="N436" s="246"/>
      <c r="O436" s="246"/>
      <c r="P436" s="246"/>
      <c r="Q436" s="246"/>
      <c r="R436" s="246"/>
      <c r="S436" s="246"/>
      <c r="T436" s="246"/>
      <c r="U436" s="246"/>
      <c r="V436" s="246"/>
      <c r="W436" s="246"/>
      <c r="X436" s="246"/>
      <c r="Y436" s="246"/>
      <c r="Z436" s="6"/>
      <c r="AA436" s="6"/>
      <c r="AB436" s="6"/>
      <c r="AC436" s="6"/>
      <c r="AD436" s="6"/>
    </row>
    <row r="437" spans="1:30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246"/>
      <c r="M437" s="246"/>
      <c r="N437" s="246"/>
      <c r="O437" s="246"/>
      <c r="P437" s="246"/>
      <c r="Q437" s="246"/>
      <c r="R437" s="246"/>
      <c r="S437" s="246"/>
      <c r="T437" s="246"/>
      <c r="U437" s="246"/>
      <c r="V437" s="246"/>
      <c r="W437" s="246"/>
      <c r="X437" s="246"/>
      <c r="Y437" s="246"/>
      <c r="Z437" s="6"/>
      <c r="AA437" s="6"/>
      <c r="AB437" s="6"/>
      <c r="AC437" s="6"/>
      <c r="AD437" s="6"/>
    </row>
    <row r="438" spans="1:30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246"/>
      <c r="M438" s="246"/>
      <c r="N438" s="246"/>
      <c r="O438" s="246"/>
      <c r="P438" s="246"/>
      <c r="Q438" s="246"/>
      <c r="R438" s="246"/>
      <c r="S438" s="246"/>
      <c r="T438" s="246"/>
      <c r="U438" s="246"/>
      <c r="V438" s="246"/>
      <c r="W438" s="246"/>
      <c r="X438" s="246"/>
      <c r="Y438" s="246"/>
      <c r="Z438" s="6"/>
      <c r="AA438" s="6"/>
      <c r="AB438" s="6"/>
      <c r="AC438" s="6"/>
      <c r="AD438" s="6"/>
    </row>
    <row r="439" spans="1:30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246"/>
      <c r="M439" s="246"/>
      <c r="N439" s="246"/>
      <c r="O439" s="246"/>
      <c r="P439" s="246"/>
      <c r="Q439" s="246"/>
      <c r="R439" s="246"/>
      <c r="S439" s="246"/>
      <c r="T439" s="246"/>
      <c r="U439" s="246"/>
      <c r="V439" s="246"/>
      <c r="W439" s="246"/>
      <c r="X439" s="246"/>
      <c r="Y439" s="246"/>
      <c r="Z439" s="6"/>
      <c r="AA439" s="6"/>
      <c r="AB439" s="6"/>
      <c r="AC439" s="6"/>
      <c r="AD439" s="6"/>
    </row>
    <row r="440" spans="1:30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246"/>
      <c r="M440" s="246"/>
      <c r="N440" s="246"/>
      <c r="O440" s="246"/>
      <c r="P440" s="246"/>
      <c r="Q440" s="246"/>
      <c r="R440" s="246"/>
      <c r="S440" s="246"/>
      <c r="T440" s="246"/>
      <c r="U440" s="246"/>
      <c r="V440" s="246"/>
      <c r="W440" s="246"/>
      <c r="X440" s="246"/>
      <c r="Y440" s="246"/>
      <c r="Z440" s="6"/>
      <c r="AA440" s="6"/>
      <c r="AB440" s="6"/>
      <c r="AC440" s="6"/>
      <c r="AD440" s="6"/>
    </row>
    <row r="441" spans="1:30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246"/>
      <c r="M441" s="246"/>
      <c r="N441" s="246"/>
      <c r="O441" s="246"/>
      <c r="P441" s="246"/>
      <c r="Q441" s="246"/>
      <c r="R441" s="246"/>
      <c r="S441" s="246"/>
      <c r="T441" s="246"/>
      <c r="U441" s="246"/>
      <c r="V441" s="246"/>
      <c r="W441" s="246"/>
      <c r="X441" s="246"/>
      <c r="Y441" s="246"/>
      <c r="Z441" s="6"/>
      <c r="AA441" s="6"/>
      <c r="AB441" s="6"/>
      <c r="AC441" s="6"/>
      <c r="AD441" s="6"/>
    </row>
    <row r="442" spans="1:30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246"/>
      <c r="M442" s="246"/>
      <c r="N442" s="246"/>
      <c r="O442" s="246"/>
      <c r="P442" s="246"/>
      <c r="Q442" s="246"/>
      <c r="R442" s="246"/>
      <c r="S442" s="246"/>
      <c r="T442" s="246"/>
      <c r="U442" s="246"/>
      <c r="V442" s="246"/>
      <c r="W442" s="246"/>
      <c r="X442" s="246"/>
      <c r="Y442" s="246"/>
      <c r="Z442" s="6"/>
      <c r="AA442" s="6"/>
      <c r="AB442" s="6"/>
      <c r="AC442" s="6"/>
      <c r="AD442" s="6"/>
    </row>
    <row r="443" spans="1:30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246"/>
      <c r="M443" s="246"/>
      <c r="N443" s="246"/>
      <c r="O443" s="246"/>
      <c r="P443" s="246"/>
      <c r="Q443" s="246"/>
      <c r="R443" s="246"/>
      <c r="S443" s="246"/>
      <c r="T443" s="246"/>
      <c r="U443" s="246"/>
      <c r="V443" s="246"/>
      <c r="W443" s="246"/>
      <c r="X443" s="246"/>
      <c r="Y443" s="246"/>
      <c r="Z443" s="6"/>
      <c r="AA443" s="6"/>
      <c r="AB443" s="6"/>
      <c r="AC443" s="6"/>
      <c r="AD443" s="6"/>
    </row>
    <row r="444" spans="1:30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246"/>
      <c r="M444" s="246"/>
      <c r="N444" s="246"/>
      <c r="O444" s="246"/>
      <c r="P444" s="246"/>
      <c r="Q444" s="246"/>
      <c r="R444" s="246"/>
      <c r="S444" s="246"/>
      <c r="T444" s="246"/>
      <c r="U444" s="246"/>
      <c r="V444" s="246"/>
      <c r="W444" s="246"/>
      <c r="X444" s="246"/>
      <c r="Y444" s="246"/>
      <c r="Z444" s="6"/>
      <c r="AA444" s="6"/>
      <c r="AB444" s="6"/>
      <c r="AC444" s="6"/>
      <c r="AD444" s="6"/>
    </row>
    <row r="445" spans="1:30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246"/>
      <c r="M445" s="246"/>
      <c r="N445" s="246"/>
      <c r="O445" s="246"/>
      <c r="P445" s="246"/>
      <c r="Q445" s="246"/>
      <c r="R445" s="246"/>
      <c r="S445" s="246"/>
      <c r="T445" s="246"/>
      <c r="U445" s="246"/>
      <c r="V445" s="246"/>
      <c r="W445" s="246"/>
      <c r="X445" s="246"/>
      <c r="Y445" s="246"/>
      <c r="Z445" s="6"/>
      <c r="AA445" s="6"/>
      <c r="AB445" s="6"/>
      <c r="AC445" s="6"/>
      <c r="AD445" s="6"/>
    </row>
    <row r="446" spans="1:30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246"/>
      <c r="M446" s="246"/>
      <c r="N446" s="246"/>
      <c r="O446" s="246"/>
      <c r="P446" s="246"/>
      <c r="Q446" s="246"/>
      <c r="R446" s="246"/>
      <c r="S446" s="246"/>
      <c r="T446" s="246"/>
      <c r="U446" s="246"/>
      <c r="V446" s="246"/>
      <c r="W446" s="246"/>
      <c r="X446" s="246"/>
      <c r="Y446" s="246"/>
      <c r="Z446" s="6"/>
      <c r="AA446" s="6"/>
      <c r="AB446" s="6"/>
      <c r="AC446" s="6"/>
      <c r="AD446" s="6"/>
    </row>
    <row r="447" spans="1:30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246"/>
      <c r="M447" s="246"/>
      <c r="N447" s="246"/>
      <c r="O447" s="246"/>
      <c r="P447" s="246"/>
      <c r="Q447" s="246"/>
      <c r="R447" s="246"/>
      <c r="S447" s="246"/>
      <c r="T447" s="246"/>
      <c r="U447" s="246"/>
      <c r="V447" s="246"/>
      <c r="W447" s="246"/>
      <c r="X447" s="246"/>
      <c r="Y447" s="246"/>
      <c r="Z447" s="6"/>
      <c r="AA447" s="6"/>
      <c r="AB447" s="6"/>
      <c r="AC447" s="6"/>
      <c r="AD447" s="6"/>
    </row>
    <row r="448" spans="1:30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  <c r="Z448" s="6"/>
      <c r="AA448" s="6"/>
      <c r="AB448" s="6"/>
      <c r="AC448" s="6"/>
      <c r="AD448" s="6"/>
    </row>
    <row r="449" spans="1:30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  <c r="Z449" s="6"/>
      <c r="AA449" s="6"/>
      <c r="AB449" s="6"/>
      <c r="AC449" s="6"/>
      <c r="AD449" s="6"/>
    </row>
    <row r="450" spans="1:30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  <c r="Z450" s="6"/>
      <c r="AA450" s="6"/>
      <c r="AB450" s="6"/>
      <c r="AC450" s="6"/>
      <c r="AD450" s="6"/>
    </row>
    <row r="451" spans="1:30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  <c r="Z451" s="6"/>
      <c r="AA451" s="6"/>
      <c r="AB451" s="6"/>
      <c r="AC451" s="6"/>
      <c r="AD451" s="6"/>
    </row>
    <row r="452" spans="1:30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  <c r="Z452" s="6"/>
      <c r="AA452" s="6"/>
      <c r="AB452" s="6"/>
      <c r="AC452" s="6"/>
      <c r="AD452" s="6"/>
    </row>
    <row r="453" spans="1:30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  <c r="Z453" s="6"/>
      <c r="AA453" s="6"/>
      <c r="AB453" s="6"/>
      <c r="AC453" s="6"/>
      <c r="AD453" s="6"/>
    </row>
    <row r="454" spans="1:30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  <c r="Z454" s="6"/>
      <c r="AA454" s="6"/>
      <c r="AB454" s="6"/>
      <c r="AC454" s="6"/>
      <c r="AD454" s="6"/>
    </row>
    <row r="455" spans="1:30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  <c r="Z455" s="6"/>
      <c r="AA455" s="6"/>
      <c r="AB455" s="6"/>
      <c r="AC455" s="6"/>
      <c r="AD455" s="6"/>
    </row>
    <row r="456" spans="1:30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  <c r="Z456" s="6"/>
      <c r="AA456" s="6"/>
      <c r="AB456" s="6"/>
      <c r="AC456" s="6"/>
      <c r="AD456" s="6"/>
    </row>
    <row r="457" spans="1:30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  <c r="Z457" s="6"/>
      <c r="AA457" s="6"/>
      <c r="AB457" s="6"/>
      <c r="AC457" s="6"/>
      <c r="AD457" s="6"/>
    </row>
    <row r="458" spans="1:30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  <c r="Z458" s="6"/>
      <c r="AA458" s="6"/>
      <c r="AB458" s="6"/>
      <c r="AC458" s="6"/>
      <c r="AD458" s="6"/>
    </row>
    <row r="459" spans="1:30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  <c r="Z459" s="6"/>
      <c r="AA459" s="6"/>
      <c r="AB459" s="6"/>
      <c r="AC459" s="6"/>
      <c r="AD459" s="6"/>
    </row>
    <row r="460" spans="1:30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  <c r="Z460" s="6"/>
      <c r="AA460" s="6"/>
      <c r="AB460" s="6"/>
      <c r="AC460" s="6"/>
      <c r="AD460" s="6"/>
    </row>
    <row r="461" spans="1:30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  <c r="Z461" s="6"/>
      <c r="AA461" s="6"/>
      <c r="AB461" s="6"/>
      <c r="AC461" s="6"/>
      <c r="AD461" s="6"/>
    </row>
    <row r="462" spans="1:30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  <c r="Z462" s="6"/>
      <c r="AA462" s="6"/>
      <c r="AB462" s="6"/>
      <c r="AC462" s="6"/>
      <c r="AD462" s="6"/>
    </row>
    <row r="463" spans="1:30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  <c r="Z463" s="6"/>
      <c r="AA463" s="6"/>
      <c r="AB463" s="6"/>
      <c r="AC463" s="6"/>
      <c r="AD463" s="6"/>
    </row>
    <row r="464" spans="1:30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  <c r="Z464" s="6"/>
      <c r="AA464" s="6"/>
      <c r="AB464" s="6"/>
      <c r="AC464" s="6"/>
      <c r="AD464" s="6"/>
    </row>
    <row r="465" spans="1:30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6"/>
      <c r="AA465" s="6"/>
      <c r="AB465" s="6"/>
      <c r="AC465" s="6"/>
      <c r="AD465" s="6"/>
    </row>
    <row r="466" spans="1:30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  <c r="Z466" s="6"/>
      <c r="AA466" s="6"/>
      <c r="AB466" s="6"/>
      <c r="AC466" s="6"/>
      <c r="AD466" s="6"/>
    </row>
    <row r="467" spans="1:30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  <c r="Z467" s="6"/>
      <c r="AA467" s="6"/>
      <c r="AB467" s="6"/>
      <c r="AC467" s="6"/>
      <c r="AD467" s="6"/>
    </row>
    <row r="468" spans="1:30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  <c r="Z468" s="6"/>
      <c r="AA468" s="6"/>
      <c r="AB468" s="6"/>
      <c r="AC468" s="6"/>
      <c r="AD468" s="6"/>
    </row>
    <row r="469" spans="1:30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  <c r="Z469" s="6"/>
      <c r="AA469" s="6"/>
      <c r="AB469" s="6"/>
      <c r="AC469" s="6"/>
      <c r="AD469" s="6"/>
    </row>
    <row r="470" spans="1:30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  <c r="Z470" s="6"/>
      <c r="AA470" s="6"/>
      <c r="AB470" s="6"/>
      <c r="AC470" s="6"/>
      <c r="AD470" s="6"/>
    </row>
    <row r="471" spans="1:30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  <c r="Z471" s="6"/>
      <c r="AA471" s="6"/>
      <c r="AB471" s="6"/>
      <c r="AC471" s="6"/>
      <c r="AD471" s="6"/>
    </row>
    <row r="472" spans="1:30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  <c r="Z472" s="6"/>
      <c r="AA472" s="6"/>
      <c r="AB472" s="6"/>
      <c r="AC472" s="6"/>
      <c r="AD472" s="6"/>
    </row>
    <row r="473" spans="1:30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  <c r="Z473" s="6"/>
      <c r="AA473" s="6"/>
      <c r="AB473" s="6"/>
      <c r="AC473" s="6"/>
      <c r="AD473" s="6"/>
    </row>
    <row r="474" spans="1:30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  <c r="Z474" s="6"/>
      <c r="AA474" s="6"/>
      <c r="AB474" s="6"/>
      <c r="AC474" s="6"/>
      <c r="AD474" s="6"/>
    </row>
    <row r="475" spans="1:30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  <c r="Z475" s="6"/>
      <c r="AA475" s="6"/>
      <c r="AB475" s="6"/>
      <c r="AC475" s="6"/>
      <c r="AD475" s="6"/>
    </row>
    <row r="476" spans="1:30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  <c r="Z476" s="6"/>
      <c r="AA476" s="6"/>
      <c r="AB476" s="6"/>
      <c r="AC476" s="6"/>
      <c r="AD476" s="6"/>
    </row>
    <row r="477" spans="1:30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  <c r="Z477" s="6"/>
      <c r="AA477" s="6"/>
      <c r="AB477" s="6"/>
      <c r="AC477" s="6"/>
      <c r="AD477" s="6"/>
    </row>
    <row r="478" spans="1:30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  <c r="Z478" s="6"/>
      <c r="AA478" s="6"/>
      <c r="AB478" s="6"/>
      <c r="AC478" s="6"/>
      <c r="AD478" s="6"/>
    </row>
    <row r="479" spans="1:30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  <c r="Z479" s="6"/>
      <c r="AA479" s="6"/>
      <c r="AB479" s="6"/>
      <c r="AC479" s="6"/>
      <c r="AD479" s="6"/>
    </row>
    <row r="480" spans="1:30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  <c r="Z480" s="6"/>
      <c r="AA480" s="6"/>
      <c r="AB480" s="6"/>
      <c r="AC480" s="6"/>
      <c r="AD480" s="6"/>
    </row>
    <row r="481" spans="1:30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  <c r="Z481" s="6"/>
      <c r="AA481" s="6"/>
      <c r="AB481" s="6"/>
      <c r="AC481" s="6"/>
      <c r="AD481" s="6"/>
    </row>
    <row r="482" spans="1:30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  <c r="Z482" s="6"/>
      <c r="AA482" s="6"/>
      <c r="AB482" s="6"/>
      <c r="AC482" s="6"/>
      <c r="AD482" s="6"/>
    </row>
    <row r="483" spans="1:30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  <c r="Z483" s="6"/>
      <c r="AA483" s="6"/>
      <c r="AB483" s="6"/>
      <c r="AC483" s="6"/>
      <c r="AD483" s="6"/>
    </row>
    <row r="484" spans="1:30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  <c r="Z484" s="6"/>
      <c r="AA484" s="6"/>
      <c r="AB484" s="6"/>
      <c r="AC484" s="6"/>
      <c r="AD484" s="6"/>
    </row>
    <row r="485" spans="1:30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  <c r="Z485" s="6"/>
      <c r="AA485" s="6"/>
      <c r="AB485" s="6"/>
      <c r="AC485" s="6"/>
      <c r="AD485" s="6"/>
    </row>
    <row r="486" spans="1:30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  <c r="Z486" s="6"/>
      <c r="AA486" s="6"/>
      <c r="AB486" s="6"/>
      <c r="AC486" s="6"/>
      <c r="AD486" s="6"/>
    </row>
    <row r="487" spans="1:30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  <c r="Z487" s="6"/>
      <c r="AA487" s="6"/>
      <c r="AB487" s="6"/>
      <c r="AC487" s="6"/>
      <c r="AD487" s="6"/>
    </row>
    <row r="488" spans="1:30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  <c r="Z488" s="6"/>
      <c r="AA488" s="6"/>
      <c r="AB488" s="6"/>
      <c r="AC488" s="6"/>
      <c r="AD488" s="6"/>
    </row>
    <row r="489" spans="1:30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  <c r="Z489" s="6"/>
      <c r="AA489" s="6"/>
      <c r="AB489" s="6"/>
      <c r="AC489" s="6"/>
      <c r="AD489" s="6"/>
    </row>
    <row r="490" spans="1:30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  <c r="Z490" s="6"/>
      <c r="AA490" s="6"/>
      <c r="AB490" s="6"/>
      <c r="AC490" s="6"/>
      <c r="AD490" s="6"/>
    </row>
    <row r="491" spans="1:30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  <c r="Z491" s="6"/>
      <c r="AA491" s="6"/>
      <c r="AB491" s="6"/>
      <c r="AC491" s="6"/>
      <c r="AD491" s="6"/>
    </row>
    <row r="492" spans="1:30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246"/>
      <c r="M492" s="246"/>
      <c r="N492" s="246"/>
      <c r="O492" s="246"/>
      <c r="P492" s="246"/>
      <c r="Q492" s="246"/>
      <c r="R492" s="246"/>
      <c r="S492" s="246"/>
      <c r="T492" s="246"/>
      <c r="U492" s="246"/>
      <c r="V492" s="246"/>
      <c r="W492" s="246"/>
      <c r="X492" s="246"/>
      <c r="Y492" s="246"/>
      <c r="Z492" s="6"/>
      <c r="AA492" s="6"/>
      <c r="AB492" s="6"/>
      <c r="AC492" s="6"/>
      <c r="AD492" s="6"/>
    </row>
    <row r="493" spans="1:30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246"/>
      <c r="M493" s="246"/>
      <c r="N493" s="246"/>
      <c r="O493" s="246"/>
      <c r="P493" s="246"/>
      <c r="Q493" s="246"/>
      <c r="R493" s="246"/>
      <c r="S493" s="246"/>
      <c r="T493" s="246"/>
      <c r="U493" s="246"/>
      <c r="V493" s="246"/>
      <c r="W493" s="246"/>
      <c r="X493" s="246"/>
      <c r="Y493" s="246"/>
      <c r="Z493" s="6"/>
      <c r="AA493" s="6"/>
      <c r="AB493" s="6"/>
      <c r="AC493" s="6"/>
      <c r="AD493" s="6"/>
    </row>
    <row r="494" spans="1:30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246"/>
      <c r="M494" s="246"/>
      <c r="N494" s="246"/>
      <c r="O494" s="246"/>
      <c r="P494" s="246"/>
      <c r="Q494" s="246"/>
      <c r="R494" s="246"/>
      <c r="S494" s="246"/>
      <c r="T494" s="246"/>
      <c r="U494" s="246"/>
      <c r="V494" s="246"/>
      <c r="W494" s="246"/>
      <c r="X494" s="246"/>
      <c r="Y494" s="246"/>
      <c r="Z494" s="6"/>
      <c r="AA494" s="6"/>
      <c r="AB494" s="6"/>
      <c r="AC494" s="6"/>
      <c r="AD494" s="6"/>
    </row>
    <row r="495" spans="1:30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246"/>
      <c r="M495" s="246"/>
      <c r="N495" s="246"/>
      <c r="O495" s="246"/>
      <c r="P495" s="246"/>
      <c r="Q495" s="246"/>
      <c r="R495" s="246"/>
      <c r="S495" s="246"/>
      <c r="T495" s="246"/>
      <c r="U495" s="246"/>
      <c r="V495" s="246"/>
      <c r="W495" s="246"/>
      <c r="X495" s="246"/>
      <c r="Y495" s="246"/>
      <c r="Z495" s="6"/>
      <c r="AA495" s="6"/>
      <c r="AB495" s="6"/>
      <c r="AC495" s="6"/>
      <c r="AD495" s="6"/>
    </row>
    <row r="496" spans="1:30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246"/>
      <c r="M496" s="246"/>
      <c r="N496" s="246"/>
      <c r="O496" s="246"/>
      <c r="P496" s="246"/>
      <c r="Q496" s="246"/>
      <c r="R496" s="246"/>
      <c r="S496" s="246"/>
      <c r="T496" s="246"/>
      <c r="U496" s="246"/>
      <c r="V496" s="246"/>
      <c r="W496" s="246"/>
      <c r="X496" s="246"/>
      <c r="Y496" s="246"/>
      <c r="Z496" s="6"/>
      <c r="AA496" s="6"/>
      <c r="AB496" s="6"/>
      <c r="AC496" s="6"/>
      <c r="AD496" s="6"/>
    </row>
    <row r="497" spans="1:30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246"/>
      <c r="M497" s="246"/>
      <c r="N497" s="246"/>
      <c r="O497" s="246"/>
      <c r="P497" s="246"/>
      <c r="Q497" s="246"/>
      <c r="R497" s="246"/>
      <c r="S497" s="246"/>
      <c r="T497" s="246"/>
      <c r="U497" s="246"/>
      <c r="V497" s="246"/>
      <c r="W497" s="246"/>
      <c r="X497" s="246"/>
      <c r="Y497" s="246"/>
      <c r="Z497" s="6"/>
      <c r="AA497" s="6"/>
      <c r="AB497" s="6"/>
      <c r="AC497" s="6"/>
      <c r="AD497" s="6"/>
    </row>
    <row r="498" spans="1:30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246"/>
      <c r="M498" s="246"/>
      <c r="N498" s="246"/>
      <c r="O498" s="246"/>
      <c r="P498" s="246"/>
      <c r="Q498" s="246"/>
      <c r="R498" s="246"/>
      <c r="S498" s="246"/>
      <c r="T498" s="246"/>
      <c r="U498" s="246"/>
      <c r="V498" s="246"/>
      <c r="W498" s="246"/>
      <c r="X498" s="246"/>
      <c r="Y498" s="246"/>
      <c r="Z498" s="6"/>
      <c r="AA498" s="6"/>
      <c r="AB498" s="6"/>
      <c r="AC498" s="6"/>
      <c r="AD498" s="6"/>
    </row>
    <row r="499" spans="1:30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246"/>
      <c r="M499" s="246"/>
      <c r="N499" s="246"/>
      <c r="O499" s="246"/>
      <c r="P499" s="246"/>
      <c r="Q499" s="246"/>
      <c r="R499" s="246"/>
      <c r="S499" s="246"/>
      <c r="T499" s="246"/>
      <c r="U499" s="246"/>
      <c r="V499" s="246"/>
      <c r="W499" s="246"/>
      <c r="X499" s="246"/>
      <c r="Y499" s="246"/>
      <c r="Z499" s="6"/>
      <c r="AA499" s="6"/>
      <c r="AB499" s="6"/>
      <c r="AC499" s="6"/>
      <c r="AD499" s="6"/>
    </row>
    <row r="500" spans="1:30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246"/>
      <c r="M500" s="246"/>
      <c r="N500" s="246"/>
      <c r="O500" s="246"/>
      <c r="P500" s="246"/>
      <c r="Q500" s="246"/>
      <c r="R500" s="246"/>
      <c r="S500" s="246"/>
      <c r="T500" s="246"/>
      <c r="U500" s="246"/>
      <c r="V500" s="246"/>
      <c r="W500" s="246"/>
      <c r="X500" s="246"/>
      <c r="Y500" s="246"/>
      <c r="Z500" s="6"/>
      <c r="AA500" s="6"/>
      <c r="AB500" s="6"/>
      <c r="AC500" s="6"/>
      <c r="AD500" s="6"/>
    </row>
    <row r="501" spans="1:30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246"/>
      <c r="M501" s="246"/>
      <c r="N501" s="246"/>
      <c r="O501" s="246"/>
      <c r="P501" s="246"/>
      <c r="Q501" s="246"/>
      <c r="R501" s="246"/>
      <c r="S501" s="246"/>
      <c r="T501" s="246"/>
      <c r="U501" s="246"/>
      <c r="V501" s="246"/>
      <c r="W501" s="246"/>
      <c r="X501" s="246"/>
      <c r="Y501" s="246"/>
      <c r="Z501" s="6"/>
      <c r="AA501" s="6"/>
      <c r="AB501" s="6"/>
      <c r="AC501" s="6"/>
      <c r="AD501" s="6"/>
    </row>
    <row r="502" spans="1:30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  <c r="Z502" s="6"/>
      <c r="AA502" s="6"/>
      <c r="AB502" s="6"/>
      <c r="AC502" s="6"/>
      <c r="AD502" s="6"/>
    </row>
    <row r="503" spans="1:30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246"/>
      <c r="M503" s="246"/>
      <c r="N503" s="246"/>
      <c r="O503" s="246"/>
      <c r="P503" s="246"/>
      <c r="Q503" s="246"/>
      <c r="R503" s="246"/>
      <c r="S503" s="246"/>
      <c r="T503" s="246"/>
      <c r="U503" s="246"/>
      <c r="V503" s="246"/>
      <c r="W503" s="246"/>
      <c r="X503" s="246"/>
      <c r="Y503" s="246"/>
      <c r="Z503" s="6"/>
      <c r="AA503" s="6"/>
      <c r="AB503" s="6"/>
      <c r="AC503" s="6"/>
      <c r="AD503" s="6"/>
    </row>
    <row r="504" spans="1:30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246"/>
      <c r="M504" s="246"/>
      <c r="N504" s="246"/>
      <c r="O504" s="246"/>
      <c r="P504" s="246"/>
      <c r="Q504" s="246"/>
      <c r="R504" s="246"/>
      <c r="S504" s="246"/>
      <c r="T504" s="246"/>
      <c r="U504" s="246"/>
      <c r="V504" s="246"/>
      <c r="W504" s="246"/>
      <c r="X504" s="246"/>
      <c r="Y504" s="246"/>
      <c r="Z504" s="6"/>
      <c r="AA504" s="6"/>
      <c r="AB504" s="6"/>
      <c r="AC504" s="6"/>
      <c r="AD504" s="6"/>
    </row>
    <row r="505" spans="1:30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246"/>
      <c r="M505" s="246"/>
      <c r="N505" s="246"/>
      <c r="O505" s="246"/>
      <c r="P505" s="246"/>
      <c r="Q505" s="246"/>
      <c r="R505" s="246"/>
      <c r="S505" s="246"/>
      <c r="T505" s="246"/>
      <c r="U505" s="246"/>
      <c r="V505" s="246"/>
      <c r="W505" s="246"/>
      <c r="X505" s="246"/>
      <c r="Y505" s="246"/>
      <c r="Z505" s="6"/>
      <c r="AA505" s="6"/>
      <c r="AB505" s="6"/>
      <c r="AC505" s="6"/>
      <c r="AD505" s="6"/>
    </row>
    <row r="506" spans="1:30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246"/>
      <c r="M506" s="246"/>
      <c r="N506" s="246"/>
      <c r="O506" s="246"/>
      <c r="P506" s="246"/>
      <c r="Q506" s="246"/>
      <c r="R506" s="246"/>
      <c r="S506" s="246"/>
      <c r="T506" s="246"/>
      <c r="U506" s="246"/>
      <c r="V506" s="246"/>
      <c r="W506" s="246"/>
      <c r="X506" s="246"/>
      <c r="Y506" s="246"/>
      <c r="Z506" s="6"/>
      <c r="AA506" s="6"/>
      <c r="AB506" s="6"/>
      <c r="AC506" s="6"/>
      <c r="AD506" s="6"/>
    </row>
    <row r="507" spans="1:30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246"/>
      <c r="M507" s="246"/>
      <c r="N507" s="246"/>
      <c r="O507" s="246"/>
      <c r="P507" s="246"/>
      <c r="Q507" s="246"/>
      <c r="R507" s="246"/>
      <c r="S507" s="246"/>
      <c r="T507" s="246"/>
      <c r="U507" s="246"/>
      <c r="V507" s="246"/>
      <c r="W507" s="246"/>
      <c r="X507" s="246"/>
      <c r="Y507" s="246"/>
      <c r="Z507" s="6"/>
      <c r="AA507" s="6"/>
      <c r="AB507" s="6"/>
      <c r="AC507" s="6"/>
      <c r="AD507" s="6"/>
    </row>
    <row r="508" spans="1:30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246"/>
      <c r="M508" s="246"/>
      <c r="N508" s="246"/>
      <c r="O508" s="246"/>
      <c r="P508" s="246"/>
      <c r="Q508" s="246"/>
      <c r="R508" s="246"/>
      <c r="S508" s="246"/>
      <c r="T508" s="246"/>
      <c r="U508" s="246"/>
      <c r="V508" s="246"/>
      <c r="W508" s="246"/>
      <c r="X508" s="246"/>
      <c r="Y508" s="246"/>
      <c r="Z508" s="6"/>
      <c r="AA508" s="6"/>
      <c r="AB508" s="6"/>
      <c r="AC508" s="6"/>
      <c r="AD508" s="6"/>
    </row>
    <row r="509" spans="1:30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246"/>
      <c r="M509" s="246"/>
      <c r="N509" s="246"/>
      <c r="O509" s="246"/>
      <c r="P509" s="246"/>
      <c r="Q509" s="246"/>
      <c r="R509" s="246"/>
      <c r="S509" s="246"/>
      <c r="T509" s="246"/>
      <c r="U509" s="246"/>
      <c r="V509" s="246"/>
      <c r="W509" s="246"/>
      <c r="X509" s="246"/>
      <c r="Y509" s="246"/>
      <c r="Z509" s="6"/>
      <c r="AA509" s="6"/>
      <c r="AB509" s="6"/>
      <c r="AC509" s="6"/>
      <c r="AD509" s="6"/>
    </row>
    <row r="510" spans="1:30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246"/>
      <c r="M510" s="246"/>
      <c r="N510" s="246"/>
      <c r="O510" s="246"/>
      <c r="P510" s="246"/>
      <c r="Q510" s="246"/>
      <c r="R510" s="246"/>
      <c r="S510" s="246"/>
      <c r="T510" s="246"/>
      <c r="U510" s="246"/>
      <c r="V510" s="246"/>
      <c r="W510" s="246"/>
      <c r="X510" s="246"/>
      <c r="Y510" s="246"/>
      <c r="Z510" s="6"/>
      <c r="AA510" s="6"/>
      <c r="AB510" s="6"/>
      <c r="AC510" s="6"/>
      <c r="AD510" s="6"/>
    </row>
    <row r="511" spans="1:30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246"/>
      <c r="M511" s="246"/>
      <c r="N511" s="246"/>
      <c r="O511" s="246"/>
      <c r="P511" s="246"/>
      <c r="Q511" s="246"/>
      <c r="R511" s="246"/>
      <c r="S511" s="246"/>
      <c r="T511" s="246"/>
      <c r="U511" s="246"/>
      <c r="V511" s="246"/>
      <c r="W511" s="246"/>
      <c r="X511" s="246"/>
      <c r="Y511" s="246"/>
      <c r="Z511" s="6"/>
      <c r="AA511" s="6"/>
      <c r="AB511" s="6"/>
      <c r="AC511" s="6"/>
      <c r="AD511" s="6"/>
    </row>
    <row r="512" spans="1:30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246"/>
      <c r="M512" s="246"/>
      <c r="N512" s="246"/>
      <c r="O512" s="246"/>
      <c r="P512" s="246"/>
      <c r="Q512" s="246"/>
      <c r="R512" s="246"/>
      <c r="S512" s="246"/>
      <c r="T512" s="246"/>
      <c r="U512" s="246"/>
      <c r="V512" s="246"/>
      <c r="W512" s="246"/>
      <c r="X512" s="246"/>
      <c r="Y512" s="246"/>
      <c r="Z512" s="6"/>
      <c r="AA512" s="6"/>
      <c r="AB512" s="6"/>
      <c r="AC512" s="6"/>
      <c r="AD512" s="6"/>
    </row>
    <row r="513" spans="1:30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246"/>
      <c r="M513" s="246"/>
      <c r="N513" s="246"/>
      <c r="O513" s="246"/>
      <c r="P513" s="246"/>
      <c r="Q513" s="246"/>
      <c r="R513" s="246"/>
      <c r="S513" s="246"/>
      <c r="T513" s="246"/>
      <c r="U513" s="246"/>
      <c r="V513" s="246"/>
      <c r="W513" s="246"/>
      <c r="X513" s="246"/>
      <c r="Y513" s="246"/>
      <c r="Z513" s="6"/>
      <c r="AA513" s="6"/>
      <c r="AB513" s="6"/>
      <c r="AC513" s="6"/>
      <c r="AD513" s="6"/>
    </row>
    <row r="514" spans="1:30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246"/>
      <c r="M514" s="246"/>
      <c r="N514" s="246"/>
      <c r="O514" s="246"/>
      <c r="P514" s="246"/>
      <c r="Q514" s="246"/>
      <c r="R514" s="246"/>
      <c r="S514" s="246"/>
      <c r="T514" s="246"/>
      <c r="U514" s="246"/>
      <c r="V514" s="246"/>
      <c r="W514" s="246"/>
      <c r="X514" s="246"/>
      <c r="Y514" s="246"/>
      <c r="Z514" s="6"/>
      <c r="AA514" s="6"/>
      <c r="AB514" s="6"/>
      <c r="AC514" s="6"/>
      <c r="AD514" s="6"/>
    </row>
    <row r="515" spans="1:30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246"/>
      <c r="M515" s="246"/>
      <c r="N515" s="246"/>
      <c r="O515" s="246"/>
      <c r="P515" s="246"/>
      <c r="Q515" s="246"/>
      <c r="R515" s="246"/>
      <c r="S515" s="246"/>
      <c r="T515" s="246"/>
      <c r="U515" s="246"/>
      <c r="V515" s="246"/>
      <c r="W515" s="246"/>
      <c r="X515" s="246"/>
      <c r="Y515" s="246"/>
      <c r="Z515" s="6"/>
      <c r="AA515" s="6"/>
      <c r="AB515" s="6"/>
      <c r="AC515" s="6"/>
      <c r="AD515" s="6"/>
    </row>
    <row r="516" spans="1:30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246"/>
      <c r="M516" s="246"/>
      <c r="N516" s="246"/>
      <c r="O516" s="246"/>
      <c r="P516" s="246"/>
      <c r="Q516" s="246"/>
      <c r="R516" s="246"/>
      <c r="S516" s="246"/>
      <c r="T516" s="246"/>
      <c r="U516" s="246"/>
      <c r="V516" s="246"/>
      <c r="W516" s="246"/>
      <c r="X516" s="246"/>
      <c r="Y516" s="246"/>
      <c r="Z516" s="6"/>
      <c r="AA516" s="6"/>
      <c r="AB516" s="6"/>
      <c r="AC516" s="6"/>
      <c r="AD516" s="6"/>
    </row>
    <row r="517" spans="1:30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246"/>
      <c r="M517" s="246"/>
      <c r="N517" s="246"/>
      <c r="O517" s="246"/>
      <c r="P517" s="246"/>
      <c r="Q517" s="246"/>
      <c r="R517" s="246"/>
      <c r="S517" s="246"/>
      <c r="T517" s="246"/>
      <c r="U517" s="246"/>
      <c r="V517" s="246"/>
      <c r="W517" s="246"/>
      <c r="X517" s="246"/>
      <c r="Y517" s="246"/>
      <c r="Z517" s="6"/>
      <c r="AA517" s="6"/>
      <c r="AB517" s="6"/>
      <c r="AC517" s="6"/>
      <c r="AD517" s="6"/>
    </row>
    <row r="518" spans="1:30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246"/>
      <c r="M518" s="246"/>
      <c r="N518" s="246"/>
      <c r="O518" s="246"/>
      <c r="P518" s="246"/>
      <c r="Q518" s="246"/>
      <c r="R518" s="246"/>
      <c r="S518" s="246"/>
      <c r="T518" s="246"/>
      <c r="U518" s="246"/>
      <c r="V518" s="246"/>
      <c r="W518" s="246"/>
      <c r="X518" s="246"/>
      <c r="Y518" s="246"/>
      <c r="Z518" s="6"/>
      <c r="AA518" s="6"/>
      <c r="AB518" s="6"/>
      <c r="AC518" s="6"/>
      <c r="AD518" s="6"/>
    </row>
    <row r="519" spans="1:30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246"/>
      <c r="M519" s="246"/>
      <c r="N519" s="246"/>
      <c r="O519" s="246"/>
      <c r="P519" s="246"/>
      <c r="Q519" s="246"/>
      <c r="R519" s="246"/>
      <c r="S519" s="246"/>
      <c r="T519" s="246"/>
      <c r="U519" s="246"/>
      <c r="V519" s="246"/>
      <c r="W519" s="246"/>
      <c r="X519" s="246"/>
      <c r="Y519" s="246"/>
      <c r="Z519" s="6"/>
      <c r="AA519" s="6"/>
      <c r="AB519" s="6"/>
      <c r="AC519" s="6"/>
      <c r="AD519" s="6"/>
    </row>
    <row r="520" spans="1:30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246"/>
      <c r="M520" s="246"/>
      <c r="N520" s="246"/>
      <c r="O520" s="246"/>
      <c r="P520" s="246"/>
      <c r="Q520" s="246"/>
      <c r="R520" s="246"/>
      <c r="S520" s="246"/>
      <c r="T520" s="246"/>
      <c r="U520" s="246"/>
      <c r="V520" s="246"/>
      <c r="W520" s="246"/>
      <c r="X520" s="246"/>
      <c r="Y520" s="246"/>
      <c r="Z520" s="6"/>
      <c r="AA520" s="6"/>
      <c r="AB520" s="6"/>
      <c r="AC520" s="6"/>
      <c r="AD520" s="6"/>
    </row>
    <row r="521" spans="1:30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246"/>
      <c r="M521" s="246"/>
      <c r="N521" s="246"/>
      <c r="O521" s="246"/>
      <c r="P521" s="246"/>
      <c r="Q521" s="246"/>
      <c r="R521" s="246"/>
      <c r="S521" s="246"/>
      <c r="T521" s="246"/>
      <c r="U521" s="246"/>
      <c r="V521" s="246"/>
      <c r="W521" s="246"/>
      <c r="X521" s="246"/>
      <c r="Y521" s="246"/>
      <c r="Z521" s="6"/>
      <c r="AA521" s="6"/>
      <c r="AB521" s="6"/>
      <c r="AC521" s="6"/>
      <c r="AD521" s="6"/>
    </row>
    <row r="522" spans="1:30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246"/>
      <c r="M522" s="246"/>
      <c r="N522" s="246"/>
      <c r="O522" s="246"/>
      <c r="P522" s="246"/>
      <c r="Q522" s="246"/>
      <c r="R522" s="246"/>
      <c r="S522" s="246"/>
      <c r="T522" s="246"/>
      <c r="U522" s="246"/>
      <c r="V522" s="246"/>
      <c r="W522" s="246"/>
      <c r="X522" s="246"/>
      <c r="Y522" s="246"/>
      <c r="Z522" s="6"/>
      <c r="AA522" s="6"/>
      <c r="AB522" s="6"/>
      <c r="AC522" s="6"/>
      <c r="AD522" s="6"/>
    </row>
    <row r="523" spans="1:30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246"/>
      <c r="M523" s="246"/>
      <c r="N523" s="246"/>
      <c r="O523" s="246"/>
      <c r="P523" s="246"/>
      <c r="Q523" s="246"/>
      <c r="R523" s="246"/>
      <c r="S523" s="246"/>
      <c r="T523" s="246"/>
      <c r="U523" s="246"/>
      <c r="V523" s="246"/>
      <c r="W523" s="246"/>
      <c r="X523" s="246"/>
      <c r="Y523" s="246"/>
      <c r="Z523" s="6"/>
      <c r="AA523" s="6"/>
      <c r="AB523" s="6"/>
      <c r="AC523" s="6"/>
      <c r="AD523" s="6"/>
    </row>
    <row r="524" spans="1:30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246"/>
      <c r="M524" s="246"/>
      <c r="N524" s="246"/>
      <c r="O524" s="246"/>
      <c r="P524" s="246"/>
      <c r="Q524" s="246"/>
      <c r="R524" s="246"/>
      <c r="S524" s="246"/>
      <c r="T524" s="246"/>
      <c r="U524" s="246"/>
      <c r="V524" s="246"/>
      <c r="W524" s="246"/>
      <c r="X524" s="246"/>
      <c r="Y524" s="246"/>
      <c r="Z524" s="6"/>
      <c r="AA524" s="6"/>
      <c r="AB524" s="6"/>
      <c r="AC524" s="6"/>
      <c r="AD524" s="6"/>
    </row>
    <row r="525" spans="1:30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246"/>
      <c r="M525" s="246"/>
      <c r="N525" s="246"/>
      <c r="O525" s="246"/>
      <c r="P525" s="246"/>
      <c r="Q525" s="246"/>
      <c r="R525" s="246"/>
      <c r="S525" s="246"/>
      <c r="T525" s="246"/>
      <c r="U525" s="246"/>
      <c r="V525" s="246"/>
      <c r="W525" s="246"/>
      <c r="X525" s="246"/>
      <c r="Y525" s="246"/>
      <c r="Z525" s="6"/>
      <c r="AA525" s="6"/>
      <c r="AB525" s="6"/>
      <c r="AC525" s="6"/>
      <c r="AD525" s="6"/>
    </row>
    <row r="526" spans="1:30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246"/>
      <c r="M526" s="246"/>
      <c r="N526" s="246"/>
      <c r="O526" s="246"/>
      <c r="P526" s="246"/>
      <c r="Q526" s="246"/>
      <c r="R526" s="246"/>
      <c r="S526" s="246"/>
      <c r="T526" s="246"/>
      <c r="U526" s="246"/>
      <c r="V526" s="246"/>
      <c r="W526" s="246"/>
      <c r="X526" s="246"/>
      <c r="Y526" s="246"/>
      <c r="Z526" s="6"/>
      <c r="AA526" s="6"/>
      <c r="AB526" s="6"/>
      <c r="AC526" s="6"/>
      <c r="AD526" s="6"/>
    </row>
    <row r="527" spans="1:30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246"/>
      <c r="M527" s="246"/>
      <c r="N527" s="246"/>
      <c r="O527" s="246"/>
      <c r="P527" s="246"/>
      <c r="Q527" s="246"/>
      <c r="R527" s="246"/>
      <c r="S527" s="246"/>
      <c r="T527" s="246"/>
      <c r="U527" s="246"/>
      <c r="V527" s="246"/>
      <c r="W527" s="246"/>
      <c r="X527" s="246"/>
      <c r="Y527" s="246"/>
      <c r="Z527" s="6"/>
      <c r="AA527" s="6"/>
      <c r="AB527" s="6"/>
      <c r="AC527" s="6"/>
      <c r="AD527" s="6"/>
    </row>
    <row r="528" spans="1:30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246"/>
      <c r="M528" s="246"/>
      <c r="N528" s="246"/>
      <c r="O528" s="246"/>
      <c r="P528" s="246"/>
      <c r="Q528" s="246"/>
      <c r="R528" s="246"/>
      <c r="S528" s="246"/>
      <c r="T528" s="246"/>
      <c r="U528" s="246"/>
      <c r="V528" s="246"/>
      <c r="W528" s="246"/>
      <c r="X528" s="246"/>
      <c r="Y528" s="246"/>
      <c r="Z528" s="6"/>
      <c r="AA528" s="6"/>
      <c r="AB528" s="6"/>
      <c r="AC528" s="6"/>
      <c r="AD528" s="6"/>
    </row>
    <row r="529" spans="1:30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246"/>
      <c r="M529" s="246"/>
      <c r="N529" s="246"/>
      <c r="O529" s="246"/>
      <c r="P529" s="246"/>
      <c r="Q529" s="246"/>
      <c r="R529" s="246"/>
      <c r="S529" s="246"/>
      <c r="T529" s="246"/>
      <c r="U529" s="246"/>
      <c r="V529" s="246"/>
      <c r="W529" s="246"/>
      <c r="X529" s="246"/>
      <c r="Y529" s="246"/>
      <c r="Z529" s="6"/>
      <c r="AA529" s="6"/>
      <c r="AB529" s="6"/>
      <c r="AC529" s="6"/>
      <c r="AD529" s="6"/>
    </row>
    <row r="530" spans="1:30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246"/>
      <c r="M530" s="246"/>
      <c r="N530" s="246"/>
      <c r="O530" s="246"/>
      <c r="P530" s="246"/>
      <c r="Q530" s="246"/>
      <c r="R530" s="246"/>
      <c r="S530" s="246"/>
      <c r="T530" s="246"/>
      <c r="U530" s="246"/>
      <c r="V530" s="246"/>
      <c r="W530" s="246"/>
      <c r="X530" s="246"/>
      <c r="Y530" s="246"/>
      <c r="Z530" s="6"/>
      <c r="AA530" s="6"/>
      <c r="AB530" s="6"/>
      <c r="AC530" s="6"/>
      <c r="AD530" s="6"/>
    </row>
    <row r="531" spans="1:30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246"/>
      <c r="M531" s="246"/>
      <c r="N531" s="246"/>
      <c r="O531" s="246"/>
      <c r="P531" s="246"/>
      <c r="Q531" s="246"/>
      <c r="R531" s="246"/>
      <c r="S531" s="246"/>
      <c r="T531" s="246"/>
      <c r="U531" s="246"/>
      <c r="V531" s="246"/>
      <c r="W531" s="246"/>
      <c r="X531" s="246"/>
      <c r="Y531" s="246"/>
      <c r="Z531" s="6"/>
      <c r="AA531" s="6"/>
      <c r="AB531" s="6"/>
      <c r="AC531" s="6"/>
      <c r="AD531" s="6"/>
    </row>
    <row r="532" spans="1:30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246"/>
      <c r="M532" s="246"/>
      <c r="N532" s="246"/>
      <c r="O532" s="246"/>
      <c r="P532" s="246"/>
      <c r="Q532" s="246"/>
      <c r="R532" s="246"/>
      <c r="S532" s="246"/>
      <c r="T532" s="246"/>
      <c r="U532" s="246"/>
      <c r="V532" s="246"/>
      <c r="W532" s="246"/>
      <c r="X532" s="246"/>
      <c r="Y532" s="246"/>
      <c r="Z532" s="6"/>
      <c r="AA532" s="6"/>
      <c r="AB532" s="6"/>
      <c r="AC532" s="6"/>
      <c r="AD532" s="6"/>
    </row>
    <row r="533" spans="1:30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246"/>
      <c r="M533" s="246"/>
      <c r="N533" s="246"/>
      <c r="O533" s="246"/>
      <c r="P533" s="246"/>
      <c r="Q533" s="246"/>
      <c r="R533" s="246"/>
      <c r="S533" s="246"/>
      <c r="T533" s="246"/>
      <c r="U533" s="246"/>
      <c r="V533" s="246"/>
      <c r="W533" s="246"/>
      <c r="X533" s="246"/>
      <c r="Y533" s="246"/>
      <c r="Z533" s="6"/>
      <c r="AA533" s="6"/>
      <c r="AB533" s="6"/>
      <c r="AC533" s="6"/>
      <c r="AD533" s="6"/>
    </row>
    <row r="534" spans="1:30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246"/>
      <c r="M534" s="246"/>
      <c r="N534" s="246"/>
      <c r="O534" s="246"/>
      <c r="P534" s="246"/>
      <c r="Q534" s="246"/>
      <c r="R534" s="246"/>
      <c r="S534" s="246"/>
      <c r="T534" s="246"/>
      <c r="U534" s="246"/>
      <c r="V534" s="246"/>
      <c r="W534" s="246"/>
      <c r="X534" s="246"/>
      <c r="Y534" s="246"/>
      <c r="Z534" s="6"/>
      <c r="AA534" s="6"/>
      <c r="AB534" s="6"/>
      <c r="AC534" s="6"/>
      <c r="AD534" s="6"/>
    </row>
    <row r="535" spans="1:30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246"/>
      <c r="M535" s="246"/>
      <c r="N535" s="246"/>
      <c r="O535" s="246"/>
      <c r="P535" s="246"/>
      <c r="Q535" s="246"/>
      <c r="R535" s="246"/>
      <c r="S535" s="246"/>
      <c r="T535" s="246"/>
      <c r="U535" s="246"/>
      <c r="V535" s="246"/>
      <c r="W535" s="246"/>
      <c r="X535" s="246"/>
      <c r="Y535" s="246"/>
      <c r="Z535" s="6"/>
      <c r="AA535" s="6"/>
      <c r="AB535" s="6"/>
      <c r="AC535" s="6"/>
      <c r="AD535" s="6"/>
    </row>
    <row r="536" spans="1:30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246"/>
      <c r="M536" s="246"/>
      <c r="N536" s="246"/>
      <c r="O536" s="246"/>
      <c r="P536" s="246"/>
      <c r="Q536" s="246"/>
      <c r="R536" s="246"/>
      <c r="S536" s="246"/>
      <c r="T536" s="246"/>
      <c r="U536" s="246"/>
      <c r="V536" s="246"/>
      <c r="W536" s="246"/>
      <c r="X536" s="246"/>
      <c r="Y536" s="246"/>
      <c r="Z536" s="6"/>
      <c r="AA536" s="6"/>
      <c r="AB536" s="6"/>
      <c r="AC536" s="6"/>
      <c r="AD536" s="6"/>
    </row>
    <row r="537" spans="1:30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246"/>
      <c r="M537" s="246"/>
      <c r="N537" s="246"/>
      <c r="O537" s="246"/>
      <c r="P537" s="246"/>
      <c r="Q537" s="246"/>
      <c r="R537" s="246"/>
      <c r="S537" s="246"/>
      <c r="T537" s="246"/>
      <c r="U537" s="246"/>
      <c r="V537" s="246"/>
      <c r="W537" s="246"/>
      <c r="X537" s="246"/>
      <c r="Y537" s="246"/>
      <c r="Z537" s="6"/>
      <c r="AA537" s="6"/>
      <c r="AB537" s="6"/>
      <c r="AC537" s="6"/>
      <c r="AD537" s="6"/>
    </row>
    <row r="538" spans="1:30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246"/>
      <c r="M538" s="246"/>
      <c r="N538" s="246"/>
      <c r="O538" s="246"/>
      <c r="P538" s="246"/>
      <c r="Q538" s="246"/>
      <c r="R538" s="246"/>
      <c r="S538" s="246"/>
      <c r="T538" s="246"/>
      <c r="U538" s="246"/>
      <c r="V538" s="246"/>
      <c r="W538" s="246"/>
      <c r="X538" s="246"/>
      <c r="Y538" s="246"/>
      <c r="Z538" s="6"/>
      <c r="AA538" s="6"/>
      <c r="AB538" s="6"/>
      <c r="AC538" s="6"/>
      <c r="AD538" s="6"/>
    </row>
    <row r="539" spans="1:30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246"/>
      <c r="M539" s="246"/>
      <c r="N539" s="246"/>
      <c r="O539" s="246"/>
      <c r="P539" s="246"/>
      <c r="Q539" s="246"/>
      <c r="R539" s="246"/>
      <c r="S539" s="246"/>
      <c r="T539" s="246"/>
      <c r="U539" s="246"/>
      <c r="V539" s="246"/>
      <c r="W539" s="246"/>
      <c r="X539" s="246"/>
      <c r="Y539" s="246"/>
      <c r="Z539" s="6"/>
      <c r="AA539" s="6"/>
      <c r="AB539" s="6"/>
      <c r="AC539" s="6"/>
      <c r="AD539" s="6"/>
    </row>
    <row r="540" spans="1:30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246"/>
      <c r="M540" s="246"/>
      <c r="N540" s="246"/>
      <c r="O540" s="246"/>
      <c r="P540" s="246"/>
      <c r="Q540" s="246"/>
      <c r="R540" s="246"/>
      <c r="S540" s="246"/>
      <c r="T540" s="246"/>
      <c r="U540" s="246"/>
      <c r="V540" s="246"/>
      <c r="W540" s="246"/>
      <c r="X540" s="246"/>
      <c r="Y540" s="246"/>
      <c r="Z540" s="6"/>
      <c r="AA540" s="6"/>
      <c r="AB540" s="6"/>
      <c r="AC540" s="6"/>
      <c r="AD540" s="6"/>
    </row>
    <row r="541" spans="1:30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246"/>
      <c r="M541" s="246"/>
      <c r="N541" s="246"/>
      <c r="O541" s="246"/>
      <c r="P541" s="246"/>
      <c r="Q541" s="246"/>
      <c r="R541" s="246"/>
      <c r="S541" s="246"/>
      <c r="T541" s="246"/>
      <c r="U541" s="246"/>
      <c r="V541" s="246"/>
      <c r="W541" s="246"/>
      <c r="X541" s="246"/>
      <c r="Y541" s="246"/>
      <c r="Z541" s="6"/>
      <c r="AA541" s="6"/>
      <c r="AB541" s="6"/>
      <c r="AC541" s="6"/>
      <c r="AD541" s="6"/>
    </row>
    <row r="542" spans="1:30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246"/>
      <c r="M542" s="246"/>
      <c r="N542" s="246"/>
      <c r="O542" s="246"/>
      <c r="P542" s="246"/>
      <c r="Q542" s="246"/>
      <c r="R542" s="246"/>
      <c r="S542" s="246"/>
      <c r="T542" s="246"/>
      <c r="U542" s="246"/>
      <c r="V542" s="246"/>
      <c r="W542" s="246"/>
      <c r="X542" s="246"/>
      <c r="Y542" s="246"/>
      <c r="Z542" s="6"/>
      <c r="AA542" s="6"/>
      <c r="AB542" s="6"/>
      <c r="AC542" s="6"/>
      <c r="AD542" s="6"/>
    </row>
    <row r="543" spans="1:30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246"/>
      <c r="M543" s="246"/>
      <c r="N543" s="246"/>
      <c r="O543" s="246"/>
      <c r="P543" s="246"/>
      <c r="Q543" s="246"/>
      <c r="R543" s="246"/>
      <c r="S543" s="246"/>
      <c r="T543" s="246"/>
      <c r="U543" s="246"/>
      <c r="V543" s="246"/>
      <c r="W543" s="246"/>
      <c r="X543" s="246"/>
      <c r="Y543" s="246"/>
      <c r="Z543" s="6"/>
      <c r="AA543" s="6"/>
      <c r="AB543" s="6"/>
      <c r="AC543" s="6"/>
      <c r="AD543" s="6"/>
    </row>
    <row r="544" spans="1:30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246"/>
      <c r="M544" s="246"/>
      <c r="N544" s="246"/>
      <c r="O544" s="246"/>
      <c r="P544" s="246"/>
      <c r="Q544" s="246"/>
      <c r="R544" s="246"/>
      <c r="S544" s="246"/>
      <c r="T544" s="246"/>
      <c r="U544" s="246"/>
      <c r="V544" s="246"/>
      <c r="W544" s="246"/>
      <c r="X544" s="246"/>
      <c r="Y544" s="246"/>
      <c r="Z544" s="6"/>
      <c r="AA544" s="6"/>
      <c r="AB544" s="6"/>
      <c r="AC544" s="6"/>
      <c r="AD544" s="6"/>
    </row>
    <row r="545" spans="1:30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246"/>
      <c r="M545" s="246"/>
      <c r="N545" s="246"/>
      <c r="O545" s="246"/>
      <c r="P545" s="246"/>
      <c r="Q545" s="246"/>
      <c r="R545" s="246"/>
      <c r="S545" s="246"/>
      <c r="T545" s="246"/>
      <c r="U545" s="246"/>
      <c r="V545" s="246"/>
      <c r="W545" s="246"/>
      <c r="X545" s="246"/>
      <c r="Y545" s="246"/>
      <c r="Z545" s="6"/>
      <c r="AA545" s="6"/>
      <c r="AB545" s="6"/>
      <c r="AC545" s="6"/>
      <c r="AD545" s="6"/>
    </row>
    <row r="546" spans="1:30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246"/>
      <c r="M546" s="246"/>
      <c r="N546" s="246"/>
      <c r="O546" s="246"/>
      <c r="P546" s="246"/>
      <c r="Q546" s="246"/>
      <c r="R546" s="246"/>
      <c r="S546" s="246"/>
      <c r="T546" s="246"/>
      <c r="U546" s="246"/>
      <c r="V546" s="246"/>
      <c r="W546" s="246"/>
      <c r="X546" s="246"/>
      <c r="Y546" s="246"/>
      <c r="Z546" s="6"/>
      <c r="AA546" s="6"/>
      <c r="AB546" s="6"/>
      <c r="AC546" s="6"/>
      <c r="AD546" s="6"/>
    </row>
    <row r="547" spans="1:30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246"/>
      <c r="M547" s="246"/>
      <c r="N547" s="246"/>
      <c r="O547" s="246"/>
      <c r="P547" s="246"/>
      <c r="Q547" s="246"/>
      <c r="R547" s="246"/>
      <c r="S547" s="246"/>
      <c r="T547" s="246"/>
      <c r="U547" s="246"/>
      <c r="V547" s="246"/>
      <c r="W547" s="246"/>
      <c r="X547" s="246"/>
      <c r="Y547" s="246"/>
      <c r="Z547" s="6"/>
      <c r="AA547" s="6"/>
      <c r="AB547" s="6"/>
      <c r="AC547" s="6"/>
      <c r="AD547" s="6"/>
    </row>
    <row r="548" spans="1:30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246"/>
      <c r="M548" s="246"/>
      <c r="N548" s="246"/>
      <c r="O548" s="246"/>
      <c r="P548" s="246"/>
      <c r="Q548" s="246"/>
      <c r="R548" s="246"/>
      <c r="S548" s="246"/>
      <c r="T548" s="246"/>
      <c r="U548" s="246"/>
      <c r="V548" s="246"/>
      <c r="W548" s="246"/>
      <c r="X548" s="246"/>
      <c r="Y548" s="246"/>
      <c r="Z548" s="6"/>
      <c r="AA548" s="6"/>
      <c r="AB548" s="6"/>
      <c r="AC548" s="6"/>
      <c r="AD548" s="6"/>
    </row>
    <row r="549" spans="1:30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246"/>
      <c r="M549" s="246"/>
      <c r="N549" s="246"/>
      <c r="O549" s="246"/>
      <c r="P549" s="246"/>
      <c r="Q549" s="246"/>
      <c r="R549" s="246"/>
      <c r="S549" s="246"/>
      <c r="T549" s="246"/>
      <c r="U549" s="246"/>
      <c r="V549" s="246"/>
      <c r="W549" s="246"/>
      <c r="X549" s="246"/>
      <c r="Y549" s="246"/>
      <c r="Z549" s="6"/>
      <c r="AA549" s="6"/>
      <c r="AB549" s="6"/>
      <c r="AC549" s="6"/>
      <c r="AD549" s="6"/>
    </row>
    <row r="550" spans="1:30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246"/>
      <c r="M550" s="246"/>
      <c r="N550" s="246"/>
      <c r="O550" s="246"/>
      <c r="P550" s="246"/>
      <c r="Q550" s="246"/>
      <c r="R550" s="246"/>
      <c r="S550" s="246"/>
      <c r="T550" s="246"/>
      <c r="U550" s="246"/>
      <c r="V550" s="246"/>
      <c r="W550" s="246"/>
      <c r="X550" s="246"/>
      <c r="Y550" s="246"/>
      <c r="Z550" s="6"/>
      <c r="AA550" s="6"/>
      <c r="AB550" s="6"/>
      <c r="AC550" s="6"/>
      <c r="AD550" s="6"/>
    </row>
    <row r="551" spans="1:30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246"/>
      <c r="M551" s="246"/>
      <c r="N551" s="246"/>
      <c r="O551" s="246"/>
      <c r="P551" s="246"/>
      <c r="Q551" s="246"/>
      <c r="R551" s="246"/>
      <c r="S551" s="246"/>
      <c r="T551" s="246"/>
      <c r="U551" s="246"/>
      <c r="V551" s="246"/>
      <c r="W551" s="246"/>
      <c r="X551" s="246"/>
      <c r="Y551" s="246"/>
      <c r="Z551" s="6"/>
      <c r="AA551" s="6"/>
      <c r="AB551" s="6"/>
      <c r="AC551" s="6"/>
      <c r="AD551" s="6"/>
    </row>
    <row r="552" spans="1:30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246"/>
      <c r="M552" s="246"/>
      <c r="N552" s="246"/>
      <c r="O552" s="246"/>
      <c r="P552" s="246"/>
      <c r="Q552" s="246"/>
      <c r="R552" s="246"/>
      <c r="S552" s="246"/>
      <c r="T552" s="246"/>
      <c r="U552" s="246"/>
      <c r="V552" s="246"/>
      <c r="W552" s="246"/>
      <c r="X552" s="246"/>
      <c r="Y552" s="246"/>
      <c r="Z552" s="6"/>
      <c r="AA552" s="6"/>
      <c r="AB552" s="6"/>
      <c r="AC552" s="6"/>
      <c r="AD552" s="6"/>
    </row>
    <row r="553" spans="1:30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246"/>
      <c r="M553" s="246"/>
      <c r="N553" s="246"/>
      <c r="O553" s="246"/>
      <c r="P553" s="246"/>
      <c r="Q553" s="246"/>
      <c r="R553" s="246"/>
      <c r="S553" s="246"/>
      <c r="T553" s="246"/>
      <c r="U553" s="246"/>
      <c r="V553" s="246"/>
      <c r="W553" s="246"/>
      <c r="X553" s="246"/>
      <c r="Y553" s="246"/>
      <c r="Z553" s="6"/>
      <c r="AA553" s="6"/>
      <c r="AB553" s="6"/>
      <c r="AC553" s="6"/>
      <c r="AD553" s="6"/>
    </row>
    <row r="554" spans="1:30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246"/>
      <c r="M554" s="246"/>
      <c r="N554" s="246"/>
      <c r="O554" s="246"/>
      <c r="P554" s="246"/>
      <c r="Q554" s="246"/>
      <c r="R554" s="246"/>
      <c r="S554" s="246"/>
      <c r="T554" s="246"/>
      <c r="U554" s="246"/>
      <c r="V554" s="246"/>
      <c r="W554" s="246"/>
      <c r="X554" s="246"/>
      <c r="Y554" s="246"/>
      <c r="Z554" s="6"/>
      <c r="AA554" s="6"/>
      <c r="AB554" s="6"/>
      <c r="AC554" s="6"/>
      <c r="AD554" s="6"/>
    </row>
    <row r="555" spans="1:30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246"/>
      <c r="M555" s="246"/>
      <c r="N555" s="246"/>
      <c r="O555" s="246"/>
      <c r="P555" s="246"/>
      <c r="Q555" s="246"/>
      <c r="R555" s="246"/>
      <c r="S555" s="246"/>
      <c r="T555" s="246"/>
      <c r="U555" s="246"/>
      <c r="V555" s="246"/>
      <c r="W555" s="246"/>
      <c r="X555" s="246"/>
      <c r="Y555" s="246"/>
      <c r="Z555" s="6"/>
      <c r="AA555" s="6"/>
      <c r="AB555" s="6"/>
      <c r="AC555" s="6"/>
      <c r="AD555" s="6"/>
    </row>
    <row r="556" spans="1:30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246"/>
      <c r="M556" s="246"/>
      <c r="N556" s="246"/>
      <c r="O556" s="246"/>
      <c r="P556" s="246"/>
      <c r="Q556" s="246"/>
      <c r="R556" s="246"/>
      <c r="S556" s="246"/>
      <c r="T556" s="246"/>
      <c r="U556" s="246"/>
      <c r="V556" s="246"/>
      <c r="W556" s="246"/>
      <c r="X556" s="246"/>
      <c r="Y556" s="246"/>
      <c r="Z556" s="6"/>
      <c r="AA556" s="6"/>
      <c r="AB556" s="6"/>
      <c r="AC556" s="6"/>
      <c r="AD556" s="6"/>
    </row>
    <row r="557" spans="1:30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246"/>
      <c r="M557" s="246"/>
      <c r="N557" s="246"/>
      <c r="O557" s="246"/>
      <c r="P557" s="246"/>
      <c r="Q557" s="246"/>
      <c r="R557" s="246"/>
      <c r="S557" s="246"/>
      <c r="T557" s="246"/>
      <c r="U557" s="246"/>
      <c r="V557" s="246"/>
      <c r="W557" s="246"/>
      <c r="X557" s="246"/>
      <c r="Y557" s="246"/>
      <c r="Z557" s="6"/>
      <c r="AA557" s="6"/>
      <c r="AB557" s="6"/>
      <c r="AC557" s="6"/>
      <c r="AD557" s="6"/>
    </row>
    <row r="558" spans="1:30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246"/>
      <c r="M558" s="246"/>
      <c r="N558" s="246"/>
      <c r="O558" s="246"/>
      <c r="P558" s="246"/>
      <c r="Q558" s="246"/>
      <c r="R558" s="246"/>
      <c r="S558" s="246"/>
      <c r="T558" s="246"/>
      <c r="U558" s="246"/>
      <c r="V558" s="246"/>
      <c r="W558" s="246"/>
      <c r="X558" s="246"/>
      <c r="Y558" s="246"/>
      <c r="Z558" s="6"/>
      <c r="AA558" s="6"/>
      <c r="AB558" s="6"/>
      <c r="AC558" s="6"/>
      <c r="AD558" s="6"/>
    </row>
    <row r="559" spans="1:30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246"/>
      <c r="M559" s="246"/>
      <c r="N559" s="246"/>
      <c r="O559" s="246"/>
      <c r="P559" s="246"/>
      <c r="Q559" s="246"/>
      <c r="R559" s="246"/>
      <c r="S559" s="246"/>
      <c r="T559" s="246"/>
      <c r="U559" s="246"/>
      <c r="V559" s="246"/>
      <c r="W559" s="246"/>
      <c r="X559" s="246"/>
      <c r="Y559" s="246"/>
      <c r="Z559" s="6"/>
      <c r="AA559" s="6"/>
      <c r="AB559" s="6"/>
      <c r="AC559" s="6"/>
      <c r="AD559" s="6"/>
    </row>
    <row r="560" spans="1:30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246"/>
      <c r="M560" s="246"/>
      <c r="N560" s="246"/>
      <c r="O560" s="246"/>
      <c r="P560" s="246"/>
      <c r="Q560" s="246"/>
      <c r="R560" s="246"/>
      <c r="S560" s="246"/>
      <c r="T560" s="246"/>
      <c r="U560" s="246"/>
      <c r="V560" s="246"/>
      <c r="W560" s="246"/>
      <c r="X560" s="246"/>
      <c r="Y560" s="246"/>
      <c r="Z560" s="6"/>
      <c r="AA560" s="6"/>
      <c r="AB560" s="6"/>
      <c r="AC560" s="6"/>
      <c r="AD560" s="6"/>
    </row>
    <row r="561" spans="1:30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246"/>
      <c r="M561" s="246"/>
      <c r="N561" s="246"/>
      <c r="O561" s="246"/>
      <c r="P561" s="246"/>
      <c r="Q561" s="246"/>
      <c r="R561" s="246"/>
      <c r="S561" s="246"/>
      <c r="T561" s="246"/>
      <c r="U561" s="246"/>
      <c r="V561" s="246"/>
      <c r="W561" s="246"/>
      <c r="X561" s="246"/>
      <c r="Y561" s="246"/>
      <c r="Z561" s="6"/>
      <c r="AA561" s="6"/>
      <c r="AB561" s="6"/>
      <c r="AC561" s="6"/>
      <c r="AD561" s="6"/>
    </row>
    <row r="562" spans="1:30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246"/>
      <c r="M562" s="246"/>
      <c r="N562" s="246"/>
      <c r="O562" s="246"/>
      <c r="P562" s="246"/>
      <c r="Q562" s="246"/>
      <c r="R562" s="246"/>
      <c r="S562" s="246"/>
      <c r="T562" s="246"/>
      <c r="U562" s="246"/>
      <c r="V562" s="246"/>
      <c r="W562" s="246"/>
      <c r="X562" s="246"/>
      <c r="Y562" s="246"/>
      <c r="Z562" s="6"/>
      <c r="AA562" s="6"/>
      <c r="AB562" s="6"/>
      <c r="AC562" s="6"/>
      <c r="AD562" s="6"/>
    </row>
    <row r="563" spans="1:30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246"/>
      <c r="M563" s="246"/>
      <c r="N563" s="246"/>
      <c r="O563" s="246"/>
      <c r="P563" s="246"/>
      <c r="Q563" s="246"/>
      <c r="R563" s="246"/>
      <c r="S563" s="246"/>
      <c r="T563" s="246"/>
      <c r="U563" s="246"/>
      <c r="V563" s="246"/>
      <c r="W563" s="246"/>
      <c r="X563" s="246"/>
      <c r="Y563" s="246"/>
      <c r="Z563" s="6"/>
      <c r="AA563" s="6"/>
      <c r="AB563" s="6"/>
      <c r="AC563" s="6"/>
      <c r="AD563" s="6"/>
    </row>
    <row r="564" spans="1:30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246"/>
      <c r="M564" s="246"/>
      <c r="N564" s="246"/>
      <c r="O564" s="246"/>
      <c r="P564" s="246"/>
      <c r="Q564" s="246"/>
      <c r="R564" s="246"/>
      <c r="S564" s="246"/>
      <c r="T564" s="246"/>
      <c r="U564" s="246"/>
      <c r="V564" s="246"/>
      <c r="W564" s="246"/>
      <c r="X564" s="246"/>
      <c r="Y564" s="246"/>
      <c r="Z564" s="6"/>
      <c r="AA564" s="6"/>
      <c r="AB564" s="6"/>
      <c r="AC564" s="6"/>
      <c r="AD564" s="6"/>
    </row>
    <row r="565" spans="1:30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246"/>
      <c r="M565" s="246"/>
      <c r="N565" s="246"/>
      <c r="O565" s="246"/>
      <c r="P565" s="246"/>
      <c r="Q565" s="246"/>
      <c r="R565" s="246"/>
      <c r="S565" s="246"/>
      <c r="T565" s="246"/>
      <c r="U565" s="246"/>
      <c r="V565" s="246"/>
      <c r="W565" s="246"/>
      <c r="X565" s="246"/>
      <c r="Y565" s="246"/>
      <c r="Z565" s="6"/>
      <c r="AA565" s="6"/>
      <c r="AB565" s="6"/>
      <c r="AC565" s="6"/>
      <c r="AD565" s="6"/>
    </row>
    <row r="566" spans="1:30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246"/>
      <c r="M566" s="246"/>
      <c r="N566" s="246"/>
      <c r="O566" s="246"/>
      <c r="P566" s="246"/>
      <c r="Q566" s="246"/>
      <c r="R566" s="246"/>
      <c r="S566" s="246"/>
      <c r="T566" s="246"/>
      <c r="U566" s="246"/>
      <c r="V566" s="246"/>
      <c r="W566" s="246"/>
      <c r="X566" s="246"/>
      <c r="Y566" s="246"/>
      <c r="Z566" s="6"/>
      <c r="AA566" s="6"/>
      <c r="AB566" s="6"/>
      <c r="AC566" s="6"/>
      <c r="AD566" s="6"/>
    </row>
    <row r="567" spans="1:30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246"/>
      <c r="M567" s="246"/>
      <c r="N567" s="246"/>
      <c r="O567" s="246"/>
      <c r="P567" s="246"/>
      <c r="Q567" s="246"/>
      <c r="R567" s="246"/>
      <c r="S567" s="246"/>
      <c r="T567" s="246"/>
      <c r="U567" s="246"/>
      <c r="V567" s="246"/>
      <c r="W567" s="246"/>
      <c r="X567" s="246"/>
      <c r="Y567" s="246"/>
      <c r="Z567" s="6"/>
      <c r="AA567" s="6"/>
      <c r="AB567" s="6"/>
      <c r="AC567" s="6"/>
      <c r="AD567" s="6"/>
    </row>
    <row r="568" spans="1:30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246"/>
      <c r="M568" s="246"/>
      <c r="N568" s="246"/>
      <c r="O568" s="246"/>
      <c r="P568" s="246"/>
      <c r="Q568" s="246"/>
      <c r="R568" s="246"/>
      <c r="S568" s="246"/>
      <c r="T568" s="246"/>
      <c r="U568" s="246"/>
      <c r="V568" s="246"/>
      <c r="W568" s="246"/>
      <c r="X568" s="246"/>
      <c r="Y568" s="246"/>
      <c r="Z568" s="6"/>
      <c r="AA568" s="6"/>
      <c r="AB568" s="6"/>
      <c r="AC568" s="6"/>
      <c r="AD568" s="6"/>
    </row>
    <row r="569" spans="1:30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246"/>
      <c r="M569" s="246"/>
      <c r="N569" s="246"/>
      <c r="O569" s="246"/>
      <c r="P569" s="246"/>
      <c r="Q569" s="246"/>
      <c r="R569" s="246"/>
      <c r="S569" s="246"/>
      <c r="T569" s="246"/>
      <c r="U569" s="246"/>
      <c r="V569" s="246"/>
      <c r="W569" s="246"/>
      <c r="X569" s="246"/>
      <c r="Y569" s="246"/>
      <c r="Z569" s="6"/>
      <c r="AA569" s="6"/>
      <c r="AB569" s="6"/>
      <c r="AC569" s="6"/>
      <c r="AD569" s="6"/>
    </row>
    <row r="570" spans="1:30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246"/>
      <c r="M570" s="246"/>
      <c r="N570" s="246"/>
      <c r="O570" s="246"/>
      <c r="P570" s="246"/>
      <c r="Q570" s="246"/>
      <c r="R570" s="246"/>
      <c r="S570" s="246"/>
      <c r="T570" s="246"/>
      <c r="U570" s="246"/>
      <c r="V570" s="246"/>
      <c r="W570" s="246"/>
      <c r="X570" s="246"/>
      <c r="Y570" s="246"/>
      <c r="Z570" s="6"/>
      <c r="AA570" s="6"/>
      <c r="AB570" s="6"/>
      <c r="AC570" s="6"/>
      <c r="AD570" s="6"/>
    </row>
    <row r="571" spans="1:30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246"/>
      <c r="M571" s="246"/>
      <c r="N571" s="246"/>
      <c r="O571" s="246"/>
      <c r="P571" s="246"/>
      <c r="Q571" s="246"/>
      <c r="R571" s="246"/>
      <c r="S571" s="246"/>
      <c r="T571" s="246"/>
      <c r="U571" s="246"/>
      <c r="V571" s="246"/>
      <c r="W571" s="246"/>
      <c r="X571" s="246"/>
      <c r="Y571" s="246"/>
      <c r="Z571" s="6"/>
      <c r="AA571" s="6"/>
      <c r="AB571" s="6"/>
      <c r="AC571" s="6"/>
      <c r="AD571" s="6"/>
    </row>
    <row r="572" spans="1:30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246"/>
      <c r="M572" s="246"/>
      <c r="N572" s="246"/>
      <c r="O572" s="246"/>
      <c r="P572" s="246"/>
      <c r="Q572" s="246"/>
      <c r="R572" s="246"/>
      <c r="S572" s="246"/>
      <c r="T572" s="246"/>
      <c r="U572" s="246"/>
      <c r="V572" s="246"/>
      <c r="W572" s="246"/>
      <c r="X572" s="246"/>
      <c r="Y572" s="246"/>
      <c r="Z572" s="6"/>
      <c r="AA572" s="6"/>
      <c r="AB572" s="6"/>
      <c r="AC572" s="6"/>
      <c r="AD572" s="6"/>
    </row>
    <row r="573" spans="1:30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246"/>
      <c r="M573" s="246"/>
      <c r="N573" s="246"/>
      <c r="O573" s="246"/>
      <c r="P573" s="246"/>
      <c r="Q573" s="246"/>
      <c r="R573" s="246"/>
      <c r="S573" s="246"/>
      <c r="T573" s="246"/>
      <c r="U573" s="246"/>
      <c r="V573" s="246"/>
      <c r="W573" s="246"/>
      <c r="X573" s="246"/>
      <c r="Y573" s="246"/>
      <c r="Z573" s="6"/>
      <c r="AA573" s="6"/>
      <c r="AB573" s="6"/>
      <c r="AC573" s="6"/>
      <c r="AD573" s="6"/>
    </row>
    <row r="574" spans="1:30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246"/>
      <c r="M574" s="246"/>
      <c r="N574" s="246"/>
      <c r="O574" s="246"/>
      <c r="P574" s="246"/>
      <c r="Q574" s="246"/>
      <c r="R574" s="246"/>
      <c r="S574" s="246"/>
      <c r="T574" s="246"/>
      <c r="U574" s="246"/>
      <c r="V574" s="246"/>
      <c r="W574" s="246"/>
      <c r="X574" s="246"/>
      <c r="Y574" s="246"/>
      <c r="Z574" s="6"/>
      <c r="AA574" s="6"/>
      <c r="AB574" s="6"/>
      <c r="AC574" s="6"/>
      <c r="AD574" s="6"/>
    </row>
    <row r="575" spans="1:30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246"/>
      <c r="M575" s="246"/>
      <c r="N575" s="246"/>
      <c r="O575" s="246"/>
      <c r="P575" s="246"/>
      <c r="Q575" s="246"/>
      <c r="R575" s="246"/>
      <c r="S575" s="246"/>
      <c r="T575" s="246"/>
      <c r="U575" s="246"/>
      <c r="V575" s="246"/>
      <c r="W575" s="246"/>
      <c r="X575" s="246"/>
      <c r="Y575" s="246"/>
      <c r="Z575" s="6"/>
      <c r="AA575" s="6"/>
      <c r="AB575" s="6"/>
      <c r="AC575" s="6"/>
      <c r="AD575" s="6"/>
    </row>
    <row r="576" spans="1:30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246"/>
      <c r="M576" s="246"/>
      <c r="N576" s="246"/>
      <c r="O576" s="246"/>
      <c r="P576" s="246"/>
      <c r="Q576" s="246"/>
      <c r="R576" s="246"/>
      <c r="S576" s="246"/>
      <c r="T576" s="246"/>
      <c r="U576" s="246"/>
      <c r="V576" s="246"/>
      <c r="W576" s="246"/>
      <c r="X576" s="246"/>
      <c r="Y576" s="246"/>
      <c r="Z576" s="6"/>
      <c r="AA576" s="6"/>
      <c r="AB576" s="6"/>
      <c r="AC576" s="6"/>
      <c r="AD576" s="6"/>
    </row>
    <row r="577" spans="1:30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246"/>
      <c r="M577" s="246"/>
      <c r="N577" s="246"/>
      <c r="O577" s="246"/>
      <c r="P577" s="246"/>
      <c r="Q577" s="246"/>
      <c r="R577" s="246"/>
      <c r="S577" s="246"/>
      <c r="T577" s="246"/>
      <c r="U577" s="246"/>
      <c r="V577" s="246"/>
      <c r="W577" s="246"/>
      <c r="X577" s="246"/>
      <c r="Y577" s="246"/>
      <c r="Z577" s="6"/>
      <c r="AA577" s="6"/>
      <c r="AB577" s="6"/>
      <c r="AC577" s="6"/>
      <c r="AD577" s="6"/>
    </row>
    <row r="578" spans="1:30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246"/>
      <c r="M578" s="246"/>
      <c r="N578" s="246"/>
      <c r="O578" s="246"/>
      <c r="P578" s="246"/>
      <c r="Q578" s="246"/>
      <c r="R578" s="246"/>
      <c r="S578" s="246"/>
      <c r="T578" s="246"/>
      <c r="U578" s="246"/>
      <c r="V578" s="246"/>
      <c r="W578" s="246"/>
      <c r="X578" s="246"/>
      <c r="Y578" s="246"/>
      <c r="Z578" s="6"/>
      <c r="AA578" s="6"/>
      <c r="AB578" s="6"/>
      <c r="AC578" s="6"/>
      <c r="AD578" s="6"/>
    </row>
    <row r="579" spans="1:30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246"/>
      <c r="M579" s="246"/>
      <c r="N579" s="246"/>
      <c r="O579" s="246"/>
      <c r="P579" s="246"/>
      <c r="Q579" s="246"/>
      <c r="R579" s="246"/>
      <c r="S579" s="246"/>
      <c r="T579" s="246"/>
      <c r="U579" s="246"/>
      <c r="V579" s="246"/>
      <c r="W579" s="246"/>
      <c r="X579" s="246"/>
      <c r="Y579" s="246"/>
      <c r="Z579" s="6"/>
      <c r="AA579" s="6"/>
      <c r="AB579" s="6"/>
      <c r="AC579" s="6"/>
      <c r="AD579" s="6"/>
    </row>
    <row r="580" spans="1:30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246"/>
      <c r="M580" s="246"/>
      <c r="N580" s="246"/>
      <c r="O580" s="246"/>
      <c r="P580" s="246"/>
      <c r="Q580" s="246"/>
      <c r="R580" s="246"/>
      <c r="S580" s="246"/>
      <c r="T580" s="246"/>
      <c r="U580" s="246"/>
      <c r="V580" s="246"/>
      <c r="W580" s="246"/>
      <c r="X580" s="246"/>
      <c r="Y580" s="246"/>
      <c r="Z580" s="6"/>
      <c r="AA580" s="6"/>
      <c r="AB580" s="6"/>
      <c r="AC580" s="6"/>
      <c r="AD580" s="6"/>
    </row>
    <row r="581" spans="1:30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246"/>
      <c r="M581" s="246"/>
      <c r="N581" s="246"/>
      <c r="O581" s="246"/>
      <c r="P581" s="246"/>
      <c r="Q581" s="246"/>
      <c r="R581" s="246"/>
      <c r="S581" s="246"/>
      <c r="T581" s="246"/>
      <c r="U581" s="246"/>
      <c r="V581" s="246"/>
      <c r="W581" s="246"/>
      <c r="X581" s="246"/>
      <c r="Y581" s="246"/>
      <c r="Z581" s="6"/>
      <c r="AA581" s="6"/>
      <c r="AB581" s="6"/>
      <c r="AC581" s="6"/>
      <c r="AD581" s="6"/>
    </row>
    <row r="582" spans="1:30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246"/>
      <c r="M582" s="246"/>
      <c r="N582" s="246"/>
      <c r="O582" s="246"/>
      <c r="P582" s="246"/>
      <c r="Q582" s="246"/>
      <c r="R582" s="246"/>
      <c r="S582" s="246"/>
      <c r="T582" s="246"/>
      <c r="U582" s="246"/>
      <c r="V582" s="246"/>
      <c r="W582" s="246"/>
      <c r="X582" s="246"/>
      <c r="Y582" s="246"/>
      <c r="Z582" s="6"/>
      <c r="AA582" s="6"/>
      <c r="AB582" s="6"/>
      <c r="AC582" s="6"/>
      <c r="AD582" s="6"/>
    </row>
    <row r="583" spans="1:30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246"/>
      <c r="M583" s="246"/>
      <c r="N583" s="246"/>
      <c r="O583" s="246"/>
      <c r="P583" s="246"/>
      <c r="Q583" s="246"/>
      <c r="R583" s="246"/>
      <c r="S583" s="246"/>
      <c r="T583" s="246"/>
      <c r="U583" s="246"/>
      <c r="V583" s="246"/>
      <c r="W583" s="246"/>
      <c r="X583" s="246"/>
      <c r="Y583" s="246"/>
      <c r="Z583" s="6"/>
      <c r="AA583" s="6"/>
      <c r="AB583" s="6"/>
      <c r="AC583" s="6"/>
      <c r="AD583" s="6"/>
    </row>
    <row r="584" spans="1:30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246"/>
      <c r="M584" s="246"/>
      <c r="N584" s="246"/>
      <c r="O584" s="246"/>
      <c r="P584" s="246"/>
      <c r="Q584" s="246"/>
      <c r="R584" s="246"/>
      <c r="S584" s="246"/>
      <c r="T584" s="246"/>
      <c r="U584" s="246"/>
      <c r="V584" s="246"/>
      <c r="W584" s="246"/>
      <c r="X584" s="246"/>
      <c r="Y584" s="246"/>
      <c r="Z584" s="6"/>
      <c r="AA584" s="6"/>
      <c r="AB584" s="6"/>
      <c r="AC584" s="6"/>
      <c r="AD584" s="6"/>
    </row>
    <row r="585" spans="1:30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246"/>
      <c r="M585" s="246"/>
      <c r="N585" s="246"/>
      <c r="O585" s="246"/>
      <c r="P585" s="246"/>
      <c r="Q585" s="246"/>
      <c r="R585" s="246"/>
      <c r="S585" s="246"/>
      <c r="T585" s="246"/>
      <c r="U585" s="246"/>
      <c r="V585" s="246"/>
      <c r="W585" s="246"/>
      <c r="X585" s="246"/>
      <c r="Y585" s="246"/>
      <c r="Z585" s="6"/>
      <c r="AA585" s="6"/>
      <c r="AB585" s="6"/>
      <c r="AC585" s="6"/>
      <c r="AD585" s="6"/>
    </row>
    <row r="586" spans="1:30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246"/>
      <c r="M586" s="246"/>
      <c r="N586" s="246"/>
      <c r="O586" s="246"/>
      <c r="P586" s="246"/>
      <c r="Q586" s="246"/>
      <c r="R586" s="246"/>
      <c r="S586" s="246"/>
      <c r="T586" s="246"/>
      <c r="U586" s="246"/>
      <c r="V586" s="246"/>
      <c r="W586" s="246"/>
      <c r="X586" s="246"/>
      <c r="Y586" s="246"/>
      <c r="Z586" s="6"/>
      <c r="AA586" s="6"/>
      <c r="AB586" s="6"/>
      <c r="AC586" s="6"/>
      <c r="AD586" s="6"/>
    </row>
    <row r="587" spans="1:30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246"/>
      <c r="M587" s="246"/>
      <c r="N587" s="246"/>
      <c r="O587" s="246"/>
      <c r="P587" s="246"/>
      <c r="Q587" s="246"/>
      <c r="R587" s="246"/>
      <c r="S587" s="246"/>
      <c r="T587" s="246"/>
      <c r="U587" s="246"/>
      <c r="V587" s="246"/>
      <c r="W587" s="246"/>
      <c r="X587" s="246"/>
      <c r="Y587" s="246"/>
      <c r="Z587" s="6"/>
      <c r="AA587" s="6"/>
      <c r="AB587" s="6"/>
      <c r="AC587" s="6"/>
      <c r="AD587" s="6"/>
    </row>
    <row r="588" spans="1:30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246"/>
      <c r="M588" s="246"/>
      <c r="N588" s="246"/>
      <c r="O588" s="246"/>
      <c r="P588" s="246"/>
      <c r="Q588" s="246"/>
      <c r="R588" s="246"/>
      <c r="S588" s="246"/>
      <c r="T588" s="246"/>
      <c r="U588" s="246"/>
      <c r="V588" s="246"/>
      <c r="W588" s="246"/>
      <c r="X588" s="246"/>
      <c r="Y588" s="246"/>
      <c r="Z588" s="6"/>
      <c r="AA588" s="6"/>
      <c r="AB588" s="6"/>
      <c r="AC588" s="6"/>
      <c r="AD588" s="6"/>
    </row>
    <row r="589" spans="1:30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246"/>
      <c r="M589" s="246"/>
      <c r="N589" s="246"/>
      <c r="O589" s="246"/>
      <c r="P589" s="246"/>
      <c r="Q589" s="246"/>
      <c r="R589" s="246"/>
      <c r="S589" s="246"/>
      <c r="T589" s="246"/>
      <c r="U589" s="246"/>
      <c r="V589" s="246"/>
      <c r="W589" s="246"/>
      <c r="X589" s="246"/>
      <c r="Y589" s="246"/>
      <c r="Z589" s="6"/>
      <c r="AA589" s="6"/>
      <c r="AB589" s="6"/>
      <c r="AC589" s="6"/>
      <c r="AD589" s="6"/>
    </row>
    <row r="590" spans="1:30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246"/>
      <c r="M590" s="246"/>
      <c r="N590" s="246"/>
      <c r="O590" s="246"/>
      <c r="P590" s="246"/>
      <c r="Q590" s="246"/>
      <c r="R590" s="246"/>
      <c r="S590" s="246"/>
      <c r="T590" s="246"/>
      <c r="U590" s="246"/>
      <c r="V590" s="246"/>
      <c r="W590" s="246"/>
      <c r="X590" s="246"/>
      <c r="Y590" s="246"/>
      <c r="Z590" s="6"/>
      <c r="AA590" s="6"/>
      <c r="AB590" s="6"/>
      <c r="AC590" s="6"/>
      <c r="AD590" s="6"/>
    </row>
    <row r="591" spans="1:30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246"/>
      <c r="M591" s="246"/>
      <c r="N591" s="246"/>
      <c r="O591" s="246"/>
      <c r="P591" s="246"/>
      <c r="Q591" s="246"/>
      <c r="R591" s="246"/>
      <c r="S591" s="246"/>
      <c r="T591" s="246"/>
      <c r="U591" s="246"/>
      <c r="V591" s="246"/>
      <c r="W591" s="246"/>
      <c r="X591" s="246"/>
      <c r="Y591" s="246"/>
      <c r="Z591" s="6"/>
      <c r="AA591" s="6"/>
      <c r="AB591" s="6"/>
      <c r="AC591" s="6"/>
      <c r="AD591" s="6"/>
    </row>
    <row r="592" spans="1:30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246"/>
      <c r="M592" s="246"/>
      <c r="N592" s="246"/>
      <c r="O592" s="246"/>
      <c r="P592" s="246"/>
      <c r="Q592" s="246"/>
      <c r="R592" s="246"/>
      <c r="S592" s="246"/>
      <c r="T592" s="246"/>
      <c r="U592" s="246"/>
      <c r="V592" s="246"/>
      <c r="W592" s="246"/>
      <c r="X592" s="246"/>
      <c r="Y592" s="246"/>
      <c r="Z592" s="6"/>
      <c r="AA592" s="6"/>
      <c r="AB592" s="6"/>
      <c r="AC592" s="6"/>
      <c r="AD592" s="6"/>
    </row>
    <row r="593" spans="1:30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246"/>
      <c r="M593" s="246"/>
      <c r="N593" s="246"/>
      <c r="O593" s="246"/>
      <c r="P593" s="246"/>
      <c r="Q593" s="246"/>
      <c r="R593" s="246"/>
      <c r="S593" s="246"/>
      <c r="T593" s="246"/>
      <c r="U593" s="246"/>
      <c r="V593" s="246"/>
      <c r="W593" s="246"/>
      <c r="X593" s="246"/>
      <c r="Y593" s="246"/>
      <c r="Z593" s="6"/>
      <c r="AA593" s="6"/>
      <c r="AB593" s="6"/>
      <c r="AC593" s="6"/>
      <c r="AD593" s="6"/>
    </row>
    <row r="594" spans="1:30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246"/>
      <c r="M594" s="246"/>
      <c r="N594" s="246"/>
      <c r="O594" s="246"/>
      <c r="P594" s="246"/>
      <c r="Q594" s="246"/>
      <c r="R594" s="246"/>
      <c r="S594" s="246"/>
      <c r="T594" s="246"/>
      <c r="U594" s="246"/>
      <c r="V594" s="246"/>
      <c r="W594" s="246"/>
      <c r="X594" s="246"/>
      <c r="Y594" s="246"/>
      <c r="Z594" s="6"/>
      <c r="AA594" s="6"/>
      <c r="AB594" s="6"/>
      <c r="AC594" s="6"/>
      <c r="AD594" s="6"/>
    </row>
    <row r="595" spans="1:30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246"/>
      <c r="M595" s="246"/>
      <c r="N595" s="246"/>
      <c r="O595" s="246"/>
      <c r="P595" s="246"/>
      <c r="Q595" s="246"/>
      <c r="R595" s="246"/>
      <c r="S595" s="246"/>
      <c r="T595" s="246"/>
      <c r="U595" s="246"/>
      <c r="V595" s="246"/>
      <c r="W595" s="246"/>
      <c r="X595" s="246"/>
      <c r="Y595" s="246"/>
      <c r="Z595" s="6"/>
      <c r="AA595" s="6"/>
      <c r="AB595" s="6"/>
      <c r="AC595" s="6"/>
      <c r="AD595" s="6"/>
    </row>
    <row r="596" spans="1:30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246"/>
      <c r="M596" s="246"/>
      <c r="N596" s="246"/>
      <c r="O596" s="246"/>
      <c r="P596" s="246"/>
      <c r="Q596" s="246"/>
      <c r="R596" s="246"/>
      <c r="S596" s="246"/>
      <c r="T596" s="246"/>
      <c r="U596" s="246"/>
      <c r="V596" s="246"/>
      <c r="W596" s="246"/>
      <c r="X596" s="246"/>
      <c r="Y596" s="246"/>
      <c r="Z596" s="6"/>
      <c r="AA596" s="6"/>
      <c r="AB596" s="6"/>
      <c r="AC596" s="6"/>
      <c r="AD596" s="6"/>
    </row>
    <row r="597" spans="1:30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246"/>
      <c r="M597" s="246"/>
      <c r="N597" s="246"/>
      <c r="O597" s="246"/>
      <c r="P597" s="246"/>
      <c r="Q597" s="246"/>
      <c r="R597" s="246"/>
      <c r="S597" s="246"/>
      <c r="T597" s="246"/>
      <c r="U597" s="246"/>
      <c r="V597" s="246"/>
      <c r="W597" s="246"/>
      <c r="X597" s="246"/>
      <c r="Y597" s="246"/>
      <c r="Z597" s="6"/>
      <c r="AA597" s="6"/>
      <c r="AB597" s="6"/>
      <c r="AC597" s="6"/>
      <c r="AD597" s="6"/>
    </row>
    <row r="598" spans="1:30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246"/>
      <c r="M598" s="246"/>
      <c r="N598" s="246"/>
      <c r="O598" s="246"/>
      <c r="P598" s="246"/>
      <c r="Q598" s="246"/>
      <c r="R598" s="246"/>
      <c r="S598" s="246"/>
      <c r="T598" s="246"/>
      <c r="U598" s="246"/>
      <c r="V598" s="246"/>
      <c r="W598" s="246"/>
      <c r="X598" s="246"/>
      <c r="Y598" s="246"/>
      <c r="Z598" s="6"/>
      <c r="AA598" s="6"/>
      <c r="AB598" s="6"/>
      <c r="AC598" s="6"/>
      <c r="AD598" s="6"/>
    </row>
    <row r="599" spans="1:30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246"/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  <c r="Z599" s="6"/>
      <c r="AA599" s="6"/>
      <c r="AB599" s="6"/>
      <c r="AC599" s="6"/>
      <c r="AD599" s="6"/>
    </row>
    <row r="600" spans="1:30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246"/>
      <c r="M600" s="246"/>
      <c r="N600" s="246"/>
      <c r="O600" s="246"/>
      <c r="P600" s="246"/>
      <c r="Q600" s="246"/>
      <c r="R600" s="246"/>
      <c r="S600" s="246"/>
      <c r="T600" s="246"/>
      <c r="U600" s="246"/>
      <c r="V600" s="246"/>
      <c r="W600" s="246"/>
      <c r="X600" s="246"/>
      <c r="Y600" s="246"/>
      <c r="Z600" s="6"/>
      <c r="AA600" s="6"/>
      <c r="AB600" s="6"/>
      <c r="AC600" s="6"/>
      <c r="AD600" s="6"/>
    </row>
    <row r="601" spans="1:30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246"/>
      <c r="M601" s="246"/>
      <c r="N601" s="246"/>
      <c r="O601" s="246"/>
      <c r="P601" s="246"/>
      <c r="Q601" s="246"/>
      <c r="R601" s="246"/>
      <c r="S601" s="246"/>
      <c r="T601" s="246"/>
      <c r="U601" s="246"/>
      <c r="V601" s="246"/>
      <c r="W601" s="246"/>
      <c r="X601" s="246"/>
      <c r="Y601" s="246"/>
      <c r="Z601" s="6"/>
      <c r="AA601" s="6"/>
      <c r="AB601" s="6"/>
      <c r="AC601" s="6"/>
      <c r="AD601" s="6"/>
    </row>
    <row r="602" spans="1:30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246"/>
      <c r="M602" s="246"/>
      <c r="N602" s="246"/>
      <c r="O602" s="246"/>
      <c r="P602" s="246"/>
      <c r="Q602" s="246"/>
      <c r="R602" s="246"/>
      <c r="S602" s="246"/>
      <c r="T602" s="246"/>
      <c r="U602" s="246"/>
      <c r="V602" s="246"/>
      <c r="W602" s="246"/>
      <c r="X602" s="246"/>
      <c r="Y602" s="246"/>
      <c r="Z602" s="6"/>
      <c r="AA602" s="6"/>
      <c r="AB602" s="6"/>
      <c r="AC602" s="6"/>
      <c r="AD602" s="6"/>
    </row>
    <row r="603" spans="1:30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246"/>
      <c r="M603" s="246"/>
      <c r="N603" s="246"/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6"/>
      <c r="AA603" s="6"/>
      <c r="AB603" s="6"/>
      <c r="AC603" s="6"/>
      <c r="AD603" s="6"/>
    </row>
    <row r="604" spans="1:30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246"/>
      <c r="M604" s="246"/>
      <c r="N604" s="246"/>
      <c r="O604" s="246"/>
      <c r="P604" s="246"/>
      <c r="Q604" s="246"/>
      <c r="R604" s="246"/>
      <c r="S604" s="246"/>
      <c r="T604" s="246"/>
      <c r="U604" s="246"/>
      <c r="V604" s="246"/>
      <c r="W604" s="246"/>
      <c r="X604" s="246"/>
      <c r="Y604" s="246"/>
      <c r="Z604" s="6"/>
      <c r="AA604" s="6"/>
      <c r="AB604" s="6"/>
      <c r="AC604" s="6"/>
      <c r="AD604" s="6"/>
    </row>
    <row r="605" spans="1:30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246"/>
      <c r="M605" s="246"/>
      <c r="N605" s="246"/>
      <c r="O605" s="246"/>
      <c r="P605" s="246"/>
      <c r="Q605" s="246"/>
      <c r="R605" s="246"/>
      <c r="S605" s="246"/>
      <c r="T605" s="246"/>
      <c r="U605" s="246"/>
      <c r="V605" s="246"/>
      <c r="W605" s="246"/>
      <c r="X605" s="246"/>
      <c r="Y605" s="246"/>
      <c r="Z605" s="6"/>
      <c r="AA605" s="6"/>
      <c r="AB605" s="6"/>
      <c r="AC605" s="6"/>
      <c r="AD605" s="6"/>
    </row>
    <row r="606" spans="1:30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246"/>
      <c r="M606" s="246"/>
      <c r="N606" s="246"/>
      <c r="O606" s="246"/>
      <c r="P606" s="246"/>
      <c r="Q606" s="246"/>
      <c r="R606" s="246"/>
      <c r="S606" s="246"/>
      <c r="T606" s="246"/>
      <c r="U606" s="246"/>
      <c r="V606" s="246"/>
      <c r="W606" s="246"/>
      <c r="X606" s="246"/>
      <c r="Y606" s="246"/>
      <c r="Z606" s="6"/>
      <c r="AA606" s="6"/>
      <c r="AB606" s="6"/>
      <c r="AC606" s="6"/>
      <c r="AD606" s="6"/>
    </row>
    <row r="607" spans="1:30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246"/>
      <c r="M607" s="246"/>
      <c r="N607" s="246"/>
      <c r="O607" s="246"/>
      <c r="P607" s="246"/>
      <c r="Q607" s="246"/>
      <c r="R607" s="246"/>
      <c r="S607" s="246"/>
      <c r="T607" s="246"/>
      <c r="U607" s="246"/>
      <c r="V607" s="246"/>
      <c r="W607" s="246"/>
      <c r="X607" s="246"/>
      <c r="Y607" s="246"/>
      <c r="Z607" s="6"/>
      <c r="AA607" s="6"/>
      <c r="AB607" s="6"/>
      <c r="AC607" s="6"/>
      <c r="AD607" s="6"/>
    </row>
    <row r="608" spans="1:30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246"/>
      <c r="M608" s="246"/>
      <c r="N608" s="246"/>
      <c r="O608" s="246"/>
      <c r="P608" s="246"/>
      <c r="Q608" s="246"/>
      <c r="R608" s="246"/>
      <c r="S608" s="246"/>
      <c r="T608" s="246"/>
      <c r="U608" s="246"/>
      <c r="V608" s="246"/>
      <c r="W608" s="246"/>
      <c r="X608" s="246"/>
      <c r="Y608" s="246"/>
      <c r="Z608" s="6"/>
      <c r="AA608" s="6"/>
      <c r="AB608" s="6"/>
      <c r="AC608" s="6"/>
      <c r="AD608" s="6"/>
    </row>
    <row r="609" spans="1:30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246"/>
      <c r="M609" s="246"/>
      <c r="N609" s="246"/>
      <c r="O609" s="246"/>
      <c r="P609" s="246"/>
      <c r="Q609" s="246"/>
      <c r="R609" s="246"/>
      <c r="S609" s="246"/>
      <c r="T609" s="246"/>
      <c r="U609" s="246"/>
      <c r="V609" s="246"/>
      <c r="W609" s="246"/>
      <c r="X609" s="246"/>
      <c r="Y609" s="246"/>
      <c r="Z609" s="6"/>
      <c r="AA609" s="6"/>
      <c r="AB609" s="6"/>
      <c r="AC609" s="6"/>
      <c r="AD609" s="6"/>
    </row>
    <row r="610" spans="1:30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246"/>
      <c r="M610" s="246"/>
      <c r="N610" s="246"/>
      <c r="O610" s="246"/>
      <c r="P610" s="246"/>
      <c r="Q610" s="246"/>
      <c r="R610" s="246"/>
      <c r="S610" s="246"/>
      <c r="T610" s="246"/>
      <c r="U610" s="246"/>
      <c r="V610" s="246"/>
      <c r="W610" s="246"/>
      <c r="X610" s="246"/>
      <c r="Y610" s="246"/>
      <c r="Z610" s="6"/>
      <c r="AA610" s="6"/>
      <c r="AB610" s="6"/>
      <c r="AC610" s="6"/>
      <c r="AD610" s="6"/>
    </row>
    <row r="611" spans="1:30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246"/>
      <c r="M611" s="246"/>
      <c r="N611" s="246"/>
      <c r="O611" s="246"/>
      <c r="P611" s="246"/>
      <c r="Q611" s="246"/>
      <c r="R611" s="246"/>
      <c r="S611" s="246"/>
      <c r="T611" s="246"/>
      <c r="U611" s="246"/>
      <c r="V611" s="246"/>
      <c r="W611" s="246"/>
      <c r="X611" s="246"/>
      <c r="Y611" s="246"/>
      <c r="Z611" s="6"/>
      <c r="AA611" s="6"/>
      <c r="AB611" s="6"/>
      <c r="AC611" s="6"/>
      <c r="AD611" s="6"/>
    </row>
    <row r="612" spans="1:30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246"/>
      <c r="M612" s="246"/>
      <c r="N612" s="246"/>
      <c r="O612" s="246"/>
      <c r="P612" s="246"/>
      <c r="Q612" s="246"/>
      <c r="R612" s="246"/>
      <c r="S612" s="246"/>
      <c r="T612" s="246"/>
      <c r="U612" s="246"/>
      <c r="V612" s="246"/>
      <c r="W612" s="246"/>
      <c r="X612" s="246"/>
      <c r="Y612" s="246"/>
      <c r="Z612" s="6"/>
      <c r="AA612" s="6"/>
      <c r="AB612" s="6"/>
      <c r="AC612" s="6"/>
      <c r="AD612" s="6"/>
    </row>
    <row r="613" spans="1:30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246"/>
      <c r="M613" s="246"/>
      <c r="N613" s="246"/>
      <c r="O613" s="246"/>
      <c r="P613" s="246"/>
      <c r="Q613" s="246"/>
      <c r="R613" s="246"/>
      <c r="S613" s="246"/>
      <c r="T613" s="246"/>
      <c r="U613" s="246"/>
      <c r="V613" s="246"/>
      <c r="W613" s="246"/>
      <c r="X613" s="246"/>
      <c r="Y613" s="246"/>
      <c r="Z613" s="6"/>
      <c r="AA613" s="6"/>
      <c r="AB613" s="6"/>
      <c r="AC613" s="6"/>
      <c r="AD613" s="6"/>
    </row>
    <row r="614" spans="1:30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246"/>
      <c r="M614" s="246"/>
      <c r="N614" s="246"/>
      <c r="O614" s="246"/>
      <c r="P614" s="246"/>
      <c r="Q614" s="246"/>
      <c r="R614" s="246"/>
      <c r="S614" s="246"/>
      <c r="T614" s="246"/>
      <c r="U614" s="246"/>
      <c r="V614" s="246"/>
      <c r="W614" s="246"/>
      <c r="X614" s="246"/>
      <c r="Y614" s="246"/>
      <c r="Z614" s="6"/>
      <c r="AA614" s="6"/>
      <c r="AB614" s="6"/>
      <c r="AC614" s="6"/>
      <c r="AD614" s="6"/>
    </row>
    <row r="615" spans="1:30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246"/>
      <c r="M615" s="246"/>
      <c r="N615" s="246"/>
      <c r="O615" s="246"/>
      <c r="P615" s="246"/>
      <c r="Q615" s="246"/>
      <c r="R615" s="246"/>
      <c r="S615" s="246"/>
      <c r="T615" s="246"/>
      <c r="U615" s="246"/>
      <c r="V615" s="246"/>
      <c r="W615" s="246"/>
      <c r="X615" s="246"/>
      <c r="Y615" s="246"/>
      <c r="Z615" s="6"/>
      <c r="AA615" s="6"/>
      <c r="AB615" s="6"/>
      <c r="AC615" s="6"/>
      <c r="AD615" s="6"/>
    </row>
    <row r="616" spans="1:30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246"/>
      <c r="M616" s="246"/>
      <c r="N616" s="246"/>
      <c r="O616" s="246"/>
      <c r="P616" s="246"/>
      <c r="Q616" s="246"/>
      <c r="R616" s="246"/>
      <c r="S616" s="246"/>
      <c r="T616" s="246"/>
      <c r="U616" s="246"/>
      <c r="V616" s="246"/>
      <c r="W616" s="246"/>
      <c r="X616" s="246"/>
      <c r="Y616" s="246"/>
      <c r="Z616" s="6"/>
      <c r="AA616" s="6"/>
      <c r="AB616" s="6"/>
      <c r="AC616" s="6"/>
      <c r="AD616" s="6"/>
    </row>
    <row r="617" spans="1:30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246"/>
      <c r="M617" s="246"/>
      <c r="N617" s="246"/>
      <c r="O617" s="246"/>
      <c r="P617" s="246"/>
      <c r="Q617" s="246"/>
      <c r="R617" s="246"/>
      <c r="S617" s="246"/>
      <c r="T617" s="246"/>
      <c r="U617" s="246"/>
      <c r="V617" s="246"/>
      <c r="W617" s="246"/>
      <c r="X617" s="246"/>
      <c r="Y617" s="246"/>
      <c r="Z617" s="6"/>
      <c r="AA617" s="6"/>
      <c r="AB617" s="6"/>
      <c r="AC617" s="6"/>
      <c r="AD617" s="6"/>
    </row>
    <row r="618" spans="1:30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246"/>
      <c r="M618" s="246"/>
      <c r="N618" s="246"/>
      <c r="O618" s="246"/>
      <c r="P618" s="246"/>
      <c r="Q618" s="246"/>
      <c r="R618" s="246"/>
      <c r="S618" s="246"/>
      <c r="T618" s="246"/>
      <c r="U618" s="246"/>
      <c r="V618" s="246"/>
      <c r="W618" s="246"/>
      <c r="X618" s="246"/>
      <c r="Y618" s="246"/>
      <c r="Z618" s="6"/>
      <c r="AA618" s="6"/>
      <c r="AB618" s="6"/>
      <c r="AC618" s="6"/>
      <c r="AD618" s="6"/>
    </row>
    <row r="619" spans="1:30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246"/>
      <c r="M619" s="246"/>
      <c r="N619" s="246"/>
      <c r="O619" s="246"/>
      <c r="P619" s="246"/>
      <c r="Q619" s="246"/>
      <c r="R619" s="246"/>
      <c r="S619" s="246"/>
      <c r="T619" s="246"/>
      <c r="U619" s="246"/>
      <c r="V619" s="246"/>
      <c r="W619" s="246"/>
      <c r="X619" s="246"/>
      <c r="Y619" s="246"/>
      <c r="Z619" s="6"/>
      <c r="AA619" s="6"/>
      <c r="AB619" s="6"/>
      <c r="AC619" s="6"/>
      <c r="AD619" s="6"/>
    </row>
    <row r="620" spans="1:30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246"/>
      <c r="M620" s="246"/>
      <c r="N620" s="246"/>
      <c r="O620" s="246"/>
      <c r="P620" s="246"/>
      <c r="Q620" s="246"/>
      <c r="R620" s="246"/>
      <c r="S620" s="246"/>
      <c r="T620" s="246"/>
      <c r="U620" s="246"/>
      <c r="V620" s="246"/>
      <c r="W620" s="246"/>
      <c r="X620" s="246"/>
      <c r="Y620" s="246"/>
      <c r="Z620" s="6"/>
      <c r="AA620" s="6"/>
      <c r="AB620" s="6"/>
      <c r="AC620" s="6"/>
      <c r="AD620" s="6"/>
    </row>
    <row r="621" spans="1:30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246"/>
      <c r="M621" s="246"/>
      <c r="N621" s="246"/>
      <c r="O621" s="246"/>
      <c r="P621" s="246"/>
      <c r="Q621" s="246"/>
      <c r="R621" s="246"/>
      <c r="S621" s="246"/>
      <c r="T621" s="246"/>
      <c r="U621" s="246"/>
      <c r="V621" s="246"/>
      <c r="W621" s="246"/>
      <c r="X621" s="246"/>
      <c r="Y621" s="246"/>
      <c r="Z621" s="6"/>
      <c r="AA621" s="6"/>
      <c r="AB621" s="6"/>
      <c r="AC621" s="6"/>
      <c r="AD621" s="6"/>
    </row>
    <row r="622" spans="1:30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246"/>
      <c r="M622" s="246"/>
      <c r="N622" s="246"/>
      <c r="O622" s="246"/>
      <c r="P622" s="246"/>
      <c r="Q622" s="246"/>
      <c r="R622" s="246"/>
      <c r="S622" s="246"/>
      <c r="T622" s="246"/>
      <c r="U622" s="246"/>
      <c r="V622" s="246"/>
      <c r="W622" s="246"/>
      <c r="X622" s="246"/>
      <c r="Y622" s="246"/>
      <c r="Z622" s="6"/>
      <c r="AA622" s="6"/>
      <c r="AB622" s="6"/>
      <c r="AC622" s="6"/>
      <c r="AD622" s="6"/>
    </row>
    <row r="623" spans="1:30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246"/>
      <c r="M623" s="246"/>
      <c r="N623" s="246"/>
      <c r="O623" s="246"/>
      <c r="P623" s="246"/>
      <c r="Q623" s="246"/>
      <c r="R623" s="246"/>
      <c r="S623" s="246"/>
      <c r="T623" s="246"/>
      <c r="U623" s="246"/>
      <c r="V623" s="246"/>
      <c r="W623" s="246"/>
      <c r="X623" s="246"/>
      <c r="Y623" s="246"/>
      <c r="Z623" s="6"/>
      <c r="AA623" s="6"/>
      <c r="AB623" s="6"/>
      <c r="AC623" s="6"/>
      <c r="AD623" s="6"/>
    </row>
    <row r="624" spans="1:30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246"/>
      <c r="M624" s="246"/>
      <c r="N624" s="246"/>
      <c r="O624" s="246"/>
      <c r="P624" s="246"/>
      <c r="Q624" s="246"/>
      <c r="R624" s="246"/>
      <c r="S624" s="246"/>
      <c r="T624" s="246"/>
      <c r="U624" s="246"/>
      <c r="V624" s="246"/>
      <c r="W624" s="246"/>
      <c r="X624" s="246"/>
      <c r="Y624" s="246"/>
      <c r="Z624" s="6"/>
      <c r="AA624" s="6"/>
      <c r="AB624" s="6"/>
      <c r="AC624" s="6"/>
      <c r="AD624" s="6"/>
    </row>
    <row r="625" spans="1:30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246"/>
      <c r="M625" s="246"/>
      <c r="N625" s="246"/>
      <c r="O625" s="246"/>
      <c r="P625" s="246"/>
      <c r="Q625" s="246"/>
      <c r="R625" s="246"/>
      <c r="S625" s="246"/>
      <c r="T625" s="246"/>
      <c r="U625" s="246"/>
      <c r="V625" s="246"/>
      <c r="W625" s="246"/>
      <c r="X625" s="246"/>
      <c r="Y625" s="246"/>
      <c r="Z625" s="6"/>
      <c r="AA625" s="6"/>
      <c r="AB625" s="6"/>
      <c r="AC625" s="6"/>
      <c r="AD625" s="6"/>
    </row>
    <row r="626" spans="1:30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246"/>
      <c r="M626" s="246"/>
      <c r="N626" s="246"/>
      <c r="O626" s="246"/>
      <c r="P626" s="246"/>
      <c r="Q626" s="246"/>
      <c r="R626" s="246"/>
      <c r="S626" s="246"/>
      <c r="T626" s="246"/>
      <c r="U626" s="246"/>
      <c r="V626" s="246"/>
      <c r="W626" s="246"/>
      <c r="X626" s="246"/>
      <c r="Y626" s="246"/>
      <c r="Z626" s="6"/>
      <c r="AA626" s="6"/>
      <c r="AB626" s="6"/>
      <c r="AC626" s="6"/>
      <c r="AD626" s="6"/>
    </row>
    <row r="627" spans="1:30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246"/>
      <c r="M627" s="246"/>
      <c r="N627" s="246"/>
      <c r="O627" s="246"/>
      <c r="P627" s="246"/>
      <c r="Q627" s="246"/>
      <c r="R627" s="246"/>
      <c r="S627" s="246"/>
      <c r="T627" s="246"/>
      <c r="U627" s="246"/>
      <c r="V627" s="246"/>
      <c r="W627" s="246"/>
      <c r="X627" s="246"/>
      <c r="Y627" s="246"/>
      <c r="Z627" s="6"/>
      <c r="AA627" s="6"/>
      <c r="AB627" s="6"/>
      <c r="AC627" s="6"/>
      <c r="AD627" s="6"/>
    </row>
    <row r="628" spans="1:30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246"/>
      <c r="M628" s="246"/>
      <c r="N628" s="246"/>
      <c r="O628" s="246"/>
      <c r="P628" s="246"/>
      <c r="Q628" s="246"/>
      <c r="R628" s="246"/>
      <c r="S628" s="246"/>
      <c r="T628" s="246"/>
      <c r="U628" s="246"/>
      <c r="V628" s="246"/>
      <c r="W628" s="246"/>
      <c r="X628" s="246"/>
      <c r="Y628" s="246"/>
      <c r="Z628" s="6"/>
      <c r="AA628" s="6"/>
      <c r="AB628" s="6"/>
      <c r="AC628" s="6"/>
      <c r="AD628" s="6"/>
    </row>
    <row r="629" spans="1:30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246"/>
      <c r="M629" s="246"/>
      <c r="N629" s="246"/>
      <c r="O629" s="246"/>
      <c r="P629" s="246"/>
      <c r="Q629" s="246"/>
      <c r="R629" s="246"/>
      <c r="S629" s="246"/>
      <c r="T629" s="246"/>
      <c r="U629" s="246"/>
      <c r="V629" s="246"/>
      <c r="W629" s="246"/>
      <c r="X629" s="246"/>
      <c r="Y629" s="246"/>
      <c r="Z629" s="6"/>
      <c r="AA629" s="6"/>
      <c r="AB629" s="6"/>
      <c r="AC629" s="6"/>
      <c r="AD629" s="6"/>
    </row>
    <row r="630" spans="1:30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246"/>
      <c r="M630" s="246"/>
      <c r="N630" s="246"/>
      <c r="O630" s="246"/>
      <c r="P630" s="246"/>
      <c r="Q630" s="246"/>
      <c r="R630" s="246"/>
      <c r="S630" s="246"/>
      <c r="T630" s="246"/>
      <c r="U630" s="246"/>
      <c r="V630" s="246"/>
      <c r="W630" s="246"/>
      <c r="X630" s="246"/>
      <c r="Y630" s="246"/>
      <c r="Z630" s="6"/>
      <c r="AA630" s="6"/>
      <c r="AB630" s="6"/>
      <c r="AC630" s="6"/>
      <c r="AD630" s="6"/>
    </row>
    <row r="631" spans="1:30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246"/>
      <c r="M631" s="246"/>
      <c r="N631" s="246"/>
      <c r="O631" s="246"/>
      <c r="P631" s="246"/>
      <c r="Q631" s="246"/>
      <c r="R631" s="246"/>
      <c r="S631" s="246"/>
      <c r="T631" s="246"/>
      <c r="U631" s="246"/>
      <c r="V631" s="246"/>
      <c r="W631" s="246"/>
      <c r="X631" s="246"/>
      <c r="Y631" s="246"/>
      <c r="Z631" s="6"/>
      <c r="AA631" s="6"/>
      <c r="AB631" s="6"/>
      <c r="AC631" s="6"/>
      <c r="AD631" s="6"/>
    </row>
    <row r="632" spans="1:30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246"/>
      <c r="M632" s="246"/>
      <c r="N632" s="246"/>
      <c r="O632" s="246"/>
      <c r="P632" s="246"/>
      <c r="Q632" s="246"/>
      <c r="R632" s="246"/>
      <c r="S632" s="246"/>
      <c r="T632" s="246"/>
      <c r="U632" s="246"/>
      <c r="V632" s="246"/>
      <c r="W632" s="246"/>
      <c r="X632" s="246"/>
      <c r="Y632" s="246"/>
      <c r="Z632" s="6"/>
      <c r="AA632" s="6"/>
      <c r="AB632" s="6"/>
      <c r="AC632" s="6"/>
      <c r="AD632" s="6"/>
    </row>
    <row r="633" spans="1:30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246"/>
      <c r="M633" s="246"/>
      <c r="N633" s="246"/>
      <c r="O633" s="246"/>
      <c r="P633" s="246"/>
      <c r="Q633" s="246"/>
      <c r="R633" s="246"/>
      <c r="S633" s="246"/>
      <c r="T633" s="246"/>
      <c r="U633" s="246"/>
      <c r="V633" s="246"/>
      <c r="W633" s="246"/>
      <c r="X633" s="246"/>
      <c r="Y633" s="246"/>
      <c r="Z633" s="6"/>
      <c r="AA633" s="6"/>
      <c r="AB633" s="6"/>
      <c r="AC633" s="6"/>
      <c r="AD633" s="6"/>
    </row>
    <row r="634" spans="1:30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246"/>
      <c r="M634" s="246"/>
      <c r="N634" s="246"/>
      <c r="O634" s="246"/>
      <c r="P634" s="246"/>
      <c r="Q634" s="246"/>
      <c r="R634" s="246"/>
      <c r="S634" s="246"/>
      <c r="T634" s="246"/>
      <c r="U634" s="246"/>
      <c r="V634" s="246"/>
      <c r="W634" s="246"/>
      <c r="X634" s="246"/>
      <c r="Y634" s="246"/>
      <c r="Z634" s="6"/>
      <c r="AA634" s="6"/>
      <c r="AB634" s="6"/>
      <c r="AC634" s="6"/>
      <c r="AD634" s="6"/>
    </row>
    <row r="635" spans="1:30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246"/>
      <c r="M635" s="246"/>
      <c r="N635" s="246"/>
      <c r="O635" s="246"/>
      <c r="P635" s="246"/>
      <c r="Q635" s="246"/>
      <c r="R635" s="246"/>
      <c r="S635" s="246"/>
      <c r="T635" s="246"/>
      <c r="U635" s="246"/>
      <c r="V635" s="246"/>
      <c r="W635" s="246"/>
      <c r="X635" s="246"/>
      <c r="Y635" s="246"/>
      <c r="Z635" s="6"/>
      <c r="AA635" s="6"/>
      <c r="AB635" s="6"/>
      <c r="AC635" s="6"/>
      <c r="AD635" s="6"/>
    </row>
    <row r="636" spans="1:30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246"/>
      <c r="M636" s="246"/>
      <c r="N636" s="246"/>
      <c r="O636" s="246"/>
      <c r="P636" s="246"/>
      <c r="Q636" s="246"/>
      <c r="R636" s="246"/>
      <c r="S636" s="246"/>
      <c r="T636" s="246"/>
      <c r="U636" s="246"/>
      <c r="V636" s="246"/>
      <c r="W636" s="246"/>
      <c r="X636" s="246"/>
      <c r="Y636" s="246"/>
      <c r="Z636" s="6"/>
      <c r="AA636" s="6"/>
      <c r="AB636" s="6"/>
      <c r="AC636" s="6"/>
      <c r="AD636" s="6"/>
    </row>
    <row r="637" spans="1:30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246"/>
      <c r="M637" s="246"/>
      <c r="N637" s="246"/>
      <c r="O637" s="246"/>
      <c r="P637" s="246"/>
      <c r="Q637" s="246"/>
      <c r="R637" s="246"/>
      <c r="S637" s="246"/>
      <c r="T637" s="246"/>
      <c r="U637" s="246"/>
      <c r="V637" s="246"/>
      <c r="W637" s="246"/>
      <c r="X637" s="246"/>
      <c r="Y637" s="246"/>
      <c r="Z637" s="6"/>
      <c r="AA637" s="6"/>
      <c r="AB637" s="6"/>
      <c r="AC637" s="6"/>
      <c r="AD637" s="6"/>
    </row>
    <row r="638" spans="1:30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246"/>
      <c r="M638" s="246"/>
      <c r="N638" s="246"/>
      <c r="O638" s="246"/>
      <c r="P638" s="246"/>
      <c r="Q638" s="246"/>
      <c r="R638" s="246"/>
      <c r="S638" s="246"/>
      <c r="T638" s="246"/>
      <c r="U638" s="246"/>
      <c r="V638" s="246"/>
      <c r="W638" s="246"/>
      <c r="X638" s="246"/>
      <c r="Y638" s="246"/>
      <c r="Z638" s="6"/>
      <c r="AA638" s="6"/>
      <c r="AB638" s="6"/>
      <c r="AC638" s="6"/>
      <c r="AD638" s="6"/>
    </row>
    <row r="639" spans="1:30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246"/>
      <c r="M639" s="246"/>
      <c r="N639" s="246"/>
      <c r="O639" s="246"/>
      <c r="P639" s="246"/>
      <c r="Q639" s="246"/>
      <c r="R639" s="246"/>
      <c r="S639" s="246"/>
      <c r="T639" s="246"/>
      <c r="U639" s="246"/>
      <c r="V639" s="246"/>
      <c r="W639" s="246"/>
      <c r="X639" s="246"/>
      <c r="Y639" s="246"/>
      <c r="Z639" s="6"/>
      <c r="AA639" s="6"/>
      <c r="AB639" s="6"/>
      <c r="AC639" s="6"/>
      <c r="AD639" s="6"/>
    </row>
    <row r="640" spans="1:30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246"/>
      <c r="M640" s="246"/>
      <c r="N640" s="246"/>
      <c r="O640" s="246"/>
      <c r="P640" s="246"/>
      <c r="Q640" s="246"/>
      <c r="R640" s="246"/>
      <c r="S640" s="246"/>
      <c r="T640" s="246"/>
      <c r="U640" s="246"/>
      <c r="V640" s="246"/>
      <c r="W640" s="246"/>
      <c r="X640" s="246"/>
      <c r="Y640" s="246"/>
      <c r="Z640" s="6"/>
      <c r="AA640" s="6"/>
      <c r="AB640" s="6"/>
      <c r="AC640" s="6"/>
      <c r="AD640" s="6"/>
    </row>
    <row r="641" spans="1:30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246"/>
      <c r="M641" s="246"/>
      <c r="N641" s="246"/>
      <c r="O641" s="246"/>
      <c r="P641" s="246"/>
      <c r="Q641" s="246"/>
      <c r="R641" s="246"/>
      <c r="S641" s="246"/>
      <c r="T641" s="246"/>
      <c r="U641" s="246"/>
      <c r="V641" s="246"/>
      <c r="W641" s="246"/>
      <c r="X641" s="246"/>
      <c r="Y641" s="246"/>
      <c r="Z641" s="6"/>
      <c r="AA641" s="6"/>
      <c r="AB641" s="6"/>
      <c r="AC641" s="6"/>
      <c r="AD641" s="6"/>
    </row>
    <row r="642" spans="1:30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246"/>
      <c r="M642" s="246"/>
      <c r="N642" s="246"/>
      <c r="O642" s="246"/>
      <c r="P642" s="246"/>
      <c r="Q642" s="246"/>
      <c r="R642" s="246"/>
      <c r="S642" s="246"/>
      <c r="T642" s="246"/>
      <c r="U642" s="246"/>
      <c r="V642" s="246"/>
      <c r="W642" s="246"/>
      <c r="X642" s="246"/>
      <c r="Y642" s="246"/>
      <c r="Z642" s="6"/>
      <c r="AA642" s="6"/>
      <c r="AB642" s="6"/>
      <c r="AC642" s="6"/>
      <c r="AD642" s="6"/>
    </row>
    <row r="643" spans="1:30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246"/>
      <c r="M643" s="246"/>
      <c r="N643" s="246"/>
      <c r="O643" s="246"/>
      <c r="P643" s="246"/>
      <c r="Q643" s="246"/>
      <c r="R643" s="246"/>
      <c r="S643" s="246"/>
      <c r="T643" s="246"/>
      <c r="U643" s="246"/>
      <c r="V643" s="246"/>
      <c r="W643" s="246"/>
      <c r="X643" s="246"/>
      <c r="Y643" s="246"/>
      <c r="Z643" s="6"/>
      <c r="AA643" s="6"/>
      <c r="AB643" s="6"/>
      <c r="AC643" s="6"/>
      <c r="AD643" s="6"/>
    </row>
    <row r="644" spans="1:30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246"/>
      <c r="M644" s="246"/>
      <c r="N644" s="246"/>
      <c r="O644" s="246"/>
      <c r="P644" s="246"/>
      <c r="Q644" s="246"/>
      <c r="R644" s="246"/>
      <c r="S644" s="246"/>
      <c r="T644" s="246"/>
      <c r="U644" s="246"/>
      <c r="V644" s="246"/>
      <c r="W644" s="246"/>
      <c r="X644" s="246"/>
      <c r="Y644" s="246"/>
      <c r="Z644" s="6"/>
      <c r="AA644" s="6"/>
      <c r="AB644" s="6"/>
      <c r="AC644" s="6"/>
      <c r="AD644" s="6"/>
    </row>
    <row r="645" spans="1:30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246"/>
      <c r="M645" s="246"/>
      <c r="N645" s="246"/>
      <c r="O645" s="246"/>
      <c r="P645" s="246"/>
      <c r="Q645" s="246"/>
      <c r="R645" s="246"/>
      <c r="S645" s="246"/>
      <c r="T645" s="246"/>
      <c r="U645" s="246"/>
      <c r="V645" s="246"/>
      <c r="W645" s="246"/>
      <c r="X645" s="246"/>
      <c r="Y645" s="246"/>
      <c r="Z645" s="6"/>
      <c r="AA645" s="6"/>
      <c r="AB645" s="6"/>
      <c r="AC645" s="6"/>
      <c r="AD645" s="6"/>
    </row>
    <row r="646" spans="1:30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246"/>
      <c r="M646" s="246"/>
      <c r="N646" s="246"/>
      <c r="O646" s="246"/>
      <c r="P646" s="246"/>
      <c r="Q646" s="246"/>
      <c r="R646" s="246"/>
      <c r="S646" s="246"/>
      <c r="T646" s="246"/>
      <c r="U646" s="246"/>
      <c r="V646" s="246"/>
      <c r="W646" s="246"/>
      <c r="X646" s="246"/>
      <c r="Y646" s="246"/>
      <c r="Z646" s="6"/>
      <c r="AA646" s="6"/>
      <c r="AB646" s="6"/>
      <c r="AC646" s="6"/>
      <c r="AD646" s="6"/>
    </row>
    <row r="647" spans="1:30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246"/>
      <c r="M647" s="246"/>
      <c r="N647" s="246"/>
      <c r="O647" s="246"/>
      <c r="P647" s="246"/>
      <c r="Q647" s="246"/>
      <c r="R647" s="246"/>
      <c r="S647" s="246"/>
      <c r="T647" s="246"/>
      <c r="U647" s="246"/>
      <c r="V647" s="246"/>
      <c r="W647" s="246"/>
      <c r="X647" s="246"/>
      <c r="Y647" s="246"/>
      <c r="Z647" s="6"/>
      <c r="AA647" s="6"/>
      <c r="AB647" s="6"/>
      <c r="AC647" s="6"/>
      <c r="AD647" s="6"/>
    </row>
    <row r="648" spans="1:30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246"/>
      <c r="M648" s="246"/>
      <c r="N648" s="246"/>
      <c r="O648" s="246"/>
      <c r="P648" s="246"/>
      <c r="Q648" s="246"/>
      <c r="R648" s="246"/>
      <c r="S648" s="246"/>
      <c r="T648" s="246"/>
      <c r="U648" s="246"/>
      <c r="V648" s="246"/>
      <c r="W648" s="246"/>
      <c r="X648" s="246"/>
      <c r="Y648" s="246"/>
      <c r="Z648" s="6"/>
      <c r="AA648" s="6"/>
      <c r="AB648" s="6"/>
      <c r="AC648" s="6"/>
      <c r="AD648" s="6"/>
    </row>
    <row r="649" spans="1:30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246"/>
      <c r="M649" s="246"/>
      <c r="N649" s="246"/>
      <c r="O649" s="246"/>
      <c r="P649" s="246"/>
      <c r="Q649" s="246"/>
      <c r="R649" s="246"/>
      <c r="S649" s="246"/>
      <c r="T649" s="246"/>
      <c r="U649" s="246"/>
      <c r="V649" s="246"/>
      <c r="W649" s="246"/>
      <c r="X649" s="246"/>
      <c r="Y649" s="246"/>
      <c r="Z649" s="6"/>
      <c r="AA649" s="6"/>
      <c r="AB649" s="6"/>
      <c r="AC649" s="6"/>
      <c r="AD649" s="6"/>
    </row>
    <row r="650" spans="1:30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246"/>
      <c r="M650" s="246"/>
      <c r="N650" s="246"/>
      <c r="O650" s="246"/>
      <c r="P650" s="246"/>
      <c r="Q650" s="246"/>
      <c r="R650" s="246"/>
      <c r="S650" s="246"/>
      <c r="T650" s="246"/>
      <c r="U650" s="246"/>
      <c r="V650" s="246"/>
      <c r="W650" s="246"/>
      <c r="X650" s="246"/>
      <c r="Y650" s="246"/>
      <c r="Z650" s="6"/>
      <c r="AA650" s="6"/>
      <c r="AB650" s="6"/>
      <c r="AC650" s="6"/>
      <c r="AD650" s="6"/>
    </row>
    <row r="651" spans="1:30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246"/>
      <c r="M651" s="246"/>
      <c r="N651" s="246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6"/>
      <c r="AA651" s="6"/>
      <c r="AB651" s="6"/>
      <c r="AC651" s="6"/>
      <c r="AD651" s="6"/>
    </row>
    <row r="652" spans="1:30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246"/>
      <c r="M652" s="246"/>
      <c r="N652" s="246"/>
      <c r="O652" s="246"/>
      <c r="P652" s="246"/>
      <c r="Q652" s="246"/>
      <c r="R652" s="246"/>
      <c r="S652" s="246"/>
      <c r="T652" s="246"/>
      <c r="U652" s="246"/>
      <c r="V652" s="246"/>
      <c r="W652" s="246"/>
      <c r="X652" s="246"/>
      <c r="Y652" s="246"/>
      <c r="Z652" s="6"/>
      <c r="AA652" s="6"/>
      <c r="AB652" s="6"/>
      <c r="AC652" s="6"/>
      <c r="AD652" s="6"/>
    </row>
    <row r="653" spans="1:30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246"/>
      <c r="M653" s="246"/>
      <c r="N653" s="246"/>
      <c r="O653" s="246"/>
      <c r="P653" s="246"/>
      <c r="Q653" s="246"/>
      <c r="R653" s="246"/>
      <c r="S653" s="246"/>
      <c r="T653" s="246"/>
      <c r="U653" s="246"/>
      <c r="V653" s="246"/>
      <c r="W653" s="246"/>
      <c r="X653" s="246"/>
      <c r="Y653" s="246"/>
      <c r="Z653" s="6"/>
      <c r="AA653" s="6"/>
      <c r="AB653" s="6"/>
      <c r="AC653" s="6"/>
      <c r="AD653" s="6"/>
    </row>
    <row r="654" spans="1:30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246"/>
      <c r="M654" s="246"/>
      <c r="N654" s="246"/>
      <c r="O654" s="246"/>
      <c r="P654" s="246"/>
      <c r="Q654" s="246"/>
      <c r="R654" s="246"/>
      <c r="S654" s="246"/>
      <c r="T654" s="246"/>
      <c r="U654" s="246"/>
      <c r="V654" s="246"/>
      <c r="W654" s="246"/>
      <c r="X654" s="246"/>
      <c r="Y654" s="246"/>
      <c r="Z654" s="6"/>
      <c r="AA654" s="6"/>
      <c r="AB654" s="6"/>
      <c r="AC654" s="6"/>
      <c r="AD654" s="6"/>
    </row>
    <row r="655" spans="1:30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246"/>
      <c r="M655" s="246"/>
      <c r="N655" s="246"/>
      <c r="O655" s="246"/>
      <c r="P655" s="246"/>
      <c r="Q655" s="246"/>
      <c r="R655" s="246"/>
      <c r="S655" s="246"/>
      <c r="T655" s="246"/>
      <c r="U655" s="246"/>
      <c r="V655" s="246"/>
      <c r="W655" s="246"/>
      <c r="X655" s="246"/>
      <c r="Y655" s="246"/>
      <c r="Z655" s="6"/>
      <c r="AA655" s="6"/>
      <c r="AB655" s="6"/>
      <c r="AC655" s="6"/>
      <c r="AD655" s="6"/>
    </row>
    <row r="656" spans="1:30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246"/>
      <c r="M656" s="246"/>
      <c r="N656" s="246"/>
      <c r="O656" s="246"/>
      <c r="P656" s="246"/>
      <c r="Q656" s="246"/>
      <c r="R656" s="246"/>
      <c r="S656" s="246"/>
      <c r="T656" s="246"/>
      <c r="U656" s="246"/>
      <c r="V656" s="246"/>
      <c r="W656" s="246"/>
      <c r="X656" s="246"/>
      <c r="Y656" s="246"/>
      <c r="Z656" s="6"/>
      <c r="AA656" s="6"/>
      <c r="AB656" s="6"/>
      <c r="AC656" s="6"/>
      <c r="AD656" s="6"/>
    </row>
    <row r="657" spans="1:30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246"/>
      <c r="M657" s="246"/>
      <c r="N657" s="246"/>
      <c r="O657" s="246"/>
      <c r="P657" s="246"/>
      <c r="Q657" s="246"/>
      <c r="R657" s="246"/>
      <c r="S657" s="246"/>
      <c r="T657" s="246"/>
      <c r="U657" s="246"/>
      <c r="V657" s="246"/>
      <c r="W657" s="246"/>
      <c r="X657" s="246"/>
      <c r="Y657" s="246"/>
      <c r="Z657" s="6"/>
      <c r="AA657" s="6"/>
      <c r="AB657" s="6"/>
      <c r="AC657" s="6"/>
      <c r="AD657" s="6"/>
    </row>
    <row r="658" spans="1:30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246"/>
      <c r="M658" s="246"/>
      <c r="N658" s="246"/>
      <c r="O658" s="246"/>
      <c r="P658" s="246"/>
      <c r="Q658" s="246"/>
      <c r="R658" s="246"/>
      <c r="S658" s="246"/>
      <c r="T658" s="246"/>
      <c r="U658" s="246"/>
      <c r="V658" s="246"/>
      <c r="W658" s="246"/>
      <c r="X658" s="246"/>
      <c r="Y658" s="246"/>
      <c r="Z658" s="6"/>
      <c r="AA658" s="6"/>
      <c r="AB658" s="6"/>
      <c r="AC658" s="6"/>
      <c r="AD658" s="6"/>
    </row>
    <row r="659" spans="1:30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246"/>
      <c r="M659" s="246"/>
      <c r="N659" s="246"/>
      <c r="O659" s="246"/>
      <c r="P659" s="246"/>
      <c r="Q659" s="246"/>
      <c r="R659" s="246"/>
      <c r="S659" s="246"/>
      <c r="T659" s="246"/>
      <c r="U659" s="246"/>
      <c r="V659" s="246"/>
      <c r="W659" s="246"/>
      <c r="X659" s="246"/>
      <c r="Y659" s="246"/>
      <c r="Z659" s="6"/>
      <c r="AA659" s="6"/>
      <c r="AB659" s="6"/>
      <c r="AC659" s="6"/>
      <c r="AD659" s="6"/>
    </row>
    <row r="660" spans="1:30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246"/>
      <c r="M660" s="246"/>
      <c r="N660" s="246"/>
      <c r="O660" s="246"/>
      <c r="P660" s="246"/>
      <c r="Q660" s="246"/>
      <c r="R660" s="246"/>
      <c r="S660" s="246"/>
      <c r="T660" s="246"/>
      <c r="U660" s="246"/>
      <c r="V660" s="246"/>
      <c r="W660" s="246"/>
      <c r="X660" s="246"/>
      <c r="Y660" s="246"/>
      <c r="Z660" s="6"/>
      <c r="AA660" s="6"/>
      <c r="AB660" s="6"/>
      <c r="AC660" s="6"/>
      <c r="AD660" s="6"/>
    </row>
    <row r="661" spans="1:30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246"/>
      <c r="M661" s="246"/>
      <c r="N661" s="246"/>
      <c r="O661" s="246"/>
      <c r="P661" s="246"/>
      <c r="Q661" s="246"/>
      <c r="R661" s="246"/>
      <c r="S661" s="246"/>
      <c r="T661" s="246"/>
      <c r="U661" s="246"/>
      <c r="V661" s="246"/>
      <c r="W661" s="246"/>
      <c r="X661" s="246"/>
      <c r="Y661" s="246"/>
      <c r="Z661" s="6"/>
      <c r="AA661" s="6"/>
      <c r="AB661" s="6"/>
      <c r="AC661" s="6"/>
      <c r="AD661" s="6"/>
    </row>
    <row r="662" spans="1:30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246"/>
      <c r="M662" s="246"/>
      <c r="N662" s="246"/>
      <c r="O662" s="246"/>
      <c r="P662" s="246"/>
      <c r="Q662" s="246"/>
      <c r="R662" s="246"/>
      <c r="S662" s="246"/>
      <c r="T662" s="246"/>
      <c r="U662" s="246"/>
      <c r="V662" s="246"/>
      <c r="W662" s="246"/>
      <c r="X662" s="246"/>
      <c r="Y662" s="246"/>
      <c r="Z662" s="6"/>
      <c r="AA662" s="6"/>
      <c r="AB662" s="6"/>
      <c r="AC662" s="6"/>
      <c r="AD662" s="6"/>
    </row>
    <row r="663" spans="1:30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246"/>
      <c r="M663" s="246"/>
      <c r="N663" s="246"/>
      <c r="O663" s="246"/>
      <c r="P663" s="246"/>
      <c r="Q663" s="246"/>
      <c r="R663" s="246"/>
      <c r="S663" s="246"/>
      <c r="T663" s="246"/>
      <c r="U663" s="246"/>
      <c r="V663" s="246"/>
      <c r="W663" s="246"/>
      <c r="X663" s="246"/>
      <c r="Y663" s="246"/>
      <c r="Z663" s="6"/>
      <c r="AA663" s="6"/>
      <c r="AB663" s="6"/>
      <c r="AC663" s="6"/>
      <c r="AD663" s="6"/>
    </row>
    <row r="664" spans="1:30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246"/>
      <c r="M664" s="246"/>
      <c r="N664" s="246"/>
      <c r="O664" s="246"/>
      <c r="P664" s="246"/>
      <c r="Q664" s="246"/>
      <c r="R664" s="246"/>
      <c r="S664" s="246"/>
      <c r="T664" s="246"/>
      <c r="U664" s="246"/>
      <c r="V664" s="246"/>
      <c r="W664" s="246"/>
      <c r="X664" s="246"/>
      <c r="Y664" s="246"/>
      <c r="Z664" s="6"/>
      <c r="AA664" s="6"/>
      <c r="AB664" s="6"/>
      <c r="AC664" s="6"/>
      <c r="AD664" s="6"/>
    </row>
    <row r="665" spans="1:30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246"/>
      <c r="M665" s="246"/>
      <c r="N665" s="246"/>
      <c r="O665" s="246"/>
      <c r="P665" s="246"/>
      <c r="Q665" s="246"/>
      <c r="R665" s="246"/>
      <c r="S665" s="246"/>
      <c r="T665" s="246"/>
      <c r="U665" s="246"/>
      <c r="V665" s="246"/>
      <c r="W665" s="246"/>
      <c r="X665" s="246"/>
      <c r="Y665" s="246"/>
      <c r="Z665" s="6"/>
      <c r="AA665" s="6"/>
      <c r="AB665" s="6"/>
      <c r="AC665" s="6"/>
      <c r="AD665" s="6"/>
    </row>
    <row r="666" spans="1:30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246"/>
      <c r="M666" s="246"/>
      <c r="N666" s="246"/>
      <c r="O666" s="246"/>
      <c r="P666" s="246"/>
      <c r="Q666" s="246"/>
      <c r="R666" s="246"/>
      <c r="S666" s="246"/>
      <c r="T666" s="246"/>
      <c r="U666" s="246"/>
      <c r="V666" s="246"/>
      <c r="W666" s="246"/>
      <c r="X666" s="246"/>
      <c r="Y666" s="246"/>
      <c r="Z666" s="6"/>
      <c r="AA666" s="6"/>
      <c r="AB666" s="6"/>
      <c r="AC666" s="6"/>
      <c r="AD666" s="6"/>
    </row>
    <row r="667" spans="1:30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246"/>
      <c r="M667" s="246"/>
      <c r="N667" s="246"/>
      <c r="O667" s="246"/>
      <c r="P667" s="246"/>
      <c r="Q667" s="246"/>
      <c r="R667" s="246"/>
      <c r="S667" s="246"/>
      <c r="T667" s="246"/>
      <c r="U667" s="246"/>
      <c r="V667" s="246"/>
      <c r="W667" s="246"/>
      <c r="X667" s="246"/>
      <c r="Y667" s="246"/>
      <c r="Z667" s="6"/>
      <c r="AA667" s="6"/>
      <c r="AB667" s="6"/>
      <c r="AC667" s="6"/>
      <c r="AD667" s="6"/>
    </row>
    <row r="668" spans="1:30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246"/>
      <c r="M668" s="246"/>
      <c r="N668" s="246"/>
      <c r="O668" s="246"/>
      <c r="P668" s="246"/>
      <c r="Q668" s="246"/>
      <c r="R668" s="246"/>
      <c r="S668" s="246"/>
      <c r="T668" s="246"/>
      <c r="U668" s="246"/>
      <c r="V668" s="246"/>
      <c r="W668" s="246"/>
      <c r="X668" s="246"/>
      <c r="Y668" s="246"/>
      <c r="Z668" s="6"/>
      <c r="AA668" s="6"/>
      <c r="AB668" s="6"/>
      <c r="AC668" s="6"/>
      <c r="AD668" s="6"/>
    </row>
    <row r="669" spans="1:30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246"/>
      <c r="M669" s="246"/>
      <c r="N669" s="246"/>
      <c r="O669" s="246"/>
      <c r="P669" s="246"/>
      <c r="Q669" s="246"/>
      <c r="R669" s="246"/>
      <c r="S669" s="246"/>
      <c r="T669" s="246"/>
      <c r="U669" s="246"/>
      <c r="V669" s="246"/>
      <c r="W669" s="246"/>
      <c r="X669" s="246"/>
      <c r="Y669" s="246"/>
      <c r="Z669" s="6"/>
      <c r="AA669" s="6"/>
      <c r="AB669" s="6"/>
      <c r="AC669" s="6"/>
      <c r="AD669" s="6"/>
    </row>
    <row r="670" spans="1:30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246"/>
      <c r="M670" s="246"/>
      <c r="N670" s="246"/>
      <c r="O670" s="246"/>
      <c r="P670" s="246"/>
      <c r="Q670" s="246"/>
      <c r="R670" s="246"/>
      <c r="S670" s="246"/>
      <c r="T670" s="246"/>
      <c r="U670" s="246"/>
      <c r="V670" s="246"/>
      <c r="W670" s="246"/>
      <c r="X670" s="246"/>
      <c r="Y670" s="246"/>
      <c r="Z670" s="6"/>
      <c r="AA670" s="6"/>
      <c r="AB670" s="6"/>
      <c r="AC670" s="6"/>
      <c r="AD670" s="6"/>
    </row>
    <row r="671" spans="1:30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246"/>
      <c r="M671" s="246"/>
      <c r="N671" s="246"/>
      <c r="O671" s="246"/>
      <c r="P671" s="246"/>
      <c r="Q671" s="246"/>
      <c r="R671" s="246"/>
      <c r="S671" s="246"/>
      <c r="T671" s="246"/>
      <c r="U671" s="246"/>
      <c r="V671" s="246"/>
      <c r="W671" s="246"/>
      <c r="X671" s="246"/>
      <c r="Y671" s="246"/>
      <c r="Z671" s="6"/>
      <c r="AA671" s="6"/>
      <c r="AB671" s="6"/>
      <c r="AC671" s="6"/>
      <c r="AD671" s="6"/>
    </row>
    <row r="672" spans="1:30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6"/>
      <c r="W672" s="246"/>
      <c r="X672" s="246"/>
      <c r="Y672" s="246"/>
      <c r="Z672" s="6"/>
      <c r="AA672" s="6"/>
      <c r="AB672" s="6"/>
      <c r="AC672" s="6"/>
      <c r="AD672" s="6"/>
    </row>
    <row r="673" spans="1:30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246"/>
      <c r="M673" s="246"/>
      <c r="N673" s="246"/>
      <c r="O673" s="246"/>
      <c r="P673" s="246"/>
      <c r="Q673" s="246"/>
      <c r="R673" s="246"/>
      <c r="S673" s="246"/>
      <c r="T673" s="246"/>
      <c r="U673" s="246"/>
      <c r="V673" s="246"/>
      <c r="W673" s="246"/>
      <c r="X673" s="246"/>
      <c r="Y673" s="246"/>
      <c r="Z673" s="6"/>
      <c r="AA673" s="6"/>
      <c r="AB673" s="6"/>
      <c r="AC673" s="6"/>
      <c r="AD673" s="6"/>
    </row>
    <row r="674" spans="1:30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246"/>
      <c r="M674" s="246"/>
      <c r="N674" s="246"/>
      <c r="O674" s="246"/>
      <c r="P674" s="246"/>
      <c r="Q674" s="246"/>
      <c r="R674" s="246"/>
      <c r="S674" s="246"/>
      <c r="T674" s="246"/>
      <c r="U674" s="246"/>
      <c r="V674" s="246"/>
      <c r="W674" s="246"/>
      <c r="X674" s="246"/>
      <c r="Y674" s="246"/>
      <c r="Z674" s="6"/>
      <c r="AA674" s="6"/>
      <c r="AB674" s="6"/>
      <c r="AC674" s="6"/>
      <c r="AD674" s="6"/>
    </row>
    <row r="675" spans="1:30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246"/>
      <c r="M675" s="246"/>
      <c r="N675" s="246"/>
      <c r="O675" s="246"/>
      <c r="P675" s="246"/>
      <c r="Q675" s="246"/>
      <c r="R675" s="246"/>
      <c r="S675" s="246"/>
      <c r="T675" s="246"/>
      <c r="U675" s="246"/>
      <c r="V675" s="246"/>
      <c r="W675" s="246"/>
      <c r="X675" s="246"/>
      <c r="Y675" s="246"/>
      <c r="Z675" s="6"/>
      <c r="AA675" s="6"/>
      <c r="AB675" s="6"/>
      <c r="AC675" s="6"/>
      <c r="AD675" s="6"/>
    </row>
    <row r="676" spans="1:30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246"/>
      <c r="M676" s="246"/>
      <c r="N676" s="246"/>
      <c r="O676" s="246"/>
      <c r="P676" s="246"/>
      <c r="Q676" s="246"/>
      <c r="R676" s="246"/>
      <c r="S676" s="246"/>
      <c r="T676" s="246"/>
      <c r="U676" s="246"/>
      <c r="V676" s="246"/>
      <c r="W676" s="246"/>
      <c r="X676" s="246"/>
      <c r="Y676" s="246"/>
      <c r="Z676" s="6"/>
      <c r="AA676" s="6"/>
      <c r="AB676" s="6"/>
      <c r="AC676" s="6"/>
      <c r="AD676" s="6"/>
    </row>
    <row r="677" spans="1:30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246"/>
      <c r="M677" s="246"/>
      <c r="N677" s="246"/>
      <c r="O677" s="246"/>
      <c r="P677" s="246"/>
      <c r="Q677" s="246"/>
      <c r="R677" s="246"/>
      <c r="S677" s="246"/>
      <c r="T677" s="246"/>
      <c r="U677" s="246"/>
      <c r="V677" s="246"/>
      <c r="W677" s="246"/>
      <c r="X677" s="246"/>
      <c r="Y677" s="246"/>
      <c r="Z677" s="6"/>
      <c r="AA677" s="6"/>
      <c r="AB677" s="6"/>
      <c r="AC677" s="6"/>
      <c r="AD677" s="6"/>
    </row>
    <row r="678" spans="1:30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246"/>
      <c r="M678" s="246"/>
      <c r="N678" s="246"/>
      <c r="O678" s="246"/>
      <c r="P678" s="246"/>
      <c r="Q678" s="246"/>
      <c r="R678" s="246"/>
      <c r="S678" s="246"/>
      <c r="T678" s="246"/>
      <c r="U678" s="246"/>
      <c r="V678" s="246"/>
      <c r="W678" s="246"/>
      <c r="X678" s="246"/>
      <c r="Y678" s="246"/>
      <c r="Z678" s="6"/>
      <c r="AA678" s="6"/>
      <c r="AB678" s="6"/>
      <c r="AC678" s="6"/>
      <c r="AD678" s="6"/>
    </row>
    <row r="679" spans="1:30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246"/>
      <c r="M679" s="246"/>
      <c r="N679" s="246"/>
      <c r="O679" s="246"/>
      <c r="P679" s="246"/>
      <c r="Q679" s="246"/>
      <c r="R679" s="246"/>
      <c r="S679" s="246"/>
      <c r="T679" s="246"/>
      <c r="U679" s="246"/>
      <c r="V679" s="246"/>
      <c r="W679" s="246"/>
      <c r="X679" s="246"/>
      <c r="Y679" s="246"/>
      <c r="Z679" s="6"/>
      <c r="AA679" s="6"/>
      <c r="AB679" s="6"/>
      <c r="AC679" s="6"/>
      <c r="AD679" s="6"/>
    </row>
    <row r="680" spans="1:30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246"/>
      <c r="M680" s="246"/>
      <c r="N680" s="246"/>
      <c r="O680" s="246"/>
      <c r="P680" s="246"/>
      <c r="Q680" s="246"/>
      <c r="R680" s="246"/>
      <c r="S680" s="246"/>
      <c r="T680" s="246"/>
      <c r="U680" s="246"/>
      <c r="V680" s="246"/>
      <c r="W680" s="246"/>
      <c r="X680" s="246"/>
      <c r="Y680" s="246"/>
      <c r="Z680" s="6"/>
      <c r="AA680" s="6"/>
      <c r="AB680" s="6"/>
      <c r="AC680" s="6"/>
      <c r="AD680" s="6"/>
    </row>
    <row r="681" spans="1:30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246"/>
      <c r="M681" s="246"/>
      <c r="N681" s="246"/>
      <c r="O681" s="246"/>
      <c r="P681" s="246"/>
      <c r="Q681" s="246"/>
      <c r="R681" s="246"/>
      <c r="S681" s="246"/>
      <c r="T681" s="246"/>
      <c r="U681" s="246"/>
      <c r="V681" s="246"/>
      <c r="W681" s="246"/>
      <c r="X681" s="246"/>
      <c r="Y681" s="246"/>
      <c r="Z681" s="6"/>
      <c r="AA681" s="6"/>
      <c r="AB681" s="6"/>
      <c r="AC681" s="6"/>
      <c r="AD681" s="6"/>
    </row>
    <row r="682" spans="1:30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246"/>
      <c r="M682" s="246"/>
      <c r="N682" s="246"/>
      <c r="O682" s="246"/>
      <c r="P682" s="246"/>
      <c r="Q682" s="246"/>
      <c r="R682" s="246"/>
      <c r="S682" s="246"/>
      <c r="T682" s="246"/>
      <c r="U682" s="246"/>
      <c r="V682" s="246"/>
      <c r="W682" s="246"/>
      <c r="X682" s="246"/>
      <c r="Y682" s="246"/>
      <c r="Z682" s="6"/>
      <c r="AA682" s="6"/>
      <c r="AB682" s="6"/>
      <c r="AC682" s="6"/>
      <c r="AD682" s="6"/>
    </row>
    <row r="683" spans="1:30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246"/>
      <c r="M683" s="246"/>
      <c r="N683" s="246"/>
      <c r="O683" s="246"/>
      <c r="P683" s="246"/>
      <c r="Q683" s="246"/>
      <c r="R683" s="246"/>
      <c r="S683" s="246"/>
      <c r="T683" s="246"/>
      <c r="U683" s="246"/>
      <c r="V683" s="246"/>
      <c r="W683" s="246"/>
      <c r="X683" s="246"/>
      <c r="Y683" s="246"/>
      <c r="Z683" s="6"/>
      <c r="AA683" s="6"/>
      <c r="AB683" s="6"/>
      <c r="AC683" s="6"/>
      <c r="AD683" s="6"/>
    </row>
    <row r="684" spans="1:30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246"/>
      <c r="M684" s="246"/>
      <c r="N684" s="246"/>
      <c r="O684" s="246"/>
      <c r="P684" s="246"/>
      <c r="Q684" s="246"/>
      <c r="R684" s="246"/>
      <c r="S684" s="246"/>
      <c r="T684" s="246"/>
      <c r="U684" s="246"/>
      <c r="V684" s="246"/>
      <c r="W684" s="246"/>
      <c r="X684" s="246"/>
      <c r="Y684" s="246"/>
      <c r="Z684" s="6"/>
      <c r="AA684" s="6"/>
      <c r="AB684" s="6"/>
      <c r="AC684" s="6"/>
      <c r="AD684" s="6"/>
    </row>
    <row r="685" spans="1:30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246"/>
      <c r="M685" s="246"/>
      <c r="N685" s="246"/>
      <c r="O685" s="246"/>
      <c r="P685" s="246"/>
      <c r="Q685" s="246"/>
      <c r="R685" s="246"/>
      <c r="S685" s="246"/>
      <c r="T685" s="246"/>
      <c r="U685" s="246"/>
      <c r="V685" s="246"/>
      <c r="W685" s="246"/>
      <c r="X685" s="246"/>
      <c r="Y685" s="246"/>
      <c r="Z685" s="6"/>
      <c r="AA685" s="6"/>
      <c r="AB685" s="6"/>
      <c r="AC685" s="6"/>
      <c r="AD685" s="6"/>
    </row>
    <row r="686" spans="1:30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246"/>
      <c r="M686" s="246"/>
      <c r="N686" s="246"/>
      <c r="O686" s="246"/>
      <c r="P686" s="246"/>
      <c r="Q686" s="246"/>
      <c r="R686" s="246"/>
      <c r="S686" s="246"/>
      <c r="T686" s="246"/>
      <c r="U686" s="246"/>
      <c r="V686" s="246"/>
      <c r="W686" s="246"/>
      <c r="X686" s="246"/>
      <c r="Y686" s="246"/>
      <c r="Z686" s="6"/>
      <c r="AA686" s="6"/>
      <c r="AB686" s="6"/>
      <c r="AC686" s="6"/>
      <c r="AD686" s="6"/>
    </row>
    <row r="687" spans="1:30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246"/>
      <c r="M687" s="246"/>
      <c r="N687" s="246"/>
      <c r="O687" s="246"/>
      <c r="P687" s="246"/>
      <c r="Q687" s="246"/>
      <c r="R687" s="246"/>
      <c r="S687" s="246"/>
      <c r="T687" s="246"/>
      <c r="U687" s="246"/>
      <c r="V687" s="246"/>
      <c r="W687" s="246"/>
      <c r="X687" s="246"/>
      <c r="Y687" s="246"/>
      <c r="Z687" s="6"/>
      <c r="AA687" s="6"/>
      <c r="AB687" s="6"/>
      <c r="AC687" s="6"/>
      <c r="AD687" s="6"/>
    </row>
    <row r="688" spans="1:30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246"/>
      <c r="M688" s="246"/>
      <c r="N688" s="246"/>
      <c r="O688" s="246"/>
      <c r="P688" s="246"/>
      <c r="Q688" s="246"/>
      <c r="R688" s="246"/>
      <c r="S688" s="246"/>
      <c r="T688" s="246"/>
      <c r="U688" s="246"/>
      <c r="V688" s="246"/>
      <c r="W688" s="246"/>
      <c r="X688" s="246"/>
      <c r="Y688" s="246"/>
      <c r="Z688" s="6"/>
      <c r="AA688" s="6"/>
      <c r="AB688" s="6"/>
      <c r="AC688" s="6"/>
      <c r="AD688" s="6"/>
    </row>
    <row r="689" spans="1:30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246"/>
      <c r="M689" s="246"/>
      <c r="N689" s="246"/>
      <c r="O689" s="246"/>
      <c r="P689" s="246"/>
      <c r="Q689" s="246"/>
      <c r="R689" s="246"/>
      <c r="S689" s="246"/>
      <c r="T689" s="246"/>
      <c r="U689" s="246"/>
      <c r="V689" s="246"/>
      <c r="W689" s="246"/>
      <c r="X689" s="246"/>
      <c r="Y689" s="246"/>
      <c r="Z689" s="6"/>
      <c r="AA689" s="6"/>
      <c r="AB689" s="6"/>
      <c r="AC689" s="6"/>
      <c r="AD689" s="6"/>
    </row>
    <row r="690" spans="1:30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246"/>
      <c r="M690" s="246"/>
      <c r="N690" s="246"/>
      <c r="O690" s="246"/>
      <c r="P690" s="246"/>
      <c r="Q690" s="246"/>
      <c r="R690" s="246"/>
      <c r="S690" s="246"/>
      <c r="T690" s="246"/>
      <c r="U690" s="246"/>
      <c r="V690" s="246"/>
      <c r="W690" s="246"/>
      <c r="X690" s="246"/>
      <c r="Y690" s="246"/>
      <c r="Z690" s="6"/>
      <c r="AA690" s="6"/>
      <c r="AB690" s="6"/>
      <c r="AC690" s="6"/>
      <c r="AD690" s="6"/>
    </row>
    <row r="691" spans="1:30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246"/>
      <c r="M691" s="246"/>
      <c r="N691" s="246"/>
      <c r="O691" s="246"/>
      <c r="P691" s="246"/>
      <c r="Q691" s="246"/>
      <c r="R691" s="246"/>
      <c r="S691" s="246"/>
      <c r="T691" s="246"/>
      <c r="U691" s="246"/>
      <c r="V691" s="246"/>
      <c r="W691" s="246"/>
      <c r="X691" s="246"/>
      <c r="Y691" s="246"/>
      <c r="Z691" s="6"/>
      <c r="AA691" s="6"/>
      <c r="AB691" s="6"/>
      <c r="AC691" s="6"/>
      <c r="AD691" s="6"/>
    </row>
    <row r="692" spans="1:30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246"/>
      <c r="M692" s="246"/>
      <c r="N692" s="246"/>
      <c r="O692" s="246"/>
      <c r="P692" s="246"/>
      <c r="Q692" s="246"/>
      <c r="R692" s="246"/>
      <c r="S692" s="246"/>
      <c r="T692" s="246"/>
      <c r="U692" s="246"/>
      <c r="V692" s="246"/>
      <c r="W692" s="246"/>
      <c r="X692" s="246"/>
      <c r="Y692" s="246"/>
      <c r="Z692" s="6"/>
      <c r="AA692" s="6"/>
      <c r="AB692" s="6"/>
      <c r="AC692" s="6"/>
      <c r="AD692" s="6"/>
    </row>
    <row r="693" spans="1:30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246"/>
      <c r="M693" s="246"/>
      <c r="N693" s="246"/>
      <c r="O693" s="246"/>
      <c r="P693" s="246"/>
      <c r="Q693" s="246"/>
      <c r="R693" s="246"/>
      <c r="S693" s="246"/>
      <c r="T693" s="246"/>
      <c r="U693" s="246"/>
      <c r="V693" s="246"/>
      <c r="W693" s="246"/>
      <c r="X693" s="246"/>
      <c r="Y693" s="246"/>
      <c r="Z693" s="6"/>
      <c r="AA693" s="6"/>
      <c r="AB693" s="6"/>
      <c r="AC693" s="6"/>
      <c r="AD693" s="6"/>
    </row>
    <row r="694" spans="1:30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246"/>
      <c r="M694" s="246"/>
      <c r="N694" s="246"/>
      <c r="O694" s="246"/>
      <c r="P694" s="246"/>
      <c r="Q694" s="246"/>
      <c r="R694" s="246"/>
      <c r="S694" s="246"/>
      <c r="T694" s="246"/>
      <c r="U694" s="246"/>
      <c r="V694" s="246"/>
      <c r="W694" s="246"/>
      <c r="X694" s="246"/>
      <c r="Y694" s="246"/>
      <c r="Z694" s="6"/>
      <c r="AA694" s="6"/>
      <c r="AB694" s="6"/>
      <c r="AC694" s="6"/>
      <c r="AD694" s="6"/>
    </row>
    <row r="695" spans="1:30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246"/>
      <c r="M695" s="246"/>
      <c r="N695" s="246"/>
      <c r="O695" s="246"/>
      <c r="P695" s="246"/>
      <c r="Q695" s="246"/>
      <c r="R695" s="246"/>
      <c r="S695" s="246"/>
      <c r="T695" s="246"/>
      <c r="U695" s="246"/>
      <c r="V695" s="246"/>
      <c r="W695" s="246"/>
      <c r="X695" s="246"/>
      <c r="Y695" s="246"/>
      <c r="Z695" s="6"/>
      <c r="AA695" s="6"/>
      <c r="AB695" s="6"/>
      <c r="AC695" s="6"/>
      <c r="AD695" s="6"/>
    </row>
    <row r="696" spans="1:30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246"/>
      <c r="M696" s="246"/>
      <c r="N696" s="246"/>
      <c r="O696" s="246"/>
      <c r="P696" s="246"/>
      <c r="Q696" s="246"/>
      <c r="R696" s="246"/>
      <c r="S696" s="246"/>
      <c r="T696" s="246"/>
      <c r="U696" s="246"/>
      <c r="V696" s="246"/>
      <c r="W696" s="246"/>
      <c r="X696" s="246"/>
      <c r="Y696" s="246"/>
      <c r="Z696" s="6"/>
      <c r="AA696" s="6"/>
      <c r="AB696" s="6"/>
      <c r="AC696" s="6"/>
      <c r="AD696" s="6"/>
    </row>
    <row r="697" spans="1:30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246"/>
      <c r="M697" s="246"/>
      <c r="N697" s="246"/>
      <c r="O697" s="246"/>
      <c r="P697" s="246"/>
      <c r="Q697" s="246"/>
      <c r="R697" s="246"/>
      <c r="S697" s="246"/>
      <c r="T697" s="246"/>
      <c r="U697" s="246"/>
      <c r="V697" s="246"/>
      <c r="W697" s="246"/>
      <c r="X697" s="246"/>
      <c r="Y697" s="246"/>
      <c r="Z697" s="6"/>
      <c r="AA697" s="6"/>
      <c r="AB697" s="6"/>
      <c r="AC697" s="6"/>
      <c r="AD697" s="6"/>
    </row>
    <row r="698" spans="1:30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246"/>
      <c r="M698" s="246"/>
      <c r="N698" s="246"/>
      <c r="O698" s="246"/>
      <c r="P698" s="246"/>
      <c r="Q698" s="246"/>
      <c r="R698" s="246"/>
      <c r="S698" s="246"/>
      <c r="T698" s="246"/>
      <c r="U698" s="246"/>
      <c r="V698" s="246"/>
      <c r="W698" s="246"/>
      <c r="X698" s="246"/>
      <c r="Y698" s="246"/>
      <c r="Z698" s="6"/>
      <c r="AA698" s="6"/>
      <c r="AB698" s="6"/>
      <c r="AC698" s="6"/>
      <c r="AD698" s="6"/>
    </row>
    <row r="699" spans="1:30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246"/>
      <c r="M699" s="246"/>
      <c r="N699" s="246"/>
      <c r="O699" s="246"/>
      <c r="P699" s="246"/>
      <c r="Q699" s="246"/>
      <c r="R699" s="246"/>
      <c r="S699" s="246"/>
      <c r="T699" s="246"/>
      <c r="U699" s="246"/>
      <c r="V699" s="246"/>
      <c r="W699" s="246"/>
      <c r="X699" s="246"/>
      <c r="Y699" s="246"/>
      <c r="Z699" s="6"/>
      <c r="AA699" s="6"/>
      <c r="AB699" s="6"/>
      <c r="AC699" s="6"/>
      <c r="AD699" s="6"/>
    </row>
    <row r="700" spans="1:30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246"/>
      <c r="M700" s="246"/>
      <c r="N700" s="246"/>
      <c r="O700" s="246"/>
      <c r="P700" s="246"/>
      <c r="Q700" s="246"/>
      <c r="R700" s="246"/>
      <c r="S700" s="246"/>
      <c r="T700" s="246"/>
      <c r="U700" s="246"/>
      <c r="V700" s="246"/>
      <c r="W700" s="246"/>
      <c r="X700" s="246"/>
      <c r="Y700" s="246"/>
      <c r="Z700" s="6"/>
      <c r="AA700" s="6"/>
      <c r="AB700" s="6"/>
      <c r="AC700" s="6"/>
      <c r="AD700" s="6"/>
    </row>
    <row r="701" spans="1:30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246"/>
      <c r="M701" s="246"/>
      <c r="N701" s="246"/>
      <c r="O701" s="246"/>
      <c r="P701" s="246"/>
      <c r="Q701" s="246"/>
      <c r="R701" s="246"/>
      <c r="S701" s="246"/>
      <c r="T701" s="246"/>
      <c r="U701" s="246"/>
      <c r="V701" s="246"/>
      <c r="W701" s="246"/>
      <c r="X701" s="246"/>
      <c r="Y701" s="246"/>
      <c r="Z701" s="6"/>
      <c r="AA701" s="6"/>
      <c r="AB701" s="6"/>
      <c r="AC701" s="6"/>
      <c r="AD701" s="6"/>
    </row>
    <row r="702" spans="1:30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246"/>
      <c r="M702" s="246"/>
      <c r="N702" s="246"/>
      <c r="O702" s="246"/>
      <c r="P702" s="246"/>
      <c r="Q702" s="246"/>
      <c r="R702" s="246"/>
      <c r="S702" s="246"/>
      <c r="T702" s="246"/>
      <c r="U702" s="246"/>
      <c r="V702" s="246"/>
      <c r="W702" s="246"/>
      <c r="X702" s="246"/>
      <c r="Y702" s="246"/>
      <c r="Z702" s="6"/>
      <c r="AA702" s="6"/>
      <c r="AB702" s="6"/>
      <c r="AC702" s="6"/>
      <c r="AD702" s="6"/>
    </row>
    <row r="703" spans="1:30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246"/>
      <c r="M703" s="246"/>
      <c r="N703" s="246"/>
      <c r="O703" s="246"/>
      <c r="P703" s="246"/>
      <c r="Q703" s="246"/>
      <c r="R703" s="246"/>
      <c r="S703" s="246"/>
      <c r="T703" s="246"/>
      <c r="U703" s="246"/>
      <c r="V703" s="246"/>
      <c r="W703" s="246"/>
      <c r="X703" s="246"/>
      <c r="Y703" s="246"/>
      <c r="Z703" s="6"/>
      <c r="AA703" s="6"/>
      <c r="AB703" s="6"/>
      <c r="AC703" s="6"/>
      <c r="AD703" s="6"/>
    </row>
    <row r="704" spans="1:30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246"/>
      <c r="M704" s="246"/>
      <c r="N704" s="246"/>
      <c r="O704" s="246"/>
      <c r="P704" s="246"/>
      <c r="Q704" s="246"/>
      <c r="R704" s="246"/>
      <c r="S704" s="246"/>
      <c r="T704" s="246"/>
      <c r="U704" s="246"/>
      <c r="V704" s="246"/>
      <c r="W704" s="246"/>
      <c r="X704" s="246"/>
      <c r="Y704" s="246"/>
      <c r="Z704" s="6"/>
      <c r="AA704" s="6"/>
      <c r="AB704" s="6"/>
      <c r="AC704" s="6"/>
      <c r="AD704" s="6"/>
    </row>
    <row r="705" spans="1:30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246"/>
      <c r="M705" s="246"/>
      <c r="N705" s="246"/>
      <c r="O705" s="246"/>
      <c r="P705" s="246"/>
      <c r="Q705" s="246"/>
      <c r="R705" s="246"/>
      <c r="S705" s="246"/>
      <c r="T705" s="246"/>
      <c r="U705" s="246"/>
      <c r="V705" s="246"/>
      <c r="W705" s="246"/>
      <c r="X705" s="246"/>
      <c r="Y705" s="246"/>
      <c r="Z705" s="6"/>
      <c r="AA705" s="6"/>
      <c r="AB705" s="6"/>
      <c r="AC705" s="6"/>
      <c r="AD705" s="6"/>
    </row>
    <row r="706" spans="1:30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246"/>
      <c r="M706" s="246"/>
      <c r="N706" s="246"/>
      <c r="O706" s="246"/>
      <c r="P706" s="246"/>
      <c r="Q706" s="246"/>
      <c r="R706" s="246"/>
      <c r="S706" s="246"/>
      <c r="T706" s="246"/>
      <c r="U706" s="246"/>
      <c r="V706" s="246"/>
      <c r="W706" s="246"/>
      <c r="X706" s="246"/>
      <c r="Y706" s="246"/>
      <c r="Z706" s="6"/>
      <c r="AA706" s="6"/>
      <c r="AB706" s="6"/>
      <c r="AC706" s="6"/>
      <c r="AD706" s="6"/>
    </row>
    <row r="707" spans="1:30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246"/>
      <c r="M707" s="246"/>
      <c r="N707" s="246"/>
      <c r="O707" s="246"/>
      <c r="P707" s="246"/>
      <c r="Q707" s="246"/>
      <c r="R707" s="246"/>
      <c r="S707" s="246"/>
      <c r="T707" s="246"/>
      <c r="U707" s="246"/>
      <c r="V707" s="246"/>
      <c r="W707" s="246"/>
      <c r="X707" s="246"/>
      <c r="Y707" s="246"/>
      <c r="Z707" s="6"/>
      <c r="AA707" s="6"/>
      <c r="AB707" s="6"/>
      <c r="AC707" s="6"/>
      <c r="AD707" s="6"/>
    </row>
    <row r="708" spans="1:30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246"/>
      <c r="M708" s="246"/>
      <c r="N708" s="246"/>
      <c r="O708" s="246"/>
      <c r="P708" s="246"/>
      <c r="Q708" s="246"/>
      <c r="R708" s="246"/>
      <c r="S708" s="246"/>
      <c r="T708" s="246"/>
      <c r="U708" s="246"/>
      <c r="V708" s="246"/>
      <c r="W708" s="246"/>
      <c r="X708" s="246"/>
      <c r="Y708" s="246"/>
      <c r="Z708" s="6"/>
      <c r="AA708" s="6"/>
      <c r="AB708" s="6"/>
      <c r="AC708" s="6"/>
      <c r="AD708" s="6"/>
    </row>
    <row r="709" spans="1:30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246"/>
      <c r="M709" s="246"/>
      <c r="N709" s="246"/>
      <c r="O709" s="246"/>
      <c r="P709" s="246"/>
      <c r="Q709" s="246"/>
      <c r="R709" s="246"/>
      <c r="S709" s="246"/>
      <c r="T709" s="246"/>
      <c r="U709" s="246"/>
      <c r="V709" s="246"/>
      <c r="W709" s="246"/>
      <c r="X709" s="246"/>
      <c r="Y709" s="246"/>
      <c r="Z709" s="6"/>
      <c r="AA709" s="6"/>
      <c r="AB709" s="6"/>
      <c r="AC709" s="6"/>
      <c r="AD709" s="6"/>
    </row>
    <row r="710" spans="1:30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246"/>
      <c r="M710" s="246"/>
      <c r="N710" s="246"/>
      <c r="O710" s="246"/>
      <c r="P710" s="246"/>
      <c r="Q710" s="246"/>
      <c r="R710" s="246"/>
      <c r="S710" s="246"/>
      <c r="T710" s="246"/>
      <c r="U710" s="246"/>
      <c r="V710" s="246"/>
      <c r="W710" s="246"/>
      <c r="X710" s="246"/>
      <c r="Y710" s="246"/>
      <c r="Z710" s="6"/>
      <c r="AA710" s="6"/>
      <c r="AB710" s="6"/>
      <c r="AC710" s="6"/>
      <c r="AD710" s="6"/>
    </row>
    <row r="711" spans="1:30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246"/>
      <c r="M711" s="246"/>
      <c r="N711" s="246"/>
      <c r="O711" s="246"/>
      <c r="P711" s="246"/>
      <c r="Q711" s="246"/>
      <c r="R711" s="246"/>
      <c r="S711" s="246"/>
      <c r="T711" s="246"/>
      <c r="U711" s="246"/>
      <c r="V711" s="246"/>
      <c r="W711" s="246"/>
      <c r="X711" s="246"/>
      <c r="Y711" s="246"/>
      <c r="Z711" s="6"/>
      <c r="AA711" s="6"/>
      <c r="AB711" s="6"/>
      <c r="AC711" s="6"/>
      <c r="AD711" s="6"/>
    </row>
    <row r="712" spans="1:30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246"/>
      <c r="M712" s="246"/>
      <c r="N712" s="246"/>
      <c r="O712" s="246"/>
      <c r="P712" s="246"/>
      <c r="Q712" s="246"/>
      <c r="R712" s="246"/>
      <c r="S712" s="246"/>
      <c r="T712" s="246"/>
      <c r="U712" s="246"/>
      <c r="V712" s="246"/>
      <c r="W712" s="246"/>
      <c r="X712" s="246"/>
      <c r="Y712" s="246"/>
      <c r="Z712" s="6"/>
      <c r="AA712" s="6"/>
      <c r="AB712" s="6"/>
      <c r="AC712" s="6"/>
      <c r="AD712" s="6"/>
    </row>
    <row r="713" spans="1:30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246"/>
      <c r="M713" s="246"/>
      <c r="N713" s="246"/>
      <c r="O713" s="246"/>
      <c r="P713" s="246"/>
      <c r="Q713" s="246"/>
      <c r="R713" s="246"/>
      <c r="S713" s="246"/>
      <c r="T713" s="246"/>
      <c r="U713" s="246"/>
      <c r="V713" s="246"/>
      <c r="W713" s="246"/>
      <c r="X713" s="246"/>
      <c r="Y713" s="246"/>
      <c r="Z713" s="6"/>
      <c r="AA713" s="6"/>
      <c r="AB713" s="6"/>
      <c r="AC713" s="6"/>
      <c r="AD713" s="6"/>
    </row>
    <row r="714" spans="1:30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246"/>
      <c r="M714" s="246"/>
      <c r="N714" s="246"/>
      <c r="O714" s="246"/>
      <c r="P714" s="246"/>
      <c r="Q714" s="246"/>
      <c r="R714" s="246"/>
      <c r="S714" s="246"/>
      <c r="T714" s="246"/>
      <c r="U714" s="246"/>
      <c r="V714" s="246"/>
      <c r="W714" s="246"/>
      <c r="X714" s="246"/>
      <c r="Y714" s="246"/>
      <c r="Z714" s="6"/>
      <c r="AA714" s="6"/>
      <c r="AB714" s="6"/>
      <c r="AC714" s="6"/>
      <c r="AD714" s="6"/>
    </row>
    <row r="715" spans="1:30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246"/>
      <c r="M715" s="246"/>
      <c r="N715" s="246"/>
      <c r="O715" s="246"/>
      <c r="P715" s="246"/>
      <c r="Q715" s="246"/>
      <c r="R715" s="246"/>
      <c r="S715" s="246"/>
      <c r="T715" s="246"/>
      <c r="U715" s="246"/>
      <c r="V715" s="246"/>
      <c r="W715" s="246"/>
      <c r="X715" s="246"/>
      <c r="Y715" s="246"/>
      <c r="Z715" s="6"/>
      <c r="AA715" s="6"/>
      <c r="AB715" s="6"/>
      <c r="AC715" s="6"/>
      <c r="AD715" s="6"/>
    </row>
    <row r="716" spans="1:30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246"/>
      <c r="M716" s="246"/>
      <c r="N716" s="246"/>
      <c r="O716" s="246"/>
      <c r="P716" s="246"/>
      <c r="Q716" s="246"/>
      <c r="R716" s="246"/>
      <c r="S716" s="246"/>
      <c r="T716" s="246"/>
      <c r="U716" s="246"/>
      <c r="V716" s="246"/>
      <c r="W716" s="246"/>
      <c r="X716" s="246"/>
      <c r="Y716" s="246"/>
      <c r="Z716" s="6"/>
      <c r="AA716" s="6"/>
      <c r="AB716" s="6"/>
      <c r="AC716" s="6"/>
      <c r="AD716" s="6"/>
    </row>
    <row r="717" spans="1:30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246"/>
      <c r="M717" s="246"/>
      <c r="N717" s="246"/>
      <c r="O717" s="246"/>
      <c r="P717" s="246"/>
      <c r="Q717" s="246"/>
      <c r="R717" s="246"/>
      <c r="S717" s="246"/>
      <c r="T717" s="246"/>
      <c r="U717" s="246"/>
      <c r="V717" s="246"/>
      <c r="W717" s="246"/>
      <c r="X717" s="246"/>
      <c r="Y717" s="246"/>
      <c r="Z717" s="6"/>
      <c r="AA717" s="6"/>
      <c r="AB717" s="6"/>
      <c r="AC717" s="6"/>
      <c r="AD717" s="6"/>
    </row>
    <row r="718" spans="1:30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246"/>
      <c r="M718" s="246"/>
      <c r="N718" s="246"/>
      <c r="O718" s="246"/>
      <c r="P718" s="246"/>
      <c r="Q718" s="246"/>
      <c r="R718" s="246"/>
      <c r="S718" s="246"/>
      <c r="T718" s="246"/>
      <c r="U718" s="246"/>
      <c r="V718" s="246"/>
      <c r="W718" s="246"/>
      <c r="X718" s="246"/>
      <c r="Y718" s="246"/>
      <c r="Z718" s="6"/>
      <c r="AA718" s="6"/>
      <c r="AB718" s="6"/>
      <c r="AC718" s="6"/>
      <c r="AD718" s="6"/>
    </row>
    <row r="719" spans="1:30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246"/>
      <c r="M719" s="246"/>
      <c r="N719" s="246"/>
      <c r="O719" s="246"/>
      <c r="P719" s="246"/>
      <c r="Q719" s="246"/>
      <c r="R719" s="246"/>
      <c r="S719" s="246"/>
      <c r="T719" s="246"/>
      <c r="U719" s="246"/>
      <c r="V719" s="246"/>
      <c r="W719" s="246"/>
      <c r="X719" s="246"/>
      <c r="Y719" s="246"/>
      <c r="Z719" s="6"/>
      <c r="AA719" s="6"/>
      <c r="AB719" s="6"/>
      <c r="AC719" s="6"/>
      <c r="AD719" s="6"/>
    </row>
    <row r="720" spans="1:30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246"/>
      <c r="M720" s="246"/>
      <c r="N720" s="246"/>
      <c r="O720" s="246"/>
      <c r="P720" s="246"/>
      <c r="Q720" s="246"/>
      <c r="R720" s="246"/>
      <c r="S720" s="246"/>
      <c r="T720" s="246"/>
      <c r="U720" s="246"/>
      <c r="V720" s="246"/>
      <c r="W720" s="246"/>
      <c r="X720" s="246"/>
      <c r="Y720" s="246"/>
      <c r="Z720" s="6"/>
      <c r="AA720" s="6"/>
      <c r="AB720" s="6"/>
      <c r="AC720" s="6"/>
      <c r="AD720" s="6"/>
    </row>
    <row r="721" spans="1:30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246"/>
      <c r="M721" s="246"/>
      <c r="N721" s="246"/>
      <c r="O721" s="246"/>
      <c r="P721" s="246"/>
      <c r="Q721" s="246"/>
      <c r="R721" s="246"/>
      <c r="S721" s="246"/>
      <c r="T721" s="246"/>
      <c r="U721" s="246"/>
      <c r="V721" s="246"/>
      <c r="W721" s="246"/>
      <c r="X721" s="246"/>
      <c r="Y721" s="246"/>
      <c r="Z721" s="6"/>
      <c r="AA721" s="6"/>
      <c r="AB721" s="6"/>
      <c r="AC721" s="6"/>
      <c r="AD721" s="6"/>
    </row>
    <row r="722" spans="1:30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246"/>
      <c r="M722" s="246"/>
      <c r="N722" s="246"/>
      <c r="O722" s="246"/>
      <c r="P722" s="246"/>
      <c r="Q722" s="246"/>
      <c r="R722" s="246"/>
      <c r="S722" s="246"/>
      <c r="T722" s="246"/>
      <c r="U722" s="246"/>
      <c r="V722" s="246"/>
      <c r="W722" s="246"/>
      <c r="X722" s="246"/>
      <c r="Y722" s="246"/>
      <c r="Z722" s="6"/>
      <c r="AA722" s="6"/>
      <c r="AB722" s="6"/>
      <c r="AC722" s="6"/>
      <c r="AD722" s="6"/>
    </row>
    <row r="723" spans="1:30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246"/>
      <c r="M723" s="246"/>
      <c r="N723" s="246"/>
      <c r="O723" s="246"/>
      <c r="P723" s="246"/>
      <c r="Q723" s="246"/>
      <c r="R723" s="246"/>
      <c r="S723" s="246"/>
      <c r="T723" s="246"/>
      <c r="U723" s="246"/>
      <c r="V723" s="246"/>
      <c r="W723" s="246"/>
      <c r="X723" s="246"/>
      <c r="Y723" s="246"/>
      <c r="Z723" s="6"/>
      <c r="AA723" s="6"/>
      <c r="AB723" s="6"/>
      <c r="AC723" s="6"/>
      <c r="AD723" s="6"/>
    </row>
    <row r="724" spans="1:30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246"/>
      <c r="M724" s="246"/>
      <c r="N724" s="246"/>
      <c r="O724" s="246"/>
      <c r="P724" s="246"/>
      <c r="Q724" s="246"/>
      <c r="R724" s="246"/>
      <c r="S724" s="246"/>
      <c r="T724" s="246"/>
      <c r="U724" s="246"/>
      <c r="V724" s="246"/>
      <c r="W724" s="246"/>
      <c r="X724" s="246"/>
      <c r="Y724" s="246"/>
      <c r="Z724" s="6"/>
      <c r="AA724" s="6"/>
      <c r="AB724" s="6"/>
      <c r="AC724" s="6"/>
      <c r="AD724" s="6"/>
    </row>
    <row r="725" spans="1:30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246"/>
      <c r="M725" s="246"/>
      <c r="N725" s="246"/>
      <c r="O725" s="246"/>
      <c r="P725" s="246"/>
      <c r="Q725" s="246"/>
      <c r="R725" s="246"/>
      <c r="S725" s="246"/>
      <c r="T725" s="246"/>
      <c r="U725" s="246"/>
      <c r="V725" s="246"/>
      <c r="W725" s="246"/>
      <c r="X725" s="246"/>
      <c r="Y725" s="246"/>
      <c r="Z725" s="6"/>
      <c r="AA725" s="6"/>
      <c r="AB725" s="6"/>
      <c r="AC725" s="6"/>
      <c r="AD725" s="6"/>
    </row>
    <row r="726" spans="1:30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246"/>
      <c r="M726" s="246"/>
      <c r="N726" s="246"/>
      <c r="O726" s="246"/>
      <c r="P726" s="246"/>
      <c r="Q726" s="246"/>
      <c r="R726" s="246"/>
      <c r="S726" s="246"/>
      <c r="T726" s="246"/>
      <c r="U726" s="246"/>
      <c r="V726" s="246"/>
      <c r="W726" s="246"/>
      <c r="X726" s="246"/>
      <c r="Y726" s="246"/>
      <c r="Z726" s="6"/>
      <c r="AA726" s="6"/>
      <c r="AB726" s="6"/>
      <c r="AC726" s="6"/>
      <c r="AD726" s="6"/>
    </row>
    <row r="727" spans="1:30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246"/>
      <c r="M727" s="246"/>
      <c r="N727" s="246"/>
      <c r="O727" s="246"/>
      <c r="P727" s="246"/>
      <c r="Q727" s="246"/>
      <c r="R727" s="246"/>
      <c r="S727" s="246"/>
      <c r="T727" s="246"/>
      <c r="U727" s="246"/>
      <c r="V727" s="246"/>
      <c r="W727" s="246"/>
      <c r="X727" s="246"/>
      <c r="Y727" s="246"/>
      <c r="Z727" s="6"/>
      <c r="AA727" s="6"/>
      <c r="AB727" s="6"/>
      <c r="AC727" s="6"/>
      <c r="AD727" s="6"/>
    </row>
    <row r="728" spans="1:30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246"/>
      <c r="M728" s="246"/>
      <c r="N728" s="246"/>
      <c r="O728" s="246"/>
      <c r="P728" s="246"/>
      <c r="Q728" s="246"/>
      <c r="R728" s="246"/>
      <c r="S728" s="246"/>
      <c r="T728" s="246"/>
      <c r="U728" s="246"/>
      <c r="V728" s="246"/>
      <c r="W728" s="246"/>
      <c r="X728" s="246"/>
      <c r="Y728" s="246"/>
      <c r="Z728" s="6"/>
      <c r="AA728" s="6"/>
      <c r="AB728" s="6"/>
      <c r="AC728" s="6"/>
      <c r="AD728" s="6"/>
    </row>
    <row r="729" spans="1:30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246"/>
      <c r="M729" s="246"/>
      <c r="N729" s="246"/>
      <c r="O729" s="246"/>
      <c r="P729" s="246"/>
      <c r="Q729" s="246"/>
      <c r="R729" s="246"/>
      <c r="S729" s="246"/>
      <c r="T729" s="246"/>
      <c r="U729" s="246"/>
      <c r="V729" s="246"/>
      <c r="W729" s="246"/>
      <c r="X729" s="246"/>
      <c r="Y729" s="246"/>
      <c r="Z729" s="6"/>
      <c r="AA729" s="6"/>
      <c r="AB729" s="6"/>
      <c r="AC729" s="6"/>
      <c r="AD729" s="6"/>
    </row>
    <row r="730" spans="1:30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246"/>
      <c r="M730" s="246"/>
      <c r="N730" s="246"/>
      <c r="O730" s="246"/>
      <c r="P730" s="246"/>
      <c r="Q730" s="246"/>
      <c r="R730" s="246"/>
      <c r="S730" s="246"/>
      <c r="T730" s="246"/>
      <c r="U730" s="246"/>
      <c r="V730" s="246"/>
      <c r="W730" s="246"/>
      <c r="X730" s="246"/>
      <c r="Y730" s="246"/>
      <c r="Z730" s="6"/>
      <c r="AA730" s="6"/>
      <c r="AB730" s="6"/>
      <c r="AC730" s="6"/>
      <c r="AD730" s="6"/>
    </row>
    <row r="731" spans="1:30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246"/>
      <c r="M731" s="246"/>
      <c r="N731" s="246"/>
      <c r="O731" s="246"/>
      <c r="P731" s="246"/>
      <c r="Q731" s="246"/>
      <c r="R731" s="246"/>
      <c r="S731" s="246"/>
      <c r="T731" s="246"/>
      <c r="U731" s="246"/>
      <c r="V731" s="246"/>
      <c r="W731" s="246"/>
      <c r="X731" s="246"/>
      <c r="Y731" s="246"/>
      <c r="Z731" s="6"/>
      <c r="AA731" s="6"/>
      <c r="AB731" s="6"/>
      <c r="AC731" s="6"/>
      <c r="AD731" s="6"/>
    </row>
    <row r="732" spans="1:30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246"/>
      <c r="M732" s="246"/>
      <c r="N732" s="246"/>
      <c r="O732" s="246"/>
      <c r="P732" s="246"/>
      <c r="Q732" s="246"/>
      <c r="R732" s="246"/>
      <c r="S732" s="246"/>
      <c r="T732" s="246"/>
      <c r="U732" s="246"/>
      <c r="V732" s="246"/>
      <c r="W732" s="246"/>
      <c r="X732" s="246"/>
      <c r="Y732" s="246"/>
      <c r="Z732" s="6"/>
      <c r="AA732" s="6"/>
      <c r="AB732" s="6"/>
      <c r="AC732" s="6"/>
      <c r="AD732" s="6"/>
    </row>
    <row r="733" spans="1:30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246"/>
      <c r="M733" s="246"/>
      <c r="N733" s="246"/>
      <c r="O733" s="246"/>
      <c r="P733" s="246"/>
      <c r="Q733" s="246"/>
      <c r="R733" s="246"/>
      <c r="S733" s="246"/>
      <c r="T733" s="246"/>
      <c r="U733" s="246"/>
      <c r="V733" s="246"/>
      <c r="W733" s="246"/>
      <c r="X733" s="246"/>
      <c r="Y733" s="246"/>
      <c r="Z733" s="6"/>
      <c r="AA733" s="6"/>
      <c r="AB733" s="6"/>
      <c r="AC733" s="6"/>
      <c r="AD733" s="6"/>
    </row>
    <row r="734" spans="1:30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246"/>
      <c r="M734" s="246"/>
      <c r="N734" s="246"/>
      <c r="O734" s="246"/>
      <c r="P734" s="246"/>
      <c r="Q734" s="246"/>
      <c r="R734" s="246"/>
      <c r="S734" s="246"/>
      <c r="T734" s="246"/>
      <c r="U734" s="246"/>
      <c r="V734" s="246"/>
      <c r="W734" s="246"/>
      <c r="X734" s="246"/>
      <c r="Y734" s="246"/>
      <c r="Z734" s="6"/>
      <c r="AA734" s="6"/>
      <c r="AB734" s="6"/>
      <c r="AC734" s="6"/>
      <c r="AD734" s="6"/>
    </row>
    <row r="735" spans="1:30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246"/>
      <c r="M735" s="246"/>
      <c r="N735" s="246"/>
      <c r="O735" s="246"/>
      <c r="P735" s="246"/>
      <c r="Q735" s="246"/>
      <c r="R735" s="246"/>
      <c r="S735" s="246"/>
      <c r="T735" s="246"/>
      <c r="U735" s="246"/>
      <c r="V735" s="246"/>
      <c r="W735" s="246"/>
      <c r="X735" s="246"/>
      <c r="Y735" s="246"/>
      <c r="Z735" s="6"/>
      <c r="AA735" s="6"/>
      <c r="AB735" s="6"/>
      <c r="AC735" s="6"/>
      <c r="AD735" s="6"/>
    </row>
    <row r="736" spans="1:30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246"/>
      <c r="M736" s="246"/>
      <c r="N736" s="246"/>
      <c r="O736" s="246"/>
      <c r="P736" s="246"/>
      <c r="Q736" s="246"/>
      <c r="R736" s="246"/>
      <c r="S736" s="246"/>
      <c r="T736" s="246"/>
      <c r="U736" s="246"/>
      <c r="V736" s="246"/>
      <c r="W736" s="246"/>
      <c r="X736" s="246"/>
      <c r="Y736" s="246"/>
      <c r="Z736" s="6"/>
      <c r="AA736" s="6"/>
      <c r="AB736" s="6"/>
      <c r="AC736" s="6"/>
      <c r="AD736" s="6"/>
    </row>
    <row r="737" spans="1:30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246"/>
      <c r="M737" s="246"/>
      <c r="N737" s="246"/>
      <c r="O737" s="246"/>
      <c r="P737" s="246"/>
      <c r="Q737" s="246"/>
      <c r="R737" s="246"/>
      <c r="S737" s="246"/>
      <c r="T737" s="246"/>
      <c r="U737" s="246"/>
      <c r="V737" s="246"/>
      <c r="W737" s="246"/>
      <c r="X737" s="246"/>
      <c r="Y737" s="246"/>
      <c r="Z737" s="6"/>
      <c r="AA737" s="6"/>
      <c r="AB737" s="6"/>
      <c r="AC737" s="6"/>
      <c r="AD737" s="6"/>
    </row>
    <row r="738" spans="1:30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246"/>
      <c r="M738" s="246"/>
      <c r="N738" s="246"/>
      <c r="O738" s="246"/>
      <c r="P738" s="246"/>
      <c r="Q738" s="246"/>
      <c r="R738" s="246"/>
      <c r="S738" s="246"/>
      <c r="T738" s="246"/>
      <c r="U738" s="246"/>
      <c r="V738" s="246"/>
      <c r="W738" s="246"/>
      <c r="X738" s="246"/>
      <c r="Y738" s="246"/>
      <c r="Z738" s="6"/>
      <c r="AA738" s="6"/>
      <c r="AB738" s="6"/>
      <c r="AC738" s="6"/>
      <c r="AD738" s="6"/>
    </row>
    <row r="739" spans="1:30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246"/>
      <c r="M739" s="246"/>
      <c r="N739" s="246"/>
      <c r="O739" s="246"/>
      <c r="P739" s="246"/>
      <c r="Q739" s="246"/>
      <c r="R739" s="246"/>
      <c r="S739" s="246"/>
      <c r="T739" s="246"/>
      <c r="U739" s="246"/>
      <c r="V739" s="246"/>
      <c r="W739" s="246"/>
      <c r="X739" s="246"/>
      <c r="Y739" s="246"/>
      <c r="Z739" s="6"/>
      <c r="AA739" s="6"/>
      <c r="AB739" s="6"/>
      <c r="AC739" s="6"/>
      <c r="AD739" s="6"/>
    </row>
    <row r="740" spans="1:30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246"/>
      <c r="M740" s="246"/>
      <c r="N740" s="246"/>
      <c r="O740" s="246"/>
      <c r="P740" s="246"/>
      <c r="Q740" s="246"/>
      <c r="R740" s="246"/>
      <c r="S740" s="246"/>
      <c r="T740" s="246"/>
      <c r="U740" s="246"/>
      <c r="V740" s="246"/>
      <c r="W740" s="246"/>
      <c r="X740" s="246"/>
      <c r="Y740" s="246"/>
      <c r="Z740" s="6"/>
      <c r="AA740" s="6"/>
      <c r="AB740" s="6"/>
      <c r="AC740" s="6"/>
      <c r="AD740" s="6"/>
    </row>
    <row r="741" spans="1:30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246"/>
      <c r="M741" s="246"/>
      <c r="N741" s="246"/>
      <c r="O741" s="246"/>
      <c r="P741" s="246"/>
      <c r="Q741" s="246"/>
      <c r="R741" s="246"/>
      <c r="S741" s="246"/>
      <c r="T741" s="246"/>
      <c r="U741" s="246"/>
      <c r="V741" s="246"/>
      <c r="W741" s="246"/>
      <c r="X741" s="246"/>
      <c r="Y741" s="246"/>
      <c r="Z741" s="6"/>
      <c r="AA741" s="6"/>
      <c r="AB741" s="6"/>
      <c r="AC741" s="6"/>
      <c r="AD741" s="6"/>
    </row>
    <row r="742" spans="1:30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246"/>
      <c r="M742" s="246"/>
      <c r="N742" s="246"/>
      <c r="O742" s="246"/>
      <c r="P742" s="246"/>
      <c r="Q742" s="246"/>
      <c r="R742" s="246"/>
      <c r="S742" s="246"/>
      <c r="T742" s="246"/>
      <c r="U742" s="246"/>
      <c r="V742" s="246"/>
      <c r="W742" s="246"/>
      <c r="X742" s="246"/>
      <c r="Y742" s="246"/>
      <c r="Z742" s="6"/>
      <c r="AA742" s="6"/>
      <c r="AB742" s="6"/>
      <c r="AC742" s="6"/>
      <c r="AD742" s="6"/>
    </row>
    <row r="743" spans="1:30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246"/>
      <c r="M743" s="246"/>
      <c r="N743" s="246"/>
      <c r="O743" s="246"/>
      <c r="P743" s="246"/>
      <c r="Q743" s="246"/>
      <c r="R743" s="246"/>
      <c r="S743" s="246"/>
      <c r="T743" s="246"/>
      <c r="U743" s="246"/>
      <c r="V743" s="246"/>
      <c r="W743" s="246"/>
      <c r="X743" s="246"/>
      <c r="Y743" s="246"/>
      <c r="Z743" s="6"/>
      <c r="AA743" s="6"/>
      <c r="AB743" s="6"/>
      <c r="AC743" s="6"/>
      <c r="AD743" s="6"/>
    </row>
    <row r="744" spans="1:30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246"/>
      <c r="M744" s="246"/>
      <c r="N744" s="246"/>
      <c r="O744" s="246"/>
      <c r="P744" s="246"/>
      <c r="Q744" s="246"/>
      <c r="R744" s="246"/>
      <c r="S744" s="246"/>
      <c r="T744" s="246"/>
      <c r="U744" s="246"/>
      <c r="V744" s="246"/>
      <c r="W744" s="246"/>
      <c r="X744" s="246"/>
      <c r="Y744" s="246"/>
      <c r="Z744" s="6"/>
      <c r="AA744" s="6"/>
      <c r="AB744" s="6"/>
      <c r="AC744" s="6"/>
      <c r="AD744" s="6"/>
    </row>
    <row r="745" spans="1:30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246"/>
      <c r="M745" s="246"/>
      <c r="N745" s="246"/>
      <c r="O745" s="246"/>
      <c r="P745" s="246"/>
      <c r="Q745" s="246"/>
      <c r="R745" s="246"/>
      <c r="S745" s="246"/>
      <c r="T745" s="246"/>
      <c r="U745" s="246"/>
      <c r="V745" s="246"/>
      <c r="W745" s="246"/>
      <c r="X745" s="246"/>
      <c r="Y745" s="246"/>
      <c r="Z745" s="6"/>
      <c r="AA745" s="6"/>
      <c r="AB745" s="6"/>
      <c r="AC745" s="6"/>
      <c r="AD745" s="6"/>
    </row>
    <row r="746" spans="1:30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246"/>
      <c r="M746" s="246"/>
      <c r="N746" s="246"/>
      <c r="O746" s="246"/>
      <c r="P746" s="246"/>
      <c r="Q746" s="246"/>
      <c r="R746" s="246"/>
      <c r="S746" s="246"/>
      <c r="T746" s="246"/>
      <c r="U746" s="246"/>
      <c r="V746" s="246"/>
      <c r="W746" s="246"/>
      <c r="X746" s="246"/>
      <c r="Y746" s="246"/>
      <c r="Z746" s="6"/>
      <c r="AA746" s="6"/>
      <c r="AB746" s="6"/>
      <c r="AC746" s="6"/>
      <c r="AD746" s="6"/>
    </row>
    <row r="747" spans="1:30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246"/>
      <c r="M747" s="246"/>
      <c r="N747" s="246"/>
      <c r="O747" s="246"/>
      <c r="P747" s="246"/>
      <c r="Q747" s="246"/>
      <c r="R747" s="246"/>
      <c r="S747" s="246"/>
      <c r="T747" s="246"/>
      <c r="U747" s="246"/>
      <c r="V747" s="246"/>
      <c r="W747" s="246"/>
      <c r="X747" s="246"/>
      <c r="Y747" s="246"/>
      <c r="Z747" s="6"/>
      <c r="AA747" s="6"/>
      <c r="AB747" s="6"/>
      <c r="AC747" s="6"/>
      <c r="AD747" s="6"/>
    </row>
    <row r="748" spans="1:30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246"/>
      <c r="M748" s="246"/>
      <c r="N748" s="246"/>
      <c r="O748" s="246"/>
      <c r="P748" s="246"/>
      <c r="Q748" s="246"/>
      <c r="R748" s="246"/>
      <c r="S748" s="246"/>
      <c r="T748" s="246"/>
      <c r="U748" s="246"/>
      <c r="V748" s="246"/>
      <c r="W748" s="246"/>
      <c r="X748" s="246"/>
      <c r="Y748" s="246"/>
      <c r="Z748" s="6"/>
      <c r="AA748" s="6"/>
      <c r="AB748" s="6"/>
      <c r="AC748" s="6"/>
      <c r="AD748" s="6"/>
    </row>
    <row r="749" spans="1:30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246"/>
      <c r="M749" s="246"/>
      <c r="N749" s="246"/>
      <c r="O749" s="246"/>
      <c r="P749" s="246"/>
      <c r="Q749" s="246"/>
      <c r="R749" s="246"/>
      <c r="S749" s="246"/>
      <c r="T749" s="246"/>
      <c r="U749" s="246"/>
      <c r="V749" s="246"/>
      <c r="W749" s="246"/>
      <c r="X749" s="246"/>
      <c r="Y749" s="246"/>
      <c r="Z749" s="6"/>
      <c r="AA749" s="6"/>
      <c r="AB749" s="6"/>
      <c r="AC749" s="6"/>
      <c r="AD749" s="6"/>
    </row>
    <row r="750" spans="1:30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246"/>
      <c r="M750" s="246"/>
      <c r="N750" s="246"/>
      <c r="O750" s="246"/>
      <c r="P750" s="246"/>
      <c r="Q750" s="246"/>
      <c r="R750" s="246"/>
      <c r="S750" s="246"/>
      <c r="T750" s="246"/>
      <c r="U750" s="246"/>
      <c r="V750" s="246"/>
      <c r="W750" s="246"/>
      <c r="X750" s="246"/>
      <c r="Y750" s="246"/>
      <c r="Z750" s="6"/>
      <c r="AA750" s="6"/>
      <c r="AB750" s="6"/>
      <c r="AC750" s="6"/>
      <c r="AD750" s="6"/>
    </row>
    <row r="751" spans="1:30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246"/>
      <c r="M751" s="246"/>
      <c r="N751" s="246"/>
      <c r="O751" s="246"/>
      <c r="P751" s="246"/>
      <c r="Q751" s="246"/>
      <c r="R751" s="246"/>
      <c r="S751" s="246"/>
      <c r="T751" s="246"/>
      <c r="U751" s="246"/>
      <c r="V751" s="246"/>
      <c r="W751" s="246"/>
      <c r="X751" s="246"/>
      <c r="Y751" s="246"/>
      <c r="Z751" s="6"/>
      <c r="AA751" s="6"/>
      <c r="AB751" s="6"/>
      <c r="AC751" s="6"/>
      <c r="AD751" s="6"/>
    </row>
    <row r="752" spans="1:30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246"/>
      <c r="M752" s="246"/>
      <c r="N752" s="246"/>
      <c r="O752" s="246"/>
      <c r="P752" s="246"/>
      <c r="Q752" s="246"/>
      <c r="R752" s="246"/>
      <c r="S752" s="246"/>
      <c r="T752" s="246"/>
      <c r="U752" s="246"/>
      <c r="V752" s="246"/>
      <c r="W752" s="246"/>
      <c r="X752" s="246"/>
      <c r="Y752" s="246"/>
      <c r="Z752" s="6"/>
      <c r="AA752" s="6"/>
      <c r="AB752" s="6"/>
      <c r="AC752" s="6"/>
      <c r="AD752" s="6"/>
    </row>
    <row r="753" spans="1:30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246"/>
      <c r="M753" s="246"/>
      <c r="N753" s="246"/>
      <c r="O753" s="246"/>
      <c r="P753" s="246"/>
      <c r="Q753" s="246"/>
      <c r="R753" s="246"/>
      <c r="S753" s="246"/>
      <c r="T753" s="246"/>
      <c r="U753" s="246"/>
      <c r="V753" s="246"/>
      <c r="W753" s="246"/>
      <c r="X753" s="246"/>
      <c r="Y753" s="246"/>
      <c r="Z753" s="6"/>
      <c r="AA753" s="6"/>
      <c r="AB753" s="6"/>
      <c r="AC753" s="6"/>
      <c r="AD753" s="6"/>
    </row>
    <row r="754" spans="1:30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246"/>
      <c r="M754" s="246"/>
      <c r="N754" s="246"/>
      <c r="O754" s="246"/>
      <c r="P754" s="246"/>
      <c r="Q754" s="246"/>
      <c r="R754" s="246"/>
      <c r="S754" s="246"/>
      <c r="T754" s="246"/>
      <c r="U754" s="246"/>
      <c r="V754" s="246"/>
      <c r="W754" s="246"/>
      <c r="X754" s="246"/>
      <c r="Y754" s="246"/>
      <c r="Z754" s="6"/>
      <c r="AA754" s="6"/>
      <c r="AB754" s="6"/>
      <c r="AC754" s="6"/>
      <c r="AD754" s="6"/>
    </row>
    <row r="755" spans="1:30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246"/>
      <c r="M755" s="246"/>
      <c r="N755" s="246"/>
      <c r="O755" s="246"/>
      <c r="P755" s="246"/>
      <c r="Q755" s="246"/>
      <c r="R755" s="246"/>
      <c r="S755" s="246"/>
      <c r="T755" s="246"/>
      <c r="U755" s="246"/>
      <c r="V755" s="246"/>
      <c r="W755" s="246"/>
      <c r="X755" s="246"/>
      <c r="Y755" s="246"/>
      <c r="Z755" s="6"/>
      <c r="AA755" s="6"/>
      <c r="AB755" s="6"/>
      <c r="AC755" s="6"/>
      <c r="AD755" s="6"/>
    </row>
    <row r="756" spans="1:30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246"/>
      <c r="M756" s="246"/>
      <c r="N756" s="246"/>
      <c r="O756" s="246"/>
      <c r="P756" s="246"/>
      <c r="Q756" s="246"/>
      <c r="R756" s="246"/>
      <c r="S756" s="246"/>
      <c r="T756" s="246"/>
      <c r="U756" s="246"/>
      <c r="V756" s="246"/>
      <c r="W756" s="246"/>
      <c r="X756" s="246"/>
      <c r="Y756" s="246"/>
      <c r="Z756" s="6"/>
      <c r="AA756" s="6"/>
      <c r="AB756" s="6"/>
      <c r="AC756" s="6"/>
      <c r="AD756" s="6"/>
    </row>
    <row r="757" spans="1:30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246"/>
      <c r="M757" s="246"/>
      <c r="N757" s="246"/>
      <c r="O757" s="246"/>
      <c r="P757" s="246"/>
      <c r="Q757" s="246"/>
      <c r="R757" s="246"/>
      <c r="S757" s="246"/>
      <c r="T757" s="246"/>
      <c r="U757" s="246"/>
      <c r="V757" s="246"/>
      <c r="W757" s="246"/>
      <c r="X757" s="246"/>
      <c r="Y757" s="246"/>
      <c r="Z757" s="6"/>
      <c r="AA757" s="6"/>
      <c r="AB757" s="6"/>
      <c r="AC757" s="6"/>
      <c r="AD757" s="6"/>
    </row>
    <row r="758" spans="1:30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246"/>
      <c r="M758" s="246"/>
      <c r="N758" s="246"/>
      <c r="O758" s="246"/>
      <c r="P758" s="246"/>
      <c r="Q758" s="246"/>
      <c r="R758" s="246"/>
      <c r="S758" s="246"/>
      <c r="T758" s="246"/>
      <c r="U758" s="246"/>
      <c r="V758" s="246"/>
      <c r="W758" s="246"/>
      <c r="X758" s="246"/>
      <c r="Y758" s="246"/>
      <c r="Z758" s="6"/>
      <c r="AA758" s="6"/>
      <c r="AB758" s="6"/>
      <c r="AC758" s="6"/>
      <c r="AD758" s="6"/>
    </row>
    <row r="759" spans="1:30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246"/>
      <c r="M759" s="246"/>
      <c r="N759" s="246"/>
      <c r="O759" s="246"/>
      <c r="P759" s="246"/>
      <c r="Q759" s="246"/>
      <c r="R759" s="246"/>
      <c r="S759" s="246"/>
      <c r="T759" s="246"/>
      <c r="U759" s="246"/>
      <c r="V759" s="246"/>
      <c r="W759" s="246"/>
      <c r="X759" s="246"/>
      <c r="Y759" s="246"/>
      <c r="Z759" s="6"/>
      <c r="AA759" s="6"/>
      <c r="AB759" s="6"/>
      <c r="AC759" s="6"/>
      <c r="AD759" s="6"/>
    </row>
    <row r="760" spans="1:30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246"/>
      <c r="M760" s="246"/>
      <c r="N760" s="246"/>
      <c r="O760" s="246"/>
      <c r="P760" s="246"/>
      <c r="Q760" s="246"/>
      <c r="R760" s="246"/>
      <c r="S760" s="246"/>
      <c r="T760" s="246"/>
      <c r="U760" s="246"/>
      <c r="V760" s="246"/>
      <c r="W760" s="246"/>
      <c r="X760" s="246"/>
      <c r="Y760" s="246"/>
      <c r="Z760" s="6"/>
      <c r="AA760" s="6"/>
      <c r="AB760" s="6"/>
      <c r="AC760" s="6"/>
      <c r="AD760" s="6"/>
    </row>
    <row r="761" spans="1:30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246"/>
      <c r="M761" s="246"/>
      <c r="N761" s="246"/>
      <c r="O761" s="246"/>
      <c r="P761" s="246"/>
      <c r="Q761" s="246"/>
      <c r="R761" s="246"/>
      <c r="S761" s="246"/>
      <c r="T761" s="246"/>
      <c r="U761" s="246"/>
      <c r="V761" s="246"/>
      <c r="W761" s="246"/>
      <c r="X761" s="246"/>
      <c r="Y761" s="246"/>
      <c r="Z761" s="6"/>
      <c r="AA761" s="6"/>
      <c r="AB761" s="6"/>
      <c r="AC761" s="6"/>
      <c r="AD761" s="6"/>
    </row>
    <row r="762" spans="1:30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246"/>
      <c r="M762" s="246"/>
      <c r="N762" s="246"/>
      <c r="O762" s="246"/>
      <c r="P762" s="246"/>
      <c r="Q762" s="246"/>
      <c r="R762" s="246"/>
      <c r="S762" s="246"/>
      <c r="T762" s="246"/>
      <c r="U762" s="246"/>
      <c r="V762" s="246"/>
      <c r="W762" s="246"/>
      <c r="X762" s="246"/>
      <c r="Y762" s="246"/>
      <c r="Z762" s="6"/>
      <c r="AA762" s="6"/>
      <c r="AB762" s="6"/>
      <c r="AC762" s="6"/>
      <c r="AD762" s="6"/>
    </row>
    <row r="763" spans="1:30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246"/>
      <c r="M763" s="246"/>
      <c r="N763" s="246"/>
      <c r="O763" s="246"/>
      <c r="P763" s="246"/>
      <c r="Q763" s="246"/>
      <c r="R763" s="246"/>
      <c r="S763" s="246"/>
      <c r="T763" s="246"/>
      <c r="U763" s="246"/>
      <c r="V763" s="246"/>
      <c r="W763" s="246"/>
      <c r="X763" s="246"/>
      <c r="Y763" s="246"/>
      <c r="Z763" s="6"/>
      <c r="AA763" s="6"/>
      <c r="AB763" s="6"/>
      <c r="AC763" s="6"/>
      <c r="AD763" s="6"/>
    </row>
    <row r="764" spans="1:30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246"/>
      <c r="M764" s="246"/>
      <c r="N764" s="246"/>
      <c r="O764" s="246"/>
      <c r="P764" s="246"/>
      <c r="Q764" s="246"/>
      <c r="R764" s="246"/>
      <c r="S764" s="246"/>
      <c r="T764" s="246"/>
      <c r="U764" s="246"/>
      <c r="V764" s="246"/>
      <c r="W764" s="246"/>
      <c r="X764" s="246"/>
      <c r="Y764" s="246"/>
      <c r="Z764" s="6"/>
      <c r="AA764" s="6"/>
      <c r="AB764" s="6"/>
      <c r="AC764" s="6"/>
      <c r="AD764" s="6"/>
    </row>
    <row r="765" spans="1:30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246"/>
      <c r="M765" s="246"/>
      <c r="N765" s="246"/>
      <c r="O765" s="246"/>
      <c r="P765" s="246"/>
      <c r="Q765" s="246"/>
      <c r="R765" s="246"/>
      <c r="S765" s="246"/>
      <c r="T765" s="246"/>
      <c r="U765" s="246"/>
      <c r="V765" s="246"/>
      <c r="W765" s="246"/>
      <c r="X765" s="246"/>
      <c r="Y765" s="246"/>
      <c r="Z765" s="6"/>
      <c r="AA765" s="6"/>
      <c r="AB765" s="6"/>
      <c r="AC765" s="6"/>
      <c r="AD765" s="6"/>
    </row>
    <row r="766" spans="1:30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246"/>
      <c r="M766" s="246"/>
      <c r="N766" s="246"/>
      <c r="O766" s="246"/>
      <c r="P766" s="246"/>
      <c r="Q766" s="246"/>
      <c r="R766" s="246"/>
      <c r="S766" s="246"/>
      <c r="T766" s="246"/>
      <c r="U766" s="246"/>
      <c r="V766" s="246"/>
      <c r="W766" s="246"/>
      <c r="X766" s="246"/>
      <c r="Y766" s="246"/>
      <c r="Z766" s="6"/>
      <c r="AA766" s="6"/>
      <c r="AB766" s="6"/>
      <c r="AC766" s="6"/>
      <c r="AD766" s="6"/>
    </row>
    <row r="767" spans="1:30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246"/>
      <c r="M767" s="246"/>
      <c r="N767" s="246"/>
      <c r="O767" s="246"/>
      <c r="P767" s="246"/>
      <c r="Q767" s="246"/>
      <c r="R767" s="246"/>
      <c r="S767" s="246"/>
      <c r="T767" s="246"/>
      <c r="U767" s="246"/>
      <c r="V767" s="246"/>
      <c r="W767" s="246"/>
      <c r="X767" s="246"/>
      <c r="Y767" s="246"/>
      <c r="Z767" s="6"/>
      <c r="AA767" s="6"/>
      <c r="AB767" s="6"/>
      <c r="AC767" s="6"/>
      <c r="AD767" s="6"/>
    </row>
    <row r="768" spans="1:30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246"/>
      <c r="M768" s="246"/>
      <c r="N768" s="246"/>
      <c r="O768" s="246"/>
      <c r="P768" s="246"/>
      <c r="Q768" s="246"/>
      <c r="R768" s="246"/>
      <c r="S768" s="246"/>
      <c r="T768" s="246"/>
      <c r="U768" s="246"/>
      <c r="V768" s="246"/>
      <c r="W768" s="246"/>
      <c r="X768" s="246"/>
      <c r="Y768" s="246"/>
      <c r="Z768" s="6"/>
      <c r="AA768" s="6"/>
      <c r="AB768" s="6"/>
      <c r="AC768" s="6"/>
      <c r="AD768" s="6"/>
    </row>
    <row r="769" spans="1:30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246"/>
      <c r="M769" s="246"/>
      <c r="N769" s="246"/>
      <c r="O769" s="246"/>
      <c r="P769" s="246"/>
      <c r="Q769" s="246"/>
      <c r="R769" s="246"/>
      <c r="S769" s="246"/>
      <c r="T769" s="246"/>
      <c r="U769" s="246"/>
      <c r="V769" s="246"/>
      <c r="W769" s="246"/>
      <c r="X769" s="246"/>
      <c r="Y769" s="246"/>
      <c r="Z769" s="6"/>
      <c r="AA769" s="6"/>
      <c r="AB769" s="6"/>
      <c r="AC769" s="6"/>
      <c r="AD769" s="6"/>
    </row>
    <row r="770" spans="1:30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246"/>
      <c r="M770" s="246"/>
      <c r="N770" s="246"/>
      <c r="O770" s="246"/>
      <c r="P770" s="246"/>
      <c r="Q770" s="246"/>
      <c r="R770" s="246"/>
      <c r="S770" s="246"/>
      <c r="T770" s="246"/>
      <c r="U770" s="246"/>
      <c r="V770" s="246"/>
      <c r="W770" s="246"/>
      <c r="X770" s="246"/>
      <c r="Y770" s="246"/>
      <c r="Z770" s="6"/>
      <c r="AA770" s="6"/>
      <c r="AB770" s="6"/>
      <c r="AC770" s="6"/>
      <c r="AD770" s="6"/>
    </row>
    <row r="771" spans="1:30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246"/>
      <c r="M771" s="246"/>
      <c r="N771" s="246"/>
      <c r="O771" s="246"/>
      <c r="P771" s="246"/>
      <c r="Q771" s="246"/>
      <c r="R771" s="246"/>
      <c r="S771" s="246"/>
      <c r="T771" s="246"/>
      <c r="U771" s="246"/>
      <c r="V771" s="246"/>
      <c r="W771" s="246"/>
      <c r="X771" s="246"/>
      <c r="Y771" s="246"/>
      <c r="Z771" s="6"/>
      <c r="AA771" s="6"/>
      <c r="AB771" s="6"/>
      <c r="AC771" s="6"/>
      <c r="AD771" s="6"/>
    </row>
    <row r="772" spans="1:30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246"/>
      <c r="M772" s="246"/>
      <c r="N772" s="246"/>
      <c r="O772" s="246"/>
      <c r="P772" s="246"/>
      <c r="Q772" s="246"/>
      <c r="R772" s="246"/>
      <c r="S772" s="246"/>
      <c r="T772" s="246"/>
      <c r="U772" s="246"/>
      <c r="V772" s="246"/>
      <c r="W772" s="246"/>
      <c r="X772" s="246"/>
      <c r="Y772" s="246"/>
      <c r="Z772" s="6"/>
      <c r="AA772" s="6"/>
      <c r="AB772" s="6"/>
      <c r="AC772" s="6"/>
      <c r="AD772" s="6"/>
    </row>
    <row r="773" spans="1:30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246"/>
      <c r="M773" s="246"/>
      <c r="N773" s="246"/>
      <c r="O773" s="246"/>
      <c r="P773" s="246"/>
      <c r="Q773" s="246"/>
      <c r="R773" s="246"/>
      <c r="S773" s="246"/>
      <c r="T773" s="246"/>
      <c r="U773" s="246"/>
      <c r="V773" s="246"/>
      <c r="W773" s="246"/>
      <c r="X773" s="246"/>
      <c r="Y773" s="246"/>
      <c r="Z773" s="6"/>
      <c r="AA773" s="6"/>
      <c r="AB773" s="6"/>
      <c r="AC773" s="6"/>
      <c r="AD773" s="6"/>
    </row>
    <row r="774" spans="1:30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246"/>
      <c r="M774" s="246"/>
      <c r="N774" s="246"/>
      <c r="O774" s="246"/>
      <c r="P774" s="246"/>
      <c r="Q774" s="246"/>
      <c r="R774" s="246"/>
      <c r="S774" s="246"/>
      <c r="T774" s="246"/>
      <c r="U774" s="246"/>
      <c r="V774" s="246"/>
      <c r="W774" s="246"/>
      <c r="X774" s="246"/>
      <c r="Y774" s="246"/>
      <c r="Z774" s="6"/>
      <c r="AA774" s="6"/>
      <c r="AB774" s="6"/>
      <c r="AC774" s="6"/>
      <c r="AD774" s="6"/>
    </row>
    <row r="775" spans="1:30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246"/>
      <c r="M775" s="246"/>
      <c r="N775" s="246"/>
      <c r="O775" s="246"/>
      <c r="P775" s="246"/>
      <c r="Q775" s="246"/>
      <c r="R775" s="246"/>
      <c r="S775" s="246"/>
      <c r="T775" s="246"/>
      <c r="U775" s="246"/>
      <c r="V775" s="246"/>
      <c r="W775" s="246"/>
      <c r="X775" s="246"/>
      <c r="Y775" s="246"/>
      <c r="Z775" s="6"/>
      <c r="AA775" s="6"/>
      <c r="AB775" s="6"/>
      <c r="AC775" s="6"/>
      <c r="AD775" s="6"/>
    </row>
    <row r="776" spans="1:30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246"/>
      <c r="M776" s="246"/>
      <c r="N776" s="246"/>
      <c r="O776" s="246"/>
      <c r="P776" s="246"/>
      <c r="Q776" s="246"/>
      <c r="R776" s="246"/>
      <c r="S776" s="246"/>
      <c r="T776" s="246"/>
      <c r="U776" s="246"/>
      <c r="V776" s="246"/>
      <c r="W776" s="246"/>
      <c r="X776" s="246"/>
      <c r="Y776" s="246"/>
      <c r="Z776" s="6"/>
      <c r="AA776" s="6"/>
      <c r="AB776" s="6"/>
      <c r="AC776" s="6"/>
      <c r="AD776" s="6"/>
    </row>
    <row r="777" spans="1:30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246"/>
      <c r="M777" s="246"/>
      <c r="N777" s="246"/>
      <c r="O777" s="246"/>
      <c r="P777" s="246"/>
      <c r="Q777" s="246"/>
      <c r="R777" s="246"/>
      <c r="S777" s="246"/>
      <c r="T777" s="246"/>
      <c r="U777" s="246"/>
      <c r="V777" s="246"/>
      <c r="W777" s="246"/>
      <c r="X777" s="246"/>
      <c r="Y777" s="246"/>
      <c r="Z777" s="6"/>
      <c r="AA777" s="6"/>
      <c r="AB777" s="6"/>
      <c r="AC777" s="6"/>
      <c r="AD777" s="6"/>
    </row>
    <row r="778" spans="1:30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246"/>
      <c r="M778" s="246"/>
      <c r="N778" s="246"/>
      <c r="O778" s="246"/>
      <c r="P778" s="246"/>
      <c r="Q778" s="246"/>
      <c r="R778" s="246"/>
      <c r="S778" s="246"/>
      <c r="T778" s="246"/>
      <c r="U778" s="246"/>
      <c r="V778" s="246"/>
      <c r="W778" s="246"/>
      <c r="X778" s="246"/>
      <c r="Y778" s="246"/>
      <c r="Z778" s="6"/>
      <c r="AA778" s="6"/>
      <c r="AB778" s="6"/>
      <c r="AC778" s="6"/>
      <c r="AD778" s="6"/>
    </row>
    <row r="779" spans="1:30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246"/>
      <c r="M779" s="246"/>
      <c r="N779" s="246"/>
      <c r="O779" s="246"/>
      <c r="P779" s="246"/>
      <c r="Q779" s="246"/>
      <c r="R779" s="246"/>
      <c r="S779" s="246"/>
      <c r="T779" s="246"/>
      <c r="U779" s="246"/>
      <c r="V779" s="246"/>
      <c r="W779" s="246"/>
      <c r="X779" s="246"/>
      <c r="Y779" s="246"/>
      <c r="Z779" s="6"/>
      <c r="AA779" s="6"/>
      <c r="AB779" s="6"/>
      <c r="AC779" s="6"/>
      <c r="AD779" s="6"/>
    </row>
    <row r="780" spans="1:30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246"/>
      <c r="M780" s="246"/>
      <c r="N780" s="246"/>
      <c r="O780" s="246"/>
      <c r="P780" s="246"/>
      <c r="Q780" s="246"/>
      <c r="R780" s="246"/>
      <c r="S780" s="246"/>
      <c r="T780" s="246"/>
      <c r="U780" s="246"/>
      <c r="V780" s="246"/>
      <c r="W780" s="246"/>
      <c r="X780" s="246"/>
      <c r="Y780" s="246"/>
      <c r="Z780" s="6"/>
      <c r="AA780" s="6"/>
      <c r="AB780" s="6"/>
      <c r="AC780" s="6"/>
      <c r="AD780" s="6"/>
    </row>
    <row r="781" spans="1:30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246"/>
      <c r="M781" s="246"/>
      <c r="N781" s="246"/>
      <c r="O781" s="246"/>
      <c r="P781" s="246"/>
      <c r="Q781" s="246"/>
      <c r="R781" s="246"/>
      <c r="S781" s="246"/>
      <c r="T781" s="246"/>
      <c r="U781" s="246"/>
      <c r="V781" s="246"/>
      <c r="W781" s="246"/>
      <c r="X781" s="246"/>
      <c r="Y781" s="246"/>
      <c r="Z781" s="6"/>
      <c r="AA781" s="6"/>
      <c r="AB781" s="6"/>
      <c r="AC781" s="6"/>
      <c r="AD781" s="6"/>
    </row>
    <row r="782" spans="1:30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246"/>
      <c r="M782" s="246"/>
      <c r="N782" s="246"/>
      <c r="O782" s="246"/>
      <c r="P782" s="246"/>
      <c r="Q782" s="246"/>
      <c r="R782" s="246"/>
      <c r="S782" s="246"/>
      <c r="T782" s="246"/>
      <c r="U782" s="246"/>
      <c r="V782" s="246"/>
      <c r="W782" s="246"/>
      <c r="X782" s="246"/>
      <c r="Y782" s="246"/>
      <c r="Z782" s="6"/>
      <c r="AA782" s="6"/>
      <c r="AB782" s="6"/>
      <c r="AC782" s="6"/>
      <c r="AD782" s="6"/>
    </row>
    <row r="783" spans="1:30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246"/>
      <c r="M783" s="246"/>
      <c r="N783" s="246"/>
      <c r="O783" s="246"/>
      <c r="P783" s="246"/>
      <c r="Q783" s="246"/>
      <c r="R783" s="246"/>
      <c r="S783" s="246"/>
      <c r="T783" s="246"/>
      <c r="U783" s="246"/>
      <c r="V783" s="246"/>
      <c r="W783" s="246"/>
      <c r="X783" s="246"/>
      <c r="Y783" s="246"/>
      <c r="Z783" s="6"/>
      <c r="AA783" s="6"/>
      <c r="AB783" s="6"/>
      <c r="AC783" s="6"/>
      <c r="AD783" s="6"/>
    </row>
    <row r="784" spans="1:30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246"/>
      <c r="M784" s="246"/>
      <c r="N784" s="246"/>
      <c r="O784" s="246"/>
      <c r="P784" s="246"/>
      <c r="Q784" s="246"/>
      <c r="R784" s="246"/>
      <c r="S784" s="246"/>
      <c r="T784" s="246"/>
      <c r="U784" s="246"/>
      <c r="V784" s="246"/>
      <c r="W784" s="246"/>
      <c r="X784" s="246"/>
      <c r="Y784" s="246"/>
      <c r="Z784" s="6"/>
      <c r="AA784" s="6"/>
      <c r="AB784" s="6"/>
      <c r="AC784" s="6"/>
      <c r="AD784" s="6"/>
    </row>
    <row r="785" spans="1:30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246"/>
      <c r="M785" s="246"/>
      <c r="N785" s="246"/>
      <c r="O785" s="246"/>
      <c r="P785" s="246"/>
      <c r="Q785" s="246"/>
      <c r="R785" s="246"/>
      <c r="S785" s="246"/>
      <c r="T785" s="246"/>
      <c r="U785" s="246"/>
      <c r="V785" s="246"/>
      <c r="W785" s="246"/>
      <c r="X785" s="246"/>
      <c r="Y785" s="246"/>
      <c r="Z785" s="6"/>
      <c r="AA785" s="6"/>
      <c r="AB785" s="6"/>
      <c r="AC785" s="6"/>
      <c r="AD785" s="6"/>
    </row>
    <row r="786" spans="1:30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246"/>
      <c r="M786" s="246"/>
      <c r="N786" s="246"/>
      <c r="O786" s="246"/>
      <c r="P786" s="246"/>
      <c r="Q786" s="246"/>
      <c r="R786" s="246"/>
      <c r="S786" s="246"/>
      <c r="T786" s="246"/>
      <c r="U786" s="246"/>
      <c r="V786" s="246"/>
      <c r="W786" s="246"/>
      <c r="X786" s="246"/>
      <c r="Y786" s="246"/>
      <c r="Z786" s="6"/>
      <c r="AA786" s="6"/>
      <c r="AB786" s="6"/>
      <c r="AC786" s="6"/>
      <c r="AD786" s="6"/>
    </row>
    <row r="787" spans="1:30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246"/>
      <c r="M787" s="246"/>
      <c r="N787" s="246"/>
      <c r="O787" s="246"/>
      <c r="P787" s="246"/>
      <c r="Q787" s="246"/>
      <c r="R787" s="246"/>
      <c r="S787" s="246"/>
      <c r="T787" s="246"/>
      <c r="U787" s="246"/>
      <c r="V787" s="246"/>
      <c r="W787" s="246"/>
      <c r="X787" s="246"/>
      <c r="Y787" s="246"/>
      <c r="Z787" s="6"/>
      <c r="AA787" s="6"/>
      <c r="AB787" s="6"/>
      <c r="AC787" s="6"/>
      <c r="AD787" s="6"/>
    </row>
    <row r="788" spans="1:30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246"/>
      <c r="M788" s="246"/>
      <c r="N788" s="246"/>
      <c r="O788" s="246"/>
      <c r="P788" s="246"/>
      <c r="Q788" s="246"/>
      <c r="R788" s="246"/>
      <c r="S788" s="246"/>
      <c r="T788" s="246"/>
      <c r="U788" s="246"/>
      <c r="V788" s="246"/>
      <c r="W788" s="246"/>
      <c r="X788" s="246"/>
      <c r="Y788" s="246"/>
      <c r="Z788" s="6"/>
      <c r="AA788" s="6"/>
      <c r="AB788" s="6"/>
      <c r="AC788" s="6"/>
      <c r="AD788" s="6"/>
    </row>
    <row r="789" spans="1:30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246"/>
      <c r="M789" s="246"/>
      <c r="N789" s="246"/>
      <c r="O789" s="246"/>
      <c r="P789" s="246"/>
      <c r="Q789" s="246"/>
      <c r="R789" s="246"/>
      <c r="S789" s="246"/>
      <c r="T789" s="246"/>
      <c r="U789" s="246"/>
      <c r="V789" s="246"/>
      <c r="W789" s="246"/>
      <c r="X789" s="246"/>
      <c r="Y789" s="246"/>
      <c r="Z789" s="6"/>
      <c r="AA789" s="6"/>
      <c r="AB789" s="6"/>
      <c r="AC789" s="6"/>
      <c r="AD789" s="6"/>
    </row>
    <row r="790" spans="1:30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246"/>
      <c r="M790" s="246"/>
      <c r="N790" s="246"/>
      <c r="O790" s="246"/>
      <c r="P790" s="246"/>
      <c r="Q790" s="246"/>
      <c r="R790" s="246"/>
      <c r="S790" s="246"/>
      <c r="T790" s="246"/>
      <c r="U790" s="246"/>
      <c r="V790" s="246"/>
      <c r="W790" s="246"/>
      <c r="X790" s="246"/>
      <c r="Y790" s="246"/>
      <c r="Z790" s="6"/>
      <c r="AA790" s="6"/>
      <c r="AB790" s="6"/>
      <c r="AC790" s="6"/>
      <c r="AD790" s="6"/>
    </row>
    <row r="791" spans="1:30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246"/>
      <c r="M791" s="246"/>
      <c r="N791" s="246"/>
      <c r="O791" s="246"/>
      <c r="P791" s="246"/>
      <c r="Q791" s="246"/>
      <c r="R791" s="246"/>
      <c r="S791" s="246"/>
      <c r="T791" s="246"/>
      <c r="U791" s="246"/>
      <c r="V791" s="246"/>
      <c r="W791" s="246"/>
      <c r="X791" s="246"/>
      <c r="Y791" s="246"/>
      <c r="Z791" s="6"/>
      <c r="AA791" s="6"/>
      <c r="AB791" s="6"/>
      <c r="AC791" s="6"/>
      <c r="AD791" s="6"/>
    </row>
    <row r="792" spans="1:30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246"/>
      <c r="M792" s="246"/>
      <c r="N792" s="246"/>
      <c r="O792" s="246"/>
      <c r="P792" s="246"/>
      <c r="Q792" s="246"/>
      <c r="R792" s="246"/>
      <c r="S792" s="246"/>
      <c r="T792" s="246"/>
      <c r="U792" s="246"/>
      <c r="V792" s="246"/>
      <c r="W792" s="246"/>
      <c r="X792" s="246"/>
      <c r="Y792" s="246"/>
      <c r="Z792" s="6"/>
      <c r="AA792" s="6"/>
      <c r="AB792" s="6"/>
      <c r="AC792" s="6"/>
      <c r="AD792" s="6"/>
    </row>
    <row r="793" spans="1:30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246"/>
      <c r="M793" s="246"/>
      <c r="N793" s="246"/>
      <c r="O793" s="246"/>
      <c r="P793" s="246"/>
      <c r="Q793" s="246"/>
      <c r="R793" s="246"/>
      <c r="S793" s="246"/>
      <c r="T793" s="246"/>
      <c r="U793" s="246"/>
      <c r="V793" s="246"/>
      <c r="W793" s="246"/>
      <c r="X793" s="246"/>
      <c r="Y793" s="246"/>
      <c r="Z793" s="6"/>
      <c r="AA793" s="6"/>
      <c r="AB793" s="6"/>
      <c r="AC793" s="6"/>
      <c r="AD793" s="6"/>
    </row>
    <row r="794" spans="1:30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246"/>
      <c r="M794" s="246"/>
      <c r="N794" s="246"/>
      <c r="O794" s="246"/>
      <c r="P794" s="246"/>
      <c r="Q794" s="246"/>
      <c r="R794" s="246"/>
      <c r="S794" s="246"/>
      <c r="T794" s="246"/>
      <c r="U794" s="246"/>
      <c r="V794" s="246"/>
      <c r="W794" s="246"/>
      <c r="X794" s="246"/>
      <c r="Y794" s="246"/>
      <c r="Z794" s="6"/>
      <c r="AA794" s="6"/>
      <c r="AB794" s="6"/>
      <c r="AC794" s="6"/>
      <c r="AD794" s="6"/>
    </row>
    <row r="795" spans="1:30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246"/>
      <c r="M795" s="246"/>
      <c r="N795" s="246"/>
      <c r="O795" s="246"/>
      <c r="P795" s="246"/>
      <c r="Q795" s="246"/>
      <c r="R795" s="246"/>
      <c r="S795" s="246"/>
      <c r="T795" s="246"/>
      <c r="U795" s="246"/>
      <c r="V795" s="246"/>
      <c r="W795" s="246"/>
      <c r="X795" s="246"/>
      <c r="Y795" s="246"/>
      <c r="Z795" s="6"/>
      <c r="AA795" s="6"/>
      <c r="AB795" s="6"/>
      <c r="AC795" s="6"/>
      <c r="AD795" s="6"/>
    </row>
    <row r="796" spans="1:30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246"/>
      <c r="M796" s="246"/>
      <c r="N796" s="246"/>
      <c r="O796" s="246"/>
      <c r="P796" s="246"/>
      <c r="Q796" s="246"/>
      <c r="R796" s="246"/>
      <c r="S796" s="246"/>
      <c r="T796" s="246"/>
      <c r="U796" s="246"/>
      <c r="V796" s="246"/>
      <c r="W796" s="246"/>
      <c r="X796" s="246"/>
      <c r="Y796" s="246"/>
      <c r="Z796" s="6"/>
      <c r="AA796" s="6"/>
      <c r="AB796" s="6"/>
      <c r="AC796" s="6"/>
      <c r="AD796" s="6"/>
    </row>
    <row r="797" spans="1:30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246"/>
      <c r="M797" s="246"/>
      <c r="N797" s="246"/>
      <c r="O797" s="246"/>
      <c r="P797" s="246"/>
      <c r="Q797" s="246"/>
      <c r="R797" s="246"/>
      <c r="S797" s="246"/>
      <c r="T797" s="246"/>
      <c r="U797" s="246"/>
      <c r="V797" s="246"/>
      <c r="W797" s="246"/>
      <c r="X797" s="246"/>
      <c r="Y797" s="246"/>
      <c r="Z797" s="6"/>
      <c r="AA797" s="6"/>
      <c r="AB797" s="6"/>
      <c r="AC797" s="6"/>
      <c r="AD797" s="6"/>
    </row>
    <row r="798" spans="1:30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246"/>
      <c r="M798" s="246"/>
      <c r="N798" s="246"/>
      <c r="O798" s="246"/>
      <c r="P798" s="246"/>
      <c r="Q798" s="246"/>
      <c r="R798" s="246"/>
      <c r="S798" s="246"/>
      <c r="T798" s="246"/>
      <c r="U798" s="246"/>
      <c r="V798" s="246"/>
      <c r="W798" s="246"/>
      <c r="X798" s="246"/>
      <c r="Y798" s="246"/>
      <c r="Z798" s="6"/>
      <c r="AA798" s="6"/>
      <c r="AB798" s="6"/>
      <c r="AC798" s="6"/>
      <c r="AD798" s="6"/>
    </row>
    <row r="799" spans="1:30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246"/>
      <c r="M799" s="246"/>
      <c r="N799" s="246"/>
      <c r="O799" s="246"/>
      <c r="P799" s="246"/>
      <c r="Q799" s="246"/>
      <c r="R799" s="246"/>
      <c r="S799" s="246"/>
      <c r="T799" s="246"/>
      <c r="U799" s="246"/>
      <c r="V799" s="246"/>
      <c r="W799" s="246"/>
      <c r="X799" s="246"/>
      <c r="Y799" s="246"/>
      <c r="Z799" s="6"/>
      <c r="AA799" s="6"/>
      <c r="AB799" s="6"/>
      <c r="AC799" s="6"/>
      <c r="AD799" s="6"/>
    </row>
    <row r="800" spans="1:30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246"/>
      <c r="M800" s="246"/>
      <c r="N800" s="246"/>
      <c r="O800" s="246"/>
      <c r="P800" s="246"/>
      <c r="Q800" s="246"/>
      <c r="R800" s="246"/>
      <c r="S800" s="246"/>
      <c r="T800" s="246"/>
      <c r="U800" s="246"/>
      <c r="V800" s="246"/>
      <c r="W800" s="246"/>
      <c r="X800" s="246"/>
      <c r="Y800" s="246"/>
      <c r="Z800" s="6"/>
      <c r="AA800" s="6"/>
      <c r="AB800" s="6"/>
      <c r="AC800" s="6"/>
      <c r="AD800" s="6"/>
    </row>
    <row r="801" spans="1:30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246"/>
      <c r="M801" s="246"/>
      <c r="N801" s="246"/>
      <c r="O801" s="246"/>
      <c r="P801" s="246"/>
      <c r="Q801" s="246"/>
      <c r="R801" s="246"/>
      <c r="S801" s="246"/>
      <c r="T801" s="246"/>
      <c r="U801" s="246"/>
      <c r="V801" s="246"/>
      <c r="W801" s="246"/>
      <c r="X801" s="246"/>
      <c r="Y801" s="246"/>
      <c r="Z801" s="6"/>
      <c r="AA801" s="6"/>
      <c r="AB801" s="6"/>
      <c r="AC801" s="6"/>
      <c r="AD801" s="6"/>
    </row>
    <row r="802" spans="1:30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246"/>
      <c r="M802" s="246"/>
      <c r="N802" s="246"/>
      <c r="O802" s="246"/>
      <c r="P802" s="246"/>
      <c r="Q802" s="246"/>
      <c r="R802" s="246"/>
      <c r="S802" s="246"/>
      <c r="T802" s="246"/>
      <c r="U802" s="246"/>
      <c r="V802" s="246"/>
      <c r="W802" s="246"/>
      <c r="X802" s="246"/>
      <c r="Y802" s="246"/>
      <c r="Z802" s="6"/>
      <c r="AA802" s="6"/>
      <c r="AB802" s="6"/>
      <c r="AC802" s="6"/>
      <c r="AD802" s="6"/>
    </row>
    <row r="803" spans="1:30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246"/>
      <c r="M803" s="246"/>
      <c r="N803" s="246"/>
      <c r="O803" s="246"/>
      <c r="P803" s="246"/>
      <c r="Q803" s="246"/>
      <c r="R803" s="246"/>
      <c r="S803" s="246"/>
      <c r="T803" s="246"/>
      <c r="U803" s="246"/>
      <c r="V803" s="246"/>
      <c r="W803" s="246"/>
      <c r="X803" s="246"/>
      <c r="Y803" s="246"/>
      <c r="Z803" s="6"/>
      <c r="AA803" s="6"/>
      <c r="AB803" s="6"/>
      <c r="AC803" s="6"/>
      <c r="AD803" s="6"/>
    </row>
    <row r="804" spans="1:30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246"/>
      <c r="M804" s="246"/>
      <c r="N804" s="246"/>
      <c r="O804" s="246"/>
      <c r="P804" s="246"/>
      <c r="Q804" s="246"/>
      <c r="R804" s="246"/>
      <c r="S804" s="246"/>
      <c r="T804" s="246"/>
      <c r="U804" s="246"/>
      <c r="V804" s="246"/>
      <c r="W804" s="246"/>
      <c r="X804" s="246"/>
      <c r="Y804" s="246"/>
      <c r="Z804" s="6"/>
      <c r="AA804" s="6"/>
      <c r="AB804" s="6"/>
      <c r="AC804" s="6"/>
      <c r="AD804" s="6"/>
    </row>
    <row r="805" spans="1:30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246"/>
      <c r="M805" s="246"/>
      <c r="N805" s="246"/>
      <c r="O805" s="246"/>
      <c r="P805" s="246"/>
      <c r="Q805" s="246"/>
      <c r="R805" s="246"/>
      <c r="S805" s="246"/>
      <c r="T805" s="246"/>
      <c r="U805" s="246"/>
      <c r="V805" s="246"/>
      <c r="W805" s="246"/>
      <c r="X805" s="246"/>
      <c r="Y805" s="246"/>
      <c r="Z805" s="6"/>
      <c r="AA805" s="6"/>
      <c r="AB805" s="6"/>
      <c r="AC805" s="6"/>
      <c r="AD805" s="6"/>
    </row>
    <row r="806" spans="1:30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246"/>
      <c r="M806" s="246"/>
      <c r="N806" s="246"/>
      <c r="O806" s="246"/>
      <c r="P806" s="246"/>
      <c r="Q806" s="246"/>
      <c r="R806" s="246"/>
      <c r="S806" s="246"/>
      <c r="T806" s="246"/>
      <c r="U806" s="246"/>
      <c r="V806" s="246"/>
      <c r="W806" s="246"/>
      <c r="X806" s="246"/>
      <c r="Y806" s="246"/>
      <c r="Z806" s="6"/>
      <c r="AA806" s="6"/>
      <c r="AB806" s="6"/>
      <c r="AC806" s="6"/>
      <c r="AD806" s="6"/>
    </row>
    <row r="807" spans="1:30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246"/>
      <c r="M807" s="246"/>
      <c r="N807" s="246"/>
      <c r="O807" s="246"/>
      <c r="P807" s="246"/>
      <c r="Q807" s="246"/>
      <c r="R807" s="246"/>
      <c r="S807" s="246"/>
      <c r="T807" s="246"/>
      <c r="U807" s="246"/>
      <c r="V807" s="246"/>
      <c r="W807" s="246"/>
      <c r="X807" s="246"/>
      <c r="Y807" s="246"/>
      <c r="Z807" s="6"/>
      <c r="AA807" s="6"/>
      <c r="AB807" s="6"/>
      <c r="AC807" s="6"/>
      <c r="AD807" s="6"/>
    </row>
    <row r="808" spans="1:30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246"/>
      <c r="M808" s="246"/>
      <c r="N808" s="246"/>
      <c r="O808" s="246"/>
      <c r="P808" s="246"/>
      <c r="Q808" s="246"/>
      <c r="R808" s="246"/>
      <c r="S808" s="246"/>
      <c r="T808" s="246"/>
      <c r="U808" s="246"/>
      <c r="V808" s="246"/>
      <c r="W808" s="246"/>
      <c r="X808" s="246"/>
      <c r="Y808" s="246"/>
      <c r="Z808" s="6"/>
      <c r="AA808" s="6"/>
      <c r="AB808" s="6"/>
      <c r="AC808" s="6"/>
      <c r="AD808" s="6"/>
    </row>
    <row r="809" spans="1:30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246"/>
      <c r="M809" s="246"/>
      <c r="N809" s="246"/>
      <c r="O809" s="246"/>
      <c r="P809" s="246"/>
      <c r="Q809" s="246"/>
      <c r="R809" s="246"/>
      <c r="S809" s="246"/>
      <c r="T809" s="246"/>
      <c r="U809" s="246"/>
      <c r="V809" s="246"/>
      <c r="W809" s="246"/>
      <c r="X809" s="246"/>
      <c r="Y809" s="246"/>
      <c r="Z809" s="6"/>
      <c r="AA809" s="6"/>
      <c r="AB809" s="6"/>
      <c r="AC809" s="6"/>
      <c r="AD809" s="6"/>
    </row>
    <row r="810" spans="1:30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246"/>
      <c r="M810" s="246"/>
      <c r="N810" s="246"/>
      <c r="O810" s="246"/>
      <c r="P810" s="246"/>
      <c r="Q810" s="246"/>
      <c r="R810" s="246"/>
      <c r="S810" s="246"/>
      <c r="T810" s="246"/>
      <c r="U810" s="246"/>
      <c r="V810" s="246"/>
      <c r="W810" s="246"/>
      <c r="X810" s="246"/>
      <c r="Y810" s="246"/>
      <c r="Z810" s="6"/>
      <c r="AA810" s="6"/>
      <c r="AB810" s="6"/>
      <c r="AC810" s="6"/>
      <c r="AD810" s="6"/>
    </row>
    <row r="811" spans="1:30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246"/>
      <c r="M811" s="246"/>
      <c r="N811" s="246"/>
      <c r="O811" s="246"/>
      <c r="P811" s="246"/>
      <c r="Q811" s="246"/>
      <c r="R811" s="246"/>
      <c r="S811" s="246"/>
      <c r="T811" s="246"/>
      <c r="U811" s="246"/>
      <c r="V811" s="246"/>
      <c r="W811" s="246"/>
      <c r="X811" s="246"/>
      <c r="Y811" s="246"/>
      <c r="Z811" s="6"/>
      <c r="AA811" s="6"/>
      <c r="AB811" s="6"/>
      <c r="AC811" s="6"/>
      <c r="AD811" s="6"/>
    </row>
    <row r="812" spans="1:30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246"/>
      <c r="M812" s="246"/>
      <c r="N812" s="246"/>
      <c r="O812" s="246"/>
      <c r="P812" s="246"/>
      <c r="Q812" s="246"/>
      <c r="R812" s="246"/>
      <c r="S812" s="246"/>
      <c r="T812" s="246"/>
      <c r="U812" s="246"/>
      <c r="V812" s="246"/>
      <c r="W812" s="246"/>
      <c r="X812" s="246"/>
      <c r="Y812" s="246"/>
      <c r="Z812" s="6"/>
      <c r="AA812" s="6"/>
      <c r="AB812" s="6"/>
      <c r="AC812" s="6"/>
      <c r="AD812" s="6"/>
    </row>
    <row r="813" spans="1:30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246"/>
      <c r="M813" s="246"/>
      <c r="N813" s="246"/>
      <c r="O813" s="246"/>
      <c r="P813" s="246"/>
      <c r="Q813" s="246"/>
      <c r="R813" s="246"/>
      <c r="S813" s="246"/>
      <c r="T813" s="246"/>
      <c r="U813" s="246"/>
      <c r="V813" s="246"/>
      <c r="W813" s="246"/>
      <c r="X813" s="246"/>
      <c r="Y813" s="246"/>
      <c r="Z813" s="6"/>
      <c r="AA813" s="6"/>
      <c r="AB813" s="6"/>
      <c r="AC813" s="6"/>
      <c r="AD813" s="6"/>
    </row>
    <row r="814" spans="1:30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246"/>
      <c r="M814" s="246"/>
      <c r="N814" s="246"/>
      <c r="O814" s="246"/>
      <c r="P814" s="246"/>
      <c r="Q814" s="246"/>
      <c r="R814" s="246"/>
      <c r="S814" s="246"/>
      <c r="T814" s="246"/>
      <c r="U814" s="246"/>
      <c r="V814" s="246"/>
      <c r="W814" s="246"/>
      <c r="X814" s="246"/>
      <c r="Y814" s="246"/>
      <c r="Z814" s="6"/>
      <c r="AA814" s="6"/>
      <c r="AB814" s="6"/>
      <c r="AC814" s="6"/>
      <c r="AD814" s="6"/>
    </row>
    <row r="815" spans="1:30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246"/>
      <c r="M815" s="246"/>
      <c r="N815" s="246"/>
      <c r="O815" s="246"/>
      <c r="P815" s="246"/>
      <c r="Q815" s="246"/>
      <c r="R815" s="246"/>
      <c r="S815" s="246"/>
      <c r="T815" s="246"/>
      <c r="U815" s="246"/>
      <c r="V815" s="246"/>
      <c r="W815" s="246"/>
      <c r="X815" s="246"/>
      <c r="Y815" s="246"/>
      <c r="Z815" s="6"/>
      <c r="AA815" s="6"/>
      <c r="AB815" s="6"/>
      <c r="AC815" s="6"/>
      <c r="AD815" s="6"/>
    </row>
    <row r="816" spans="1:30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246"/>
      <c r="M816" s="246"/>
      <c r="N816" s="246"/>
      <c r="O816" s="246"/>
      <c r="P816" s="246"/>
      <c r="Q816" s="246"/>
      <c r="R816" s="246"/>
      <c r="S816" s="246"/>
      <c r="T816" s="246"/>
      <c r="U816" s="246"/>
      <c r="V816" s="246"/>
      <c r="W816" s="246"/>
      <c r="X816" s="246"/>
      <c r="Y816" s="246"/>
      <c r="Z816" s="6"/>
      <c r="AA816" s="6"/>
      <c r="AB816" s="6"/>
      <c r="AC816" s="6"/>
      <c r="AD816" s="6"/>
    </row>
    <row r="817" spans="1:30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246"/>
      <c r="M817" s="246"/>
      <c r="N817" s="246"/>
      <c r="O817" s="246"/>
      <c r="P817" s="246"/>
      <c r="Q817" s="246"/>
      <c r="R817" s="246"/>
      <c r="S817" s="246"/>
      <c r="T817" s="246"/>
      <c r="U817" s="246"/>
      <c r="V817" s="246"/>
      <c r="W817" s="246"/>
      <c r="X817" s="246"/>
      <c r="Y817" s="246"/>
      <c r="Z817" s="6"/>
      <c r="AA817" s="6"/>
      <c r="AB817" s="6"/>
      <c r="AC817" s="6"/>
      <c r="AD817" s="6"/>
    </row>
    <row r="818" spans="1:30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246"/>
      <c r="M818" s="246"/>
      <c r="N818" s="246"/>
      <c r="O818" s="246"/>
      <c r="P818" s="246"/>
      <c r="Q818" s="246"/>
      <c r="R818" s="246"/>
      <c r="S818" s="246"/>
      <c r="T818" s="246"/>
      <c r="U818" s="246"/>
      <c r="V818" s="246"/>
      <c r="W818" s="246"/>
      <c r="X818" s="246"/>
      <c r="Y818" s="246"/>
      <c r="Z818" s="6"/>
      <c r="AA818" s="6"/>
      <c r="AB818" s="6"/>
      <c r="AC818" s="6"/>
      <c r="AD818" s="6"/>
    </row>
    <row r="819" spans="1:30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246"/>
      <c r="M819" s="246"/>
      <c r="N819" s="246"/>
      <c r="O819" s="246"/>
      <c r="P819" s="246"/>
      <c r="Q819" s="246"/>
      <c r="R819" s="246"/>
      <c r="S819" s="246"/>
      <c r="T819" s="246"/>
      <c r="U819" s="246"/>
      <c r="V819" s="246"/>
      <c r="W819" s="246"/>
      <c r="X819" s="246"/>
      <c r="Y819" s="246"/>
      <c r="Z819" s="6"/>
      <c r="AA819" s="6"/>
      <c r="AB819" s="6"/>
      <c r="AC819" s="6"/>
      <c r="AD819" s="6"/>
    </row>
    <row r="820" spans="1:30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246"/>
      <c r="M820" s="246"/>
      <c r="N820" s="246"/>
      <c r="O820" s="246"/>
      <c r="P820" s="246"/>
      <c r="Q820" s="246"/>
      <c r="R820" s="246"/>
      <c r="S820" s="246"/>
      <c r="T820" s="246"/>
      <c r="U820" s="246"/>
      <c r="V820" s="246"/>
      <c r="W820" s="246"/>
      <c r="X820" s="246"/>
      <c r="Y820" s="246"/>
      <c r="Z820" s="6"/>
      <c r="AA820" s="6"/>
      <c r="AB820" s="6"/>
      <c r="AC820" s="6"/>
      <c r="AD820" s="6"/>
    </row>
    <row r="821" spans="1:30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246"/>
      <c r="M821" s="246"/>
      <c r="N821" s="246"/>
      <c r="O821" s="246"/>
      <c r="P821" s="246"/>
      <c r="Q821" s="246"/>
      <c r="R821" s="246"/>
      <c r="S821" s="246"/>
      <c r="T821" s="246"/>
      <c r="U821" s="246"/>
      <c r="V821" s="246"/>
      <c r="W821" s="246"/>
      <c r="X821" s="246"/>
      <c r="Y821" s="246"/>
      <c r="Z821" s="6"/>
      <c r="AA821" s="6"/>
      <c r="AB821" s="6"/>
      <c r="AC821" s="6"/>
      <c r="AD821" s="6"/>
    </row>
    <row r="822" spans="1:30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246"/>
      <c r="M822" s="246"/>
      <c r="N822" s="246"/>
      <c r="O822" s="246"/>
      <c r="P822" s="246"/>
      <c r="Q822" s="246"/>
      <c r="R822" s="246"/>
      <c r="S822" s="246"/>
      <c r="T822" s="246"/>
      <c r="U822" s="246"/>
      <c r="V822" s="246"/>
      <c r="W822" s="246"/>
      <c r="X822" s="246"/>
      <c r="Y822" s="246"/>
      <c r="Z822" s="6"/>
      <c r="AA822" s="6"/>
      <c r="AB822" s="6"/>
      <c r="AC822" s="6"/>
      <c r="AD822" s="6"/>
    </row>
    <row r="823" spans="1:30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246"/>
      <c r="M823" s="246"/>
      <c r="N823" s="246"/>
      <c r="O823" s="246"/>
      <c r="P823" s="246"/>
      <c r="Q823" s="246"/>
      <c r="R823" s="246"/>
      <c r="S823" s="246"/>
      <c r="T823" s="246"/>
      <c r="U823" s="246"/>
      <c r="V823" s="246"/>
      <c r="W823" s="246"/>
      <c r="X823" s="246"/>
      <c r="Y823" s="246"/>
      <c r="Z823" s="6"/>
      <c r="AA823" s="6"/>
      <c r="AB823" s="6"/>
      <c r="AC823" s="6"/>
      <c r="AD823" s="6"/>
    </row>
    <row r="824" spans="1:30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246"/>
      <c r="M824" s="246"/>
      <c r="N824" s="246"/>
      <c r="O824" s="246"/>
      <c r="P824" s="246"/>
      <c r="Q824" s="246"/>
      <c r="R824" s="246"/>
      <c r="S824" s="246"/>
      <c r="T824" s="246"/>
      <c r="U824" s="246"/>
      <c r="V824" s="246"/>
      <c r="W824" s="246"/>
      <c r="X824" s="246"/>
      <c r="Y824" s="246"/>
      <c r="Z824" s="6"/>
      <c r="AA824" s="6"/>
      <c r="AB824" s="6"/>
      <c r="AC824" s="6"/>
      <c r="AD824" s="6"/>
    </row>
    <row r="825" spans="1:30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246"/>
      <c r="M825" s="246"/>
      <c r="N825" s="246"/>
      <c r="O825" s="246"/>
      <c r="P825" s="246"/>
      <c r="Q825" s="246"/>
      <c r="R825" s="246"/>
      <c r="S825" s="246"/>
      <c r="T825" s="246"/>
      <c r="U825" s="246"/>
      <c r="V825" s="246"/>
      <c r="W825" s="246"/>
      <c r="X825" s="246"/>
      <c r="Y825" s="246"/>
      <c r="Z825" s="6"/>
      <c r="AA825" s="6"/>
      <c r="AB825" s="6"/>
      <c r="AC825" s="6"/>
      <c r="AD825" s="6"/>
    </row>
    <row r="826" spans="1:30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246"/>
      <c r="M826" s="246"/>
      <c r="N826" s="246"/>
      <c r="O826" s="246"/>
      <c r="P826" s="246"/>
      <c r="Q826" s="246"/>
      <c r="R826" s="246"/>
      <c r="S826" s="246"/>
      <c r="T826" s="246"/>
      <c r="U826" s="246"/>
      <c r="V826" s="246"/>
      <c r="W826" s="246"/>
      <c r="X826" s="246"/>
      <c r="Y826" s="246"/>
      <c r="Z826" s="6"/>
      <c r="AA826" s="6"/>
      <c r="AB826" s="6"/>
      <c r="AC826" s="6"/>
      <c r="AD826" s="6"/>
    </row>
    <row r="827" spans="1:30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246"/>
      <c r="M827" s="246"/>
      <c r="N827" s="246"/>
      <c r="O827" s="246"/>
      <c r="P827" s="246"/>
      <c r="Q827" s="246"/>
      <c r="R827" s="246"/>
      <c r="S827" s="246"/>
      <c r="T827" s="246"/>
      <c r="U827" s="246"/>
      <c r="V827" s="246"/>
      <c r="W827" s="246"/>
      <c r="X827" s="246"/>
      <c r="Y827" s="246"/>
      <c r="Z827" s="6"/>
      <c r="AA827" s="6"/>
      <c r="AB827" s="6"/>
      <c r="AC827" s="6"/>
      <c r="AD827" s="6"/>
    </row>
    <row r="828" spans="1:30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246"/>
      <c r="M828" s="246"/>
      <c r="N828" s="246"/>
      <c r="O828" s="246"/>
      <c r="P828" s="246"/>
      <c r="Q828" s="246"/>
      <c r="R828" s="246"/>
      <c r="S828" s="246"/>
      <c r="T828" s="246"/>
      <c r="U828" s="246"/>
      <c r="V828" s="246"/>
      <c r="W828" s="246"/>
      <c r="X828" s="246"/>
      <c r="Y828" s="246"/>
      <c r="Z828" s="6"/>
      <c r="AA828" s="6"/>
      <c r="AB828" s="6"/>
      <c r="AC828" s="6"/>
      <c r="AD828" s="6"/>
    </row>
    <row r="829" spans="1:30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246"/>
      <c r="M829" s="246"/>
      <c r="N829" s="246"/>
      <c r="O829" s="246"/>
      <c r="P829" s="246"/>
      <c r="Q829" s="246"/>
      <c r="R829" s="246"/>
      <c r="S829" s="246"/>
      <c r="T829" s="246"/>
      <c r="U829" s="246"/>
      <c r="V829" s="246"/>
      <c r="W829" s="246"/>
      <c r="X829" s="246"/>
      <c r="Y829" s="246"/>
      <c r="Z829" s="6"/>
      <c r="AA829" s="6"/>
      <c r="AB829" s="6"/>
      <c r="AC829" s="6"/>
      <c r="AD829" s="6"/>
    </row>
    <row r="830" spans="1:30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246"/>
      <c r="M830" s="246"/>
      <c r="N830" s="246"/>
      <c r="O830" s="246"/>
      <c r="P830" s="246"/>
      <c r="Q830" s="246"/>
      <c r="R830" s="246"/>
      <c r="S830" s="246"/>
      <c r="T830" s="246"/>
      <c r="U830" s="246"/>
      <c r="V830" s="246"/>
      <c r="W830" s="246"/>
      <c r="X830" s="246"/>
      <c r="Y830" s="246"/>
      <c r="Z830" s="6"/>
      <c r="AA830" s="6"/>
      <c r="AB830" s="6"/>
      <c r="AC830" s="6"/>
      <c r="AD830" s="6"/>
    </row>
    <row r="831" spans="1:30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246"/>
      <c r="M831" s="246"/>
      <c r="N831" s="246"/>
      <c r="O831" s="246"/>
      <c r="P831" s="246"/>
      <c r="Q831" s="246"/>
      <c r="R831" s="246"/>
      <c r="S831" s="246"/>
      <c r="T831" s="246"/>
      <c r="U831" s="246"/>
      <c r="V831" s="246"/>
      <c r="W831" s="246"/>
      <c r="X831" s="246"/>
      <c r="Y831" s="246"/>
      <c r="Z831" s="6"/>
      <c r="AA831" s="6"/>
      <c r="AB831" s="6"/>
      <c r="AC831" s="6"/>
      <c r="AD831" s="6"/>
    </row>
    <row r="832" spans="1:30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246"/>
      <c r="M832" s="246"/>
      <c r="N832" s="246"/>
      <c r="O832" s="246"/>
      <c r="P832" s="246"/>
      <c r="Q832" s="246"/>
      <c r="R832" s="246"/>
      <c r="S832" s="246"/>
      <c r="T832" s="246"/>
      <c r="U832" s="246"/>
      <c r="V832" s="246"/>
      <c r="W832" s="246"/>
      <c r="X832" s="246"/>
      <c r="Y832" s="246"/>
      <c r="Z832" s="6"/>
      <c r="AA832" s="6"/>
      <c r="AB832" s="6"/>
      <c r="AC832" s="6"/>
      <c r="AD832" s="6"/>
    </row>
    <row r="833" spans="1:30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246"/>
      <c r="M833" s="246"/>
      <c r="N833" s="246"/>
      <c r="O833" s="246"/>
      <c r="P833" s="246"/>
      <c r="Q833" s="246"/>
      <c r="R833" s="246"/>
      <c r="S833" s="246"/>
      <c r="T833" s="246"/>
      <c r="U833" s="246"/>
      <c r="V833" s="246"/>
      <c r="W833" s="246"/>
      <c r="X833" s="246"/>
      <c r="Y833" s="246"/>
      <c r="Z833" s="6"/>
      <c r="AA833" s="6"/>
      <c r="AB833" s="6"/>
      <c r="AC833" s="6"/>
      <c r="AD833" s="6"/>
    </row>
    <row r="834" spans="1:30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246"/>
      <c r="M834" s="246"/>
      <c r="N834" s="246"/>
      <c r="O834" s="246"/>
      <c r="P834" s="246"/>
      <c r="Q834" s="246"/>
      <c r="R834" s="246"/>
      <c r="S834" s="246"/>
      <c r="T834" s="246"/>
      <c r="U834" s="246"/>
      <c r="V834" s="246"/>
      <c r="W834" s="246"/>
      <c r="X834" s="246"/>
      <c r="Y834" s="246"/>
      <c r="Z834" s="6"/>
      <c r="AA834" s="6"/>
      <c r="AB834" s="6"/>
      <c r="AC834" s="6"/>
      <c r="AD834" s="6"/>
    </row>
    <row r="835" spans="1:30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246"/>
      <c r="M835" s="246"/>
      <c r="N835" s="246"/>
      <c r="O835" s="246"/>
      <c r="P835" s="246"/>
      <c r="Q835" s="246"/>
      <c r="R835" s="246"/>
      <c r="S835" s="246"/>
      <c r="T835" s="246"/>
      <c r="U835" s="246"/>
      <c r="V835" s="246"/>
      <c r="W835" s="246"/>
      <c r="X835" s="246"/>
      <c r="Y835" s="246"/>
      <c r="Z835" s="6"/>
      <c r="AA835" s="6"/>
      <c r="AB835" s="6"/>
      <c r="AC835" s="6"/>
      <c r="AD835" s="6"/>
    </row>
    <row r="836" spans="1:30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246"/>
      <c r="M836" s="246"/>
      <c r="N836" s="246"/>
      <c r="O836" s="246"/>
      <c r="P836" s="246"/>
      <c r="Q836" s="246"/>
      <c r="R836" s="246"/>
      <c r="S836" s="246"/>
      <c r="T836" s="246"/>
      <c r="U836" s="246"/>
      <c r="V836" s="246"/>
      <c r="W836" s="246"/>
      <c r="X836" s="246"/>
      <c r="Y836" s="246"/>
      <c r="Z836" s="6"/>
      <c r="AA836" s="6"/>
      <c r="AB836" s="6"/>
      <c r="AC836" s="6"/>
      <c r="AD836" s="6"/>
    </row>
    <row r="837" spans="1:30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246"/>
      <c r="M837" s="246"/>
      <c r="N837" s="246"/>
      <c r="O837" s="246"/>
      <c r="P837" s="246"/>
      <c r="Q837" s="246"/>
      <c r="R837" s="246"/>
      <c r="S837" s="246"/>
      <c r="T837" s="246"/>
      <c r="U837" s="246"/>
      <c r="V837" s="246"/>
      <c r="W837" s="246"/>
      <c r="X837" s="246"/>
      <c r="Y837" s="246"/>
      <c r="Z837" s="6"/>
      <c r="AA837" s="6"/>
      <c r="AB837" s="6"/>
      <c r="AC837" s="6"/>
      <c r="AD837" s="6"/>
    </row>
    <row r="838" spans="1:30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246"/>
      <c r="M838" s="246"/>
      <c r="N838" s="246"/>
      <c r="O838" s="246"/>
      <c r="P838" s="246"/>
      <c r="Q838" s="246"/>
      <c r="R838" s="246"/>
      <c r="S838" s="246"/>
      <c r="T838" s="246"/>
      <c r="U838" s="246"/>
      <c r="V838" s="246"/>
      <c r="W838" s="246"/>
      <c r="X838" s="246"/>
      <c r="Y838" s="246"/>
      <c r="Z838" s="6"/>
      <c r="AA838" s="6"/>
      <c r="AB838" s="6"/>
      <c r="AC838" s="6"/>
      <c r="AD838" s="6"/>
    </row>
    <row r="839" spans="1:30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246"/>
      <c r="M839" s="246"/>
      <c r="N839" s="246"/>
      <c r="O839" s="246"/>
      <c r="P839" s="246"/>
      <c r="Q839" s="246"/>
      <c r="R839" s="246"/>
      <c r="S839" s="246"/>
      <c r="T839" s="246"/>
      <c r="U839" s="246"/>
      <c r="V839" s="246"/>
      <c r="W839" s="246"/>
      <c r="X839" s="246"/>
      <c r="Y839" s="246"/>
      <c r="Z839" s="6"/>
      <c r="AA839" s="6"/>
      <c r="AB839" s="6"/>
      <c r="AC839" s="6"/>
      <c r="AD839" s="6"/>
    </row>
    <row r="840" spans="1:30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246"/>
      <c r="M840" s="246"/>
      <c r="N840" s="246"/>
      <c r="O840" s="246"/>
      <c r="P840" s="246"/>
      <c r="Q840" s="246"/>
      <c r="R840" s="246"/>
      <c r="S840" s="246"/>
      <c r="T840" s="246"/>
      <c r="U840" s="246"/>
      <c r="V840" s="246"/>
      <c r="W840" s="246"/>
      <c r="X840" s="246"/>
      <c r="Y840" s="246"/>
      <c r="Z840" s="6"/>
      <c r="AA840" s="6"/>
      <c r="AB840" s="6"/>
      <c r="AC840" s="6"/>
      <c r="AD840" s="6"/>
    </row>
    <row r="841" spans="1:30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246"/>
      <c r="M841" s="246"/>
      <c r="N841" s="246"/>
      <c r="O841" s="246"/>
      <c r="P841" s="246"/>
      <c r="Q841" s="246"/>
      <c r="R841" s="246"/>
      <c r="S841" s="246"/>
      <c r="T841" s="246"/>
      <c r="U841" s="246"/>
      <c r="V841" s="246"/>
      <c r="W841" s="246"/>
      <c r="X841" s="246"/>
      <c r="Y841" s="246"/>
      <c r="Z841" s="6"/>
      <c r="AA841" s="6"/>
      <c r="AB841" s="6"/>
      <c r="AC841" s="6"/>
      <c r="AD841" s="6"/>
    </row>
    <row r="842" spans="1:30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246"/>
      <c r="M842" s="246"/>
      <c r="N842" s="246"/>
      <c r="O842" s="246"/>
      <c r="P842" s="246"/>
      <c r="Q842" s="246"/>
      <c r="R842" s="246"/>
      <c r="S842" s="246"/>
      <c r="T842" s="246"/>
      <c r="U842" s="246"/>
      <c r="V842" s="246"/>
      <c r="W842" s="246"/>
      <c r="X842" s="246"/>
      <c r="Y842" s="246"/>
      <c r="Z842" s="6"/>
      <c r="AA842" s="6"/>
      <c r="AB842" s="6"/>
      <c r="AC842" s="6"/>
      <c r="AD842" s="6"/>
    </row>
    <row r="843" spans="1:30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246"/>
      <c r="M843" s="246"/>
      <c r="N843" s="246"/>
      <c r="O843" s="246"/>
      <c r="P843" s="246"/>
      <c r="Q843" s="246"/>
      <c r="R843" s="246"/>
      <c r="S843" s="246"/>
      <c r="T843" s="246"/>
      <c r="U843" s="246"/>
      <c r="V843" s="246"/>
      <c r="W843" s="246"/>
      <c r="X843" s="246"/>
      <c r="Y843" s="246"/>
      <c r="Z843" s="6"/>
      <c r="AA843" s="6"/>
      <c r="AB843" s="6"/>
      <c r="AC843" s="6"/>
      <c r="AD843" s="6"/>
    </row>
    <row r="844" spans="1:30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246"/>
      <c r="M844" s="246"/>
      <c r="N844" s="246"/>
      <c r="O844" s="246"/>
      <c r="P844" s="246"/>
      <c r="Q844" s="246"/>
      <c r="R844" s="246"/>
      <c r="S844" s="246"/>
      <c r="T844" s="246"/>
      <c r="U844" s="246"/>
      <c r="V844" s="246"/>
      <c r="W844" s="246"/>
      <c r="X844" s="246"/>
      <c r="Y844" s="246"/>
      <c r="Z844" s="6"/>
      <c r="AA844" s="6"/>
      <c r="AB844" s="6"/>
      <c r="AC844" s="6"/>
      <c r="AD844" s="6"/>
    </row>
    <row r="845" spans="1:30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246"/>
      <c r="M845" s="246"/>
      <c r="N845" s="246"/>
      <c r="O845" s="246"/>
      <c r="P845" s="246"/>
      <c r="Q845" s="246"/>
      <c r="R845" s="246"/>
      <c r="S845" s="246"/>
      <c r="T845" s="246"/>
      <c r="U845" s="246"/>
      <c r="V845" s="246"/>
      <c r="W845" s="246"/>
      <c r="X845" s="246"/>
      <c r="Y845" s="246"/>
      <c r="Z845" s="6"/>
      <c r="AA845" s="6"/>
      <c r="AB845" s="6"/>
      <c r="AC845" s="6"/>
      <c r="AD845" s="6"/>
    </row>
    <row r="846" spans="1:30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246"/>
      <c r="M846" s="246"/>
      <c r="N846" s="246"/>
      <c r="O846" s="246"/>
      <c r="P846" s="246"/>
      <c r="Q846" s="246"/>
      <c r="R846" s="246"/>
      <c r="S846" s="246"/>
      <c r="T846" s="246"/>
      <c r="U846" s="246"/>
      <c r="V846" s="246"/>
      <c r="W846" s="246"/>
      <c r="X846" s="246"/>
      <c r="Y846" s="246"/>
      <c r="Z846" s="6"/>
      <c r="AA846" s="6"/>
      <c r="AB846" s="6"/>
      <c r="AC846" s="6"/>
      <c r="AD846" s="6"/>
    </row>
    <row r="847" spans="1:30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246"/>
      <c r="M847" s="246"/>
      <c r="N847" s="246"/>
      <c r="O847" s="246"/>
      <c r="P847" s="246"/>
      <c r="Q847" s="246"/>
      <c r="R847" s="246"/>
      <c r="S847" s="246"/>
      <c r="T847" s="246"/>
      <c r="U847" s="246"/>
      <c r="V847" s="246"/>
      <c r="W847" s="246"/>
      <c r="X847" s="246"/>
      <c r="Y847" s="246"/>
      <c r="Z847" s="6"/>
      <c r="AA847" s="6"/>
      <c r="AB847" s="6"/>
      <c r="AC847" s="6"/>
      <c r="AD847" s="6"/>
    </row>
    <row r="848" spans="1:30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246"/>
      <c r="M848" s="246"/>
      <c r="N848" s="246"/>
      <c r="O848" s="246"/>
      <c r="P848" s="246"/>
      <c r="Q848" s="246"/>
      <c r="R848" s="246"/>
      <c r="S848" s="246"/>
      <c r="T848" s="246"/>
      <c r="U848" s="246"/>
      <c r="V848" s="246"/>
      <c r="W848" s="246"/>
      <c r="X848" s="246"/>
      <c r="Y848" s="246"/>
      <c r="Z848" s="6"/>
      <c r="AA848" s="6"/>
      <c r="AB848" s="6"/>
      <c r="AC848" s="6"/>
      <c r="AD848" s="6"/>
    </row>
    <row r="849" spans="1:30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246"/>
      <c r="M849" s="246"/>
      <c r="N849" s="246"/>
      <c r="O849" s="246"/>
      <c r="P849" s="246"/>
      <c r="Q849" s="246"/>
      <c r="R849" s="246"/>
      <c r="S849" s="246"/>
      <c r="T849" s="246"/>
      <c r="U849" s="246"/>
      <c r="V849" s="246"/>
      <c r="W849" s="246"/>
      <c r="X849" s="246"/>
      <c r="Y849" s="246"/>
      <c r="Z849" s="6"/>
      <c r="AA849" s="6"/>
      <c r="AB849" s="6"/>
      <c r="AC849" s="6"/>
      <c r="AD849" s="6"/>
    </row>
    <row r="850" spans="1:30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246"/>
      <c r="M850" s="246"/>
      <c r="N850" s="246"/>
      <c r="O850" s="246"/>
      <c r="P850" s="246"/>
      <c r="Q850" s="246"/>
      <c r="R850" s="246"/>
      <c r="S850" s="246"/>
      <c r="T850" s="246"/>
      <c r="U850" s="246"/>
      <c r="V850" s="246"/>
      <c r="W850" s="246"/>
      <c r="X850" s="246"/>
      <c r="Y850" s="246"/>
      <c r="Z850" s="6"/>
      <c r="AA850" s="6"/>
      <c r="AB850" s="6"/>
      <c r="AC850" s="6"/>
      <c r="AD850" s="6"/>
    </row>
    <row r="851" spans="1:30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246"/>
      <c r="M851" s="246"/>
      <c r="N851" s="246"/>
      <c r="O851" s="246"/>
      <c r="P851" s="246"/>
      <c r="Q851" s="246"/>
      <c r="R851" s="246"/>
      <c r="S851" s="246"/>
      <c r="T851" s="246"/>
      <c r="U851" s="246"/>
      <c r="V851" s="246"/>
      <c r="W851" s="246"/>
      <c r="X851" s="246"/>
      <c r="Y851" s="246"/>
      <c r="Z851" s="6"/>
      <c r="AA851" s="6"/>
      <c r="AB851" s="6"/>
      <c r="AC851" s="6"/>
      <c r="AD851" s="6"/>
    </row>
    <row r="852" spans="1:30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246"/>
      <c r="M852" s="246"/>
      <c r="N852" s="246"/>
      <c r="O852" s="246"/>
      <c r="P852" s="246"/>
      <c r="Q852" s="246"/>
      <c r="R852" s="246"/>
      <c r="S852" s="246"/>
      <c r="T852" s="246"/>
      <c r="U852" s="246"/>
      <c r="V852" s="246"/>
      <c r="W852" s="246"/>
      <c r="X852" s="246"/>
      <c r="Y852" s="246"/>
      <c r="Z852" s="6"/>
      <c r="AA852" s="6"/>
      <c r="AB852" s="6"/>
      <c r="AC852" s="6"/>
      <c r="AD852" s="6"/>
    </row>
    <row r="853" spans="1:30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246"/>
      <c r="M853" s="246"/>
      <c r="N853" s="246"/>
      <c r="O853" s="246"/>
      <c r="P853" s="246"/>
      <c r="Q853" s="246"/>
      <c r="R853" s="246"/>
      <c r="S853" s="246"/>
      <c r="T853" s="246"/>
      <c r="U853" s="246"/>
      <c r="V853" s="246"/>
      <c r="W853" s="246"/>
      <c r="X853" s="246"/>
      <c r="Y853" s="246"/>
      <c r="Z853" s="6"/>
      <c r="AA853" s="6"/>
      <c r="AB853" s="6"/>
      <c r="AC853" s="6"/>
      <c r="AD853" s="6"/>
    </row>
    <row r="854" spans="1:30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246"/>
      <c r="M854" s="246"/>
      <c r="N854" s="246"/>
      <c r="O854" s="246"/>
      <c r="P854" s="246"/>
      <c r="Q854" s="246"/>
      <c r="R854" s="246"/>
      <c r="S854" s="246"/>
      <c r="T854" s="246"/>
      <c r="U854" s="246"/>
      <c r="V854" s="246"/>
      <c r="W854" s="246"/>
      <c r="X854" s="246"/>
      <c r="Y854" s="246"/>
      <c r="Z854" s="6"/>
      <c r="AA854" s="6"/>
      <c r="AB854" s="6"/>
      <c r="AC854" s="6"/>
      <c r="AD854" s="6"/>
    </row>
    <row r="855" spans="1:30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246"/>
      <c r="M855" s="246"/>
      <c r="N855" s="246"/>
      <c r="O855" s="246"/>
      <c r="P855" s="246"/>
      <c r="Q855" s="246"/>
      <c r="R855" s="246"/>
      <c r="S855" s="246"/>
      <c r="T855" s="246"/>
      <c r="U855" s="246"/>
      <c r="V855" s="246"/>
      <c r="W855" s="246"/>
      <c r="X855" s="246"/>
      <c r="Y855" s="246"/>
      <c r="Z855" s="6"/>
      <c r="AA855" s="6"/>
      <c r="AB855" s="6"/>
      <c r="AC855" s="6"/>
      <c r="AD855" s="6"/>
    </row>
    <row r="856" spans="1:30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246"/>
      <c r="M856" s="246"/>
      <c r="N856" s="246"/>
      <c r="O856" s="246"/>
      <c r="P856" s="246"/>
      <c r="Q856" s="246"/>
      <c r="R856" s="246"/>
      <c r="S856" s="246"/>
      <c r="T856" s="246"/>
      <c r="U856" s="246"/>
      <c r="V856" s="246"/>
      <c r="W856" s="246"/>
      <c r="X856" s="246"/>
      <c r="Y856" s="246"/>
      <c r="Z856" s="6"/>
      <c r="AA856" s="6"/>
      <c r="AB856" s="6"/>
      <c r="AC856" s="6"/>
      <c r="AD856" s="6"/>
    </row>
    <row r="857" spans="1:30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246"/>
      <c r="M857" s="246"/>
      <c r="N857" s="246"/>
      <c r="O857" s="246"/>
      <c r="P857" s="246"/>
      <c r="Q857" s="246"/>
      <c r="R857" s="246"/>
      <c r="S857" s="246"/>
      <c r="T857" s="246"/>
      <c r="U857" s="246"/>
      <c r="V857" s="246"/>
      <c r="W857" s="246"/>
      <c r="X857" s="246"/>
      <c r="Y857" s="246"/>
      <c r="Z857" s="6"/>
      <c r="AA857" s="6"/>
      <c r="AB857" s="6"/>
      <c r="AC857" s="6"/>
      <c r="AD857" s="6"/>
    </row>
    <row r="858" spans="1:30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246"/>
      <c r="M858" s="246"/>
      <c r="N858" s="246"/>
      <c r="O858" s="246"/>
      <c r="P858" s="246"/>
      <c r="Q858" s="246"/>
      <c r="R858" s="246"/>
      <c r="S858" s="246"/>
      <c r="T858" s="246"/>
      <c r="U858" s="246"/>
      <c r="V858" s="246"/>
      <c r="W858" s="246"/>
      <c r="X858" s="246"/>
      <c r="Y858" s="246"/>
      <c r="Z858" s="6"/>
      <c r="AA858" s="6"/>
      <c r="AB858" s="6"/>
      <c r="AC858" s="6"/>
      <c r="AD858" s="6"/>
    </row>
    <row r="859" spans="1:30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246"/>
      <c r="M859" s="246"/>
      <c r="N859" s="246"/>
      <c r="O859" s="246"/>
      <c r="P859" s="246"/>
      <c r="Q859" s="246"/>
      <c r="R859" s="246"/>
      <c r="S859" s="246"/>
      <c r="T859" s="246"/>
      <c r="U859" s="246"/>
      <c r="V859" s="246"/>
      <c r="W859" s="246"/>
      <c r="X859" s="246"/>
      <c r="Y859" s="246"/>
      <c r="Z859" s="6"/>
      <c r="AA859" s="6"/>
      <c r="AB859" s="6"/>
      <c r="AC859" s="6"/>
      <c r="AD859" s="6"/>
    </row>
    <row r="860" spans="1:30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246"/>
      <c r="M860" s="246"/>
      <c r="N860" s="246"/>
      <c r="O860" s="246"/>
      <c r="P860" s="246"/>
      <c r="Q860" s="246"/>
      <c r="R860" s="246"/>
      <c r="S860" s="246"/>
      <c r="T860" s="246"/>
      <c r="U860" s="246"/>
      <c r="V860" s="246"/>
      <c r="W860" s="246"/>
      <c r="X860" s="246"/>
      <c r="Y860" s="246"/>
      <c r="Z860" s="6"/>
      <c r="AA860" s="6"/>
      <c r="AB860" s="6"/>
      <c r="AC860" s="6"/>
      <c r="AD860" s="6"/>
    </row>
    <row r="861" spans="1:30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246"/>
      <c r="M861" s="246"/>
      <c r="N861" s="246"/>
      <c r="O861" s="246"/>
      <c r="P861" s="246"/>
      <c r="Q861" s="246"/>
      <c r="R861" s="246"/>
      <c r="S861" s="246"/>
      <c r="T861" s="246"/>
      <c r="U861" s="246"/>
      <c r="V861" s="246"/>
      <c r="W861" s="246"/>
      <c r="X861" s="246"/>
      <c r="Y861" s="246"/>
      <c r="Z861" s="6"/>
      <c r="AA861" s="6"/>
      <c r="AB861" s="6"/>
      <c r="AC861" s="6"/>
      <c r="AD861" s="6"/>
    </row>
    <row r="862" spans="1:30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246"/>
      <c r="M862" s="246"/>
      <c r="N862" s="246"/>
      <c r="O862" s="246"/>
      <c r="P862" s="246"/>
      <c r="Q862" s="246"/>
      <c r="R862" s="246"/>
      <c r="S862" s="246"/>
      <c r="T862" s="246"/>
      <c r="U862" s="246"/>
      <c r="V862" s="246"/>
      <c r="W862" s="246"/>
      <c r="X862" s="246"/>
      <c r="Y862" s="246"/>
      <c r="Z862" s="6"/>
      <c r="AA862" s="6"/>
      <c r="AB862" s="6"/>
      <c r="AC862" s="6"/>
      <c r="AD862" s="6"/>
    </row>
    <row r="863" spans="1:30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246"/>
      <c r="M863" s="246"/>
      <c r="N863" s="246"/>
      <c r="O863" s="246"/>
      <c r="P863" s="246"/>
      <c r="Q863" s="246"/>
      <c r="R863" s="246"/>
      <c r="S863" s="246"/>
      <c r="T863" s="246"/>
      <c r="U863" s="246"/>
      <c r="V863" s="246"/>
      <c r="W863" s="246"/>
      <c r="X863" s="246"/>
      <c r="Y863" s="246"/>
      <c r="Z863" s="6"/>
      <c r="AA863" s="6"/>
      <c r="AB863" s="6"/>
      <c r="AC863" s="6"/>
      <c r="AD863" s="6"/>
    </row>
    <row r="864" spans="1:30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246"/>
      <c r="M864" s="246"/>
      <c r="N864" s="246"/>
      <c r="O864" s="246"/>
      <c r="P864" s="246"/>
      <c r="Q864" s="246"/>
      <c r="R864" s="246"/>
      <c r="S864" s="246"/>
      <c r="T864" s="246"/>
      <c r="U864" s="246"/>
      <c r="V864" s="246"/>
      <c r="W864" s="246"/>
      <c r="X864" s="246"/>
      <c r="Y864" s="246"/>
      <c r="Z864" s="6"/>
      <c r="AA864" s="6"/>
      <c r="AB864" s="6"/>
      <c r="AC864" s="6"/>
      <c r="AD864" s="6"/>
    </row>
    <row r="865" spans="1:30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246"/>
      <c r="M865" s="246"/>
      <c r="N865" s="246"/>
      <c r="O865" s="246"/>
      <c r="P865" s="246"/>
      <c r="Q865" s="246"/>
      <c r="R865" s="246"/>
      <c r="S865" s="246"/>
      <c r="T865" s="246"/>
      <c r="U865" s="246"/>
      <c r="V865" s="246"/>
      <c r="W865" s="246"/>
      <c r="X865" s="246"/>
      <c r="Y865" s="246"/>
      <c r="Z865" s="6"/>
      <c r="AA865" s="6"/>
      <c r="AB865" s="6"/>
      <c r="AC865" s="6"/>
      <c r="AD865" s="6"/>
    </row>
    <row r="866" spans="1:30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246"/>
      <c r="M866" s="246"/>
      <c r="N866" s="246"/>
      <c r="O866" s="246"/>
      <c r="P866" s="246"/>
      <c r="Q866" s="246"/>
      <c r="R866" s="246"/>
      <c r="S866" s="246"/>
      <c r="T866" s="246"/>
      <c r="U866" s="246"/>
      <c r="V866" s="246"/>
      <c r="W866" s="246"/>
      <c r="X866" s="246"/>
      <c r="Y866" s="246"/>
      <c r="Z866" s="6"/>
      <c r="AA866" s="6"/>
      <c r="AB866" s="6"/>
      <c r="AC866" s="6"/>
      <c r="AD866" s="6"/>
    </row>
    <row r="867" spans="1:30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246"/>
      <c r="M867" s="246"/>
      <c r="N867" s="246"/>
      <c r="O867" s="246"/>
      <c r="P867" s="246"/>
      <c r="Q867" s="246"/>
      <c r="R867" s="246"/>
      <c r="S867" s="246"/>
      <c r="T867" s="246"/>
      <c r="U867" s="246"/>
      <c r="V867" s="246"/>
      <c r="W867" s="246"/>
      <c r="X867" s="246"/>
      <c r="Y867" s="246"/>
      <c r="Z867" s="6"/>
      <c r="AA867" s="6"/>
      <c r="AB867" s="6"/>
      <c r="AC867" s="6"/>
      <c r="AD867" s="6"/>
    </row>
    <row r="868" spans="1:30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246"/>
      <c r="M868" s="246"/>
      <c r="N868" s="246"/>
      <c r="O868" s="246"/>
      <c r="P868" s="246"/>
      <c r="Q868" s="246"/>
      <c r="R868" s="246"/>
      <c r="S868" s="246"/>
      <c r="T868" s="246"/>
      <c r="U868" s="246"/>
      <c r="V868" s="246"/>
      <c r="W868" s="246"/>
      <c r="X868" s="246"/>
      <c r="Y868" s="246"/>
      <c r="Z868" s="6"/>
      <c r="AA868" s="6"/>
      <c r="AB868" s="6"/>
      <c r="AC868" s="6"/>
      <c r="AD868" s="6"/>
    </row>
    <row r="869" spans="1:30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246"/>
      <c r="M869" s="246"/>
      <c r="N869" s="246"/>
      <c r="O869" s="246"/>
      <c r="P869" s="246"/>
      <c r="Q869" s="246"/>
      <c r="R869" s="246"/>
      <c r="S869" s="246"/>
      <c r="T869" s="246"/>
      <c r="U869" s="246"/>
      <c r="V869" s="246"/>
      <c r="W869" s="246"/>
      <c r="X869" s="246"/>
      <c r="Y869" s="246"/>
      <c r="Z869" s="6"/>
      <c r="AA869" s="6"/>
      <c r="AB869" s="6"/>
      <c r="AC869" s="6"/>
      <c r="AD869" s="6"/>
    </row>
    <row r="870" spans="1:30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246"/>
      <c r="M870" s="246"/>
      <c r="N870" s="246"/>
      <c r="O870" s="246"/>
      <c r="P870" s="246"/>
      <c r="Q870" s="246"/>
      <c r="R870" s="246"/>
      <c r="S870" s="246"/>
      <c r="T870" s="246"/>
      <c r="U870" s="246"/>
      <c r="V870" s="246"/>
      <c r="W870" s="246"/>
      <c r="X870" s="246"/>
      <c r="Y870" s="246"/>
      <c r="Z870" s="6"/>
      <c r="AA870" s="6"/>
      <c r="AB870" s="6"/>
      <c r="AC870" s="6"/>
      <c r="AD870" s="6"/>
    </row>
    <row r="871" spans="1:30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246"/>
      <c r="M871" s="246"/>
      <c r="N871" s="246"/>
      <c r="O871" s="246"/>
      <c r="P871" s="246"/>
      <c r="Q871" s="246"/>
      <c r="R871" s="246"/>
      <c r="S871" s="246"/>
      <c r="T871" s="246"/>
      <c r="U871" s="246"/>
      <c r="V871" s="246"/>
      <c r="W871" s="246"/>
      <c r="X871" s="246"/>
      <c r="Y871" s="246"/>
      <c r="Z871" s="6"/>
      <c r="AA871" s="6"/>
      <c r="AB871" s="6"/>
      <c r="AC871" s="6"/>
      <c r="AD871" s="6"/>
    </row>
    <row r="872" spans="1:30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246"/>
      <c r="M872" s="246"/>
      <c r="N872" s="246"/>
      <c r="O872" s="246"/>
      <c r="P872" s="246"/>
      <c r="Q872" s="246"/>
      <c r="R872" s="246"/>
      <c r="S872" s="246"/>
      <c r="T872" s="246"/>
      <c r="U872" s="246"/>
      <c r="V872" s="246"/>
      <c r="W872" s="246"/>
      <c r="X872" s="246"/>
      <c r="Y872" s="246"/>
      <c r="Z872" s="6"/>
      <c r="AA872" s="6"/>
      <c r="AB872" s="6"/>
      <c r="AC872" s="6"/>
      <c r="AD872" s="6"/>
    </row>
    <row r="873" spans="1:30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246"/>
      <c r="M873" s="246"/>
      <c r="N873" s="246"/>
      <c r="O873" s="246"/>
      <c r="P873" s="246"/>
      <c r="Q873" s="246"/>
      <c r="R873" s="246"/>
      <c r="S873" s="246"/>
      <c r="T873" s="246"/>
      <c r="U873" s="246"/>
      <c r="V873" s="246"/>
      <c r="W873" s="246"/>
      <c r="X873" s="246"/>
      <c r="Y873" s="246"/>
      <c r="Z873" s="6"/>
      <c r="AA873" s="6"/>
      <c r="AB873" s="6"/>
      <c r="AC873" s="6"/>
      <c r="AD873" s="6"/>
    </row>
    <row r="874" spans="1:30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246"/>
      <c r="M874" s="246"/>
      <c r="N874" s="246"/>
      <c r="O874" s="246"/>
      <c r="P874" s="246"/>
      <c r="Q874" s="246"/>
      <c r="R874" s="246"/>
      <c r="S874" s="246"/>
      <c r="T874" s="246"/>
      <c r="U874" s="246"/>
      <c r="V874" s="246"/>
      <c r="W874" s="246"/>
      <c r="X874" s="246"/>
      <c r="Y874" s="246"/>
      <c r="Z874" s="6"/>
      <c r="AA874" s="6"/>
      <c r="AB874" s="6"/>
      <c r="AC874" s="6"/>
      <c r="AD874" s="6"/>
    </row>
    <row r="875" spans="1:30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246"/>
      <c r="M875" s="246"/>
      <c r="N875" s="246"/>
      <c r="O875" s="246"/>
      <c r="P875" s="246"/>
      <c r="Q875" s="246"/>
      <c r="R875" s="246"/>
      <c r="S875" s="246"/>
      <c r="T875" s="246"/>
      <c r="U875" s="246"/>
      <c r="V875" s="246"/>
      <c r="W875" s="246"/>
      <c r="X875" s="246"/>
      <c r="Y875" s="246"/>
      <c r="Z875" s="6"/>
      <c r="AA875" s="6"/>
      <c r="AB875" s="6"/>
      <c r="AC875" s="6"/>
      <c r="AD875" s="6"/>
    </row>
    <row r="876" spans="1:30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246"/>
      <c r="M876" s="246"/>
      <c r="N876" s="246"/>
      <c r="O876" s="246"/>
      <c r="P876" s="246"/>
      <c r="Q876" s="246"/>
      <c r="R876" s="246"/>
      <c r="S876" s="246"/>
      <c r="T876" s="246"/>
      <c r="U876" s="246"/>
      <c r="V876" s="246"/>
      <c r="W876" s="246"/>
      <c r="X876" s="246"/>
      <c r="Y876" s="246"/>
      <c r="Z876" s="6"/>
      <c r="AA876" s="6"/>
      <c r="AB876" s="6"/>
      <c r="AC876" s="6"/>
      <c r="AD876" s="6"/>
    </row>
    <row r="877" spans="1:30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246"/>
      <c r="M877" s="246"/>
      <c r="N877" s="246"/>
      <c r="O877" s="246"/>
      <c r="P877" s="246"/>
      <c r="Q877" s="246"/>
      <c r="R877" s="246"/>
      <c r="S877" s="246"/>
      <c r="T877" s="246"/>
      <c r="U877" s="246"/>
      <c r="V877" s="246"/>
      <c r="W877" s="246"/>
      <c r="X877" s="246"/>
      <c r="Y877" s="246"/>
      <c r="Z877" s="6"/>
      <c r="AA877" s="6"/>
      <c r="AB877" s="6"/>
      <c r="AC877" s="6"/>
      <c r="AD877" s="6"/>
    </row>
    <row r="878" spans="1:30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246"/>
      <c r="M878" s="246"/>
      <c r="N878" s="246"/>
      <c r="O878" s="246"/>
      <c r="P878" s="246"/>
      <c r="Q878" s="246"/>
      <c r="R878" s="246"/>
      <c r="S878" s="246"/>
      <c r="T878" s="246"/>
      <c r="U878" s="246"/>
      <c r="V878" s="246"/>
      <c r="W878" s="246"/>
      <c r="X878" s="246"/>
      <c r="Y878" s="246"/>
      <c r="Z878" s="6"/>
      <c r="AA878" s="6"/>
      <c r="AB878" s="6"/>
      <c r="AC878" s="6"/>
      <c r="AD878" s="6"/>
    </row>
    <row r="879" spans="1:30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246"/>
      <c r="M879" s="246"/>
      <c r="N879" s="246"/>
      <c r="O879" s="246"/>
      <c r="P879" s="246"/>
      <c r="Q879" s="246"/>
      <c r="R879" s="246"/>
      <c r="S879" s="246"/>
      <c r="T879" s="246"/>
      <c r="U879" s="246"/>
      <c r="V879" s="246"/>
      <c r="W879" s="246"/>
      <c r="X879" s="246"/>
      <c r="Y879" s="246"/>
      <c r="Z879" s="6"/>
      <c r="AA879" s="6"/>
      <c r="AB879" s="6"/>
      <c r="AC879" s="6"/>
      <c r="AD879" s="6"/>
    </row>
    <row r="880" spans="1:30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246"/>
      <c r="M880" s="246"/>
      <c r="N880" s="246"/>
      <c r="O880" s="246"/>
      <c r="P880" s="246"/>
      <c r="Q880" s="246"/>
      <c r="R880" s="246"/>
      <c r="S880" s="246"/>
      <c r="T880" s="246"/>
      <c r="U880" s="246"/>
      <c r="V880" s="246"/>
      <c r="W880" s="246"/>
      <c r="X880" s="246"/>
      <c r="Y880" s="246"/>
      <c r="Z880" s="6"/>
      <c r="AA880" s="6"/>
      <c r="AB880" s="6"/>
      <c r="AC880" s="6"/>
      <c r="AD880" s="6"/>
    </row>
    <row r="881" spans="1:30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246"/>
      <c r="M881" s="246"/>
      <c r="N881" s="246"/>
      <c r="O881" s="246"/>
      <c r="P881" s="246"/>
      <c r="Q881" s="246"/>
      <c r="R881" s="246"/>
      <c r="S881" s="246"/>
      <c r="T881" s="246"/>
      <c r="U881" s="246"/>
      <c r="V881" s="246"/>
      <c r="W881" s="246"/>
      <c r="X881" s="246"/>
      <c r="Y881" s="246"/>
      <c r="Z881" s="6"/>
      <c r="AA881" s="6"/>
      <c r="AB881" s="6"/>
      <c r="AC881" s="6"/>
      <c r="AD881" s="6"/>
    </row>
    <row r="882" spans="1:30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246"/>
      <c r="M882" s="246"/>
      <c r="N882" s="246"/>
      <c r="O882" s="246"/>
      <c r="P882" s="246"/>
      <c r="Q882" s="246"/>
      <c r="R882" s="246"/>
      <c r="S882" s="246"/>
      <c r="T882" s="246"/>
      <c r="U882" s="246"/>
      <c r="V882" s="246"/>
      <c r="W882" s="246"/>
      <c r="X882" s="246"/>
      <c r="Y882" s="246"/>
      <c r="Z882" s="6"/>
      <c r="AA882" s="6"/>
      <c r="AB882" s="6"/>
      <c r="AC882" s="6"/>
      <c r="AD882" s="6"/>
    </row>
    <row r="883" spans="1:30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246"/>
      <c r="M883" s="246"/>
      <c r="N883" s="246"/>
      <c r="O883" s="246"/>
      <c r="P883" s="246"/>
      <c r="Q883" s="246"/>
      <c r="R883" s="246"/>
      <c r="S883" s="246"/>
      <c r="T883" s="246"/>
      <c r="U883" s="246"/>
      <c r="V883" s="246"/>
      <c r="W883" s="246"/>
      <c r="X883" s="246"/>
      <c r="Y883" s="246"/>
      <c r="Z883" s="6"/>
      <c r="AA883" s="6"/>
      <c r="AB883" s="6"/>
      <c r="AC883" s="6"/>
      <c r="AD883" s="6"/>
    </row>
    <row r="884" spans="1:30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246"/>
      <c r="M884" s="246"/>
      <c r="N884" s="246"/>
      <c r="O884" s="246"/>
      <c r="P884" s="246"/>
      <c r="Q884" s="246"/>
      <c r="R884" s="246"/>
      <c r="S884" s="246"/>
      <c r="T884" s="246"/>
      <c r="U884" s="246"/>
      <c r="V884" s="246"/>
      <c r="W884" s="246"/>
      <c r="X884" s="246"/>
      <c r="Y884" s="246"/>
      <c r="Z884" s="6"/>
      <c r="AA884" s="6"/>
      <c r="AB884" s="6"/>
      <c r="AC884" s="6"/>
      <c r="AD884" s="6"/>
    </row>
    <row r="885" spans="1:30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246"/>
      <c r="M885" s="246"/>
      <c r="N885" s="246"/>
      <c r="O885" s="246"/>
      <c r="P885" s="246"/>
      <c r="Q885" s="246"/>
      <c r="R885" s="246"/>
      <c r="S885" s="246"/>
      <c r="T885" s="246"/>
      <c r="U885" s="246"/>
      <c r="V885" s="246"/>
      <c r="W885" s="246"/>
      <c r="X885" s="246"/>
      <c r="Y885" s="246"/>
      <c r="Z885" s="6"/>
      <c r="AA885" s="6"/>
      <c r="AB885" s="6"/>
      <c r="AC885" s="6"/>
      <c r="AD885" s="6"/>
    </row>
    <row r="886" spans="1:30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246"/>
      <c r="M886" s="246"/>
      <c r="N886" s="246"/>
      <c r="O886" s="246"/>
      <c r="P886" s="246"/>
      <c r="Q886" s="246"/>
      <c r="R886" s="246"/>
      <c r="S886" s="246"/>
      <c r="T886" s="246"/>
      <c r="U886" s="246"/>
      <c r="V886" s="246"/>
      <c r="W886" s="246"/>
      <c r="X886" s="246"/>
      <c r="Y886" s="246"/>
      <c r="Z886" s="6"/>
      <c r="AA886" s="6"/>
      <c r="AB886" s="6"/>
      <c r="AC886" s="6"/>
      <c r="AD886" s="6"/>
    </row>
    <row r="887" spans="1:30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246"/>
      <c r="M887" s="246"/>
      <c r="N887" s="246"/>
      <c r="O887" s="246"/>
      <c r="P887" s="246"/>
      <c r="Q887" s="246"/>
      <c r="R887" s="246"/>
      <c r="S887" s="246"/>
      <c r="T887" s="246"/>
      <c r="U887" s="246"/>
      <c r="V887" s="246"/>
      <c r="W887" s="246"/>
      <c r="X887" s="246"/>
      <c r="Y887" s="246"/>
      <c r="Z887" s="6"/>
      <c r="AA887" s="6"/>
      <c r="AB887" s="6"/>
      <c r="AC887" s="6"/>
      <c r="AD887" s="6"/>
    </row>
    <row r="888" spans="1:30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246"/>
      <c r="M888" s="246"/>
      <c r="N888" s="246"/>
      <c r="O888" s="246"/>
      <c r="P888" s="246"/>
      <c r="Q888" s="246"/>
      <c r="R888" s="246"/>
      <c r="S888" s="246"/>
      <c r="T888" s="246"/>
      <c r="U888" s="246"/>
      <c r="V888" s="246"/>
      <c r="W888" s="246"/>
      <c r="X888" s="246"/>
      <c r="Y888" s="246"/>
      <c r="Z888" s="6"/>
      <c r="AA888" s="6"/>
      <c r="AB888" s="6"/>
      <c r="AC888" s="6"/>
      <c r="AD888" s="6"/>
    </row>
    <row r="889" spans="1:30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246"/>
      <c r="M889" s="246"/>
      <c r="N889" s="246"/>
      <c r="O889" s="246"/>
      <c r="P889" s="246"/>
      <c r="Q889" s="246"/>
      <c r="R889" s="246"/>
      <c r="S889" s="246"/>
      <c r="T889" s="246"/>
      <c r="U889" s="246"/>
      <c r="V889" s="246"/>
      <c r="W889" s="246"/>
      <c r="X889" s="246"/>
      <c r="Y889" s="246"/>
      <c r="Z889" s="6"/>
      <c r="AA889" s="6"/>
      <c r="AB889" s="6"/>
      <c r="AC889" s="6"/>
      <c r="AD889" s="6"/>
    </row>
    <row r="890" spans="1:30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246"/>
      <c r="M890" s="246"/>
      <c r="N890" s="246"/>
      <c r="O890" s="246"/>
      <c r="P890" s="246"/>
      <c r="Q890" s="246"/>
      <c r="R890" s="246"/>
      <c r="S890" s="246"/>
      <c r="T890" s="246"/>
      <c r="U890" s="246"/>
      <c r="V890" s="246"/>
      <c r="W890" s="246"/>
      <c r="X890" s="246"/>
      <c r="Y890" s="246"/>
      <c r="Z890" s="6"/>
      <c r="AA890" s="6"/>
      <c r="AB890" s="6"/>
      <c r="AC890" s="6"/>
      <c r="AD890" s="6"/>
    </row>
    <row r="891" spans="1:30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246"/>
      <c r="M891" s="246"/>
      <c r="N891" s="246"/>
      <c r="O891" s="246"/>
      <c r="P891" s="246"/>
      <c r="Q891" s="246"/>
      <c r="R891" s="246"/>
      <c r="S891" s="246"/>
      <c r="T891" s="246"/>
      <c r="U891" s="246"/>
      <c r="V891" s="246"/>
      <c r="W891" s="246"/>
      <c r="X891" s="246"/>
      <c r="Y891" s="246"/>
      <c r="Z891" s="6"/>
      <c r="AA891" s="6"/>
      <c r="AB891" s="6"/>
      <c r="AC891" s="6"/>
      <c r="AD891" s="6"/>
    </row>
    <row r="892" spans="1:30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246"/>
      <c r="M892" s="246"/>
      <c r="N892" s="246"/>
      <c r="O892" s="246"/>
      <c r="P892" s="246"/>
      <c r="Q892" s="246"/>
      <c r="R892" s="246"/>
      <c r="S892" s="246"/>
      <c r="T892" s="246"/>
      <c r="U892" s="246"/>
      <c r="V892" s="246"/>
      <c r="W892" s="246"/>
      <c r="X892" s="246"/>
      <c r="Y892" s="246"/>
      <c r="Z892" s="6"/>
      <c r="AA892" s="6"/>
      <c r="AB892" s="6"/>
      <c r="AC892" s="6"/>
      <c r="AD892" s="6"/>
    </row>
    <row r="893" spans="1:30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246"/>
      <c r="M893" s="246"/>
      <c r="N893" s="246"/>
      <c r="O893" s="246"/>
      <c r="P893" s="246"/>
      <c r="Q893" s="246"/>
      <c r="R893" s="246"/>
      <c r="S893" s="246"/>
      <c r="T893" s="246"/>
      <c r="U893" s="246"/>
      <c r="V893" s="246"/>
      <c r="W893" s="246"/>
      <c r="X893" s="246"/>
      <c r="Y893" s="246"/>
      <c r="Z893" s="6"/>
      <c r="AA893" s="6"/>
      <c r="AB893" s="6"/>
      <c r="AC893" s="6"/>
      <c r="AD893" s="6"/>
    </row>
    <row r="894" spans="1:30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246"/>
      <c r="M894" s="246"/>
      <c r="N894" s="246"/>
      <c r="O894" s="246"/>
      <c r="P894" s="246"/>
      <c r="Q894" s="246"/>
      <c r="R894" s="246"/>
      <c r="S894" s="246"/>
      <c r="T894" s="246"/>
      <c r="U894" s="246"/>
      <c r="V894" s="246"/>
      <c r="W894" s="246"/>
      <c r="X894" s="246"/>
      <c r="Y894" s="246"/>
      <c r="Z894" s="6"/>
      <c r="AA894" s="6"/>
      <c r="AB894" s="6"/>
      <c r="AC894" s="6"/>
      <c r="AD894" s="6"/>
    </row>
    <row r="895" spans="1:30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246"/>
      <c r="M895" s="246"/>
      <c r="N895" s="246"/>
      <c r="O895" s="246"/>
      <c r="P895" s="246"/>
      <c r="Q895" s="246"/>
      <c r="R895" s="246"/>
      <c r="S895" s="246"/>
      <c r="T895" s="246"/>
      <c r="U895" s="246"/>
      <c r="V895" s="246"/>
      <c r="W895" s="246"/>
      <c r="X895" s="246"/>
      <c r="Y895" s="246"/>
      <c r="Z895" s="6"/>
      <c r="AA895" s="6"/>
      <c r="AB895" s="6"/>
      <c r="AC895" s="6"/>
      <c r="AD895" s="6"/>
    </row>
    <row r="896" spans="1:30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246"/>
      <c r="M896" s="246"/>
      <c r="N896" s="246"/>
      <c r="O896" s="246"/>
      <c r="P896" s="246"/>
      <c r="Q896" s="246"/>
      <c r="R896" s="246"/>
      <c r="S896" s="246"/>
      <c r="T896" s="246"/>
      <c r="U896" s="246"/>
      <c r="V896" s="246"/>
      <c r="W896" s="246"/>
      <c r="X896" s="246"/>
      <c r="Y896" s="246"/>
      <c r="Z896" s="6"/>
      <c r="AA896" s="6"/>
      <c r="AB896" s="6"/>
      <c r="AC896" s="6"/>
      <c r="AD896" s="6"/>
    </row>
    <row r="897" spans="1:30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246"/>
      <c r="M897" s="246"/>
      <c r="N897" s="246"/>
      <c r="O897" s="246"/>
      <c r="P897" s="246"/>
      <c r="Q897" s="246"/>
      <c r="R897" s="246"/>
      <c r="S897" s="246"/>
      <c r="T897" s="246"/>
      <c r="U897" s="246"/>
      <c r="V897" s="246"/>
      <c r="W897" s="246"/>
      <c r="X897" s="246"/>
      <c r="Y897" s="246"/>
      <c r="Z897" s="6"/>
      <c r="AA897" s="6"/>
      <c r="AB897" s="6"/>
      <c r="AC897" s="6"/>
      <c r="AD897" s="6"/>
    </row>
    <row r="898" spans="1:30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246"/>
      <c r="M898" s="246"/>
      <c r="N898" s="246"/>
      <c r="O898" s="246"/>
      <c r="P898" s="246"/>
      <c r="Q898" s="246"/>
      <c r="R898" s="246"/>
      <c r="S898" s="246"/>
      <c r="T898" s="246"/>
      <c r="U898" s="246"/>
      <c r="V898" s="246"/>
      <c r="W898" s="246"/>
      <c r="X898" s="246"/>
      <c r="Y898" s="246"/>
      <c r="Z898" s="6"/>
      <c r="AA898" s="6"/>
      <c r="AB898" s="6"/>
      <c r="AC898" s="6"/>
      <c r="AD898" s="6"/>
    </row>
    <row r="899" spans="1:30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246"/>
      <c r="M899" s="246"/>
      <c r="N899" s="246"/>
      <c r="O899" s="246"/>
      <c r="P899" s="246"/>
      <c r="Q899" s="246"/>
      <c r="R899" s="246"/>
      <c r="S899" s="246"/>
      <c r="T899" s="246"/>
      <c r="U899" s="246"/>
      <c r="V899" s="246"/>
      <c r="W899" s="246"/>
      <c r="X899" s="246"/>
      <c r="Y899" s="246"/>
      <c r="Z899" s="6"/>
      <c r="AA899" s="6"/>
      <c r="AB899" s="6"/>
      <c r="AC899" s="6"/>
      <c r="AD899" s="6"/>
    </row>
    <row r="900" spans="1:30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246"/>
      <c r="M900" s="246"/>
      <c r="N900" s="246"/>
      <c r="O900" s="246"/>
      <c r="P900" s="246"/>
      <c r="Q900" s="246"/>
      <c r="R900" s="246"/>
      <c r="S900" s="246"/>
      <c r="T900" s="246"/>
      <c r="U900" s="246"/>
      <c r="V900" s="246"/>
      <c r="W900" s="246"/>
      <c r="X900" s="246"/>
      <c r="Y900" s="246"/>
      <c r="Z900" s="6"/>
      <c r="AA900" s="6"/>
      <c r="AB900" s="6"/>
      <c r="AC900" s="6"/>
      <c r="AD900" s="6"/>
    </row>
    <row r="901" spans="1:30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246"/>
      <c r="M901" s="246"/>
      <c r="N901" s="246"/>
      <c r="O901" s="246"/>
      <c r="P901" s="246"/>
      <c r="Q901" s="246"/>
      <c r="R901" s="246"/>
      <c r="S901" s="246"/>
      <c r="T901" s="246"/>
      <c r="U901" s="246"/>
      <c r="V901" s="246"/>
      <c r="W901" s="246"/>
      <c r="X901" s="246"/>
      <c r="Y901" s="246"/>
      <c r="Z901" s="6"/>
      <c r="AA901" s="6"/>
      <c r="AB901" s="6"/>
      <c r="AC901" s="6"/>
      <c r="AD901" s="6"/>
    </row>
    <row r="902" spans="1:30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246"/>
      <c r="M902" s="246"/>
      <c r="N902" s="246"/>
      <c r="O902" s="246"/>
      <c r="P902" s="246"/>
      <c r="Q902" s="246"/>
      <c r="R902" s="246"/>
      <c r="S902" s="246"/>
      <c r="T902" s="246"/>
      <c r="U902" s="246"/>
      <c r="V902" s="246"/>
      <c r="W902" s="246"/>
      <c r="X902" s="246"/>
      <c r="Y902" s="246"/>
      <c r="Z902" s="6"/>
      <c r="AA902" s="6"/>
      <c r="AB902" s="6"/>
      <c r="AC902" s="6"/>
      <c r="AD902" s="6"/>
    </row>
    <row r="903" spans="1:30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246"/>
      <c r="M903" s="246"/>
      <c r="N903" s="246"/>
      <c r="O903" s="246"/>
      <c r="P903" s="246"/>
      <c r="Q903" s="246"/>
      <c r="R903" s="246"/>
      <c r="S903" s="246"/>
      <c r="T903" s="246"/>
      <c r="U903" s="246"/>
      <c r="V903" s="246"/>
      <c r="W903" s="246"/>
      <c r="X903" s="246"/>
      <c r="Y903" s="246"/>
      <c r="Z903" s="6"/>
      <c r="AA903" s="6"/>
      <c r="AB903" s="6"/>
      <c r="AC903" s="6"/>
      <c r="AD903" s="6"/>
    </row>
    <row r="904" spans="1:30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246"/>
      <c r="M904" s="246"/>
      <c r="N904" s="246"/>
      <c r="O904" s="246"/>
      <c r="P904" s="246"/>
      <c r="Q904" s="246"/>
      <c r="R904" s="246"/>
      <c r="S904" s="246"/>
      <c r="T904" s="246"/>
      <c r="U904" s="246"/>
      <c r="V904" s="246"/>
      <c r="W904" s="246"/>
      <c r="X904" s="246"/>
      <c r="Y904" s="246"/>
      <c r="Z904" s="6"/>
      <c r="AA904" s="6"/>
      <c r="AB904" s="6"/>
      <c r="AC904" s="6"/>
      <c r="AD904" s="6"/>
    </row>
    <row r="905" spans="1:30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246"/>
      <c r="M905" s="246"/>
      <c r="N905" s="246"/>
      <c r="O905" s="246"/>
      <c r="P905" s="246"/>
      <c r="Q905" s="246"/>
      <c r="R905" s="246"/>
      <c r="S905" s="246"/>
      <c r="T905" s="246"/>
      <c r="U905" s="246"/>
      <c r="V905" s="246"/>
      <c r="W905" s="246"/>
      <c r="X905" s="246"/>
      <c r="Y905" s="246"/>
      <c r="Z905" s="6"/>
      <c r="AA905" s="6"/>
      <c r="AB905" s="6"/>
      <c r="AC905" s="6"/>
      <c r="AD905" s="6"/>
    </row>
    <row r="906" spans="1:30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246"/>
      <c r="M906" s="246"/>
      <c r="N906" s="246"/>
      <c r="O906" s="246"/>
      <c r="P906" s="246"/>
      <c r="Q906" s="246"/>
      <c r="R906" s="246"/>
      <c r="S906" s="246"/>
      <c r="T906" s="246"/>
      <c r="U906" s="246"/>
      <c r="V906" s="246"/>
      <c r="W906" s="246"/>
      <c r="X906" s="246"/>
      <c r="Y906" s="246"/>
      <c r="Z906" s="6"/>
      <c r="AA906" s="6"/>
      <c r="AB906" s="6"/>
      <c r="AC906" s="6"/>
      <c r="AD906" s="6"/>
    </row>
    <row r="907" spans="1:30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246"/>
      <c r="M907" s="246"/>
      <c r="N907" s="246"/>
      <c r="O907" s="246"/>
      <c r="P907" s="246"/>
      <c r="Q907" s="246"/>
      <c r="R907" s="246"/>
      <c r="S907" s="246"/>
      <c r="T907" s="246"/>
      <c r="U907" s="246"/>
      <c r="V907" s="246"/>
      <c r="W907" s="246"/>
      <c r="X907" s="246"/>
      <c r="Y907" s="246"/>
      <c r="Z907" s="6"/>
      <c r="AA907" s="6"/>
      <c r="AB907" s="6"/>
      <c r="AC907" s="6"/>
      <c r="AD907" s="6"/>
    </row>
    <row r="908" spans="1:30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246"/>
      <c r="M908" s="246"/>
      <c r="N908" s="246"/>
      <c r="O908" s="246"/>
      <c r="P908" s="246"/>
      <c r="Q908" s="246"/>
      <c r="R908" s="246"/>
      <c r="S908" s="246"/>
      <c r="T908" s="246"/>
      <c r="U908" s="246"/>
      <c r="V908" s="246"/>
      <c r="W908" s="246"/>
      <c r="X908" s="246"/>
      <c r="Y908" s="246"/>
      <c r="Z908" s="6"/>
      <c r="AA908" s="6"/>
      <c r="AB908" s="6"/>
      <c r="AC908" s="6"/>
      <c r="AD908" s="6"/>
    </row>
    <row r="909" spans="1:30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246"/>
      <c r="M909" s="246"/>
      <c r="N909" s="246"/>
      <c r="O909" s="246"/>
      <c r="P909" s="246"/>
      <c r="Q909" s="246"/>
      <c r="R909" s="246"/>
      <c r="S909" s="246"/>
      <c r="T909" s="246"/>
      <c r="U909" s="246"/>
      <c r="V909" s="246"/>
      <c r="W909" s="246"/>
      <c r="X909" s="246"/>
      <c r="Y909" s="246"/>
      <c r="Z909" s="6"/>
      <c r="AA909" s="6"/>
      <c r="AB909" s="6"/>
      <c r="AC909" s="6"/>
      <c r="AD909" s="6"/>
    </row>
    <row r="910" spans="1:30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246"/>
      <c r="M910" s="246"/>
      <c r="N910" s="246"/>
      <c r="O910" s="246"/>
      <c r="P910" s="246"/>
      <c r="Q910" s="246"/>
      <c r="R910" s="246"/>
      <c r="S910" s="246"/>
      <c r="T910" s="246"/>
      <c r="U910" s="246"/>
      <c r="V910" s="246"/>
      <c r="W910" s="246"/>
      <c r="X910" s="246"/>
      <c r="Y910" s="246"/>
      <c r="Z910" s="6"/>
      <c r="AA910" s="6"/>
      <c r="AB910" s="6"/>
      <c r="AC910" s="6"/>
      <c r="AD910" s="6"/>
    </row>
    <row r="911" spans="1:30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246"/>
      <c r="M911" s="246"/>
      <c r="N911" s="246"/>
      <c r="O911" s="246"/>
      <c r="P911" s="246"/>
      <c r="Q911" s="246"/>
      <c r="R911" s="246"/>
      <c r="S911" s="246"/>
      <c r="T911" s="246"/>
      <c r="U911" s="246"/>
      <c r="V911" s="246"/>
      <c r="W911" s="246"/>
      <c r="X911" s="246"/>
      <c r="Y911" s="246"/>
      <c r="Z911" s="6"/>
      <c r="AA911" s="6"/>
      <c r="AB911" s="6"/>
      <c r="AC911" s="6"/>
      <c r="AD911" s="6"/>
    </row>
    <row r="912" spans="1:30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246"/>
      <c r="M912" s="246"/>
      <c r="N912" s="246"/>
      <c r="O912" s="246"/>
      <c r="P912" s="246"/>
      <c r="Q912" s="246"/>
      <c r="R912" s="246"/>
      <c r="S912" s="246"/>
      <c r="T912" s="246"/>
      <c r="U912" s="246"/>
      <c r="V912" s="246"/>
      <c r="W912" s="246"/>
      <c r="X912" s="246"/>
      <c r="Y912" s="246"/>
      <c r="Z912" s="6"/>
      <c r="AA912" s="6"/>
      <c r="AB912" s="6"/>
      <c r="AC912" s="6"/>
      <c r="AD912" s="6"/>
    </row>
    <row r="913" spans="1:30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246"/>
      <c r="M913" s="246"/>
      <c r="N913" s="246"/>
      <c r="O913" s="246"/>
      <c r="P913" s="246"/>
      <c r="Q913" s="246"/>
      <c r="R913" s="246"/>
      <c r="S913" s="246"/>
      <c r="T913" s="246"/>
      <c r="U913" s="246"/>
      <c r="V913" s="246"/>
      <c r="W913" s="246"/>
      <c r="X913" s="246"/>
      <c r="Y913" s="246"/>
      <c r="Z913" s="6"/>
      <c r="AA913" s="6"/>
      <c r="AB913" s="6"/>
      <c r="AC913" s="6"/>
      <c r="AD913" s="6"/>
    </row>
    <row r="914" spans="1:30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246"/>
      <c r="M914" s="246"/>
      <c r="N914" s="246"/>
      <c r="O914" s="246"/>
      <c r="P914" s="246"/>
      <c r="Q914" s="246"/>
      <c r="R914" s="246"/>
      <c r="S914" s="246"/>
      <c r="T914" s="246"/>
      <c r="U914" s="246"/>
      <c r="V914" s="246"/>
      <c r="W914" s="246"/>
      <c r="X914" s="246"/>
      <c r="Y914" s="246"/>
      <c r="Z914" s="6"/>
      <c r="AA914" s="6"/>
      <c r="AB914" s="6"/>
      <c r="AC914" s="6"/>
      <c r="AD914" s="6"/>
    </row>
    <row r="915" spans="1:30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246"/>
      <c r="M915" s="246"/>
      <c r="N915" s="246"/>
      <c r="O915" s="246"/>
      <c r="P915" s="246"/>
      <c r="Q915" s="246"/>
      <c r="R915" s="246"/>
      <c r="S915" s="246"/>
      <c r="T915" s="246"/>
      <c r="U915" s="246"/>
      <c r="V915" s="246"/>
      <c r="W915" s="246"/>
      <c r="X915" s="246"/>
      <c r="Y915" s="246"/>
      <c r="Z915" s="6"/>
      <c r="AA915" s="6"/>
      <c r="AB915" s="6"/>
      <c r="AC915" s="6"/>
      <c r="AD915" s="6"/>
    </row>
    <row r="916" spans="1:30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246"/>
      <c r="M916" s="246"/>
      <c r="N916" s="246"/>
      <c r="O916" s="246"/>
      <c r="P916" s="246"/>
      <c r="Q916" s="246"/>
      <c r="R916" s="246"/>
      <c r="S916" s="246"/>
      <c r="T916" s="246"/>
      <c r="U916" s="246"/>
      <c r="V916" s="246"/>
      <c r="W916" s="246"/>
      <c r="X916" s="246"/>
      <c r="Y916" s="246"/>
      <c r="Z916" s="6"/>
      <c r="AA916" s="6"/>
      <c r="AB916" s="6"/>
      <c r="AC916" s="6"/>
      <c r="AD916" s="6"/>
    </row>
    <row r="917" spans="1:30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246"/>
      <c r="M917" s="246"/>
      <c r="N917" s="246"/>
      <c r="O917" s="246"/>
      <c r="P917" s="246"/>
      <c r="Q917" s="246"/>
      <c r="R917" s="246"/>
      <c r="S917" s="246"/>
      <c r="T917" s="246"/>
      <c r="U917" s="246"/>
      <c r="V917" s="246"/>
      <c r="W917" s="246"/>
      <c r="X917" s="246"/>
      <c r="Y917" s="246"/>
      <c r="Z917" s="6"/>
      <c r="AA917" s="6"/>
      <c r="AB917" s="6"/>
      <c r="AC917" s="6"/>
      <c r="AD917" s="6"/>
    </row>
    <row r="918" spans="1:30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246"/>
      <c r="M918" s="246"/>
      <c r="N918" s="246"/>
      <c r="O918" s="246"/>
      <c r="P918" s="246"/>
      <c r="Q918" s="246"/>
      <c r="R918" s="246"/>
      <c r="S918" s="246"/>
      <c r="T918" s="246"/>
      <c r="U918" s="246"/>
      <c r="V918" s="246"/>
      <c r="W918" s="246"/>
      <c r="X918" s="246"/>
      <c r="Y918" s="246"/>
      <c r="Z918" s="6"/>
      <c r="AA918" s="6"/>
      <c r="AB918" s="6"/>
      <c r="AC918" s="6"/>
      <c r="AD918" s="6"/>
    </row>
    <row r="919" spans="1:30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246"/>
      <c r="M919" s="246"/>
      <c r="N919" s="246"/>
      <c r="O919" s="246"/>
      <c r="P919" s="246"/>
      <c r="Q919" s="246"/>
      <c r="R919" s="246"/>
      <c r="S919" s="246"/>
      <c r="T919" s="246"/>
      <c r="U919" s="246"/>
      <c r="V919" s="246"/>
      <c r="W919" s="246"/>
      <c r="X919" s="246"/>
      <c r="Y919" s="246"/>
      <c r="Z919" s="6"/>
      <c r="AA919" s="6"/>
      <c r="AB919" s="6"/>
      <c r="AC919" s="6"/>
      <c r="AD919" s="6"/>
    </row>
    <row r="920" spans="1:30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246"/>
      <c r="M920" s="246"/>
      <c r="N920" s="246"/>
      <c r="O920" s="246"/>
      <c r="P920" s="246"/>
      <c r="Q920" s="246"/>
      <c r="R920" s="246"/>
      <c r="S920" s="246"/>
      <c r="T920" s="246"/>
      <c r="U920" s="246"/>
      <c r="V920" s="246"/>
      <c r="W920" s="246"/>
      <c r="X920" s="246"/>
      <c r="Y920" s="246"/>
      <c r="Z920" s="6"/>
      <c r="AA920" s="6"/>
      <c r="AB920" s="6"/>
      <c r="AC920" s="6"/>
      <c r="AD920" s="6"/>
    </row>
    <row r="921" spans="1:30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246"/>
      <c r="M921" s="246"/>
      <c r="N921" s="246"/>
      <c r="O921" s="246"/>
      <c r="P921" s="246"/>
      <c r="Q921" s="246"/>
      <c r="R921" s="246"/>
      <c r="S921" s="246"/>
      <c r="T921" s="246"/>
      <c r="U921" s="246"/>
      <c r="V921" s="246"/>
      <c r="W921" s="246"/>
      <c r="X921" s="246"/>
      <c r="Y921" s="246"/>
      <c r="Z921" s="6"/>
      <c r="AA921" s="6"/>
      <c r="AB921" s="6"/>
      <c r="AC921" s="6"/>
      <c r="AD921" s="6"/>
    </row>
    <row r="922" spans="1:30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246"/>
      <c r="M922" s="246"/>
      <c r="N922" s="246"/>
      <c r="O922" s="246"/>
      <c r="P922" s="246"/>
      <c r="Q922" s="246"/>
      <c r="R922" s="246"/>
      <c r="S922" s="246"/>
      <c r="T922" s="246"/>
      <c r="U922" s="246"/>
      <c r="V922" s="246"/>
      <c r="W922" s="246"/>
      <c r="X922" s="246"/>
      <c r="Y922" s="246"/>
      <c r="Z922" s="6"/>
      <c r="AA922" s="6"/>
      <c r="AB922" s="6"/>
      <c r="AC922" s="6"/>
      <c r="AD922" s="6"/>
    </row>
    <row r="923" spans="1:30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246"/>
      <c r="M923" s="246"/>
      <c r="N923" s="246"/>
      <c r="O923" s="246"/>
      <c r="P923" s="246"/>
      <c r="Q923" s="246"/>
      <c r="R923" s="246"/>
      <c r="S923" s="246"/>
      <c r="T923" s="246"/>
      <c r="U923" s="246"/>
      <c r="V923" s="246"/>
      <c r="W923" s="246"/>
      <c r="X923" s="246"/>
      <c r="Y923" s="246"/>
      <c r="Z923" s="6"/>
      <c r="AA923" s="6"/>
      <c r="AB923" s="6"/>
      <c r="AC923" s="6"/>
      <c r="AD923" s="6"/>
    </row>
    <row r="924" spans="1:30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246"/>
      <c r="M924" s="246"/>
      <c r="N924" s="246"/>
      <c r="O924" s="246"/>
      <c r="P924" s="246"/>
      <c r="Q924" s="246"/>
      <c r="R924" s="246"/>
      <c r="S924" s="246"/>
      <c r="T924" s="246"/>
      <c r="U924" s="246"/>
      <c r="V924" s="246"/>
      <c r="W924" s="246"/>
      <c r="X924" s="246"/>
      <c r="Y924" s="246"/>
      <c r="Z924" s="6"/>
      <c r="AA924" s="6"/>
      <c r="AB924" s="6"/>
      <c r="AC924" s="6"/>
      <c r="AD924" s="6"/>
    </row>
    <row r="925" spans="1:30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246"/>
      <c r="M925" s="246"/>
      <c r="N925" s="246"/>
      <c r="O925" s="246"/>
      <c r="P925" s="246"/>
      <c r="Q925" s="246"/>
      <c r="R925" s="246"/>
      <c r="S925" s="246"/>
      <c r="T925" s="246"/>
      <c r="U925" s="246"/>
      <c r="V925" s="246"/>
      <c r="W925" s="246"/>
      <c r="X925" s="246"/>
      <c r="Y925" s="246"/>
      <c r="Z925" s="6"/>
      <c r="AA925" s="6"/>
      <c r="AB925" s="6"/>
      <c r="AC925" s="6"/>
      <c r="AD925" s="6"/>
    </row>
    <row r="926" spans="1:30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246"/>
      <c r="M926" s="246"/>
      <c r="N926" s="246"/>
      <c r="O926" s="246"/>
      <c r="P926" s="246"/>
      <c r="Q926" s="246"/>
      <c r="R926" s="246"/>
      <c r="S926" s="246"/>
      <c r="T926" s="246"/>
      <c r="U926" s="246"/>
      <c r="V926" s="246"/>
      <c r="W926" s="246"/>
      <c r="X926" s="246"/>
      <c r="Y926" s="246"/>
      <c r="Z926" s="6"/>
      <c r="AA926" s="6"/>
      <c r="AB926" s="6"/>
      <c r="AC926" s="6"/>
      <c r="AD926" s="6"/>
    </row>
    <row r="927" spans="1:30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246"/>
      <c r="M927" s="246"/>
      <c r="N927" s="246"/>
      <c r="O927" s="246"/>
      <c r="P927" s="246"/>
      <c r="Q927" s="246"/>
      <c r="R927" s="246"/>
      <c r="S927" s="246"/>
      <c r="T927" s="246"/>
      <c r="U927" s="246"/>
      <c r="V927" s="246"/>
      <c r="W927" s="246"/>
      <c r="X927" s="246"/>
      <c r="Y927" s="246"/>
      <c r="Z927" s="6"/>
      <c r="AA927" s="6"/>
      <c r="AB927" s="6"/>
      <c r="AC927" s="6"/>
      <c r="AD927" s="6"/>
    </row>
    <row r="928" spans="1:30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246"/>
      <c r="M928" s="246"/>
      <c r="N928" s="246"/>
      <c r="O928" s="246"/>
      <c r="P928" s="246"/>
      <c r="Q928" s="246"/>
      <c r="R928" s="246"/>
      <c r="S928" s="246"/>
      <c r="T928" s="246"/>
      <c r="U928" s="246"/>
      <c r="V928" s="246"/>
      <c r="W928" s="246"/>
      <c r="X928" s="246"/>
      <c r="Y928" s="246"/>
      <c r="Z928" s="6"/>
      <c r="AA928" s="6"/>
      <c r="AB928" s="6"/>
      <c r="AC928" s="6"/>
      <c r="AD928" s="6"/>
    </row>
    <row r="929" spans="1:30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246"/>
      <c r="M929" s="246"/>
      <c r="N929" s="246"/>
      <c r="O929" s="246"/>
      <c r="P929" s="246"/>
      <c r="Q929" s="246"/>
      <c r="R929" s="246"/>
      <c r="S929" s="246"/>
      <c r="T929" s="246"/>
      <c r="U929" s="246"/>
      <c r="V929" s="246"/>
      <c r="W929" s="246"/>
      <c r="X929" s="246"/>
      <c r="Y929" s="246"/>
      <c r="Z929" s="6"/>
      <c r="AA929" s="6"/>
      <c r="AB929" s="6"/>
      <c r="AC929" s="6"/>
      <c r="AD929" s="6"/>
    </row>
    <row r="930" spans="1:30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246"/>
      <c r="M930" s="246"/>
      <c r="N930" s="246"/>
      <c r="O930" s="246"/>
      <c r="P930" s="246"/>
      <c r="Q930" s="246"/>
      <c r="R930" s="246"/>
      <c r="S930" s="246"/>
      <c r="T930" s="246"/>
      <c r="U930" s="246"/>
      <c r="V930" s="246"/>
      <c r="W930" s="246"/>
      <c r="X930" s="246"/>
      <c r="Y930" s="246"/>
      <c r="Z930" s="6"/>
      <c r="AA930" s="6"/>
      <c r="AB930" s="6"/>
      <c r="AC930" s="6"/>
      <c r="AD930" s="6"/>
    </row>
    <row r="931" spans="1:30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246"/>
      <c r="M931" s="246"/>
      <c r="N931" s="246"/>
      <c r="O931" s="246"/>
      <c r="P931" s="246"/>
      <c r="Q931" s="246"/>
      <c r="R931" s="246"/>
      <c r="S931" s="246"/>
      <c r="T931" s="246"/>
      <c r="U931" s="246"/>
      <c r="V931" s="246"/>
      <c r="W931" s="246"/>
      <c r="X931" s="246"/>
      <c r="Y931" s="246"/>
      <c r="Z931" s="6"/>
      <c r="AA931" s="6"/>
      <c r="AB931" s="6"/>
      <c r="AC931" s="6"/>
      <c r="AD931" s="6"/>
    </row>
    <row r="932" spans="1:30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246"/>
      <c r="M932" s="246"/>
      <c r="N932" s="246"/>
      <c r="O932" s="246"/>
      <c r="P932" s="246"/>
      <c r="Q932" s="246"/>
      <c r="R932" s="246"/>
      <c r="S932" s="246"/>
      <c r="T932" s="246"/>
      <c r="U932" s="246"/>
      <c r="V932" s="246"/>
      <c r="W932" s="246"/>
      <c r="X932" s="246"/>
      <c r="Y932" s="246"/>
      <c r="Z932" s="6"/>
      <c r="AA932" s="6"/>
      <c r="AB932" s="6"/>
      <c r="AC932" s="6"/>
      <c r="AD932" s="6"/>
    </row>
    <row r="933" spans="1:30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246"/>
      <c r="M933" s="246"/>
      <c r="N933" s="246"/>
      <c r="O933" s="246"/>
      <c r="P933" s="246"/>
      <c r="Q933" s="246"/>
      <c r="R933" s="246"/>
      <c r="S933" s="246"/>
      <c r="T933" s="246"/>
      <c r="U933" s="246"/>
      <c r="V933" s="246"/>
      <c r="W933" s="246"/>
      <c r="X933" s="246"/>
      <c r="Y933" s="246"/>
      <c r="Z933" s="6"/>
      <c r="AA933" s="6"/>
      <c r="AB933" s="6"/>
      <c r="AC933" s="6"/>
      <c r="AD933" s="6"/>
    </row>
    <row r="934" spans="1:30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246"/>
      <c r="M934" s="246"/>
      <c r="N934" s="246"/>
      <c r="O934" s="246"/>
      <c r="P934" s="246"/>
      <c r="Q934" s="246"/>
      <c r="R934" s="246"/>
      <c r="S934" s="246"/>
      <c r="T934" s="246"/>
      <c r="U934" s="246"/>
      <c r="V934" s="246"/>
      <c r="W934" s="246"/>
      <c r="X934" s="246"/>
      <c r="Y934" s="246"/>
      <c r="Z934" s="6"/>
      <c r="AA934" s="6"/>
      <c r="AB934" s="6"/>
      <c r="AC934" s="6"/>
      <c r="AD934" s="6"/>
    </row>
    <row r="935" spans="1:30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246"/>
      <c r="M935" s="246"/>
      <c r="N935" s="246"/>
      <c r="O935" s="246"/>
      <c r="P935" s="246"/>
      <c r="Q935" s="246"/>
      <c r="R935" s="246"/>
      <c r="S935" s="246"/>
      <c r="T935" s="246"/>
      <c r="U935" s="246"/>
      <c r="V935" s="246"/>
      <c r="W935" s="246"/>
      <c r="X935" s="246"/>
      <c r="Y935" s="246"/>
      <c r="Z935" s="6"/>
      <c r="AA935" s="6"/>
      <c r="AB935" s="6"/>
      <c r="AC935" s="6"/>
      <c r="AD935" s="6"/>
    </row>
    <row r="936" spans="1:30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246"/>
      <c r="M936" s="246"/>
      <c r="N936" s="246"/>
      <c r="O936" s="246"/>
      <c r="P936" s="246"/>
      <c r="Q936" s="246"/>
      <c r="R936" s="246"/>
      <c r="S936" s="246"/>
      <c r="T936" s="246"/>
      <c r="U936" s="246"/>
      <c r="V936" s="246"/>
      <c r="W936" s="246"/>
      <c r="X936" s="246"/>
      <c r="Y936" s="246"/>
      <c r="Z936" s="6"/>
      <c r="AA936" s="6"/>
      <c r="AB936" s="6"/>
      <c r="AC936" s="6"/>
      <c r="AD936" s="6"/>
    </row>
    <row r="937" spans="1:30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246"/>
      <c r="M937" s="246"/>
      <c r="N937" s="246"/>
      <c r="O937" s="246"/>
      <c r="P937" s="246"/>
      <c r="Q937" s="246"/>
      <c r="R937" s="246"/>
      <c r="S937" s="246"/>
      <c r="T937" s="246"/>
      <c r="U937" s="246"/>
      <c r="V937" s="246"/>
      <c r="W937" s="246"/>
      <c r="X937" s="246"/>
      <c r="Y937" s="246"/>
      <c r="Z937" s="6"/>
      <c r="AA937" s="6"/>
      <c r="AB937" s="6"/>
      <c r="AC937" s="6"/>
      <c r="AD937" s="6"/>
    </row>
    <row r="938" spans="1:30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246"/>
      <c r="M938" s="246"/>
      <c r="N938" s="246"/>
      <c r="O938" s="246"/>
      <c r="P938" s="246"/>
      <c r="Q938" s="246"/>
      <c r="R938" s="246"/>
      <c r="S938" s="246"/>
      <c r="T938" s="246"/>
      <c r="U938" s="246"/>
      <c r="V938" s="246"/>
      <c r="W938" s="246"/>
      <c r="X938" s="246"/>
      <c r="Y938" s="246"/>
      <c r="Z938" s="6"/>
      <c r="AA938" s="6"/>
      <c r="AB938" s="6"/>
      <c r="AC938" s="6"/>
      <c r="AD938" s="6"/>
    </row>
    <row r="939" spans="1:30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246"/>
      <c r="M939" s="246"/>
      <c r="N939" s="246"/>
      <c r="O939" s="246"/>
      <c r="P939" s="246"/>
      <c r="Q939" s="246"/>
      <c r="R939" s="246"/>
      <c r="S939" s="246"/>
      <c r="T939" s="246"/>
      <c r="U939" s="246"/>
      <c r="V939" s="246"/>
      <c r="W939" s="246"/>
      <c r="X939" s="246"/>
      <c r="Y939" s="246"/>
      <c r="Z939" s="6"/>
      <c r="AA939" s="6"/>
      <c r="AB939" s="6"/>
      <c r="AC939" s="6"/>
      <c r="AD939" s="6"/>
    </row>
    <row r="940" spans="1:30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246"/>
      <c r="M940" s="246"/>
      <c r="N940" s="246"/>
      <c r="O940" s="246"/>
      <c r="P940" s="246"/>
      <c r="Q940" s="246"/>
      <c r="R940" s="246"/>
      <c r="S940" s="246"/>
      <c r="T940" s="246"/>
      <c r="U940" s="246"/>
      <c r="V940" s="246"/>
      <c r="W940" s="246"/>
      <c r="X940" s="246"/>
      <c r="Y940" s="246"/>
      <c r="Z940" s="6"/>
      <c r="AA940" s="6"/>
      <c r="AB940" s="6"/>
      <c r="AC940" s="6"/>
      <c r="AD940" s="6"/>
    </row>
    <row r="941" spans="1:30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246"/>
      <c r="M941" s="246"/>
      <c r="N941" s="246"/>
      <c r="O941" s="246"/>
      <c r="P941" s="246"/>
      <c r="Q941" s="246"/>
      <c r="R941" s="246"/>
      <c r="S941" s="246"/>
      <c r="T941" s="246"/>
      <c r="U941" s="246"/>
      <c r="V941" s="246"/>
      <c r="W941" s="246"/>
      <c r="X941" s="246"/>
      <c r="Y941" s="246"/>
      <c r="Z941" s="6"/>
      <c r="AA941" s="6"/>
      <c r="AB941" s="6"/>
      <c r="AC941" s="6"/>
      <c r="AD941" s="6"/>
    </row>
    <row r="942" spans="1:30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246"/>
      <c r="M942" s="246"/>
      <c r="N942" s="246"/>
      <c r="O942" s="246"/>
      <c r="P942" s="246"/>
      <c r="Q942" s="246"/>
      <c r="R942" s="246"/>
      <c r="S942" s="246"/>
      <c r="T942" s="246"/>
      <c r="U942" s="246"/>
      <c r="V942" s="246"/>
      <c r="W942" s="246"/>
      <c r="X942" s="246"/>
      <c r="Y942" s="246"/>
      <c r="Z942" s="6"/>
      <c r="AA942" s="6"/>
      <c r="AB942" s="6"/>
      <c r="AC942" s="6"/>
      <c r="AD942" s="6"/>
    </row>
    <row r="943" spans="1:30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246"/>
      <c r="M943" s="246"/>
      <c r="N943" s="246"/>
      <c r="O943" s="246"/>
      <c r="P943" s="246"/>
      <c r="Q943" s="246"/>
      <c r="R943" s="246"/>
      <c r="S943" s="246"/>
      <c r="T943" s="246"/>
      <c r="U943" s="246"/>
      <c r="V943" s="246"/>
      <c r="W943" s="246"/>
      <c r="X943" s="246"/>
      <c r="Y943" s="246"/>
      <c r="Z943" s="6"/>
      <c r="AA943" s="6"/>
      <c r="AB943" s="6"/>
      <c r="AC943" s="6"/>
      <c r="AD943" s="6"/>
    </row>
    <row r="944" spans="1:30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246"/>
      <c r="M944" s="246"/>
      <c r="N944" s="246"/>
      <c r="O944" s="246"/>
      <c r="P944" s="246"/>
      <c r="Q944" s="246"/>
      <c r="R944" s="246"/>
      <c r="S944" s="246"/>
      <c r="T944" s="246"/>
      <c r="U944" s="246"/>
      <c r="V944" s="246"/>
      <c r="W944" s="246"/>
      <c r="X944" s="246"/>
      <c r="Y944" s="246"/>
      <c r="Z944" s="6"/>
      <c r="AA944" s="6"/>
      <c r="AB944" s="6"/>
      <c r="AC944" s="6"/>
      <c r="AD944" s="6"/>
    </row>
    <row r="945" spans="1:30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246"/>
      <c r="M945" s="246"/>
      <c r="N945" s="246"/>
      <c r="O945" s="246"/>
      <c r="P945" s="246"/>
      <c r="Q945" s="246"/>
      <c r="R945" s="246"/>
      <c r="S945" s="246"/>
      <c r="T945" s="246"/>
      <c r="U945" s="246"/>
      <c r="V945" s="246"/>
      <c r="W945" s="246"/>
      <c r="X945" s="246"/>
      <c r="Y945" s="246"/>
      <c r="Z945" s="6"/>
      <c r="AA945" s="6"/>
      <c r="AB945" s="6"/>
      <c r="AC945" s="6"/>
      <c r="AD945" s="6"/>
    </row>
    <row r="946" spans="1:30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246"/>
      <c r="M946" s="246"/>
      <c r="N946" s="246"/>
      <c r="O946" s="246"/>
      <c r="P946" s="246"/>
      <c r="Q946" s="246"/>
      <c r="R946" s="246"/>
      <c r="S946" s="246"/>
      <c r="T946" s="246"/>
      <c r="U946" s="246"/>
      <c r="V946" s="246"/>
      <c r="W946" s="246"/>
      <c r="X946" s="246"/>
      <c r="Y946" s="246"/>
      <c r="Z946" s="6"/>
      <c r="AA946" s="6"/>
      <c r="AB946" s="6"/>
      <c r="AC946" s="6"/>
      <c r="AD946" s="6"/>
    </row>
    <row r="947" spans="1:30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246"/>
      <c r="M947" s="246"/>
      <c r="N947" s="246"/>
      <c r="O947" s="246"/>
      <c r="P947" s="246"/>
      <c r="Q947" s="246"/>
      <c r="R947" s="246"/>
      <c r="S947" s="246"/>
      <c r="T947" s="246"/>
      <c r="U947" s="246"/>
      <c r="V947" s="246"/>
      <c r="W947" s="246"/>
      <c r="X947" s="246"/>
      <c r="Y947" s="246"/>
      <c r="Z947" s="6"/>
      <c r="AA947" s="6"/>
      <c r="AB947" s="6"/>
      <c r="AC947" s="6"/>
      <c r="AD947" s="6"/>
    </row>
    <row r="948" spans="1:30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246"/>
      <c r="M948" s="246"/>
      <c r="N948" s="246"/>
      <c r="O948" s="246"/>
      <c r="P948" s="246"/>
      <c r="Q948" s="246"/>
      <c r="R948" s="246"/>
      <c r="S948" s="246"/>
      <c r="T948" s="246"/>
      <c r="U948" s="246"/>
      <c r="V948" s="246"/>
      <c r="W948" s="246"/>
      <c r="X948" s="246"/>
      <c r="Y948" s="246"/>
      <c r="Z948" s="6"/>
      <c r="AA948" s="6"/>
      <c r="AB948" s="6"/>
      <c r="AC948" s="6"/>
      <c r="AD948" s="6"/>
    </row>
    <row r="949" spans="1:30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246"/>
      <c r="M949" s="246"/>
      <c r="N949" s="246"/>
      <c r="O949" s="246"/>
      <c r="P949" s="246"/>
      <c r="Q949" s="246"/>
      <c r="R949" s="246"/>
      <c r="S949" s="246"/>
      <c r="T949" s="246"/>
      <c r="U949" s="246"/>
      <c r="V949" s="246"/>
      <c r="W949" s="246"/>
      <c r="X949" s="246"/>
      <c r="Y949" s="246"/>
      <c r="Z949" s="6"/>
      <c r="AA949" s="6"/>
      <c r="AB949" s="6"/>
      <c r="AC949" s="6"/>
      <c r="AD949" s="6"/>
    </row>
    <row r="950" spans="1:30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6"/>
      <c r="AA950" s="6"/>
      <c r="AB950" s="6"/>
      <c r="AC950" s="6"/>
      <c r="AD950" s="6"/>
    </row>
    <row r="951" spans="1:30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6"/>
      <c r="AA951" s="6"/>
      <c r="AB951" s="6"/>
      <c r="AC951" s="6"/>
      <c r="AD951" s="6"/>
    </row>
    <row r="952" spans="1:30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246"/>
      <c r="M952" s="246"/>
      <c r="N952" s="246"/>
      <c r="O952" s="246"/>
      <c r="P952" s="246"/>
      <c r="Q952" s="246"/>
      <c r="R952" s="246"/>
      <c r="S952" s="246"/>
      <c r="T952" s="246"/>
      <c r="U952" s="246"/>
      <c r="V952" s="246"/>
      <c r="W952" s="246"/>
      <c r="X952" s="246"/>
      <c r="Y952" s="246"/>
      <c r="Z952" s="6"/>
      <c r="AA952" s="6"/>
      <c r="AB952" s="6"/>
      <c r="AC952" s="6"/>
      <c r="AD952" s="6"/>
    </row>
    <row r="953" spans="1:30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246"/>
      <c r="M953" s="246"/>
      <c r="N953" s="246"/>
      <c r="O953" s="246"/>
      <c r="P953" s="246"/>
      <c r="Q953" s="246"/>
      <c r="R953" s="246"/>
      <c r="S953" s="246"/>
      <c r="T953" s="246"/>
      <c r="U953" s="246"/>
      <c r="V953" s="246"/>
      <c r="W953" s="246"/>
      <c r="X953" s="246"/>
      <c r="Y953" s="246"/>
      <c r="Z953" s="6"/>
      <c r="AA953" s="6"/>
      <c r="AB953" s="6"/>
      <c r="AC953" s="6"/>
      <c r="AD953" s="6"/>
    </row>
    <row r="954" spans="1:30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246"/>
      <c r="M954" s="246"/>
      <c r="N954" s="246"/>
      <c r="O954" s="246"/>
      <c r="P954" s="246"/>
      <c r="Q954" s="246"/>
      <c r="R954" s="246"/>
      <c r="S954" s="246"/>
      <c r="T954" s="246"/>
      <c r="U954" s="246"/>
      <c r="V954" s="246"/>
      <c r="W954" s="246"/>
      <c r="X954" s="246"/>
      <c r="Y954" s="246"/>
      <c r="Z954" s="6"/>
      <c r="AA954" s="6"/>
      <c r="AB954" s="6"/>
      <c r="AC954" s="6"/>
      <c r="AD954" s="6"/>
    </row>
    <row r="955" spans="1:30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246"/>
      <c r="M955" s="246"/>
      <c r="N955" s="246"/>
      <c r="O955" s="246"/>
      <c r="P955" s="246"/>
      <c r="Q955" s="246"/>
      <c r="R955" s="246"/>
      <c r="S955" s="246"/>
      <c r="T955" s="246"/>
      <c r="U955" s="246"/>
      <c r="V955" s="246"/>
      <c r="W955" s="246"/>
      <c r="X955" s="246"/>
      <c r="Y955" s="246"/>
      <c r="Z955" s="6"/>
      <c r="AA955" s="6"/>
      <c r="AB955" s="6"/>
      <c r="AC955" s="6"/>
      <c r="AD955" s="6"/>
    </row>
    <row r="956" spans="1:30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246"/>
      <c r="M956" s="246"/>
      <c r="N956" s="246"/>
      <c r="O956" s="246"/>
      <c r="P956" s="246"/>
      <c r="Q956" s="246"/>
      <c r="R956" s="246"/>
      <c r="S956" s="246"/>
      <c r="T956" s="246"/>
      <c r="U956" s="246"/>
      <c r="V956" s="246"/>
      <c r="W956" s="246"/>
      <c r="X956" s="246"/>
      <c r="Y956" s="246"/>
      <c r="Z956" s="6"/>
      <c r="AA956" s="6"/>
      <c r="AB956" s="6"/>
      <c r="AC956" s="6"/>
      <c r="AD956" s="6"/>
    </row>
    <row r="957" spans="1:30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246"/>
      <c r="M957" s="246"/>
      <c r="N957" s="246"/>
      <c r="O957" s="246"/>
      <c r="P957" s="246"/>
      <c r="Q957" s="246"/>
      <c r="R957" s="246"/>
      <c r="S957" s="246"/>
      <c r="T957" s="246"/>
      <c r="U957" s="246"/>
      <c r="V957" s="246"/>
      <c r="W957" s="246"/>
      <c r="X957" s="246"/>
      <c r="Y957" s="246"/>
      <c r="Z957" s="6"/>
      <c r="AA957" s="6"/>
      <c r="AB957" s="6"/>
      <c r="AC957" s="6"/>
      <c r="AD957" s="6"/>
    </row>
    <row r="958" spans="1:30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246"/>
      <c r="M958" s="246"/>
      <c r="N958" s="246"/>
      <c r="O958" s="246"/>
      <c r="P958" s="246"/>
      <c r="Q958" s="246"/>
      <c r="R958" s="246"/>
      <c r="S958" s="246"/>
      <c r="T958" s="246"/>
      <c r="U958" s="246"/>
      <c r="V958" s="246"/>
      <c r="W958" s="246"/>
      <c r="X958" s="246"/>
      <c r="Y958" s="246"/>
      <c r="Z958" s="6"/>
      <c r="AA958" s="6"/>
      <c r="AB958" s="6"/>
      <c r="AC958" s="6"/>
      <c r="AD958" s="6"/>
    </row>
    <row r="959" spans="1:30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246"/>
      <c r="M959" s="246"/>
      <c r="N959" s="246"/>
      <c r="O959" s="246"/>
      <c r="P959" s="246"/>
      <c r="Q959" s="246"/>
      <c r="R959" s="246"/>
      <c r="S959" s="246"/>
      <c r="T959" s="246"/>
      <c r="U959" s="246"/>
      <c r="V959" s="246"/>
      <c r="W959" s="246"/>
      <c r="X959" s="246"/>
      <c r="Y959" s="246"/>
      <c r="Z959" s="6"/>
      <c r="AA959" s="6"/>
      <c r="AB959" s="6"/>
      <c r="AC959" s="6"/>
      <c r="AD959" s="6"/>
    </row>
    <row r="960" spans="1:30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246"/>
      <c r="M960" s="246"/>
      <c r="N960" s="246"/>
      <c r="O960" s="246"/>
      <c r="P960" s="246"/>
      <c r="Q960" s="246"/>
      <c r="R960" s="246"/>
      <c r="S960" s="246"/>
      <c r="T960" s="246"/>
      <c r="U960" s="246"/>
      <c r="V960" s="246"/>
      <c r="W960" s="246"/>
      <c r="X960" s="246"/>
      <c r="Y960" s="246"/>
      <c r="Z960" s="6"/>
      <c r="AA960" s="6"/>
      <c r="AB960" s="6"/>
      <c r="AC960" s="6"/>
      <c r="AD960" s="6"/>
    </row>
    <row r="961" spans="1:30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246"/>
      <c r="M961" s="246"/>
      <c r="N961" s="246"/>
      <c r="O961" s="246"/>
      <c r="P961" s="246"/>
      <c r="Q961" s="246"/>
      <c r="R961" s="246"/>
      <c r="S961" s="246"/>
      <c r="T961" s="246"/>
      <c r="U961" s="246"/>
      <c r="V961" s="246"/>
      <c r="W961" s="246"/>
      <c r="X961" s="246"/>
      <c r="Y961" s="246"/>
      <c r="Z961" s="6"/>
      <c r="AA961" s="6"/>
      <c r="AB961" s="6"/>
      <c r="AC961" s="6"/>
      <c r="AD961" s="6"/>
    </row>
    <row r="962" spans="1:30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246"/>
      <c r="M962" s="246"/>
      <c r="N962" s="246"/>
      <c r="O962" s="246"/>
      <c r="P962" s="246"/>
      <c r="Q962" s="246"/>
      <c r="R962" s="246"/>
      <c r="S962" s="246"/>
      <c r="T962" s="246"/>
      <c r="U962" s="246"/>
      <c r="V962" s="246"/>
      <c r="W962" s="246"/>
      <c r="X962" s="246"/>
      <c r="Y962" s="246"/>
      <c r="Z962" s="6"/>
      <c r="AA962" s="6"/>
      <c r="AB962" s="6"/>
      <c r="AC962" s="6"/>
      <c r="AD962" s="6"/>
    </row>
    <row r="963" spans="1:30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246"/>
      <c r="M963" s="246"/>
      <c r="N963" s="246"/>
      <c r="O963" s="246"/>
      <c r="P963" s="246"/>
      <c r="Q963" s="246"/>
      <c r="R963" s="246"/>
      <c r="S963" s="246"/>
      <c r="T963" s="246"/>
      <c r="U963" s="246"/>
      <c r="V963" s="246"/>
      <c r="W963" s="246"/>
      <c r="X963" s="246"/>
      <c r="Y963" s="246"/>
      <c r="Z963" s="6"/>
      <c r="AA963" s="6"/>
      <c r="AB963" s="6"/>
      <c r="AC963" s="6"/>
      <c r="AD963" s="6"/>
    </row>
    <row r="964" spans="1:30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246"/>
      <c r="M964" s="246"/>
      <c r="N964" s="246"/>
      <c r="O964" s="246"/>
      <c r="P964" s="246"/>
      <c r="Q964" s="246"/>
      <c r="R964" s="246"/>
      <c r="S964" s="246"/>
      <c r="T964" s="246"/>
      <c r="U964" s="246"/>
      <c r="V964" s="246"/>
      <c r="W964" s="246"/>
      <c r="X964" s="246"/>
      <c r="Y964" s="246"/>
      <c r="Z964" s="6"/>
      <c r="AA964" s="6"/>
      <c r="AB964" s="6"/>
      <c r="AC964" s="6"/>
      <c r="AD964" s="6"/>
    </row>
    <row r="965" spans="1:30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246"/>
      <c r="M965" s="246"/>
      <c r="N965" s="246"/>
      <c r="O965" s="246"/>
      <c r="P965" s="246"/>
      <c r="Q965" s="246"/>
      <c r="R965" s="246"/>
      <c r="S965" s="246"/>
      <c r="T965" s="246"/>
      <c r="U965" s="246"/>
      <c r="V965" s="246"/>
      <c r="W965" s="246"/>
      <c r="X965" s="246"/>
      <c r="Y965" s="246"/>
      <c r="Z965" s="6"/>
      <c r="AA965" s="6"/>
      <c r="AB965" s="6"/>
      <c r="AC965" s="6"/>
      <c r="AD965" s="6"/>
    </row>
    <row r="966" spans="1:30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246"/>
      <c r="M966" s="246"/>
      <c r="N966" s="246"/>
      <c r="O966" s="246"/>
      <c r="P966" s="246"/>
      <c r="Q966" s="246"/>
      <c r="R966" s="246"/>
      <c r="S966" s="246"/>
      <c r="T966" s="246"/>
      <c r="U966" s="246"/>
      <c r="V966" s="246"/>
      <c r="W966" s="246"/>
      <c r="X966" s="246"/>
      <c r="Y966" s="246"/>
      <c r="Z966" s="6"/>
      <c r="AA966" s="6"/>
      <c r="AB966" s="6"/>
      <c r="AC966" s="6"/>
      <c r="AD966" s="6"/>
    </row>
    <row r="967" spans="1:30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246"/>
      <c r="M967" s="246"/>
      <c r="N967" s="246"/>
      <c r="O967" s="246"/>
      <c r="P967" s="246"/>
      <c r="Q967" s="246"/>
      <c r="R967" s="246"/>
      <c r="S967" s="246"/>
      <c r="T967" s="246"/>
      <c r="U967" s="246"/>
      <c r="V967" s="246"/>
      <c r="W967" s="246"/>
      <c r="X967" s="246"/>
      <c r="Y967" s="246"/>
      <c r="Z967" s="6"/>
      <c r="AA967" s="6"/>
      <c r="AB967" s="6"/>
      <c r="AC967" s="6"/>
      <c r="AD967" s="6"/>
    </row>
    <row r="968" spans="1:30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246"/>
      <c r="M968" s="246"/>
      <c r="N968" s="246"/>
      <c r="O968" s="246"/>
      <c r="P968" s="246"/>
      <c r="Q968" s="246"/>
      <c r="R968" s="246"/>
      <c r="S968" s="246"/>
      <c r="T968" s="246"/>
      <c r="U968" s="246"/>
      <c r="V968" s="246"/>
      <c r="W968" s="246"/>
      <c r="X968" s="246"/>
      <c r="Y968" s="246"/>
      <c r="Z968" s="6"/>
      <c r="AA968" s="6"/>
      <c r="AB968" s="6"/>
      <c r="AC968" s="6"/>
      <c r="AD968" s="6"/>
    </row>
    <row r="969" spans="1:30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246"/>
      <c r="M969" s="246"/>
      <c r="N969" s="246"/>
      <c r="O969" s="246"/>
      <c r="P969" s="246"/>
      <c r="Q969" s="246"/>
      <c r="R969" s="246"/>
      <c r="S969" s="246"/>
      <c r="T969" s="246"/>
      <c r="U969" s="246"/>
      <c r="V969" s="246"/>
      <c r="W969" s="246"/>
      <c r="X969" s="246"/>
      <c r="Y969" s="246"/>
      <c r="Z969" s="6"/>
      <c r="AA969" s="6"/>
      <c r="AB969" s="6"/>
      <c r="AC969" s="6"/>
      <c r="AD969" s="6"/>
    </row>
    <row r="970" spans="1:30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246"/>
      <c r="M970" s="246"/>
      <c r="N970" s="246"/>
      <c r="O970" s="246"/>
      <c r="P970" s="246"/>
      <c r="Q970" s="246"/>
      <c r="R970" s="246"/>
      <c r="S970" s="246"/>
      <c r="T970" s="246"/>
      <c r="U970" s="246"/>
      <c r="V970" s="246"/>
      <c r="W970" s="246"/>
      <c r="X970" s="246"/>
      <c r="Y970" s="246"/>
      <c r="Z970" s="6"/>
      <c r="AA970" s="6"/>
      <c r="AB970" s="6"/>
      <c r="AC970" s="6"/>
      <c r="AD970" s="6"/>
    </row>
    <row r="971" spans="1:30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246"/>
      <c r="M971" s="246"/>
      <c r="N971" s="246"/>
      <c r="O971" s="246"/>
      <c r="P971" s="246"/>
      <c r="Q971" s="246"/>
      <c r="R971" s="246"/>
      <c r="S971" s="246"/>
      <c r="T971" s="246"/>
      <c r="U971" s="246"/>
      <c r="V971" s="246"/>
      <c r="W971" s="246"/>
      <c r="X971" s="246"/>
      <c r="Y971" s="246"/>
      <c r="Z971" s="6"/>
      <c r="AA971" s="6"/>
      <c r="AB971" s="6"/>
      <c r="AC971" s="6"/>
      <c r="AD971" s="6"/>
    </row>
    <row r="972" spans="1:30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246"/>
      <c r="M972" s="246"/>
      <c r="N972" s="246"/>
      <c r="O972" s="246"/>
      <c r="P972" s="246"/>
      <c r="Q972" s="246"/>
      <c r="R972" s="246"/>
      <c r="S972" s="246"/>
      <c r="T972" s="246"/>
      <c r="U972" s="246"/>
      <c r="V972" s="246"/>
      <c r="W972" s="246"/>
      <c r="X972" s="246"/>
      <c r="Y972" s="246"/>
      <c r="Z972" s="6"/>
      <c r="AA972" s="6"/>
      <c r="AB972" s="6"/>
      <c r="AC972" s="6"/>
      <c r="AD972" s="6"/>
    </row>
    <row r="973" spans="1:30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246"/>
      <c r="M973" s="246"/>
      <c r="N973" s="246"/>
      <c r="O973" s="246"/>
      <c r="P973" s="246"/>
      <c r="Q973" s="246"/>
      <c r="R973" s="246"/>
      <c r="S973" s="246"/>
      <c r="T973" s="246"/>
      <c r="U973" s="246"/>
      <c r="V973" s="246"/>
      <c r="W973" s="246"/>
      <c r="X973" s="246"/>
      <c r="Y973" s="246"/>
      <c r="Z973" s="6"/>
      <c r="AA973" s="6"/>
      <c r="AB973" s="6"/>
      <c r="AC973" s="6"/>
      <c r="AD973" s="6"/>
    </row>
    <row r="974" spans="1:30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246"/>
      <c r="M974" s="246"/>
      <c r="N974" s="246"/>
      <c r="O974" s="246"/>
      <c r="P974" s="246"/>
      <c r="Q974" s="246"/>
      <c r="R974" s="246"/>
      <c r="S974" s="246"/>
      <c r="T974" s="246"/>
      <c r="U974" s="246"/>
      <c r="V974" s="246"/>
      <c r="W974" s="246"/>
      <c r="X974" s="246"/>
      <c r="Y974" s="246"/>
      <c r="Z974" s="6"/>
      <c r="AA974" s="6"/>
      <c r="AB974" s="6"/>
      <c r="AC974" s="6"/>
      <c r="AD974" s="6"/>
    </row>
    <row r="975" spans="1:30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246"/>
      <c r="M975" s="246"/>
      <c r="N975" s="246"/>
      <c r="O975" s="246"/>
      <c r="P975" s="246"/>
      <c r="Q975" s="246"/>
      <c r="R975" s="246"/>
      <c r="S975" s="246"/>
      <c r="T975" s="246"/>
      <c r="U975" s="246"/>
      <c r="V975" s="246"/>
      <c r="W975" s="246"/>
      <c r="X975" s="246"/>
      <c r="Y975" s="246"/>
      <c r="Z975" s="6"/>
      <c r="AA975" s="6"/>
      <c r="AB975" s="6"/>
      <c r="AC975" s="6"/>
      <c r="AD975" s="6"/>
    </row>
    <row r="976" spans="1:30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246"/>
      <c r="M976" s="246"/>
      <c r="N976" s="246"/>
      <c r="O976" s="246"/>
      <c r="P976" s="246"/>
      <c r="Q976" s="246"/>
      <c r="R976" s="246"/>
      <c r="S976" s="246"/>
      <c r="T976" s="246"/>
      <c r="U976" s="246"/>
      <c r="V976" s="246"/>
      <c r="W976" s="246"/>
      <c r="X976" s="246"/>
      <c r="Y976" s="246"/>
      <c r="Z976" s="6"/>
      <c r="AA976" s="6"/>
      <c r="AB976" s="6"/>
      <c r="AC976" s="6"/>
      <c r="AD976" s="6"/>
    </row>
    <row r="977" spans="1:30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246"/>
      <c r="M977" s="246"/>
      <c r="N977" s="246"/>
      <c r="O977" s="246"/>
      <c r="P977" s="246"/>
      <c r="Q977" s="246"/>
      <c r="R977" s="246"/>
      <c r="S977" s="246"/>
      <c r="T977" s="246"/>
      <c r="U977" s="246"/>
      <c r="V977" s="246"/>
      <c r="W977" s="246"/>
      <c r="X977" s="246"/>
      <c r="Y977" s="246"/>
      <c r="Z977" s="6"/>
      <c r="AA977" s="6"/>
      <c r="AB977" s="6"/>
      <c r="AC977" s="6"/>
      <c r="AD977" s="6"/>
    </row>
    <row r="978" spans="1:30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246"/>
      <c r="M978" s="246"/>
      <c r="N978" s="246"/>
      <c r="O978" s="246"/>
      <c r="P978" s="246"/>
      <c r="Q978" s="246"/>
      <c r="R978" s="246"/>
      <c r="S978" s="246"/>
      <c r="T978" s="246"/>
      <c r="U978" s="246"/>
      <c r="V978" s="246"/>
      <c r="W978" s="246"/>
      <c r="X978" s="246"/>
      <c r="Y978" s="246"/>
      <c r="Z978" s="6"/>
      <c r="AA978" s="6"/>
      <c r="AB978" s="6"/>
      <c r="AC978" s="6"/>
      <c r="AD978" s="6"/>
    </row>
    <row r="979" spans="1:30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246"/>
      <c r="M979" s="246"/>
      <c r="N979" s="246"/>
      <c r="O979" s="246"/>
      <c r="P979" s="246"/>
      <c r="Q979" s="246"/>
      <c r="R979" s="246"/>
      <c r="S979" s="246"/>
      <c r="T979" s="246"/>
      <c r="U979" s="246"/>
      <c r="V979" s="246"/>
      <c r="W979" s="246"/>
      <c r="X979" s="246"/>
      <c r="Y979" s="246"/>
      <c r="Z979" s="6"/>
      <c r="AA979" s="6"/>
      <c r="AB979" s="6"/>
      <c r="AC979" s="6"/>
      <c r="AD979" s="6"/>
    </row>
    <row r="980" spans="1:30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246"/>
      <c r="M980" s="246"/>
      <c r="N980" s="246"/>
      <c r="O980" s="246"/>
      <c r="P980" s="246"/>
      <c r="Q980" s="246"/>
      <c r="R980" s="246"/>
      <c r="S980" s="246"/>
      <c r="T980" s="246"/>
      <c r="U980" s="246"/>
      <c r="V980" s="246"/>
      <c r="W980" s="246"/>
      <c r="X980" s="246"/>
      <c r="Y980" s="246"/>
      <c r="Z980" s="6"/>
      <c r="AA980" s="6"/>
      <c r="AB980" s="6"/>
      <c r="AC980" s="6"/>
      <c r="AD980" s="6"/>
    </row>
    <row r="981" spans="1:30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246"/>
      <c r="M981" s="246"/>
      <c r="N981" s="246"/>
      <c r="O981" s="246"/>
      <c r="P981" s="246"/>
      <c r="Q981" s="246"/>
      <c r="R981" s="246"/>
      <c r="S981" s="246"/>
      <c r="T981" s="246"/>
      <c r="U981" s="246"/>
      <c r="V981" s="246"/>
      <c r="W981" s="246"/>
      <c r="X981" s="246"/>
      <c r="Y981" s="246"/>
      <c r="Z981" s="6"/>
      <c r="AA981" s="6"/>
      <c r="AB981" s="6"/>
      <c r="AC981" s="6"/>
      <c r="AD981" s="6"/>
    </row>
    <row r="982" spans="1:30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246"/>
      <c r="M982" s="246"/>
      <c r="N982" s="246"/>
      <c r="O982" s="246"/>
      <c r="P982" s="246"/>
      <c r="Q982" s="246"/>
      <c r="R982" s="246"/>
      <c r="S982" s="246"/>
      <c r="T982" s="246"/>
      <c r="U982" s="246"/>
      <c r="V982" s="246"/>
      <c r="W982" s="246"/>
      <c r="X982" s="246"/>
      <c r="Y982" s="246"/>
      <c r="Z982" s="6"/>
      <c r="AA982" s="6"/>
      <c r="AB982" s="6"/>
      <c r="AC982" s="6"/>
      <c r="AD982" s="6"/>
    </row>
    <row r="983" spans="1:30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246"/>
      <c r="M983" s="246"/>
      <c r="N983" s="246"/>
      <c r="O983" s="246"/>
      <c r="P983" s="246"/>
      <c r="Q983" s="246"/>
      <c r="R983" s="246"/>
      <c r="S983" s="246"/>
      <c r="T983" s="246"/>
      <c r="U983" s="246"/>
      <c r="V983" s="246"/>
      <c r="W983" s="246"/>
      <c r="X983" s="246"/>
      <c r="Y983" s="246"/>
      <c r="Z983" s="6"/>
      <c r="AA983" s="6"/>
      <c r="AB983" s="6"/>
      <c r="AC983" s="6"/>
      <c r="AD983" s="6"/>
    </row>
    <row r="984" spans="1:30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246"/>
      <c r="M984" s="246"/>
      <c r="N984" s="246"/>
      <c r="O984" s="246"/>
      <c r="P984" s="246"/>
      <c r="Q984" s="246"/>
      <c r="R984" s="246"/>
      <c r="S984" s="246"/>
      <c r="T984" s="246"/>
      <c r="U984" s="246"/>
      <c r="V984" s="246"/>
      <c r="W984" s="246"/>
      <c r="X984" s="246"/>
      <c r="Y984" s="246"/>
      <c r="Z984" s="6"/>
      <c r="AA984" s="6"/>
      <c r="AB984" s="6"/>
      <c r="AC984" s="6"/>
      <c r="AD984" s="6"/>
    </row>
    <row r="985" spans="1:30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246"/>
      <c r="M985" s="246"/>
      <c r="N985" s="246"/>
      <c r="O985" s="246"/>
      <c r="P985" s="246"/>
      <c r="Q985" s="246"/>
      <c r="R985" s="246"/>
      <c r="S985" s="246"/>
      <c r="T985" s="246"/>
      <c r="U985" s="246"/>
      <c r="V985" s="246"/>
      <c r="W985" s="246"/>
      <c r="X985" s="246"/>
      <c r="Y985" s="246"/>
      <c r="Z985" s="6"/>
      <c r="AA985" s="6"/>
      <c r="AB985" s="6"/>
      <c r="AC985" s="6"/>
      <c r="AD985" s="6"/>
    </row>
    <row r="986" spans="1:30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246"/>
      <c r="M986" s="246"/>
      <c r="N986" s="246"/>
      <c r="O986" s="246"/>
      <c r="P986" s="246"/>
      <c r="Q986" s="246"/>
      <c r="R986" s="246"/>
      <c r="S986" s="246"/>
      <c r="T986" s="246"/>
      <c r="U986" s="246"/>
      <c r="V986" s="246"/>
      <c r="W986" s="246"/>
      <c r="X986" s="246"/>
      <c r="Y986" s="246"/>
      <c r="Z986" s="6"/>
      <c r="AA986" s="6"/>
      <c r="AB986" s="6"/>
      <c r="AC986" s="6"/>
      <c r="AD986" s="6"/>
    </row>
    <row r="987" spans="1:30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246"/>
      <c r="M987" s="246"/>
      <c r="N987" s="246"/>
      <c r="O987" s="246"/>
      <c r="P987" s="246"/>
      <c r="Q987" s="246"/>
      <c r="R987" s="246"/>
      <c r="S987" s="246"/>
      <c r="T987" s="246"/>
      <c r="U987" s="246"/>
      <c r="V987" s="246"/>
      <c r="W987" s="246"/>
      <c r="X987" s="246"/>
      <c r="Y987" s="246"/>
      <c r="Z987" s="6"/>
      <c r="AA987" s="6"/>
      <c r="AB987" s="6"/>
      <c r="AC987" s="6"/>
      <c r="AD987" s="6"/>
    </row>
    <row r="988" spans="1:30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246"/>
      <c r="M988" s="246"/>
      <c r="N988" s="246"/>
      <c r="O988" s="246"/>
      <c r="P988" s="246"/>
      <c r="Q988" s="246"/>
      <c r="R988" s="246"/>
      <c r="S988" s="246"/>
      <c r="T988" s="246"/>
      <c r="U988" s="246"/>
      <c r="V988" s="246"/>
      <c r="W988" s="246"/>
      <c r="X988" s="246"/>
      <c r="Y988" s="246"/>
      <c r="Z988" s="6"/>
      <c r="AA988" s="6"/>
      <c r="AB988" s="6"/>
      <c r="AC988" s="6"/>
      <c r="AD988" s="6"/>
    </row>
    <row r="989" spans="1:30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246"/>
      <c r="M989" s="246"/>
      <c r="N989" s="246"/>
      <c r="O989" s="246"/>
      <c r="P989" s="246"/>
      <c r="Q989" s="246"/>
      <c r="R989" s="246"/>
      <c r="S989" s="246"/>
      <c r="T989" s="246"/>
      <c r="U989" s="246"/>
      <c r="V989" s="246"/>
      <c r="W989" s="246"/>
      <c r="X989" s="246"/>
      <c r="Y989" s="246"/>
      <c r="Z989" s="6"/>
      <c r="AA989" s="6"/>
      <c r="AB989" s="6"/>
      <c r="AC989" s="6"/>
      <c r="AD989" s="6"/>
    </row>
    <row r="990" spans="1:30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246"/>
      <c r="M990" s="246"/>
      <c r="N990" s="246"/>
      <c r="O990" s="246"/>
      <c r="P990" s="246"/>
      <c r="Q990" s="246"/>
      <c r="R990" s="246"/>
      <c r="S990" s="246"/>
      <c r="T990" s="246"/>
      <c r="U990" s="246"/>
      <c r="V990" s="246"/>
      <c r="W990" s="246"/>
      <c r="X990" s="246"/>
      <c r="Y990" s="246"/>
      <c r="Z990" s="6"/>
      <c r="AA990" s="6"/>
      <c r="AB990" s="6"/>
      <c r="AC990" s="6"/>
      <c r="AD990" s="6"/>
    </row>
    <row r="991" spans="1:30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246"/>
      <c r="M991" s="246"/>
      <c r="N991" s="246"/>
      <c r="O991" s="246"/>
      <c r="P991" s="246"/>
      <c r="Q991" s="246"/>
      <c r="R991" s="246"/>
      <c r="S991" s="246"/>
      <c r="T991" s="246"/>
      <c r="U991" s="246"/>
      <c r="V991" s="246"/>
      <c r="W991" s="246"/>
      <c r="X991" s="246"/>
      <c r="Y991" s="246"/>
      <c r="Z991" s="6"/>
      <c r="AA991" s="6"/>
      <c r="AB991" s="6"/>
      <c r="AC991" s="6"/>
      <c r="AD991" s="6"/>
    </row>
    <row r="992" spans="1:30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246"/>
      <c r="M992" s="246"/>
      <c r="N992" s="246"/>
      <c r="O992" s="246"/>
      <c r="P992" s="246"/>
      <c r="Q992" s="246"/>
      <c r="R992" s="246"/>
      <c r="S992" s="246"/>
      <c r="T992" s="246"/>
      <c r="U992" s="246"/>
      <c r="V992" s="246"/>
      <c r="W992" s="246"/>
      <c r="X992" s="246"/>
      <c r="Y992" s="246"/>
      <c r="Z992" s="6"/>
      <c r="AA992" s="6"/>
      <c r="AB992" s="6"/>
      <c r="AC992" s="6"/>
      <c r="AD992" s="6"/>
    </row>
    <row r="993" spans="1:30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246"/>
      <c r="M993" s="246"/>
      <c r="N993" s="246"/>
      <c r="O993" s="246"/>
      <c r="P993" s="246"/>
      <c r="Q993" s="246"/>
      <c r="R993" s="246"/>
      <c r="S993" s="246"/>
      <c r="T993" s="246"/>
      <c r="U993" s="246"/>
      <c r="V993" s="246"/>
      <c r="W993" s="246"/>
      <c r="X993" s="246"/>
      <c r="Y993" s="246"/>
      <c r="Z993" s="6"/>
      <c r="AA993" s="6"/>
      <c r="AB993" s="6"/>
      <c r="AC993" s="6"/>
      <c r="AD993" s="6"/>
    </row>
    <row r="994" spans="1:30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246"/>
      <c r="M994" s="246"/>
      <c r="N994" s="246"/>
      <c r="O994" s="246"/>
      <c r="P994" s="246"/>
      <c r="Q994" s="246"/>
      <c r="R994" s="246"/>
      <c r="S994" s="246"/>
      <c r="T994" s="246"/>
      <c r="U994" s="246"/>
      <c r="V994" s="246"/>
      <c r="W994" s="246"/>
      <c r="X994" s="246"/>
      <c r="Y994" s="246"/>
      <c r="Z994" s="6"/>
      <c r="AA994" s="6"/>
      <c r="AB994" s="6"/>
      <c r="AC994" s="6"/>
      <c r="AD994" s="6"/>
    </row>
    <row r="995" spans="1:30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246"/>
      <c r="M995" s="246"/>
      <c r="N995" s="246"/>
      <c r="O995" s="246"/>
      <c r="P995" s="246"/>
      <c r="Q995" s="246"/>
      <c r="R995" s="246"/>
      <c r="S995" s="246"/>
      <c r="T995" s="246"/>
      <c r="U995" s="246"/>
      <c r="V995" s="246"/>
      <c r="W995" s="246"/>
      <c r="X995" s="246"/>
      <c r="Y995" s="246"/>
      <c r="Z995" s="6"/>
      <c r="AA995" s="6"/>
      <c r="AB995" s="6"/>
      <c r="AC995" s="6"/>
      <c r="AD995" s="6"/>
    </row>
    <row r="996" spans="1:30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246"/>
      <c r="M996" s="246"/>
      <c r="N996" s="246"/>
      <c r="O996" s="246"/>
      <c r="P996" s="246"/>
      <c r="Q996" s="246"/>
      <c r="R996" s="246"/>
      <c r="S996" s="246"/>
      <c r="T996" s="246"/>
      <c r="U996" s="246"/>
      <c r="V996" s="246"/>
      <c r="W996" s="246"/>
      <c r="X996" s="246"/>
      <c r="Y996" s="246"/>
      <c r="Z996" s="6"/>
      <c r="AA996" s="6"/>
      <c r="AB996" s="6"/>
      <c r="AC996" s="6"/>
      <c r="AD996" s="6"/>
    </row>
    <row r="997" spans="1:30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246"/>
      <c r="M997" s="246"/>
      <c r="N997" s="246"/>
      <c r="O997" s="246"/>
      <c r="P997" s="246"/>
      <c r="Q997" s="246"/>
      <c r="R997" s="246"/>
      <c r="S997" s="246"/>
      <c r="T997" s="246"/>
      <c r="U997" s="246"/>
      <c r="V997" s="246"/>
      <c r="W997" s="246"/>
      <c r="X997" s="246"/>
      <c r="Y997" s="246"/>
      <c r="Z997" s="6"/>
      <c r="AA997" s="6"/>
      <c r="AB997" s="6"/>
      <c r="AC997" s="6"/>
      <c r="AD997" s="6"/>
    </row>
    <row r="998" spans="1:30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246"/>
      <c r="M998" s="246"/>
      <c r="N998" s="246"/>
      <c r="O998" s="246"/>
      <c r="P998" s="246"/>
      <c r="Q998" s="246"/>
      <c r="R998" s="246"/>
      <c r="S998" s="246"/>
      <c r="T998" s="246"/>
      <c r="U998" s="246"/>
      <c r="V998" s="246"/>
      <c r="W998" s="246"/>
      <c r="X998" s="246"/>
      <c r="Y998" s="246"/>
      <c r="Z998" s="6"/>
      <c r="AA998" s="6"/>
      <c r="AB998" s="6"/>
      <c r="AC998" s="6"/>
      <c r="AD998" s="6"/>
    </row>
    <row r="999" spans="1:30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246"/>
      <c r="M999" s="246"/>
      <c r="N999" s="246"/>
      <c r="O999" s="246"/>
      <c r="P999" s="246"/>
      <c r="Q999" s="246"/>
      <c r="R999" s="246"/>
      <c r="S999" s="246"/>
      <c r="T999" s="246"/>
      <c r="U999" s="246"/>
      <c r="V999" s="246"/>
      <c r="W999" s="246"/>
      <c r="X999" s="246"/>
      <c r="Y999" s="246"/>
      <c r="Z999" s="6"/>
      <c r="AA999" s="6"/>
      <c r="AB999" s="6"/>
      <c r="AC999" s="6"/>
      <c r="AD999" s="6"/>
    </row>
    <row r="1000" spans="1:30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246"/>
      <c r="M1000" s="246"/>
      <c r="N1000" s="246"/>
      <c r="O1000" s="246"/>
      <c r="P1000" s="246"/>
      <c r="Q1000" s="246"/>
      <c r="R1000" s="246"/>
      <c r="S1000" s="246"/>
      <c r="T1000" s="246"/>
      <c r="U1000" s="246"/>
      <c r="V1000" s="246"/>
      <c r="W1000" s="246"/>
      <c r="X1000" s="246"/>
      <c r="Y1000" s="246"/>
      <c r="Z1000" s="6"/>
      <c r="AA1000" s="6"/>
      <c r="AB1000" s="6"/>
      <c r="AC1000" s="6"/>
      <c r="AD1000" s="6"/>
    </row>
  </sheetData>
  <mergeCells count="77">
    <mergeCell ref="H1:I1"/>
    <mergeCell ref="H15:J15"/>
    <mergeCell ref="H16:J16"/>
    <mergeCell ref="H9:J9"/>
    <mergeCell ref="B13:C13"/>
    <mergeCell ref="H12:J12"/>
    <mergeCell ref="H13:J13"/>
    <mergeCell ref="H14:J14"/>
    <mergeCell ref="B11:C11"/>
    <mergeCell ref="B10:C10"/>
    <mergeCell ref="E7:J7"/>
    <mergeCell ref="H8:J8"/>
    <mergeCell ref="D7:D8"/>
    <mergeCell ref="B12:C12"/>
    <mergeCell ref="B7:C8"/>
    <mergeCell ref="B14:C14"/>
    <mergeCell ref="B80:J83"/>
    <mergeCell ref="B76:J78"/>
    <mergeCell ref="G71:H71"/>
    <mergeCell ref="G72:H72"/>
    <mergeCell ref="A2:J2"/>
    <mergeCell ref="H20:J20"/>
    <mergeCell ref="H22:J22"/>
    <mergeCell ref="H23:J23"/>
    <mergeCell ref="A7:A8"/>
    <mergeCell ref="B22:C22"/>
    <mergeCell ref="B18:C18"/>
    <mergeCell ref="B19:C19"/>
    <mergeCell ref="B23:C23"/>
    <mergeCell ref="H18:J18"/>
    <mergeCell ref="H19:J19"/>
    <mergeCell ref="H26:J26"/>
    <mergeCell ref="B64:E65"/>
    <mergeCell ref="B63:H63"/>
    <mergeCell ref="C58:E58"/>
    <mergeCell ref="C59:E59"/>
    <mergeCell ref="B71:F73"/>
    <mergeCell ref="G73:H73"/>
    <mergeCell ref="B21:C21"/>
    <mergeCell ref="A50:J50"/>
    <mergeCell ref="F66:H66"/>
    <mergeCell ref="F68:H68"/>
    <mergeCell ref="F67:H67"/>
    <mergeCell ref="H33:J33"/>
    <mergeCell ref="H34:J34"/>
    <mergeCell ref="F64:H64"/>
    <mergeCell ref="H37:J37"/>
    <mergeCell ref="H39:J39"/>
    <mergeCell ref="H38:J38"/>
    <mergeCell ref="H36:J36"/>
    <mergeCell ref="F65:H65"/>
    <mergeCell ref="B37:C37"/>
    <mergeCell ref="C57:E57"/>
    <mergeCell ref="B66:E68"/>
    <mergeCell ref="H35:J35"/>
    <mergeCell ref="H32:J32"/>
    <mergeCell ref="H31:J31"/>
    <mergeCell ref="H25:J25"/>
    <mergeCell ref="H24:J24"/>
    <mergeCell ref="H30:J30"/>
    <mergeCell ref="H29:J29"/>
    <mergeCell ref="B31:C31"/>
    <mergeCell ref="H10:J10"/>
    <mergeCell ref="H11:J11"/>
    <mergeCell ref="H28:J28"/>
    <mergeCell ref="H27:J27"/>
    <mergeCell ref="B17:C17"/>
    <mergeCell ref="B16:C16"/>
    <mergeCell ref="B30:C30"/>
    <mergeCell ref="B28:C28"/>
    <mergeCell ref="H21:J21"/>
    <mergeCell ref="H17:J17"/>
    <mergeCell ref="B25:C25"/>
    <mergeCell ref="B24:C24"/>
    <mergeCell ref="B29:C29"/>
    <mergeCell ref="B27:C27"/>
    <mergeCell ref="B20:C20"/>
  </mergeCells>
  <conditionalFormatting sqref="F29:H29 F27:H27 E21:E25 H27:H36 E39:G39 F16:G25 E32:E37 F27:G37 F10:G14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37:G38 G26">
      <formula1>GTE(LEN(G15),(1000))</formula1>
    </dataValidation>
    <dataValidation type="custom" allowBlank="1" showInputMessage="1" showErrorMessage="1" prompt="Perhatian - Data terisi secara outomatis, silahkan pilih cancel" sqref="C3:G4 C55:J55 I52:I54 D54:G54 C52:G53 C6:J6 I3:I5 D5:G5">
      <formula1>GTE(LEN(C3),(1000))</formula1>
    </dataValidation>
    <dataValidation type="custom" allowBlank="1" sqref="C5 E27:E36 E39 E37:F38 C54 E26:F26 E16:E25 E15:F15 E10:E1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0" verticalDpi="0" r:id="rId1"/>
  <rowBreaks count="1" manualBreakCount="1">
    <brk id="49" max="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</cols>
  <sheetData>
    <row r="1" spans="1:26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227">
        <v>0</v>
      </c>
      <c r="B2" s="227" t="s">
        <v>203</v>
      </c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227">
        <v>1</v>
      </c>
      <c r="B3" s="227" t="s">
        <v>204</v>
      </c>
      <c r="C3" s="3"/>
      <c r="D3" s="3"/>
      <c r="E3" s="3"/>
      <c r="F3" s="3"/>
      <c r="G3" s="3"/>
      <c r="H3" s="12"/>
      <c r="I3" s="105"/>
      <c r="J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227">
        <v>2</v>
      </c>
      <c r="B4" s="227" t="s">
        <v>205</v>
      </c>
      <c r="C4" s="3"/>
      <c r="D4" s="3"/>
      <c r="E4" s="3"/>
      <c r="F4" s="3"/>
      <c r="G4" s="3"/>
      <c r="H4" s="12"/>
      <c r="I4" s="105"/>
      <c r="J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227">
        <v>3</v>
      </c>
      <c r="B5" s="227" t="s">
        <v>206</v>
      </c>
      <c r="C5" s="3"/>
      <c r="D5" s="3"/>
      <c r="E5" s="3"/>
      <c r="F5" s="3"/>
      <c r="G5" s="3"/>
      <c r="H5" s="12"/>
      <c r="I5" s="105"/>
      <c r="J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227">
        <v>4</v>
      </c>
      <c r="B6" s="227" t="s">
        <v>207</v>
      </c>
      <c r="C6" s="3"/>
      <c r="D6" s="3"/>
      <c r="E6" s="3"/>
      <c r="F6" s="3"/>
      <c r="G6" s="3"/>
      <c r="H6" s="12"/>
      <c r="I6" s="105"/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227">
        <v>5</v>
      </c>
      <c r="B7" s="227" t="s">
        <v>208</v>
      </c>
      <c r="C7" s="3"/>
      <c r="D7" s="3"/>
      <c r="E7" s="3"/>
      <c r="F7" s="3"/>
      <c r="G7" s="3"/>
      <c r="H7" s="12"/>
      <c r="I7" s="105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227">
        <v>6</v>
      </c>
      <c r="B8" s="227" t="s">
        <v>209</v>
      </c>
      <c r="C8" s="3"/>
      <c r="D8" s="3"/>
      <c r="E8" s="3"/>
      <c r="F8" s="3"/>
      <c r="G8" s="3"/>
      <c r="H8" s="12"/>
      <c r="I8" s="105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227">
        <v>7</v>
      </c>
      <c r="B9" s="227" t="s">
        <v>210</v>
      </c>
      <c r="C9" s="3"/>
      <c r="D9" s="3"/>
      <c r="E9" s="3"/>
      <c r="F9" s="3"/>
      <c r="G9" s="3"/>
      <c r="H9" s="12"/>
      <c r="I9" s="105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227">
        <v>8</v>
      </c>
      <c r="B10" s="227" t="s">
        <v>211</v>
      </c>
      <c r="C10" s="3"/>
      <c r="D10" s="3"/>
      <c r="E10" s="3"/>
      <c r="F10" s="3"/>
      <c r="G10" s="3"/>
      <c r="H10" s="12"/>
      <c r="I10" s="105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227">
        <v>9</v>
      </c>
      <c r="B11" s="227" t="s">
        <v>212</v>
      </c>
      <c r="C11" s="3"/>
      <c r="D11" s="3"/>
      <c r="E11" s="3"/>
      <c r="F11" s="3"/>
      <c r="G11" s="3"/>
      <c r="H11" s="12"/>
      <c r="I11" s="105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3"/>
      <c r="B12" s="3"/>
      <c r="C12" s="3"/>
      <c r="D12" s="3"/>
      <c r="E12" s="3"/>
      <c r="F12" s="3"/>
      <c r="G12" s="3"/>
      <c r="H12" s="12"/>
      <c r="I12" s="105"/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105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2017-06-15T01:44:22Z</cp:lastPrinted>
  <dcterms:modified xsi:type="dcterms:W3CDTF">2017-06-15T01:44:26Z</dcterms:modified>
</cp:coreProperties>
</file>