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INI'!$A$3:$AF$44</definedName>
    <definedName name="_xlnm.Print_Area" localSheetId="3">'TRANSKIP NILAI'!$A$2:$J$95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AD10" i="3"/>
  <c r="AE10"/>
  <c r="AD11"/>
  <c r="AE11"/>
  <c r="AD12"/>
  <c r="AE12"/>
  <c r="AD13"/>
  <c r="AE13"/>
  <c r="AD14"/>
  <c r="AE14"/>
  <c r="AD15"/>
  <c r="AE15"/>
  <c r="AD16"/>
  <c r="AE16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D28"/>
  <c r="AE28"/>
  <c r="AD29"/>
  <c r="AE29"/>
  <c r="AD30"/>
  <c r="AE30"/>
  <c r="AD31"/>
  <c r="AE31"/>
  <c r="AD32"/>
  <c r="AE32"/>
  <c r="AD33"/>
  <c r="AE33"/>
  <c r="AD34"/>
  <c r="AE34"/>
  <c r="AD35"/>
  <c r="AE35"/>
  <c r="AD36"/>
  <c r="AE36"/>
  <c r="AD37"/>
  <c r="AE37"/>
  <c r="AD38"/>
  <c r="AE38"/>
  <c r="AD39"/>
  <c r="AE39"/>
  <c r="AD40"/>
  <c r="AE40"/>
  <c r="AF39" s="1"/>
  <c r="AD41"/>
  <c r="AE41"/>
  <c r="AD42"/>
  <c r="AE42"/>
  <c r="AF41" s="1"/>
  <c r="AD43"/>
  <c r="AE43"/>
  <c r="AD44"/>
  <c r="AE44"/>
  <c r="AF43" s="1"/>
  <c r="AE9"/>
  <c r="AD9"/>
  <c r="J95" i="4"/>
  <c r="J94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G36" s="1"/>
  <c r="D36"/>
  <c r="B36"/>
  <c r="E35"/>
  <c r="G35" s="1"/>
  <c r="D35"/>
  <c r="B35"/>
  <c r="E34"/>
  <c r="G34" s="1"/>
  <c r="D34"/>
  <c r="B34"/>
  <c r="E33"/>
  <c r="G33" s="1"/>
  <c r="D33"/>
  <c r="B33"/>
  <c r="E32"/>
  <c r="G32" s="1"/>
  <c r="D32"/>
  <c r="B32"/>
  <c r="E31"/>
  <c r="L31" s="1"/>
  <c r="D31"/>
  <c r="B31"/>
  <c r="E30"/>
  <c r="L30" s="1"/>
  <c r="D30"/>
  <c r="B30"/>
  <c r="E29"/>
  <c r="L29" s="1"/>
  <c r="D29"/>
  <c r="B29"/>
  <c r="E28"/>
  <c r="L28" s="1"/>
  <c r="D28"/>
  <c r="B28"/>
  <c r="E27"/>
  <c r="L27" s="1"/>
  <c r="D27"/>
  <c r="B27"/>
  <c r="F26"/>
  <c r="E24"/>
  <c r="G24" s="1"/>
  <c r="D24"/>
  <c r="B24"/>
  <c r="E23"/>
  <c r="G23" s="1"/>
  <c r="D23"/>
  <c r="B23"/>
  <c r="E22"/>
  <c r="L22" s="1"/>
  <c r="D22"/>
  <c r="B22"/>
  <c r="E21"/>
  <c r="L21" s="1"/>
  <c r="D21"/>
  <c r="B21"/>
  <c r="E20"/>
  <c r="L20" s="1"/>
  <c r="D20"/>
  <c r="B20"/>
  <c r="E19"/>
  <c r="L19" s="1"/>
  <c r="D19"/>
  <c r="B19"/>
  <c r="E18"/>
  <c r="L18" s="1"/>
  <c r="D18"/>
  <c r="B18"/>
  <c r="E17"/>
  <c r="L17" s="1"/>
  <c r="D17"/>
  <c r="B17"/>
  <c r="E16"/>
  <c r="L16" s="1"/>
  <c r="D16"/>
  <c r="B16"/>
  <c r="F15"/>
  <c r="E14"/>
  <c r="L14" s="1"/>
  <c r="D14"/>
  <c r="B14"/>
  <c r="E13"/>
  <c r="L13" s="1"/>
  <c r="D13"/>
  <c r="B13"/>
  <c r="E12"/>
  <c r="L12" s="1"/>
  <c r="D12"/>
  <c r="B12"/>
  <c r="E11"/>
  <c r="L11" s="1"/>
  <c r="D11"/>
  <c r="B11"/>
  <c r="E10"/>
  <c r="G10" s="1"/>
  <c r="D10"/>
  <c r="B10"/>
  <c r="M5"/>
  <c r="M4"/>
  <c r="J4"/>
  <c r="C4"/>
  <c r="C54" i="3"/>
  <c r="C53"/>
  <c r="C55" s="1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4" s="1"/>
  <c r="B9" i="3"/>
  <c r="C53" i="4" s="1"/>
  <c r="C8" i="3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B8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D4"/>
  <c r="E4"/>
  <c r="E3"/>
  <c r="C180" i="2"/>
  <c r="C179"/>
  <c r="J5" i="1"/>
  <c r="J54" i="4" s="1"/>
  <c r="J3" i="1"/>
  <c r="J52" i="4" s="1"/>
  <c r="AF37" i="3" l="1"/>
  <c r="AF35"/>
  <c r="AF33"/>
  <c r="AF31"/>
  <c r="AF29"/>
  <c r="AF27"/>
  <c r="AF25"/>
  <c r="AF23"/>
  <c r="AF21"/>
  <c r="AF19"/>
  <c r="AF17"/>
  <c r="F21" i="4"/>
  <c r="AF9" i="3"/>
  <c r="F10" i="4"/>
  <c r="F11"/>
  <c r="AF15" i="3"/>
  <c r="AF13"/>
  <c r="AF11"/>
  <c r="AF10"/>
  <c r="F17" i="4"/>
  <c r="H30"/>
  <c r="F30"/>
  <c r="F33"/>
  <c r="F35"/>
  <c r="AF44" i="3"/>
  <c r="AF42"/>
  <c r="AF40"/>
  <c r="AF38"/>
  <c r="AF36"/>
  <c r="AF34"/>
  <c r="AF32"/>
  <c r="AF30"/>
  <c r="AF28"/>
  <c r="AF26"/>
  <c r="AF24"/>
  <c r="AF22"/>
  <c r="AF20"/>
  <c r="AF18"/>
  <c r="AF16"/>
  <c r="AF14"/>
  <c r="AF12"/>
  <c r="F13" i="4"/>
  <c r="F19"/>
  <c r="H23"/>
  <c r="F23"/>
  <c r="H24"/>
  <c r="F24"/>
  <c r="H28"/>
  <c r="F28"/>
  <c r="F32"/>
  <c r="H33"/>
  <c r="F34"/>
  <c r="H35"/>
  <c r="F36"/>
  <c r="H32"/>
  <c r="H34"/>
  <c r="H36"/>
  <c r="H10"/>
  <c r="AD3" i="3"/>
  <c r="J3" i="4"/>
  <c r="J5"/>
  <c r="G11"/>
  <c r="H11" s="1"/>
  <c r="F12"/>
  <c r="G13"/>
  <c r="H13" s="1"/>
  <c r="F14"/>
  <c r="F16"/>
  <c r="G17"/>
  <c r="H17" s="1"/>
  <c r="F18"/>
  <c r="G19"/>
  <c r="H19" s="1"/>
  <c r="F20"/>
  <c r="G21"/>
  <c r="H21" s="1"/>
  <c r="F22"/>
  <c r="F27"/>
  <c r="H27"/>
  <c r="G28"/>
  <c r="F29"/>
  <c r="H29"/>
  <c r="G30"/>
  <c r="F31"/>
  <c r="H31"/>
  <c r="F39"/>
  <c r="C3"/>
  <c r="G12"/>
  <c r="H12" s="1"/>
  <c r="G14"/>
  <c r="H14" s="1"/>
  <c r="G16"/>
  <c r="H16" s="1"/>
  <c r="G18"/>
  <c r="H18" s="1"/>
  <c r="G20"/>
  <c r="H20" s="1"/>
  <c r="G22"/>
  <c r="H22" s="1"/>
  <c r="G27"/>
  <c r="G29"/>
  <c r="G31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<sst xmlns="http://schemas.openxmlformats.org/spreadsheetml/2006/main" count="471" uniqueCount="242">
  <si>
    <t xml:space="preserve">DATA SISWA </t>
  </si>
  <si>
    <t>LEGGER NILAI</t>
  </si>
  <si>
    <t>DAFTAR MATA PELAJARAN</t>
  </si>
  <si>
    <t>SMK NEGERI 1 BANGSRI</t>
  </si>
  <si>
    <t>PROGRAM DIKLAT</t>
  </si>
  <si>
    <t>:</t>
  </si>
  <si>
    <t>NO</t>
  </si>
  <si>
    <t>NIS</t>
  </si>
  <si>
    <t>Kelas/Semester</t>
  </si>
  <si>
    <t xml:space="preserve">: </t>
  </si>
  <si>
    <t>N A M A</t>
  </si>
  <si>
    <t xml:space="preserve">SEMESTER             </t>
  </si>
  <si>
    <t>Walikelas</t>
  </si>
  <si>
    <t xml:space="preserve">:  </t>
  </si>
  <si>
    <t>A</t>
  </si>
  <si>
    <t>JK</t>
  </si>
  <si>
    <t>Normatif</t>
  </si>
  <si>
    <t>KKM</t>
  </si>
  <si>
    <t xml:space="preserve">Kelas / Semester </t>
  </si>
  <si>
    <t>X / 1</t>
  </si>
  <si>
    <t>L</t>
  </si>
  <si>
    <t>Tempat Tanggal Lahir</t>
  </si>
  <si>
    <t>Asal Sekolah</t>
  </si>
  <si>
    <t>NO STTB</t>
  </si>
  <si>
    <t>Tahun STTB</t>
  </si>
  <si>
    <t>Nama Orang Tua</t>
  </si>
  <si>
    <t>Alamat Orang Tua</t>
  </si>
  <si>
    <t>NORMATIF</t>
  </si>
  <si>
    <t>No. Telepon</t>
  </si>
  <si>
    <t>Ket</t>
  </si>
  <si>
    <t>Pendidikan Agama</t>
  </si>
  <si>
    <t>ADAPTIF</t>
  </si>
  <si>
    <t>PRODUKTIF</t>
  </si>
  <si>
    <t>MULOK</t>
  </si>
  <si>
    <t>Rata-rata smt 1</t>
  </si>
  <si>
    <t>Agama</t>
  </si>
  <si>
    <t xml:space="preserve">Tahun Ajaran         </t>
  </si>
  <si>
    <t>2016-2017</t>
  </si>
  <si>
    <t>1066</t>
  </si>
  <si>
    <t xml:space="preserve">Pendidikan Kewarganegaraan </t>
  </si>
  <si>
    <t>Program</t>
  </si>
  <si>
    <t>AHMAD SOLICHUL AZIZ</t>
  </si>
  <si>
    <t>Jumlah</t>
  </si>
  <si>
    <t>Teknik Sepeda Motor</t>
  </si>
  <si>
    <t>Bahasa  Indonesia</t>
  </si>
  <si>
    <t>Tanggal Raport</t>
  </si>
  <si>
    <t>Peringkat</t>
  </si>
  <si>
    <t>PRAKERIN (PSG)</t>
  </si>
  <si>
    <t>Rekayasa Perangkat Lunak</t>
  </si>
  <si>
    <t>Pendidikan Jasmani dan Olahraga</t>
  </si>
  <si>
    <t>Extra - School</t>
  </si>
  <si>
    <t>Kepribadian</t>
  </si>
  <si>
    <t>ABSENSI</t>
  </si>
  <si>
    <t>Catatan untuk Ortu/Wali</t>
  </si>
  <si>
    <t>Pernyataan</t>
  </si>
  <si>
    <t>Anugerah Sinung Prasetya, S.Pd</t>
  </si>
  <si>
    <t>1067</t>
  </si>
  <si>
    <t>ALIEF JUNIO SAPUTRA</t>
  </si>
  <si>
    <t>1068</t>
  </si>
  <si>
    <t>ANNUR SHOFIKIN</t>
  </si>
  <si>
    <t>1070</t>
  </si>
  <si>
    <t>BELA RIZKI ZULIANA</t>
  </si>
  <si>
    <t>1071</t>
  </si>
  <si>
    <t>DEDY GUNTORO</t>
  </si>
  <si>
    <t>1072</t>
  </si>
  <si>
    <t>DIKA MAULANA</t>
  </si>
  <si>
    <t>1073</t>
  </si>
  <si>
    <t>DIYAH RIKE KORNELITA</t>
  </si>
  <si>
    <t>Administrasi Perkantoran</t>
  </si>
  <si>
    <t>Seni Budaya</t>
  </si>
  <si>
    <t>NIP</t>
  </si>
  <si>
    <t>P</t>
  </si>
  <si>
    <t>19821013 200902 1 004</t>
  </si>
  <si>
    <t>Pemasaran</t>
  </si>
  <si>
    <t>B</t>
  </si>
  <si>
    <t>Adaptif</t>
  </si>
  <si>
    <t>Bahasa Inggris</t>
  </si>
  <si>
    <t>1074</t>
  </si>
  <si>
    <t>DYAH META RACHMAWATI</t>
  </si>
  <si>
    <t>1075</t>
  </si>
  <si>
    <t>EKA AMALIA WULANDARI</t>
  </si>
  <si>
    <t>1076</t>
  </si>
  <si>
    <t>EKA SILFI MILINDA</t>
  </si>
  <si>
    <t>1077</t>
  </si>
  <si>
    <t>FIRDA AMALIA</t>
  </si>
  <si>
    <t>1079</t>
  </si>
  <si>
    <t>HESTI SAFITRI</t>
  </si>
  <si>
    <t>1080</t>
  </si>
  <si>
    <t>Matematika</t>
  </si>
  <si>
    <t>INDRA SYAFIRUL HUDA</t>
  </si>
  <si>
    <t xml:space="preserve"> X / 1</t>
  </si>
  <si>
    <t>1081</t>
  </si>
  <si>
    <t>INTAN SEPTIA NINGRUM</t>
  </si>
  <si>
    <t>1082</t>
  </si>
  <si>
    <t>IYUD PUTRI APRILIYANI</t>
  </si>
  <si>
    <t xml:space="preserve"> </t>
  </si>
  <si>
    <t>1083</t>
  </si>
  <si>
    <t>Ilmu Pengetahuan Alam (IPA)</t>
  </si>
  <si>
    <t>JIHAN TIYANTI RIZKY</t>
  </si>
  <si>
    <t xml:space="preserve"> X / 2</t>
  </si>
  <si>
    <t>1084</t>
  </si>
  <si>
    <t>LAILATUL MUHIMMAH</t>
  </si>
  <si>
    <t>1085</t>
  </si>
  <si>
    <t>LARAS ROFIATUN</t>
  </si>
  <si>
    <t>Ilmu Pengetahuan Sosial (IPS)</t>
  </si>
  <si>
    <t xml:space="preserve"> XI / 3</t>
  </si>
  <si>
    <t>Ketrampilan Komputer dan Pengelolaan Informasi</t>
  </si>
  <si>
    <t>1086</t>
  </si>
  <si>
    <t xml:space="preserve">Tempat Prakerin </t>
  </si>
  <si>
    <t>LUSIANA</t>
  </si>
  <si>
    <t xml:space="preserve"> XI / 4</t>
  </si>
  <si>
    <t>1088</t>
  </si>
  <si>
    <t>PRABA NADIF KHUSNUL BARI</t>
  </si>
  <si>
    <t>1089</t>
  </si>
  <si>
    <t>NAILI WIDYASTUTI</t>
  </si>
  <si>
    <t>Alamat</t>
  </si>
  <si>
    <t>lama pelaksanaan</t>
  </si>
  <si>
    <t>1090</t>
  </si>
  <si>
    <t>Kewirausahaan</t>
  </si>
  <si>
    <t>NENTI RATNA ANJANI</t>
  </si>
  <si>
    <t xml:space="preserve"> XII / 5</t>
  </si>
  <si>
    <t>1091</t>
  </si>
  <si>
    <t>NIA SINTHIA DEVI</t>
  </si>
  <si>
    <t>1092</t>
  </si>
  <si>
    <t>NURUL KHASANAH</t>
  </si>
  <si>
    <t>Predikat</t>
  </si>
  <si>
    <t>1093</t>
  </si>
  <si>
    <t>NURUL KHORI'ATUN NISFAH</t>
  </si>
  <si>
    <t>Kelakuan</t>
  </si>
  <si>
    <t>Kerajinan</t>
  </si>
  <si>
    <t>Kerapihan</t>
  </si>
  <si>
    <t>SAKIT</t>
  </si>
  <si>
    <t xml:space="preserve"> XII / 6</t>
  </si>
  <si>
    <t>IZIN</t>
  </si>
  <si>
    <t>TANPA KETERANGAN</t>
  </si>
  <si>
    <t>1094</t>
  </si>
  <si>
    <t>NUSIYATIN NADIYAH</t>
  </si>
  <si>
    <t>1095</t>
  </si>
  <si>
    <t>RISA PUJIANA</t>
  </si>
  <si>
    <t>1096</t>
  </si>
  <si>
    <t>ROKHIYATIN ALIMAH</t>
  </si>
  <si>
    <t>1097</t>
  </si>
  <si>
    <t>SAFIUDDIN THOYIB</t>
  </si>
  <si>
    <t>1098</t>
  </si>
  <si>
    <t>SILVIA MERTINA DEVI</t>
  </si>
  <si>
    <t>1099</t>
  </si>
  <si>
    <t>SISKA AMELIA LASE</t>
  </si>
  <si>
    <t>1100</t>
  </si>
  <si>
    <t>TRIO FEBRIYANTO ERLANGGA</t>
  </si>
  <si>
    <t>1101</t>
  </si>
  <si>
    <t>VENI FITRIANI</t>
  </si>
  <si>
    <t>1102</t>
  </si>
  <si>
    <t>VINA HIDAYATUS SILMI</t>
  </si>
  <si>
    <t>1103</t>
  </si>
  <si>
    <t>VINDA FRASTIKA SETYANINGRUM</t>
  </si>
  <si>
    <t>1104</t>
  </si>
  <si>
    <t>ZAHROTUL MUNA ZIROH</t>
  </si>
  <si>
    <t>C</t>
  </si>
  <si>
    <t>Produktif</t>
  </si>
  <si>
    <t>Memproses Perjalanan Dinas Pimpinan</t>
  </si>
  <si>
    <t>Mengatur Pertemuan/Rapat</t>
  </si>
  <si>
    <t>Mengelola Dana Kas Kecil</t>
  </si>
  <si>
    <t>Mengap. Adm. Perkantoran di tempat kerja</t>
  </si>
  <si>
    <t>D</t>
  </si>
  <si>
    <t>Muatan Lokal  :</t>
  </si>
  <si>
    <t>Bahasa Jawa</t>
  </si>
  <si>
    <t>Baik</t>
  </si>
  <si>
    <t>Tingkatkan Terus Prestasimu</t>
  </si>
  <si>
    <t>L =</t>
  </si>
  <si>
    <t>P =</t>
  </si>
  <si>
    <t>JML =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</si>
  <si>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</si>
  <si>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</si>
  <si>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</si>
  <si>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</si>
  <si>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</si>
  <si>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</si>
  <si>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</si>
  <si>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</si>
  <si>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</si>
  <si>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</si>
  <si>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</si>
  <si>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</si>
  <si>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</si>
  <si>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</si>
  <si>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</si>
  <si>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</si>
  <si>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</si>
  <si>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</si>
  <si>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</si>
  <si>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</si>
  <si>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</si>
  <si>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</si>
  <si>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</si>
  <si>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</si>
  <si>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</si>
  <si>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</si>
  <si>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</si>
  <si>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</si>
  <si>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</si>
  <si>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</si>
  <si>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</si>
  <si>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</si>
  <si>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Amat Baik</t>
  </si>
  <si>
    <t>delapan</t>
  </si>
  <si>
    <t>sembilan</t>
  </si>
  <si>
    <t>Sembilan puluh</t>
  </si>
  <si>
    <t>Belum Kompeten</t>
  </si>
  <si>
    <t>Diberikan di   : Bangsri</t>
  </si>
  <si>
    <t>Tanggal         : 17 Desember 2016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</si>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</sst>
</file>

<file path=xl/styles.xml><?xml version="1.0" encoding="utf-8"?>
<styleSheet xmlns="http://schemas.openxmlformats.org/spreadsheetml/2006/main">
  <numFmts count="9">
    <numFmt numFmtId="164" formatCode="0.0"/>
    <numFmt numFmtId="165" formatCode="\:\ \ @\ "/>
    <numFmt numFmtId="166" formatCode="[$-421]dd\ mmmm\ yyyy"/>
    <numFmt numFmtId="167" formatCode="_(* #,##0_);_(* \(#,##0\);_(* \-_);_(@_)"/>
    <numFmt numFmtId="168" formatCode="0000"/>
    <numFmt numFmtId="169" formatCode="000"/>
    <numFmt numFmtId="170" formatCode="\:\ \ @"/>
    <numFmt numFmtId="171" formatCode="0000000000"/>
    <numFmt numFmtId="172" formatCode="\:\ \ General"/>
  </numFmts>
  <fonts count="56">
    <font>
      <sz val="10"/>
      <color rgb="FF000000"/>
      <name val="Arial"/>
    </font>
    <font>
      <sz val="10"/>
      <name val="Arial"/>
    </font>
    <font>
      <b/>
      <sz val="12"/>
      <name val="Arial"/>
    </font>
    <font>
      <b/>
      <sz val="12"/>
      <color rgb="FFFF0000"/>
      <name val="Arial Narrow"/>
    </font>
    <font>
      <b/>
      <sz val="14"/>
      <name val="Arial"/>
    </font>
    <font>
      <sz val="10"/>
      <name val="Arial"/>
    </font>
    <font>
      <b/>
      <sz val="20"/>
      <name val="Arial"/>
    </font>
    <font>
      <b/>
      <sz val="10"/>
      <name val="Arial"/>
    </font>
    <font>
      <b/>
      <sz val="9"/>
      <name val="Arial"/>
    </font>
    <font>
      <sz val="10"/>
      <color rgb="FFFFFFFF"/>
      <name val="Arial"/>
    </font>
    <font>
      <b/>
      <sz val="12"/>
      <color rgb="FFFFFFFF"/>
      <name val="Arial"/>
    </font>
    <font>
      <b/>
      <sz val="12"/>
      <name val="Arial Narrow"/>
    </font>
    <font>
      <b/>
      <i/>
      <sz val="10"/>
      <name val="Arial Narrow"/>
    </font>
    <font>
      <sz val="9"/>
      <name val="Arial"/>
    </font>
    <font>
      <u/>
      <sz val="11"/>
      <name val="Arial"/>
    </font>
    <font>
      <sz val="11"/>
      <name val="Arial Narrow"/>
    </font>
    <font>
      <b/>
      <sz val="11"/>
      <name val="Arial Narrow"/>
    </font>
    <font>
      <sz val="11"/>
      <color rgb="FF000000"/>
      <name val="Calibri"/>
    </font>
    <font>
      <sz val="10"/>
      <name val="Tahoma"/>
    </font>
    <font>
      <b/>
      <sz val="10"/>
      <color rgb="FFFF0000"/>
      <name val="Arial"/>
    </font>
    <font>
      <sz val="10"/>
      <color rgb="FFFF0000"/>
      <name val="Arial"/>
    </font>
    <font>
      <sz val="11"/>
      <name val="Arial"/>
    </font>
    <font>
      <sz val="9"/>
      <name val="Arial Narrow"/>
    </font>
    <font>
      <b/>
      <sz val="10"/>
      <name val="Arial Narrow"/>
    </font>
    <font>
      <sz val="10"/>
      <name val="Arial"/>
    </font>
    <font>
      <sz val="10"/>
      <color rgb="FF000000"/>
      <name val="Arial"/>
    </font>
    <font>
      <sz val="10"/>
      <color rgb="FF000000"/>
      <name val="Tahoma"/>
    </font>
    <font>
      <sz val="11"/>
      <color rgb="FF000000"/>
      <name val="Arial"/>
    </font>
    <font>
      <sz val="10"/>
      <name val="Arial Narrow"/>
    </font>
    <font>
      <b/>
      <sz val="9"/>
      <color rgb="FFFFFFFF"/>
      <name val="Arial"/>
    </font>
    <font>
      <b/>
      <sz val="16"/>
      <color rgb="FFFFFF00"/>
      <name val="Arial"/>
    </font>
    <font>
      <u/>
      <sz val="10"/>
      <name val="Arial"/>
    </font>
    <font>
      <b/>
      <sz val="9"/>
      <name val="Arial Narrow"/>
    </font>
    <font>
      <i/>
      <sz val="1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1"/>
      <name val="Calibri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sz val="12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9"/>
      <color theme="0" tint="-0.34998626667073579"/>
      <name val="Arial"/>
      <family val="2"/>
    </font>
    <font>
      <b/>
      <sz val="9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sz val="10"/>
      <color theme="0" tint="-0.34998626667073579"/>
      <name val="Dancing Script"/>
    </font>
    <font>
      <b/>
      <sz val="10"/>
      <color theme="0" tint="-0.34998626667073579"/>
      <name val="Arial"/>
      <family val="2"/>
    </font>
    <font>
      <sz val="14"/>
      <color theme="0" tint="-0.34998626667073579"/>
      <name val="Arial Narrow"/>
      <family val="2"/>
    </font>
    <font>
      <sz val="11"/>
      <color theme="0" tint="-0.34998626667073579"/>
      <name val="Arial Narrow"/>
      <family val="2"/>
    </font>
    <font>
      <sz val="9"/>
      <color theme="0" tint="-0.34998626667073579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4">
    <xf numFmtId="0" fontId="0" fillId="0" borderId="0" xfId="0" applyFont="1" applyAlignment="1"/>
    <xf numFmtId="0" fontId="1" fillId="2" borderId="0" xfId="0" applyFont="1" applyFill="1" applyBorder="1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7" fillId="0" borderId="0" xfId="0" applyFont="1"/>
    <xf numFmtId="0" fontId="0" fillId="2" borderId="0" xfId="0" applyFont="1" applyFill="1" applyBorder="1"/>
    <xf numFmtId="0" fontId="9" fillId="2" borderId="0" xfId="0" applyFont="1" applyFill="1" applyBorder="1"/>
    <xf numFmtId="165" fontId="7" fillId="0" borderId="0" xfId="0" applyNumberFormat="1" applyFont="1"/>
    <xf numFmtId="0" fontId="7" fillId="0" borderId="2" xfId="0" applyFont="1" applyBorder="1" applyAlignment="1">
      <alignment horizontal="center" vertical="center"/>
    </xf>
    <xf numFmtId="0" fontId="7" fillId="2" borderId="0" xfId="0" applyFont="1" applyFill="1" applyBorder="1" applyAlignment="1">
      <alignment horizontal="right"/>
    </xf>
    <xf numFmtId="0" fontId="10" fillId="0" borderId="0" xfId="0" applyFont="1" applyAlignment="1">
      <alignment horizontal="left"/>
    </xf>
    <xf numFmtId="0" fontId="11" fillId="4" borderId="3" xfId="0" applyFont="1" applyFill="1" applyBorder="1" applyAlignment="1">
      <alignment horizontal="left" vertical="center"/>
    </xf>
    <xf numFmtId="0" fontId="9" fillId="0" borderId="0" xfId="0" applyFont="1"/>
    <xf numFmtId="0" fontId="12" fillId="4" borderId="4" xfId="0" applyFont="1" applyFill="1" applyBorder="1" applyAlignment="1">
      <alignment horizontal="left" vertical="center"/>
    </xf>
    <xf numFmtId="164" fontId="9" fillId="0" borderId="0" xfId="0" applyNumberFormat="1" applyFont="1"/>
    <xf numFmtId="0" fontId="14" fillId="0" borderId="8" xfId="0" applyFont="1" applyBorder="1" applyAlignment="1">
      <alignment horizontal="center" vertical="center" wrapText="1"/>
    </xf>
    <xf numFmtId="165" fontId="8" fillId="2" borderId="8" xfId="0" applyNumberFormat="1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center"/>
    </xf>
    <xf numFmtId="0" fontId="15" fillId="5" borderId="8" xfId="0" applyFont="1" applyFill="1" applyBorder="1" applyAlignment="1">
      <alignment vertical="center" wrapText="1"/>
    </xf>
    <xf numFmtId="0" fontId="1" fillId="0" borderId="8" xfId="0" applyFont="1" applyBorder="1" applyAlignment="1">
      <alignment horizontal="center"/>
    </xf>
    <xf numFmtId="0" fontId="7" fillId="0" borderId="12" xfId="0" applyFont="1" applyBorder="1" applyAlignment="1">
      <alignment horizontal="center" vertical="center"/>
    </xf>
    <xf numFmtId="0" fontId="16" fillId="5" borderId="8" xfId="0" applyFont="1" applyFill="1" applyBorder="1" applyAlignment="1">
      <alignment vertical="center" wrapText="1"/>
    </xf>
    <xf numFmtId="0" fontId="13" fillId="0" borderId="13" xfId="0" applyFont="1" applyBorder="1" applyAlignment="1">
      <alignment horizontal="center" vertical="center"/>
    </xf>
    <xf numFmtId="165" fontId="8" fillId="4" borderId="8" xfId="0" applyNumberFormat="1" applyFont="1" applyFill="1" applyBorder="1" applyAlignment="1">
      <alignment horizontal="left" vertical="center"/>
    </xf>
    <xf numFmtId="0" fontId="0" fillId="0" borderId="8" xfId="0" applyFont="1" applyBorder="1" applyAlignment="1">
      <alignment horizontal="center" vertical="center" shrinkToFit="1"/>
    </xf>
    <xf numFmtId="0" fontId="0" fillId="0" borderId="8" xfId="0" applyFont="1" applyBorder="1" applyAlignment="1">
      <alignment shrinkToFit="1"/>
    </xf>
    <xf numFmtId="0" fontId="18" fillId="0" borderId="14" xfId="0" applyFont="1" applyBorder="1" applyAlignment="1">
      <alignment horizontal="center" vertical="center"/>
    </xf>
    <xf numFmtId="166" fontId="20" fillId="3" borderId="8" xfId="0" applyNumberFormat="1" applyFont="1" applyFill="1" applyBorder="1" applyAlignment="1">
      <alignment horizontal="left" vertical="center"/>
    </xf>
    <xf numFmtId="167" fontId="1" fillId="0" borderId="15" xfId="0" applyNumberFormat="1" applyFont="1" applyBorder="1" applyAlignment="1">
      <alignment horizontal="left" vertical="center"/>
    </xf>
    <xf numFmtId="167" fontId="1" fillId="0" borderId="15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167" fontId="1" fillId="0" borderId="15" xfId="0" applyNumberFormat="1" applyFont="1" applyBorder="1" applyAlignment="1">
      <alignment horizontal="left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/>
    <xf numFmtId="0" fontId="13" fillId="0" borderId="17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167" fontId="1" fillId="0" borderId="8" xfId="0" applyNumberFormat="1" applyFont="1" applyBorder="1" applyAlignment="1">
      <alignment horizontal="left" vertical="center"/>
    </xf>
    <xf numFmtId="167" fontId="1" fillId="0" borderId="8" xfId="0" applyNumberFormat="1" applyFont="1" applyBorder="1" applyAlignment="1">
      <alignment horizontal="center" vertical="center"/>
    </xf>
    <xf numFmtId="167" fontId="1" fillId="0" borderId="8" xfId="0" applyNumberFormat="1" applyFont="1" applyBorder="1" applyAlignment="1">
      <alignment horizontal="left"/>
    </xf>
    <xf numFmtId="0" fontId="1" fillId="0" borderId="8" xfId="0" applyFont="1" applyBorder="1" applyAlignment="1">
      <alignment horizontal="left" vertical="center"/>
    </xf>
    <xf numFmtId="0" fontId="1" fillId="0" borderId="18" xfId="0" applyFont="1" applyBorder="1"/>
    <xf numFmtId="0" fontId="1" fillId="5" borderId="8" xfId="0" applyFont="1" applyFill="1" applyBorder="1" applyAlignment="1"/>
    <xf numFmtId="0" fontId="0" fillId="0" borderId="8" xfId="0" applyFont="1" applyBorder="1" applyAlignment="1">
      <alignment horizontal="left" vertical="center" shrinkToFit="1"/>
    </xf>
    <xf numFmtId="0" fontId="21" fillId="0" borderId="8" xfId="0" applyFont="1" applyBorder="1" applyAlignment="1">
      <alignment horizontal="center" vertical="center" wrapText="1"/>
    </xf>
    <xf numFmtId="167" fontId="1" fillId="5" borderId="8" xfId="0" applyNumberFormat="1" applyFont="1" applyFill="1" applyBorder="1" applyAlignment="1">
      <alignment horizontal="left" vertical="center"/>
    </xf>
    <xf numFmtId="0" fontId="22" fillId="0" borderId="8" xfId="0" applyFont="1" applyBorder="1" applyAlignment="1">
      <alignment horizontal="center" vertical="center" wrapText="1"/>
    </xf>
    <xf numFmtId="0" fontId="23" fillId="4" borderId="4" xfId="0" applyFont="1" applyFill="1" applyBorder="1" applyAlignment="1">
      <alignment horizontal="left" vertical="center"/>
    </xf>
    <xf numFmtId="167" fontId="1" fillId="5" borderId="8" xfId="0" applyNumberFormat="1" applyFont="1" applyFill="1" applyBorder="1" applyAlignment="1">
      <alignment horizontal="left"/>
    </xf>
    <xf numFmtId="0" fontId="23" fillId="5" borderId="8" xfId="0" applyFont="1" applyFill="1" applyBorder="1" applyAlignment="1">
      <alignment vertical="center" wrapText="1"/>
    </xf>
    <xf numFmtId="0" fontId="0" fillId="0" borderId="19" xfId="0" applyFont="1" applyBorder="1" applyAlignment="1">
      <alignment shrinkToFit="1"/>
    </xf>
    <xf numFmtId="0" fontId="17" fillId="0" borderId="8" xfId="0" applyFont="1" applyBorder="1" applyAlignment="1">
      <alignment horizontal="center" vertical="center" wrapText="1"/>
    </xf>
    <xf numFmtId="0" fontId="17" fillId="6" borderId="8" xfId="0" applyFont="1" applyFill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/>
    </xf>
    <xf numFmtId="0" fontId="16" fillId="4" borderId="8" xfId="0" applyFont="1" applyFill="1" applyBorder="1" applyAlignment="1">
      <alignment vertical="center" wrapText="1"/>
    </xf>
    <xf numFmtId="0" fontId="23" fillId="4" borderId="8" xfId="0" applyFont="1" applyFill="1" applyBorder="1" applyAlignment="1">
      <alignment vertical="center" wrapText="1"/>
    </xf>
    <xf numFmtId="0" fontId="13" fillId="0" borderId="20" xfId="0" applyFont="1" applyBorder="1" applyAlignment="1">
      <alignment horizontal="center" vertical="center"/>
    </xf>
    <xf numFmtId="168" fontId="18" fillId="0" borderId="19" xfId="0" applyNumberFormat="1" applyFont="1" applyBorder="1" applyAlignment="1">
      <alignment horizontal="center" vertical="center"/>
    </xf>
    <xf numFmtId="167" fontId="18" fillId="0" borderId="19" xfId="0" applyNumberFormat="1" applyFont="1" applyBorder="1" applyAlignment="1">
      <alignment vertical="center"/>
    </xf>
    <xf numFmtId="0" fontId="18" fillId="0" borderId="8" xfId="0" applyFont="1" applyBorder="1" applyAlignment="1">
      <alignment horizontal="center" vertical="center"/>
    </xf>
    <xf numFmtId="168" fontId="18" fillId="0" borderId="8" xfId="0" applyNumberFormat="1" applyFont="1" applyBorder="1" applyAlignment="1">
      <alignment horizontal="center" vertical="center"/>
    </xf>
    <xf numFmtId="167" fontId="18" fillId="0" borderId="8" xfId="0" applyNumberFormat="1" applyFont="1" applyBorder="1" applyAlignment="1">
      <alignment vertical="center"/>
    </xf>
    <xf numFmtId="164" fontId="20" fillId="0" borderId="8" xfId="0" applyNumberFormat="1" applyFont="1" applyBorder="1" applyAlignment="1">
      <alignment horizontal="center" vertical="center" wrapText="1"/>
    </xf>
    <xf numFmtId="0" fontId="1" fillId="0" borderId="5" xfId="0" applyFont="1" applyBorder="1"/>
    <xf numFmtId="164" fontId="20" fillId="6" borderId="8" xfId="0" applyNumberFormat="1" applyFont="1" applyFill="1" applyBorder="1" applyAlignment="1">
      <alignment horizontal="center" vertical="center" wrapText="1"/>
    </xf>
    <xf numFmtId="168" fontId="18" fillId="0" borderId="8" xfId="0" applyNumberFormat="1" applyFont="1" applyBorder="1" applyAlignment="1">
      <alignment horizontal="left" vertical="center"/>
    </xf>
    <xf numFmtId="0" fontId="21" fillId="0" borderId="8" xfId="0" applyFont="1" applyBorder="1" applyAlignment="1">
      <alignment horizontal="center"/>
    </xf>
    <xf numFmtId="0" fontId="23" fillId="5" borderId="8" xfId="0" applyFont="1" applyFill="1" applyBorder="1" applyAlignment="1">
      <alignment horizontal="left" vertical="center"/>
    </xf>
    <xf numFmtId="164" fontId="1" fillId="0" borderId="8" xfId="0" applyNumberFormat="1" applyFont="1" applyBorder="1"/>
    <xf numFmtId="0" fontId="1" fillId="0" borderId="8" xfId="0" applyFont="1" applyBorder="1" applyAlignment="1">
      <alignment horizontal="left"/>
    </xf>
    <xf numFmtId="0" fontId="1" fillId="0" borderId="8" xfId="0" applyFont="1" applyBorder="1"/>
    <xf numFmtId="167" fontId="20" fillId="0" borderId="8" xfId="0" applyNumberFormat="1" applyFont="1" applyBorder="1" applyAlignment="1">
      <alignment horizontal="left"/>
    </xf>
    <xf numFmtId="0" fontId="1" fillId="6" borderId="8" xfId="0" applyFont="1" applyFill="1" applyBorder="1"/>
    <xf numFmtId="167" fontId="20" fillId="0" borderId="8" xfId="0" applyNumberFormat="1" applyFont="1" applyBorder="1" applyAlignment="1">
      <alignment horizontal="left" vertical="center"/>
    </xf>
    <xf numFmtId="0" fontId="1" fillId="6" borderId="8" xfId="0" applyFont="1" applyFill="1" applyBorder="1" applyAlignment="1"/>
    <xf numFmtId="167" fontId="1" fillId="0" borderId="8" xfId="0" applyNumberFormat="1" applyFont="1" applyBorder="1"/>
    <xf numFmtId="0" fontId="13" fillId="0" borderId="22" xfId="0" applyFont="1" applyBorder="1" applyAlignment="1">
      <alignment horizontal="center" vertical="center"/>
    </xf>
    <xf numFmtId="168" fontId="18" fillId="0" borderId="23" xfId="0" applyNumberFormat="1" applyFont="1" applyBorder="1" applyAlignment="1">
      <alignment horizontal="center" vertical="center"/>
    </xf>
    <xf numFmtId="167" fontId="18" fillId="0" borderId="23" xfId="0" applyNumberFormat="1" applyFont="1" applyBorder="1" applyAlignment="1">
      <alignment vertical="center"/>
    </xf>
    <xf numFmtId="0" fontId="18" fillId="0" borderId="23" xfId="0" applyFont="1" applyBorder="1" applyAlignment="1">
      <alignment horizontal="center" vertical="center"/>
    </xf>
    <xf numFmtId="167" fontId="1" fillId="0" borderId="23" xfId="0" applyNumberFormat="1" applyFont="1" applyBorder="1" applyAlignment="1">
      <alignment horizontal="left" vertical="center"/>
    </xf>
    <xf numFmtId="167" fontId="1" fillId="0" borderId="23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167" fontId="1" fillId="0" borderId="23" xfId="0" applyNumberFormat="1" applyFont="1" applyBorder="1" applyAlignment="1">
      <alignment horizontal="left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/>
    <xf numFmtId="0" fontId="13" fillId="0" borderId="0" xfId="0" applyFont="1" applyAlignment="1">
      <alignment horizontal="center" vertical="center"/>
    </xf>
    <xf numFmtId="168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16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8" xfId="0" applyFont="1" applyBorder="1" applyAlignment="1">
      <alignment horizontal="center"/>
    </xf>
    <xf numFmtId="168" fontId="26" fillId="0" borderId="8" xfId="0" applyNumberFormat="1" applyFont="1" applyBorder="1" applyAlignment="1">
      <alignment horizontal="left" vertical="center"/>
    </xf>
    <xf numFmtId="0" fontId="0" fillId="0" borderId="8" xfId="0" applyFont="1" applyBorder="1"/>
    <xf numFmtId="0" fontId="0" fillId="6" borderId="8" xfId="0" applyFont="1" applyFill="1" applyBorder="1"/>
    <xf numFmtId="0" fontId="0" fillId="6" borderId="8" xfId="0" applyFont="1" applyFill="1" applyBorder="1" applyAlignment="1"/>
    <xf numFmtId="0" fontId="17" fillId="0" borderId="0" xfId="0" applyFont="1"/>
    <xf numFmtId="0" fontId="28" fillId="0" borderId="8" xfId="0" applyFont="1" applyBorder="1" applyAlignment="1">
      <alignment horizontal="center"/>
    </xf>
    <xf numFmtId="1" fontId="15" fillId="0" borderId="8" xfId="0" applyNumberFormat="1" applyFont="1" applyBorder="1" applyAlignment="1">
      <alignment horizontal="center"/>
    </xf>
    <xf numFmtId="0" fontId="1" fillId="0" borderId="25" xfId="0" applyFont="1" applyBorder="1"/>
    <xf numFmtId="0" fontId="13" fillId="7" borderId="0" xfId="0" applyFont="1" applyFill="1" applyBorder="1" applyAlignment="1">
      <alignment vertical="center"/>
    </xf>
    <xf numFmtId="0" fontId="13" fillId="7" borderId="0" xfId="0" applyFont="1" applyFill="1" applyBorder="1" applyAlignment="1">
      <alignment horizontal="center" vertical="center"/>
    </xf>
    <xf numFmtId="1" fontId="13" fillId="7" borderId="0" xfId="0" applyNumberFormat="1" applyFont="1" applyFill="1" applyBorder="1" applyAlignment="1">
      <alignment vertical="center"/>
    </xf>
    <xf numFmtId="0" fontId="30" fillId="7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center"/>
    </xf>
    <xf numFmtId="0" fontId="31" fillId="0" borderId="0" xfId="0" applyFont="1"/>
    <xf numFmtId="0" fontId="13" fillId="7" borderId="0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left" vertical="center"/>
    </xf>
    <xf numFmtId="170" fontId="8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2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23" fillId="4" borderId="8" xfId="0" applyNumberFormat="1" applyFont="1" applyFill="1" applyBorder="1" applyAlignment="1">
      <alignment horizontal="center" vertical="center"/>
    </xf>
    <xf numFmtId="0" fontId="23" fillId="4" borderId="8" xfId="0" applyFont="1" applyFill="1" applyBorder="1" applyAlignment="1">
      <alignment horizontal="center" vertical="center"/>
    </xf>
    <xf numFmtId="0" fontId="28" fillId="7" borderId="0" xfId="0" applyFont="1" applyFill="1" applyBorder="1" applyAlignment="1">
      <alignment horizontal="center" vertical="center"/>
    </xf>
    <xf numFmtId="0" fontId="11" fillId="4" borderId="34" xfId="0" applyFont="1" applyFill="1" applyBorder="1" applyAlignment="1">
      <alignment horizontal="center" vertical="center"/>
    </xf>
    <xf numFmtId="0" fontId="11" fillId="4" borderId="35" xfId="0" applyFont="1" applyFill="1" applyBorder="1" applyAlignment="1">
      <alignment horizontal="left" vertical="center"/>
    </xf>
    <xf numFmtId="0" fontId="12" fillId="4" borderId="36" xfId="0" applyFont="1" applyFill="1" applyBorder="1" applyAlignment="1">
      <alignment horizontal="left" vertical="center"/>
    </xf>
    <xf numFmtId="0" fontId="23" fillId="4" borderId="37" xfId="0" applyFont="1" applyFill="1" applyBorder="1" applyAlignment="1">
      <alignment horizontal="center" vertical="center"/>
    </xf>
    <xf numFmtId="1" fontId="23" fillId="4" borderId="37" xfId="0" applyNumberFormat="1" applyFont="1" applyFill="1" applyBorder="1" applyAlignment="1">
      <alignment vertical="center"/>
    </xf>
    <xf numFmtId="0" fontId="23" fillId="4" borderId="37" xfId="0" applyFont="1" applyFill="1" applyBorder="1" applyAlignment="1">
      <alignment vertical="center"/>
    </xf>
    <xf numFmtId="0" fontId="28" fillId="7" borderId="0" xfId="0" applyFont="1" applyFill="1" applyBorder="1" applyAlignment="1">
      <alignment vertical="center"/>
    </xf>
    <xf numFmtId="0" fontId="28" fillId="0" borderId="40" xfId="0" applyFont="1" applyBorder="1" applyAlignment="1">
      <alignment horizontal="center" vertical="center"/>
    </xf>
    <xf numFmtId="0" fontId="28" fillId="0" borderId="41" xfId="0" applyFont="1" applyBorder="1" applyAlignment="1">
      <alignment horizontal="left" vertical="center" wrapText="1"/>
    </xf>
    <xf numFmtId="0" fontId="28" fillId="0" borderId="43" xfId="0" applyFont="1" applyBorder="1" applyAlignment="1">
      <alignment horizontal="center" vertical="center"/>
    </xf>
    <xf numFmtId="1" fontId="28" fillId="0" borderId="44" xfId="0" applyNumberFormat="1" applyFont="1" applyBorder="1" applyAlignment="1">
      <alignment horizontal="center" vertical="center"/>
    </xf>
    <xf numFmtId="1" fontId="28" fillId="7" borderId="0" xfId="0" applyNumberFormat="1" applyFont="1" applyFill="1" applyBorder="1" applyAlignment="1">
      <alignment horizontal="center" vertical="center"/>
    </xf>
    <xf numFmtId="0" fontId="28" fillId="0" borderId="47" xfId="0" applyFont="1" applyBorder="1" applyAlignment="1">
      <alignment horizontal="center" vertical="center" wrapText="1"/>
    </xf>
    <xf numFmtId="0" fontId="23" fillId="4" borderId="36" xfId="0" applyFont="1" applyFill="1" applyBorder="1" applyAlignment="1">
      <alignment horizontal="left" vertical="center"/>
    </xf>
    <xf numFmtId="0" fontId="23" fillId="4" borderId="37" xfId="0" applyFont="1" applyFill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12" fillId="4" borderId="37" xfId="0" applyFont="1" applyFill="1" applyBorder="1" applyAlignment="1">
      <alignment horizontal="center" vertical="center" wrapText="1"/>
    </xf>
    <xf numFmtId="0" fontId="28" fillId="0" borderId="40" xfId="0" applyFont="1" applyBorder="1" applyAlignment="1">
      <alignment horizontal="center" vertical="center" wrapText="1"/>
    </xf>
    <xf numFmtId="0" fontId="28" fillId="0" borderId="48" xfId="0" applyFont="1" applyBorder="1" applyAlignment="1">
      <alignment horizontal="center" vertical="center" wrapText="1"/>
    </xf>
    <xf numFmtId="0" fontId="28" fillId="0" borderId="42" xfId="0" applyFont="1" applyBorder="1" applyAlignment="1">
      <alignment horizontal="left" vertical="center" wrapText="1"/>
    </xf>
    <xf numFmtId="0" fontId="23" fillId="0" borderId="48" xfId="0" applyFont="1" applyBorder="1" applyAlignment="1">
      <alignment horizontal="center" vertical="center" wrapText="1"/>
    </xf>
    <xf numFmtId="0" fontId="12" fillId="0" borderId="51" xfId="0" applyFont="1" applyBorder="1" applyAlignment="1">
      <alignment horizontal="center" vertical="center" wrapText="1"/>
    </xf>
    <xf numFmtId="1" fontId="23" fillId="0" borderId="51" xfId="0" applyNumberFormat="1" applyFont="1" applyBorder="1" applyAlignment="1">
      <alignment horizontal="center" vertical="center"/>
    </xf>
    <xf numFmtId="0" fontId="11" fillId="4" borderId="34" xfId="0" applyFont="1" applyFill="1" applyBorder="1" applyAlignment="1">
      <alignment horizontal="center" vertical="center" wrapText="1"/>
    </xf>
    <xf numFmtId="0" fontId="11" fillId="4" borderId="36" xfId="0" applyFont="1" applyFill="1" applyBorder="1" applyAlignment="1">
      <alignment horizontal="left" vertical="center"/>
    </xf>
    <xf numFmtId="0" fontId="28" fillId="0" borderId="41" xfId="0" applyFont="1" applyBorder="1" applyAlignment="1">
      <alignment horizontal="left" vertical="center"/>
    </xf>
    <xf numFmtId="0" fontId="28" fillId="0" borderId="42" xfId="0" applyFont="1" applyBorder="1" applyAlignment="1">
      <alignment horizontal="left" vertical="center"/>
    </xf>
    <xf numFmtId="0" fontId="23" fillId="0" borderId="52" xfId="0" applyFont="1" applyBorder="1" applyAlignment="1">
      <alignment horizontal="center" vertical="center" wrapText="1"/>
    </xf>
    <xf numFmtId="0" fontId="23" fillId="0" borderId="53" xfId="0" applyFont="1" applyBorder="1" applyAlignment="1">
      <alignment horizontal="left" vertical="center" wrapText="1"/>
    </xf>
    <xf numFmtId="0" fontId="34" fillId="0" borderId="53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left" vertical="center" wrapText="1"/>
    </xf>
    <xf numFmtId="1" fontId="35" fillId="0" borderId="53" xfId="0" applyNumberFormat="1" applyFont="1" applyBorder="1" applyAlignment="1">
      <alignment horizontal="center" vertical="center"/>
    </xf>
    <xf numFmtId="1" fontId="35" fillId="0" borderId="54" xfId="0" applyNumberFormat="1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7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1" fontId="23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7" fillId="7" borderId="0" xfId="0" applyFont="1" applyFill="1" applyBorder="1"/>
    <xf numFmtId="0" fontId="7" fillId="2" borderId="0" xfId="0" applyFont="1" applyFill="1" applyBorder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7" borderId="0" xfId="0" applyFont="1" applyFill="1" applyBorder="1" applyAlignment="1">
      <alignment vertical="center"/>
    </xf>
    <xf numFmtId="1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37" fillId="0" borderId="0" xfId="0" applyFont="1" applyAlignment="1">
      <alignment vertical="center"/>
    </xf>
    <xf numFmtId="1" fontId="7" fillId="0" borderId="0" xfId="0" applyNumberFormat="1" applyFont="1" applyAlignment="1">
      <alignment horizontal="left" vertical="center"/>
    </xf>
    <xf numFmtId="0" fontId="39" fillId="7" borderId="0" xfId="0" applyFont="1" applyFill="1" applyBorder="1" applyAlignment="1">
      <alignment vertical="center"/>
    </xf>
    <xf numFmtId="0" fontId="39" fillId="2" borderId="0" xfId="0" applyFont="1" applyFill="1" applyBorder="1" applyAlignment="1">
      <alignment vertical="center"/>
    </xf>
    <xf numFmtId="0" fontId="40" fillId="0" borderId="0" xfId="0" applyFont="1" applyAlignment="1">
      <alignment horizontal="center"/>
    </xf>
    <xf numFmtId="1" fontId="13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6" fillId="0" borderId="0" xfId="0" applyFont="1" applyAlignment="1">
      <alignment vertical="top"/>
    </xf>
    <xf numFmtId="0" fontId="15" fillId="0" borderId="0" xfId="0" applyFont="1" applyAlignment="1">
      <alignment vertical="top"/>
    </xf>
    <xf numFmtId="1" fontId="15" fillId="0" borderId="0" xfId="0" applyNumberFormat="1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5" fillId="7" borderId="0" xfId="0" applyFont="1" applyFill="1" applyBorder="1" applyAlignment="1">
      <alignment vertical="top"/>
    </xf>
    <xf numFmtId="0" fontId="15" fillId="2" borderId="0" xfId="0" applyFont="1" applyFill="1" applyBorder="1" applyAlignment="1">
      <alignment vertical="top"/>
    </xf>
    <xf numFmtId="0" fontId="13" fillId="0" borderId="0" xfId="0" applyFont="1" applyAlignment="1">
      <alignment vertical="center"/>
    </xf>
    <xf numFmtId="0" fontId="8" fillId="0" borderId="55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1" fontId="13" fillId="0" borderId="0" xfId="0" applyNumberFormat="1" applyFont="1" applyAlignment="1">
      <alignment vertical="center"/>
    </xf>
    <xf numFmtId="0" fontId="16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1" fontId="15" fillId="0" borderId="0" xfId="0" applyNumberFormat="1" applyFont="1" applyAlignment="1">
      <alignment vertical="center"/>
    </xf>
    <xf numFmtId="0" fontId="15" fillId="7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2" fillId="0" borderId="8" xfId="0" applyFont="1" applyBorder="1" applyAlignment="1">
      <alignment horizontal="center" vertical="center" wrapText="1"/>
    </xf>
    <xf numFmtId="0" fontId="1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0" borderId="0" xfId="0" applyFont="1" applyAlignment="1">
      <alignment horizontal="center" vertical="top"/>
    </xf>
    <xf numFmtId="1" fontId="22" fillId="0" borderId="0" xfId="0" applyNumberFormat="1" applyFont="1" applyAlignment="1">
      <alignment vertical="top"/>
    </xf>
    <xf numFmtId="0" fontId="22" fillId="7" borderId="0" xfId="0" applyFont="1" applyFill="1" applyBorder="1" applyAlignment="1">
      <alignment vertical="top"/>
    </xf>
    <xf numFmtId="0" fontId="22" fillId="2" borderId="0" xfId="0" applyFont="1" applyFill="1" applyBorder="1" applyAlignment="1">
      <alignment vertical="top"/>
    </xf>
    <xf numFmtId="0" fontId="21" fillId="0" borderId="8" xfId="0" applyFont="1" applyBorder="1" applyAlignment="1">
      <alignment vertical="center"/>
    </xf>
    <xf numFmtId="0" fontId="21" fillId="0" borderId="8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1" fontId="22" fillId="0" borderId="0" xfId="0" applyNumberFormat="1" applyFont="1" applyAlignment="1">
      <alignment vertical="center"/>
    </xf>
    <xf numFmtId="0" fontId="22" fillId="7" borderId="0" xfId="0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43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4" fillId="7" borderId="0" xfId="0" applyFont="1" applyFill="1" applyBorder="1" applyAlignment="1">
      <alignment horizontal="center"/>
    </xf>
    <xf numFmtId="0" fontId="45" fillId="0" borderId="8" xfId="0" applyFont="1" applyBorder="1"/>
    <xf numFmtId="0" fontId="18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/>
    </xf>
    <xf numFmtId="0" fontId="21" fillId="0" borderId="62" xfId="0" applyFont="1" applyBorder="1" applyAlignment="1">
      <alignment horizontal="center"/>
    </xf>
    <xf numFmtId="0" fontId="24" fillId="0" borderId="62" xfId="0" applyFont="1" applyBorder="1" applyAlignment="1"/>
    <xf numFmtId="0" fontId="1" fillId="0" borderId="62" xfId="0" applyFont="1" applyBorder="1" applyAlignment="1"/>
    <xf numFmtId="0" fontId="24" fillId="5" borderId="62" xfId="0" applyFont="1" applyFill="1" applyBorder="1" applyAlignment="1"/>
    <xf numFmtId="0" fontId="17" fillId="0" borderId="62" xfId="0" applyFont="1" applyBorder="1" applyAlignment="1"/>
    <xf numFmtId="0" fontId="25" fillId="0" borderId="62" xfId="0" applyFont="1" applyBorder="1" applyAlignment="1"/>
    <xf numFmtId="0" fontId="25" fillId="0" borderId="62" xfId="0" applyFont="1" applyBorder="1" applyAlignment="1">
      <alignment horizontal="right"/>
    </xf>
    <xf numFmtId="0" fontId="1" fillId="0" borderId="62" xfId="0" applyFont="1" applyBorder="1" applyAlignment="1">
      <alignment horizontal="center"/>
    </xf>
    <xf numFmtId="0" fontId="1" fillId="5" borderId="62" xfId="0" applyFont="1" applyFill="1" applyBorder="1" applyAlignment="1"/>
    <xf numFmtId="0" fontId="27" fillId="0" borderId="62" xfId="0" applyFont="1" applyBorder="1" applyAlignment="1">
      <alignment horizontal="center"/>
    </xf>
    <xf numFmtId="164" fontId="1" fillId="0" borderId="7" xfId="0" applyNumberFormat="1" applyFont="1" applyBorder="1" applyAlignment="1">
      <alignment horizontal="left"/>
    </xf>
    <xf numFmtId="0" fontId="46" fillId="0" borderId="43" xfId="0" applyFont="1" applyBorder="1" applyAlignment="1">
      <alignment horizontal="center" vertical="center"/>
    </xf>
    <xf numFmtId="0" fontId="47" fillId="4" borderId="37" xfId="0" applyFont="1" applyFill="1" applyBorder="1" applyAlignment="1">
      <alignment horizontal="center" vertical="center" wrapText="1"/>
    </xf>
    <xf numFmtId="0" fontId="46" fillId="0" borderId="44" xfId="0" applyFont="1" applyBorder="1" applyAlignment="1">
      <alignment horizontal="center" vertical="center" wrapText="1"/>
    </xf>
    <xf numFmtId="0" fontId="47" fillId="0" borderId="51" xfId="0" applyFont="1" applyBorder="1" applyAlignment="1">
      <alignment horizontal="center" vertical="center" wrapText="1"/>
    </xf>
    <xf numFmtId="0" fontId="48" fillId="2" borderId="0" xfId="0" applyFont="1" applyFill="1" applyBorder="1" applyAlignment="1">
      <alignment vertical="center"/>
    </xf>
    <xf numFmtId="0" fontId="48" fillId="2" borderId="0" xfId="0" applyFont="1" applyFill="1" applyBorder="1" applyAlignment="1">
      <alignment vertical="top"/>
    </xf>
    <xf numFmtId="0" fontId="49" fillId="2" borderId="0" xfId="0" applyFont="1" applyFill="1" applyBorder="1" applyAlignment="1">
      <alignment horizontal="center" vertical="center"/>
    </xf>
    <xf numFmtId="165" fontId="49" fillId="2" borderId="0" xfId="0" applyNumberFormat="1" applyFont="1" applyFill="1" applyBorder="1" applyAlignment="1">
      <alignment horizontal="center" vertical="center"/>
    </xf>
    <xf numFmtId="0" fontId="48" fillId="2" borderId="0" xfId="0" applyFont="1" applyFill="1" applyBorder="1" applyAlignment="1">
      <alignment horizontal="center" vertical="center"/>
    </xf>
    <xf numFmtId="0" fontId="50" fillId="2" borderId="0" xfId="0" applyFont="1" applyFill="1" applyBorder="1" applyAlignment="1">
      <alignment vertical="center"/>
    </xf>
    <xf numFmtId="0" fontId="50" fillId="2" borderId="0" xfId="0" applyFont="1" applyFill="1" applyBorder="1"/>
    <xf numFmtId="0" fontId="51" fillId="2" borderId="0" xfId="0" applyFont="1" applyFill="1" applyBorder="1" applyAlignment="1">
      <alignment vertical="center"/>
    </xf>
    <xf numFmtId="0" fontId="52" fillId="2" borderId="0" xfId="0" applyFont="1" applyFill="1" applyBorder="1" applyAlignment="1">
      <alignment vertical="center"/>
    </xf>
    <xf numFmtId="0" fontId="52" fillId="2" borderId="0" xfId="0" applyFont="1" applyFill="1" applyBorder="1"/>
    <xf numFmtId="0" fontId="49" fillId="2" borderId="0" xfId="0" applyFont="1" applyFill="1" applyBorder="1" applyAlignment="1">
      <alignment vertical="center"/>
    </xf>
    <xf numFmtId="0" fontId="53" fillId="2" borderId="0" xfId="0" applyFont="1" applyFill="1" applyBorder="1" applyAlignment="1">
      <alignment vertical="center"/>
    </xf>
    <xf numFmtId="0" fontId="54" fillId="2" borderId="0" xfId="0" applyFont="1" applyFill="1" applyBorder="1" applyAlignment="1">
      <alignment vertical="top"/>
    </xf>
    <xf numFmtId="0" fontId="54" fillId="2" borderId="0" xfId="0" applyFont="1" applyFill="1" applyBorder="1" applyAlignment="1">
      <alignment vertical="center"/>
    </xf>
    <xf numFmtId="0" fontId="55" fillId="2" borderId="0" xfId="0" applyFont="1" applyFill="1" applyBorder="1" applyAlignment="1">
      <alignment vertical="top"/>
    </xf>
    <xf numFmtId="0" fontId="55" fillId="2" borderId="0" xfId="0" applyFont="1" applyFill="1" applyBorder="1" applyAlignment="1">
      <alignment vertical="center"/>
    </xf>
    <xf numFmtId="0" fontId="48" fillId="0" borderId="0" xfId="0" applyFont="1" applyAlignment="1">
      <alignment vertical="center"/>
    </xf>
    <xf numFmtId="0" fontId="48" fillId="7" borderId="0" xfId="0" applyFont="1" applyFill="1" applyBorder="1" applyAlignment="1">
      <alignment vertical="center"/>
    </xf>
    <xf numFmtId="0" fontId="50" fillId="0" borderId="0" xfId="0" applyFont="1"/>
    <xf numFmtId="0" fontId="50" fillId="0" borderId="0" xfId="0" applyFont="1" applyAlignment="1"/>
    <xf numFmtId="0" fontId="28" fillId="0" borderId="44" xfId="0" applyFont="1" applyBorder="1" applyAlignment="1">
      <alignment horizontal="center" vertical="center" wrapText="1" shrinkToFit="1"/>
    </xf>
    <xf numFmtId="0" fontId="23" fillId="0" borderId="51" xfId="0" applyFont="1" applyBorder="1" applyAlignment="1">
      <alignment horizontal="center" vertical="center" wrapText="1" shrinkToFit="1"/>
    </xf>
    <xf numFmtId="0" fontId="7" fillId="4" borderId="5" xfId="0" applyFont="1" applyFill="1" applyBorder="1" applyAlignment="1">
      <alignment horizontal="center"/>
    </xf>
    <xf numFmtId="0" fontId="5" fillId="0" borderId="7" xfId="0" applyFont="1" applyBorder="1"/>
    <xf numFmtId="0" fontId="3" fillId="3" borderId="0" xfId="0" applyFont="1" applyFill="1" applyBorder="1" applyAlignment="1">
      <alignment horizontal="center"/>
    </xf>
    <xf numFmtId="0" fontId="5" fillId="0" borderId="0" xfId="0" applyFont="1" applyBorder="1"/>
    <xf numFmtId="0" fontId="8" fillId="4" borderId="5" xfId="0" applyFont="1" applyFill="1" applyBorder="1" applyAlignment="1">
      <alignment horizontal="left" vertical="center"/>
    </xf>
    <xf numFmtId="0" fontId="19" fillId="3" borderId="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12" xfId="0" applyFont="1" applyBorder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5" fillId="0" borderId="9" xfId="0" applyFont="1" applyBorder="1"/>
    <xf numFmtId="0" fontId="8" fillId="0" borderId="2" xfId="0" applyFont="1" applyBorder="1" applyAlignment="1">
      <alignment horizontal="center" vertical="center"/>
    </xf>
    <xf numFmtId="0" fontId="5" fillId="0" borderId="11" xfId="0" applyFont="1" applyBorder="1"/>
    <xf numFmtId="0" fontId="7" fillId="0" borderId="2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0" fontId="5" fillId="0" borderId="19" xfId="0" applyFont="1" applyBorder="1"/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5" fillId="0" borderId="10" xfId="0" applyFont="1" applyBorder="1"/>
    <xf numFmtId="0" fontId="2" fillId="0" borderId="0" xfId="0" applyFont="1" applyAlignment="1">
      <alignment horizontal="center"/>
    </xf>
    <xf numFmtId="164" fontId="17" fillId="0" borderId="6" xfId="0" applyNumberFormat="1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0" fontId="17" fillId="6" borderId="6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23" fillId="0" borderId="41" xfId="0" applyFont="1" applyBorder="1" applyAlignment="1">
      <alignment horizontal="left" vertical="center" wrapText="1"/>
    </xf>
    <xf numFmtId="0" fontId="5" fillId="0" borderId="45" xfId="0" applyFont="1" applyBorder="1"/>
    <xf numFmtId="0" fontId="5" fillId="0" borderId="46" xfId="0" applyFont="1" applyBorder="1"/>
    <xf numFmtId="0" fontId="12" fillId="4" borderId="35" xfId="0" applyFont="1" applyFill="1" applyBorder="1" applyAlignment="1">
      <alignment horizontal="center" vertical="center" wrapText="1"/>
    </xf>
    <xf numFmtId="0" fontId="5" fillId="0" borderId="38" xfId="0" applyFont="1" applyBorder="1"/>
    <xf numFmtId="0" fontId="5" fillId="0" borderId="39" xfId="0" applyFont="1" applyBorder="1"/>
    <xf numFmtId="1" fontId="28" fillId="0" borderId="41" xfId="0" applyNumberFormat="1" applyFont="1" applyBorder="1" applyAlignment="1">
      <alignment horizontal="left" vertical="center" shrinkToFit="1"/>
    </xf>
    <xf numFmtId="1" fontId="28" fillId="0" borderId="41" xfId="0" applyNumberFormat="1" applyFont="1" applyBorder="1" applyAlignment="1">
      <alignment horizontal="left" vertical="center" wrapText="1"/>
    </xf>
    <xf numFmtId="0" fontId="28" fillId="0" borderId="41" xfId="0" applyFont="1" applyBorder="1" applyAlignment="1">
      <alignment horizontal="left" vertical="center" wrapText="1"/>
    </xf>
    <xf numFmtId="0" fontId="23" fillId="4" borderId="35" xfId="0" applyFont="1" applyFill="1" applyBorder="1" applyAlignment="1">
      <alignment horizontal="center" vertical="center" wrapText="1"/>
    </xf>
    <xf numFmtId="0" fontId="42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5" fillId="0" borderId="25" xfId="0" applyFont="1" applyBorder="1"/>
    <xf numFmtId="0" fontId="5" fillId="0" borderId="21" xfId="0" applyFont="1" applyBorder="1"/>
    <xf numFmtId="0" fontId="8" fillId="0" borderId="56" xfId="0" applyFont="1" applyBorder="1" applyAlignment="1">
      <alignment horizontal="center" vertical="center" wrapText="1"/>
    </xf>
    <xf numFmtId="0" fontId="5" fillId="0" borderId="57" xfId="0" applyFont="1" applyBorder="1"/>
    <xf numFmtId="0" fontId="5" fillId="0" borderId="58" xfId="0" applyFont="1" applyBorder="1"/>
    <xf numFmtId="0" fontId="38" fillId="0" borderId="0" xfId="0" applyFont="1" applyAlignment="1">
      <alignment horizontal="center"/>
    </xf>
    <xf numFmtId="0" fontId="5" fillId="0" borderId="42" xfId="0" applyFont="1" applyBorder="1"/>
    <xf numFmtId="0" fontId="23" fillId="0" borderId="49" xfId="0" applyFont="1" applyBorder="1" applyAlignment="1">
      <alignment horizontal="left" vertical="center" wrapText="1"/>
    </xf>
    <xf numFmtId="0" fontId="5" fillId="0" borderId="50" xfId="0" applyFont="1" applyBorder="1"/>
    <xf numFmtId="0" fontId="23" fillId="4" borderId="5" xfId="0" applyFont="1" applyFill="1" applyBorder="1" applyAlignment="1">
      <alignment horizontal="center" vertical="center"/>
    </xf>
    <xf numFmtId="0" fontId="5" fillId="0" borderId="33" xfId="0" applyFont="1" applyBorder="1"/>
    <xf numFmtId="0" fontId="32" fillId="4" borderId="35" xfId="0" applyFont="1" applyFill="1" applyBorder="1" applyAlignment="1">
      <alignment horizontal="center" vertical="center"/>
    </xf>
    <xf numFmtId="0" fontId="23" fillId="4" borderId="28" xfId="0" applyFont="1" applyFill="1" applyBorder="1" applyAlignment="1">
      <alignment horizontal="center" vertical="center"/>
    </xf>
    <xf numFmtId="0" fontId="5" fillId="0" borderId="29" xfId="0" applyFont="1" applyBorder="1"/>
    <xf numFmtId="0" fontId="5" fillId="0" borderId="30" xfId="0" applyFont="1" applyBorder="1"/>
    <xf numFmtId="0" fontId="2" fillId="0" borderId="0" xfId="0" applyFont="1" applyAlignment="1">
      <alignment horizontal="center" vertical="top"/>
    </xf>
    <xf numFmtId="0" fontId="29" fillId="7" borderId="0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horizontal="center" vertical="center"/>
    </xf>
    <xf numFmtId="0" fontId="5" fillId="0" borderId="31" xfId="0" applyFont="1" applyBorder="1"/>
    <xf numFmtId="0" fontId="23" fillId="4" borderId="26" xfId="0" applyFont="1" applyFill="1" applyBorder="1" applyAlignment="1">
      <alignment horizontal="center" vertical="center" wrapText="1"/>
    </xf>
    <xf numFmtId="0" fontId="5" fillId="0" borderId="27" xfId="0" applyFont="1" applyBorder="1"/>
    <xf numFmtId="0" fontId="5" fillId="0" borderId="32" xfId="0" applyFont="1" applyBorder="1"/>
    <xf numFmtId="0" fontId="23" fillId="4" borderId="2" xfId="0" applyFont="1" applyFill="1" applyBorder="1" applyAlignment="1">
      <alignment horizontal="center" vertical="center" wrapText="1"/>
    </xf>
    <xf numFmtId="0" fontId="41" fillId="0" borderId="3" xfId="0" applyFont="1" applyBorder="1" applyAlignment="1">
      <alignment horizontal="left" vertical="center" wrapText="1"/>
    </xf>
    <xf numFmtId="0" fontId="5" fillId="0" borderId="59" xfId="0" applyFont="1" applyBorder="1"/>
    <xf numFmtId="0" fontId="5" fillId="0" borderId="4" xfId="0" applyFont="1" applyBorder="1"/>
    <xf numFmtId="0" fontId="5" fillId="0" borderId="60" xfId="0" applyFont="1" applyBorder="1"/>
    <xf numFmtId="0" fontId="5" fillId="0" borderId="61" xfId="0" applyFont="1" applyBorder="1"/>
    <xf numFmtId="0" fontId="21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41" fillId="0" borderId="3" xfId="0" applyFont="1" applyBorder="1" applyAlignment="1">
      <alignment horizontal="center" vertical="center" wrapText="1"/>
    </xf>
    <xf numFmtId="0" fontId="41" fillId="0" borderId="5" xfId="0" applyFont="1" applyBorder="1" applyAlignment="1">
      <alignment horizontal="left" vertical="top" wrapText="1"/>
    </xf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1"/>
      <c r="B1" s="272" t="s">
        <v>2</v>
      </c>
      <c r="C1" s="273"/>
      <c r="D1" s="273"/>
      <c r="E1" s="1"/>
      <c r="F1" s="1"/>
      <c r="G1" s="1"/>
      <c r="H1" s="1"/>
      <c r="I1" s="1"/>
      <c r="J1" s="10"/>
      <c r="K1" s="10"/>
      <c r="L1" s="10"/>
      <c r="M1" s="10"/>
      <c r="N1" s="10"/>
      <c r="O1" s="11"/>
      <c r="P1" s="1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10"/>
      <c r="K2" s="10"/>
      <c r="L2" s="10"/>
      <c r="M2" s="10"/>
      <c r="N2" s="10"/>
      <c r="O2" s="11"/>
      <c r="P2" s="1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14" t="s">
        <v>14</v>
      </c>
      <c r="B3" s="16" t="s">
        <v>16</v>
      </c>
      <c r="C3" s="18"/>
      <c r="D3" s="18" t="s">
        <v>17</v>
      </c>
      <c r="E3" s="1"/>
      <c r="F3" s="274" t="s">
        <v>18</v>
      </c>
      <c r="G3" s="271"/>
      <c r="H3" s="21" t="s">
        <v>19</v>
      </c>
      <c r="I3" s="1"/>
      <c r="J3" s="10" t="str">
        <f>VLOOKUP(K3,$L$11:$M$16,2)</f>
        <v xml:space="preserve"> XII / 5</v>
      </c>
      <c r="K3" s="10">
        <v>5</v>
      </c>
      <c r="L3" s="10"/>
      <c r="M3" s="10"/>
      <c r="N3" s="10"/>
      <c r="O3" s="11"/>
      <c r="P3" s="1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 customHeight="1">
      <c r="A4" s="14"/>
      <c r="B4" s="22">
        <v>1</v>
      </c>
      <c r="C4" s="23" t="s">
        <v>30</v>
      </c>
      <c r="D4" s="26">
        <v>76</v>
      </c>
      <c r="E4" s="1"/>
      <c r="F4" s="274" t="s">
        <v>36</v>
      </c>
      <c r="G4" s="271"/>
      <c r="H4" s="28" t="s">
        <v>37</v>
      </c>
      <c r="I4" s="1"/>
      <c r="J4" s="10"/>
      <c r="K4" s="10"/>
      <c r="L4" s="10"/>
      <c r="M4" s="10"/>
      <c r="N4" s="10"/>
      <c r="O4" s="11"/>
      <c r="P4" s="1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14"/>
      <c r="B5" s="22">
        <v>2</v>
      </c>
      <c r="C5" s="23" t="s">
        <v>39</v>
      </c>
      <c r="D5" s="26">
        <v>75</v>
      </c>
      <c r="E5" s="1"/>
      <c r="F5" s="274" t="s">
        <v>40</v>
      </c>
      <c r="G5" s="271"/>
      <c r="H5" s="21"/>
      <c r="I5" s="1"/>
      <c r="J5" s="10" t="str">
        <f>VLOOKUP(K5,$L$5:$M$8,2)</f>
        <v>Administrasi Perkantoran</v>
      </c>
      <c r="K5" s="10">
        <v>3</v>
      </c>
      <c r="L5" s="10">
        <v>1</v>
      </c>
      <c r="M5" s="10" t="s">
        <v>43</v>
      </c>
      <c r="N5" s="10"/>
      <c r="O5" s="11"/>
      <c r="P5" s="1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.5" customHeight="1">
      <c r="A6" s="14"/>
      <c r="B6" s="22">
        <v>3</v>
      </c>
      <c r="C6" s="23" t="s">
        <v>44</v>
      </c>
      <c r="D6" s="26">
        <v>75</v>
      </c>
      <c r="E6" s="1"/>
      <c r="F6" s="275" t="s">
        <v>45</v>
      </c>
      <c r="G6" s="271"/>
      <c r="H6" s="32">
        <v>41629</v>
      </c>
      <c r="I6" s="1"/>
      <c r="J6" s="10"/>
      <c r="K6" s="10"/>
      <c r="L6" s="10">
        <v>2</v>
      </c>
      <c r="M6" s="10" t="s">
        <v>48</v>
      </c>
      <c r="N6" s="10"/>
      <c r="O6" s="11"/>
      <c r="P6" s="1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.5" customHeight="1">
      <c r="A7" s="14"/>
      <c r="B7" s="22">
        <v>4</v>
      </c>
      <c r="C7" s="23" t="s">
        <v>49</v>
      </c>
      <c r="D7" s="26">
        <v>75</v>
      </c>
      <c r="E7" s="1"/>
      <c r="F7" s="270" t="s">
        <v>12</v>
      </c>
      <c r="G7" s="271"/>
      <c r="H7" s="46" t="s">
        <v>55</v>
      </c>
      <c r="I7" s="1"/>
      <c r="J7" s="10"/>
      <c r="K7" s="10"/>
      <c r="L7" s="10">
        <v>3</v>
      </c>
      <c r="M7" s="10" t="s">
        <v>68</v>
      </c>
      <c r="N7" s="10"/>
      <c r="O7" s="11"/>
      <c r="P7" s="1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14"/>
      <c r="B8" s="22">
        <v>5</v>
      </c>
      <c r="C8" s="23" t="s">
        <v>69</v>
      </c>
      <c r="D8" s="26">
        <v>75</v>
      </c>
      <c r="E8" s="1"/>
      <c r="F8" s="270" t="s">
        <v>70</v>
      </c>
      <c r="G8" s="271"/>
      <c r="H8" s="44" t="s">
        <v>72</v>
      </c>
      <c r="I8" s="1"/>
      <c r="J8" s="10"/>
      <c r="K8" s="10"/>
      <c r="L8" s="10">
        <v>4</v>
      </c>
      <c r="M8" s="10" t="s">
        <v>73</v>
      </c>
      <c r="N8" s="10"/>
      <c r="O8" s="11"/>
      <c r="P8" s="1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4" t="s">
        <v>74</v>
      </c>
      <c r="B9" s="16" t="s">
        <v>75</v>
      </c>
      <c r="C9" s="51"/>
      <c r="D9" s="51"/>
      <c r="E9" s="1"/>
      <c r="F9" s="1"/>
      <c r="G9" s="1"/>
      <c r="H9" s="1"/>
      <c r="I9" s="1"/>
      <c r="J9" s="10"/>
      <c r="K9" s="10"/>
      <c r="L9" s="10"/>
      <c r="M9" s="10"/>
      <c r="N9" s="10"/>
      <c r="O9" s="11"/>
      <c r="P9" s="1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>
      <c r="A10" s="14"/>
      <c r="B10" s="22">
        <v>1</v>
      </c>
      <c r="C10" s="23" t="s">
        <v>76</v>
      </c>
      <c r="D10" s="53">
        <v>76</v>
      </c>
      <c r="E10" s="1"/>
      <c r="F10" s="1"/>
      <c r="G10" s="1"/>
      <c r="H10" s="1"/>
      <c r="I10" s="1"/>
      <c r="J10" s="10"/>
      <c r="K10" s="10"/>
      <c r="L10" s="10"/>
      <c r="M10" s="10"/>
      <c r="N10" s="10"/>
      <c r="O10" s="11"/>
      <c r="P10" s="1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>
      <c r="A11" s="14"/>
      <c r="B11" s="22">
        <v>2</v>
      </c>
      <c r="C11" s="23" t="s">
        <v>88</v>
      </c>
      <c r="D11" s="53">
        <v>75</v>
      </c>
      <c r="E11" s="1"/>
      <c r="F11" s="1"/>
      <c r="G11" s="1"/>
      <c r="H11" s="1"/>
      <c r="I11" s="1"/>
      <c r="J11" s="10"/>
      <c r="K11" s="10"/>
      <c r="L11" s="10">
        <v>1</v>
      </c>
      <c r="M11" s="10" t="s">
        <v>90</v>
      </c>
      <c r="N11" s="10"/>
      <c r="O11" s="11"/>
      <c r="P11" s="1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>
      <c r="A12" s="14"/>
      <c r="B12" s="22">
        <v>3</v>
      </c>
      <c r="C12" s="23" t="s">
        <v>97</v>
      </c>
      <c r="D12" s="53">
        <v>75</v>
      </c>
      <c r="E12" s="1"/>
      <c r="F12" s="1"/>
      <c r="G12" s="1"/>
      <c r="H12" s="1"/>
      <c r="I12" s="1"/>
      <c r="J12" s="10"/>
      <c r="K12" s="10"/>
      <c r="L12" s="10">
        <v>2</v>
      </c>
      <c r="M12" s="10" t="s">
        <v>99</v>
      </c>
      <c r="N12" s="10"/>
      <c r="O12" s="11"/>
      <c r="P12" s="1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>
      <c r="A13" s="14"/>
      <c r="B13" s="22">
        <v>4</v>
      </c>
      <c r="C13" s="23" t="s">
        <v>104</v>
      </c>
      <c r="D13" s="53">
        <v>75</v>
      </c>
      <c r="E13" s="1"/>
      <c r="F13" s="1"/>
      <c r="G13" s="1"/>
      <c r="H13" s="1"/>
      <c r="I13" s="1"/>
      <c r="J13" s="10"/>
      <c r="K13" s="10"/>
      <c r="L13" s="10">
        <v>3</v>
      </c>
      <c r="M13" s="10" t="s">
        <v>105</v>
      </c>
      <c r="N13" s="10"/>
      <c r="O13" s="11"/>
      <c r="P13" s="1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>
      <c r="A14" s="14"/>
      <c r="B14" s="22">
        <v>5</v>
      </c>
      <c r="C14" s="23" t="s">
        <v>106</v>
      </c>
      <c r="D14" s="53">
        <v>75</v>
      </c>
      <c r="E14" s="1"/>
      <c r="F14" s="1"/>
      <c r="G14" s="1"/>
      <c r="H14" s="1"/>
      <c r="I14" s="1"/>
      <c r="J14" s="10"/>
      <c r="K14" s="10"/>
      <c r="L14" s="10">
        <v>4</v>
      </c>
      <c r="M14" s="10" t="s">
        <v>110</v>
      </c>
      <c r="N14" s="10"/>
      <c r="O14" s="11"/>
      <c r="P14" s="1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>
      <c r="A15" s="14"/>
      <c r="B15" s="22">
        <v>6</v>
      </c>
      <c r="C15" s="23" t="s">
        <v>118</v>
      </c>
      <c r="D15" s="53">
        <v>75</v>
      </c>
      <c r="E15" s="1"/>
      <c r="F15" s="1"/>
      <c r="G15" s="1"/>
      <c r="H15" s="1"/>
      <c r="I15" s="1"/>
      <c r="J15" s="10"/>
      <c r="K15" s="10"/>
      <c r="L15" s="10">
        <v>5</v>
      </c>
      <c r="M15" s="10" t="s">
        <v>120</v>
      </c>
      <c r="N15" s="10"/>
      <c r="O15" s="11"/>
      <c r="P15" s="1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>
      <c r="A16" s="14"/>
      <c r="B16" s="22"/>
      <c r="C16" s="26"/>
      <c r="D16" s="53"/>
      <c r="E16" s="1"/>
      <c r="F16" s="1"/>
      <c r="G16" s="1"/>
      <c r="H16" s="1"/>
      <c r="I16" s="1"/>
      <c r="J16" s="10"/>
      <c r="K16" s="10"/>
      <c r="L16" s="10">
        <v>6</v>
      </c>
      <c r="M16" s="10" t="s">
        <v>132</v>
      </c>
      <c r="N16" s="10"/>
      <c r="O16" s="11"/>
      <c r="P16" s="1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>
      <c r="A17" s="14"/>
      <c r="B17" s="22"/>
      <c r="C17" s="26"/>
      <c r="D17" s="53"/>
      <c r="E17" s="1"/>
      <c r="F17" s="1"/>
      <c r="G17" s="1"/>
      <c r="H17" s="1"/>
      <c r="I17" s="1"/>
      <c r="J17" s="10"/>
      <c r="K17" s="10"/>
      <c r="L17" s="10"/>
      <c r="M17" s="10"/>
      <c r="N17" s="10"/>
      <c r="O17" s="11"/>
      <c r="P17" s="1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>
      <c r="A18" s="14"/>
      <c r="B18" s="22"/>
      <c r="C18" s="26"/>
      <c r="D18" s="53"/>
      <c r="E18" s="1"/>
      <c r="F18" s="1"/>
      <c r="G18" s="1"/>
      <c r="H18" s="1"/>
      <c r="I18" s="1"/>
      <c r="J18" s="10"/>
      <c r="K18" s="10"/>
      <c r="L18" s="10"/>
      <c r="M18" s="10"/>
      <c r="N18" s="10"/>
      <c r="O18" s="11"/>
      <c r="P18" s="1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>
      <c r="A19" s="14"/>
      <c r="B19" s="59"/>
      <c r="C19" s="60"/>
      <c r="D19" s="61"/>
      <c r="E19" s="1"/>
      <c r="F19" s="1"/>
      <c r="G19" s="1"/>
      <c r="H19" s="1"/>
      <c r="I19" s="1"/>
      <c r="J19" s="10"/>
      <c r="K19" s="10"/>
      <c r="L19" s="10"/>
      <c r="M19" s="10"/>
      <c r="N19" s="10"/>
      <c r="O19" s="11"/>
      <c r="P19" s="1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14" t="s">
        <v>157</v>
      </c>
      <c r="B20" s="16" t="s">
        <v>158</v>
      </c>
      <c r="C20" s="51"/>
      <c r="D20" s="51"/>
      <c r="E20" s="1"/>
      <c r="F20" s="1"/>
      <c r="G20" s="1"/>
      <c r="H20" s="1"/>
      <c r="I20" s="1"/>
      <c r="J20" s="10"/>
      <c r="K20" s="10"/>
      <c r="L20" s="10"/>
      <c r="M20" s="10"/>
      <c r="N20" s="10"/>
      <c r="O20" s="11"/>
      <c r="P20" s="1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14"/>
      <c r="B21" s="22">
        <v>1</v>
      </c>
      <c r="C21" s="69" t="s">
        <v>159</v>
      </c>
      <c r="D21" s="53">
        <v>76</v>
      </c>
      <c r="E21" s="1"/>
      <c r="F21" s="1"/>
      <c r="G21" s="1"/>
      <c r="H21" s="1"/>
      <c r="I21" s="1"/>
      <c r="J21" s="10"/>
      <c r="K21" s="10"/>
      <c r="L21" s="10"/>
      <c r="M21" s="10"/>
      <c r="N21" s="10"/>
      <c r="O21" s="11"/>
      <c r="P21" s="1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14"/>
      <c r="B22" s="22">
        <v>2</v>
      </c>
      <c r="C22" s="69" t="s">
        <v>160</v>
      </c>
      <c r="D22" s="53">
        <v>76</v>
      </c>
      <c r="E22" s="1"/>
      <c r="F22" s="1"/>
      <c r="G22" s="1"/>
      <c r="H22" s="1"/>
      <c r="I22" s="1"/>
      <c r="J22" s="10"/>
      <c r="K22" s="10"/>
      <c r="L22" s="10"/>
      <c r="M22" s="10"/>
      <c r="N22" s="10"/>
      <c r="O22" s="11"/>
      <c r="P22" s="1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14"/>
      <c r="B23" s="22">
        <v>3</v>
      </c>
      <c r="C23" s="69" t="s">
        <v>161</v>
      </c>
      <c r="D23" s="53">
        <v>76</v>
      </c>
      <c r="E23" s="1"/>
      <c r="F23" s="1"/>
      <c r="G23" s="1"/>
      <c r="H23" s="1"/>
      <c r="I23" s="1"/>
      <c r="J23" s="10"/>
      <c r="K23" s="10"/>
      <c r="L23" s="10"/>
      <c r="M23" s="10"/>
      <c r="N23" s="10"/>
      <c r="O23" s="11"/>
      <c r="P23" s="1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14"/>
      <c r="B24" s="22">
        <v>4</v>
      </c>
      <c r="C24" s="69" t="s">
        <v>162</v>
      </c>
      <c r="D24" s="53">
        <v>76</v>
      </c>
      <c r="E24" s="1"/>
      <c r="F24" s="1"/>
      <c r="G24" s="1"/>
      <c r="H24" s="1"/>
      <c r="I24" s="1"/>
      <c r="J24" s="10"/>
      <c r="K24" s="10"/>
      <c r="L24" s="10"/>
      <c r="M24" s="10"/>
      <c r="N24" s="10"/>
      <c r="O24" s="11"/>
      <c r="P24" s="1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>
      <c r="A25" s="14"/>
      <c r="B25" s="22"/>
      <c r="C25" s="53"/>
      <c r="D25" s="53"/>
      <c r="E25" s="1"/>
      <c r="F25" s="1"/>
      <c r="G25" s="1"/>
      <c r="H25" s="1"/>
      <c r="I25" s="1"/>
      <c r="J25" s="10"/>
      <c r="K25" s="10"/>
      <c r="L25" s="10"/>
      <c r="M25" s="10"/>
      <c r="N25" s="10"/>
      <c r="O25" s="11"/>
      <c r="P25" s="1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>
      <c r="A26" s="14"/>
      <c r="B26" s="22"/>
      <c r="C26" s="53"/>
      <c r="D26" s="53"/>
      <c r="E26" s="1"/>
      <c r="F26" s="1"/>
      <c r="G26" s="1"/>
      <c r="H26" s="1"/>
      <c r="I26" s="1"/>
      <c r="J26" s="10"/>
      <c r="K26" s="10"/>
      <c r="L26" s="10"/>
      <c r="M26" s="10"/>
      <c r="N26" s="10"/>
      <c r="O26" s="11"/>
      <c r="P26" s="1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4"/>
      <c r="B27" s="22"/>
      <c r="C27" s="53"/>
      <c r="D27" s="53"/>
      <c r="E27" s="1"/>
      <c r="F27" s="1"/>
      <c r="G27" s="1"/>
      <c r="H27" s="1"/>
      <c r="I27" s="1"/>
      <c r="J27" s="10"/>
      <c r="K27" s="10"/>
      <c r="L27" s="10"/>
      <c r="M27" s="10"/>
      <c r="N27" s="10"/>
      <c r="O27" s="11"/>
      <c r="P27" s="1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4"/>
      <c r="B28" s="22"/>
      <c r="C28" s="53"/>
      <c r="D28" s="53"/>
      <c r="E28" s="1"/>
      <c r="F28" s="1"/>
      <c r="G28" s="1"/>
      <c r="H28" s="1"/>
      <c r="I28" s="1"/>
      <c r="J28" s="10"/>
      <c r="K28" s="10"/>
      <c r="L28" s="10"/>
      <c r="M28" s="10"/>
      <c r="N28" s="10"/>
      <c r="O28" s="11"/>
      <c r="P28" s="1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4"/>
      <c r="B29" s="22"/>
      <c r="C29" s="53"/>
      <c r="D29" s="53"/>
      <c r="E29" s="1"/>
      <c r="F29" s="1"/>
      <c r="G29" s="1"/>
      <c r="H29" s="1"/>
      <c r="I29" s="1"/>
      <c r="J29" s="10"/>
      <c r="K29" s="10"/>
      <c r="L29" s="10"/>
      <c r="M29" s="10"/>
      <c r="N29" s="10"/>
      <c r="O29" s="11"/>
      <c r="P29" s="1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14"/>
      <c r="B30" s="22"/>
      <c r="C30" s="53"/>
      <c r="D30" s="53"/>
      <c r="E30" s="1"/>
      <c r="F30" s="1"/>
      <c r="G30" s="1"/>
      <c r="H30" s="1"/>
      <c r="I30" s="1"/>
      <c r="J30" s="10"/>
      <c r="K30" s="10"/>
      <c r="L30" s="10"/>
      <c r="M30" s="10"/>
      <c r="N30" s="10"/>
      <c r="O30" s="11"/>
      <c r="P30" s="1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14"/>
      <c r="B31" s="59"/>
      <c r="C31" s="61"/>
      <c r="D31" s="61"/>
      <c r="E31" s="1"/>
      <c r="F31" s="1"/>
      <c r="G31" s="1"/>
      <c r="H31" s="1"/>
      <c r="I31" s="1"/>
      <c r="J31" s="10"/>
      <c r="K31" s="10"/>
      <c r="L31" s="10"/>
      <c r="M31" s="10"/>
      <c r="N31" s="10"/>
      <c r="O31" s="11"/>
      <c r="P31" s="1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14" t="s">
        <v>163</v>
      </c>
      <c r="B32" s="16" t="s">
        <v>164</v>
      </c>
      <c r="C32" s="51"/>
      <c r="D32" s="51"/>
      <c r="E32" s="1"/>
      <c r="F32" s="1"/>
      <c r="G32" s="1"/>
      <c r="H32" s="1"/>
      <c r="I32" s="1"/>
      <c r="J32" s="10"/>
      <c r="K32" s="10"/>
      <c r="L32" s="10"/>
      <c r="M32" s="10"/>
      <c r="N32" s="10"/>
      <c r="O32" s="11"/>
      <c r="P32" s="1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"/>
      <c r="B33" s="22">
        <v>1</v>
      </c>
      <c r="C33" s="73" t="s">
        <v>165</v>
      </c>
      <c r="D33" s="73">
        <v>75</v>
      </c>
      <c r="E33" s="1"/>
      <c r="F33" s="1"/>
      <c r="G33" s="1"/>
      <c r="H33" s="1"/>
      <c r="I33" s="1"/>
      <c r="J33" s="10"/>
      <c r="K33" s="10"/>
      <c r="L33" s="10"/>
      <c r="M33" s="10"/>
      <c r="N33" s="10"/>
      <c r="O33" s="11"/>
      <c r="P33" s="1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0"/>
      <c r="K34" s="10"/>
      <c r="L34" s="10"/>
      <c r="M34" s="10"/>
      <c r="N34" s="10"/>
      <c r="O34" s="11"/>
      <c r="P34" s="1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78" t="s">
        <v>0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6.25" customHeight="1">
      <c r="A2" s="280" t="s">
        <v>3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>
      <c r="A3" s="278"/>
      <c r="B3" s="279"/>
      <c r="C3" s="279"/>
      <c r="D3" s="279"/>
      <c r="E3" s="279"/>
      <c r="F3" s="279"/>
      <c r="G3" s="279"/>
      <c r="H3" s="279"/>
      <c r="I3" s="279"/>
      <c r="J3" s="279"/>
      <c r="K3" s="279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>
      <c r="A4" s="6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8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>
      <c r="A6" s="281" t="s">
        <v>6</v>
      </c>
      <c r="B6" s="283" t="s">
        <v>7</v>
      </c>
      <c r="C6" s="276" t="s">
        <v>10</v>
      </c>
      <c r="D6" s="285" t="s">
        <v>15</v>
      </c>
      <c r="E6" s="276" t="s">
        <v>21</v>
      </c>
      <c r="F6" s="13"/>
      <c r="G6" s="276" t="s">
        <v>22</v>
      </c>
      <c r="H6" s="276" t="s">
        <v>23</v>
      </c>
      <c r="I6" s="276" t="s">
        <v>24</v>
      </c>
      <c r="J6" s="276" t="s">
        <v>25</v>
      </c>
      <c r="K6" s="276" t="s">
        <v>26</v>
      </c>
      <c r="L6" s="276" t="s">
        <v>28</v>
      </c>
      <c r="M6" s="276" t="s">
        <v>29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7.75" customHeight="1">
      <c r="A7" s="282"/>
      <c r="B7" s="284"/>
      <c r="C7" s="277"/>
      <c r="D7" s="277"/>
      <c r="E7" s="277"/>
      <c r="F7" s="25" t="s">
        <v>35</v>
      </c>
      <c r="G7" s="277"/>
      <c r="H7" s="277"/>
      <c r="I7" s="277"/>
      <c r="J7" s="277"/>
      <c r="K7" s="277"/>
      <c r="L7" s="277"/>
      <c r="M7" s="277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27">
        <v>1</v>
      </c>
      <c r="B8" s="29" t="s">
        <v>38</v>
      </c>
      <c r="C8" s="30" t="s">
        <v>41</v>
      </c>
      <c r="D8" s="31"/>
      <c r="E8" s="33"/>
      <c r="F8" s="34"/>
      <c r="G8" s="33"/>
      <c r="H8" s="33"/>
      <c r="I8" s="35"/>
      <c r="J8" s="36"/>
      <c r="K8" s="33"/>
      <c r="L8" s="37"/>
      <c r="M8" s="38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customHeight="1">
      <c r="A9" s="39">
        <v>2</v>
      </c>
      <c r="B9" s="29" t="s">
        <v>56</v>
      </c>
      <c r="C9" s="30" t="s">
        <v>57</v>
      </c>
      <c r="D9" s="40"/>
      <c r="E9" s="41"/>
      <c r="F9" s="42"/>
      <c r="G9" s="41"/>
      <c r="H9" s="41"/>
      <c r="I9" s="24"/>
      <c r="J9" s="43"/>
      <c r="K9" s="41"/>
      <c r="L9" s="44"/>
      <c r="M9" s="45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 customHeight="1">
      <c r="A10" s="39">
        <v>3</v>
      </c>
      <c r="B10" s="29" t="s">
        <v>58</v>
      </c>
      <c r="C10" s="30" t="s">
        <v>59</v>
      </c>
      <c r="D10" s="40"/>
      <c r="E10" s="41"/>
      <c r="F10" s="42"/>
      <c r="G10" s="41"/>
      <c r="H10" s="41"/>
      <c r="I10" s="24"/>
      <c r="J10" s="43"/>
      <c r="K10" s="41"/>
      <c r="L10" s="44"/>
      <c r="M10" s="45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customHeight="1">
      <c r="A11" s="39">
        <v>4</v>
      </c>
      <c r="B11" s="29" t="s">
        <v>60</v>
      </c>
      <c r="C11" s="30" t="s">
        <v>61</v>
      </c>
      <c r="D11" s="40"/>
      <c r="E11" s="41"/>
      <c r="F11" s="42"/>
      <c r="G11" s="41"/>
      <c r="H11" s="41"/>
      <c r="I11" s="24"/>
      <c r="J11" s="43"/>
      <c r="K11" s="41"/>
      <c r="L11" s="44"/>
      <c r="M11" s="45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customHeight="1">
      <c r="A12" s="39">
        <v>5</v>
      </c>
      <c r="B12" s="29" t="s">
        <v>62</v>
      </c>
      <c r="C12" s="30" t="s">
        <v>63</v>
      </c>
      <c r="D12" s="40"/>
      <c r="E12" s="41"/>
      <c r="F12" s="42"/>
      <c r="G12" s="41"/>
      <c r="H12" s="41"/>
      <c r="I12" s="24"/>
      <c r="J12" s="43"/>
      <c r="K12" s="41"/>
      <c r="L12" s="44"/>
      <c r="M12" s="45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customHeight="1">
      <c r="A13" s="39">
        <v>6</v>
      </c>
      <c r="B13" s="29" t="s">
        <v>64</v>
      </c>
      <c r="C13" s="30" t="s">
        <v>65</v>
      </c>
      <c r="D13" s="40"/>
      <c r="E13" s="41"/>
      <c r="F13" s="42"/>
      <c r="G13" s="41"/>
      <c r="H13" s="41"/>
      <c r="I13" s="24"/>
      <c r="J13" s="43"/>
      <c r="K13" s="41"/>
      <c r="L13" s="44"/>
      <c r="M13" s="45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>
      <c r="A14" s="39">
        <v>7</v>
      </c>
      <c r="B14" s="29" t="s">
        <v>66</v>
      </c>
      <c r="C14" s="47" t="s">
        <v>67</v>
      </c>
      <c r="D14" s="40"/>
      <c r="E14" s="49"/>
      <c r="F14" s="42"/>
      <c r="G14" s="49"/>
      <c r="H14" s="49"/>
      <c r="I14" s="22"/>
      <c r="J14" s="52"/>
      <c r="K14" s="49"/>
      <c r="L14" s="44"/>
      <c r="M14" s="45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.5" customHeight="1">
      <c r="A15" s="39">
        <v>8</v>
      </c>
      <c r="B15" s="29" t="s">
        <v>77</v>
      </c>
      <c r="C15" s="30" t="s">
        <v>78</v>
      </c>
      <c r="D15" s="40"/>
      <c r="E15" s="41"/>
      <c r="F15" s="42"/>
      <c r="G15" s="41"/>
      <c r="H15" s="41"/>
      <c r="I15" s="22"/>
      <c r="J15" s="43"/>
      <c r="K15" s="41"/>
      <c r="L15" s="44"/>
      <c r="M15" s="45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.5" customHeight="1">
      <c r="A16" s="39">
        <v>9</v>
      </c>
      <c r="B16" s="29" t="s">
        <v>79</v>
      </c>
      <c r="C16" s="30" t="s">
        <v>80</v>
      </c>
      <c r="D16" s="40"/>
      <c r="E16" s="41"/>
      <c r="F16" s="42"/>
      <c r="G16" s="41"/>
      <c r="H16" s="41"/>
      <c r="I16" s="22"/>
      <c r="J16" s="43"/>
      <c r="K16" s="41"/>
      <c r="L16" s="44"/>
      <c r="M16" s="45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 customHeight="1">
      <c r="A17" s="39">
        <v>10</v>
      </c>
      <c r="B17" s="29" t="s">
        <v>81</v>
      </c>
      <c r="C17" s="30" t="s">
        <v>82</v>
      </c>
      <c r="D17" s="40"/>
      <c r="E17" s="41"/>
      <c r="F17" s="42"/>
      <c r="G17" s="41"/>
      <c r="H17" s="41"/>
      <c r="I17" s="22"/>
      <c r="J17" s="43"/>
      <c r="K17" s="41"/>
      <c r="L17" s="44"/>
      <c r="M17" s="45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customHeight="1">
      <c r="A18" s="39">
        <v>11</v>
      </c>
      <c r="B18" s="29" t="s">
        <v>83</v>
      </c>
      <c r="C18" s="30" t="s">
        <v>84</v>
      </c>
      <c r="D18" s="40"/>
      <c r="E18" s="41"/>
      <c r="F18" s="42"/>
      <c r="G18" s="41"/>
      <c r="H18" s="41"/>
      <c r="I18" s="24"/>
      <c r="J18" s="43"/>
      <c r="K18" s="41"/>
      <c r="L18" s="44"/>
      <c r="M18" s="45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>
      <c r="A19" s="39">
        <v>12</v>
      </c>
      <c r="B19" s="29" t="s">
        <v>85</v>
      </c>
      <c r="C19" s="30" t="s">
        <v>86</v>
      </c>
      <c r="D19" s="40"/>
      <c r="E19" s="41"/>
      <c r="F19" s="42"/>
      <c r="G19" s="41"/>
      <c r="H19" s="41"/>
      <c r="I19" s="24"/>
      <c r="J19" s="43"/>
      <c r="K19" s="41"/>
      <c r="L19" s="44"/>
      <c r="M19" s="45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customHeight="1">
      <c r="A20" s="39">
        <v>13</v>
      </c>
      <c r="B20" s="29" t="s">
        <v>87</v>
      </c>
      <c r="C20" s="30" t="s">
        <v>89</v>
      </c>
      <c r="D20" s="40"/>
      <c r="E20" s="41"/>
      <c r="F20" s="42"/>
      <c r="G20" s="41"/>
      <c r="H20" s="41"/>
      <c r="I20" s="24"/>
      <c r="J20" s="43"/>
      <c r="K20" s="41"/>
      <c r="L20" s="44"/>
      <c r="M20" s="45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6.5" customHeight="1">
      <c r="A21" s="39">
        <v>14</v>
      </c>
      <c r="B21" s="29" t="s">
        <v>91</v>
      </c>
      <c r="C21" s="30" t="s">
        <v>92</v>
      </c>
      <c r="D21" s="40"/>
      <c r="E21" s="41"/>
      <c r="F21" s="42"/>
      <c r="G21" s="41"/>
      <c r="H21" s="41"/>
      <c r="I21" s="24"/>
      <c r="J21" s="43"/>
      <c r="K21" s="41"/>
      <c r="L21" s="44"/>
      <c r="M21" s="45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>
      <c r="A22" s="39">
        <v>15</v>
      </c>
      <c r="B22" s="29" t="s">
        <v>93</v>
      </c>
      <c r="C22" s="30" t="s">
        <v>94</v>
      </c>
      <c r="D22" s="40"/>
      <c r="E22" s="41"/>
      <c r="F22" s="42"/>
      <c r="G22" s="41"/>
      <c r="H22" s="41"/>
      <c r="I22" s="24"/>
      <c r="J22" s="43"/>
      <c r="K22" s="41"/>
      <c r="L22" s="44"/>
      <c r="M22" s="45"/>
      <c r="N22" s="3"/>
      <c r="O22" s="3"/>
      <c r="P22" s="2" t="s">
        <v>95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.5" customHeight="1">
      <c r="A23" s="39">
        <v>16</v>
      </c>
      <c r="B23" s="29" t="s">
        <v>96</v>
      </c>
      <c r="C23" s="30" t="s">
        <v>98</v>
      </c>
      <c r="D23" s="40"/>
      <c r="E23" s="41"/>
      <c r="F23" s="42"/>
      <c r="G23" s="41"/>
      <c r="H23" s="41"/>
      <c r="I23" s="24"/>
      <c r="J23" s="43"/>
      <c r="K23" s="41"/>
      <c r="L23" s="44"/>
      <c r="M23" s="45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.5" customHeight="1">
      <c r="A24" s="39">
        <v>17</v>
      </c>
      <c r="B24" s="29" t="s">
        <v>100</v>
      </c>
      <c r="C24" s="30" t="s">
        <v>101</v>
      </c>
      <c r="D24" s="40"/>
      <c r="E24" s="41"/>
      <c r="F24" s="42"/>
      <c r="G24" s="41"/>
      <c r="H24" s="41"/>
      <c r="I24" s="24"/>
      <c r="J24" s="43"/>
      <c r="K24" s="41"/>
      <c r="L24" s="44"/>
      <c r="M24" s="4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customHeight="1">
      <c r="A25" s="39">
        <v>18</v>
      </c>
      <c r="B25" s="29" t="s">
        <v>102</v>
      </c>
      <c r="C25" s="54" t="s">
        <v>103</v>
      </c>
      <c r="D25" s="40"/>
      <c r="E25" s="41"/>
      <c r="F25" s="42"/>
      <c r="G25" s="41"/>
      <c r="H25" s="41"/>
      <c r="I25" s="24"/>
      <c r="J25" s="43"/>
      <c r="K25" s="41"/>
      <c r="L25" s="44"/>
      <c r="M25" s="4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.5" customHeight="1">
      <c r="A26" s="39">
        <v>19</v>
      </c>
      <c r="B26" s="29" t="s">
        <v>107</v>
      </c>
      <c r="C26" s="30" t="s">
        <v>109</v>
      </c>
      <c r="D26" s="40"/>
      <c r="E26" s="41"/>
      <c r="F26" s="42"/>
      <c r="G26" s="41"/>
      <c r="H26" s="41"/>
      <c r="I26" s="24"/>
      <c r="J26" s="43"/>
      <c r="K26" s="41"/>
      <c r="L26" s="44"/>
      <c r="M26" s="4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 customHeight="1">
      <c r="A27" s="39">
        <v>20</v>
      </c>
      <c r="B27" s="29" t="s">
        <v>111</v>
      </c>
      <c r="C27" s="30" t="s">
        <v>112</v>
      </c>
      <c r="D27" s="40"/>
      <c r="E27" s="41"/>
      <c r="F27" s="42"/>
      <c r="G27" s="41"/>
      <c r="H27" s="41"/>
      <c r="I27" s="24"/>
      <c r="J27" s="43"/>
      <c r="K27" s="41"/>
      <c r="L27" s="44"/>
      <c r="M27" s="4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5" customHeight="1">
      <c r="A28" s="39">
        <v>21</v>
      </c>
      <c r="B28" s="29" t="s">
        <v>113</v>
      </c>
      <c r="C28" s="30" t="s">
        <v>114</v>
      </c>
      <c r="D28" s="40"/>
      <c r="E28" s="41"/>
      <c r="F28" s="42"/>
      <c r="G28" s="41"/>
      <c r="H28" s="41"/>
      <c r="I28" s="24"/>
      <c r="J28" s="43"/>
      <c r="K28" s="41"/>
      <c r="L28" s="44"/>
      <c r="M28" s="45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>
      <c r="A29" s="39">
        <v>22</v>
      </c>
      <c r="B29" s="29" t="s">
        <v>117</v>
      </c>
      <c r="C29" s="30" t="s">
        <v>119</v>
      </c>
      <c r="D29" s="40"/>
      <c r="E29" s="41"/>
      <c r="F29" s="42"/>
      <c r="G29" s="41"/>
      <c r="H29" s="41"/>
      <c r="I29" s="24"/>
      <c r="J29" s="43"/>
      <c r="K29" s="41"/>
      <c r="L29" s="44"/>
      <c r="M29" s="45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 customHeight="1">
      <c r="A30" s="39">
        <v>23</v>
      </c>
      <c r="B30" s="29" t="s">
        <v>121</v>
      </c>
      <c r="C30" s="30" t="s">
        <v>122</v>
      </c>
      <c r="D30" s="40"/>
      <c r="E30" s="41"/>
      <c r="F30" s="42"/>
      <c r="G30" s="41"/>
      <c r="H30" s="41"/>
      <c r="I30" s="24"/>
      <c r="J30" s="43"/>
      <c r="K30" s="41"/>
      <c r="L30" s="44"/>
      <c r="M30" s="45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A31" s="39">
        <v>24</v>
      </c>
      <c r="B31" s="29" t="s">
        <v>123</v>
      </c>
      <c r="C31" s="30" t="s">
        <v>124</v>
      </c>
      <c r="D31" s="40"/>
      <c r="E31" s="41"/>
      <c r="F31" s="42"/>
      <c r="G31" s="41"/>
      <c r="H31" s="41"/>
      <c r="I31" s="24"/>
      <c r="J31" s="43"/>
      <c r="K31" s="41"/>
      <c r="L31" s="44"/>
      <c r="M31" s="45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A32" s="39">
        <v>25</v>
      </c>
      <c r="B32" s="29" t="s">
        <v>126</v>
      </c>
      <c r="C32" s="30" t="s">
        <v>127</v>
      </c>
      <c r="D32" s="40"/>
      <c r="E32" s="41"/>
      <c r="F32" s="42"/>
      <c r="G32" s="41"/>
      <c r="H32" s="41"/>
      <c r="I32" s="24"/>
      <c r="J32" s="43"/>
      <c r="K32" s="41"/>
      <c r="L32" s="44"/>
      <c r="M32" s="4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>
      <c r="A33" s="39">
        <v>26</v>
      </c>
      <c r="B33" s="29" t="s">
        <v>135</v>
      </c>
      <c r="C33" s="30" t="s">
        <v>136</v>
      </c>
      <c r="D33" s="40"/>
      <c r="E33" s="41"/>
      <c r="F33" s="42"/>
      <c r="G33" s="41"/>
      <c r="H33" s="41"/>
      <c r="I33" s="24"/>
      <c r="J33" s="43"/>
      <c r="K33" s="41"/>
      <c r="L33" s="44"/>
      <c r="M33" s="4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>
      <c r="A34" s="39">
        <v>27</v>
      </c>
      <c r="B34" s="29" t="s">
        <v>137</v>
      </c>
      <c r="C34" s="30" t="s">
        <v>138</v>
      </c>
      <c r="D34" s="40"/>
      <c r="E34" s="41"/>
      <c r="F34" s="42"/>
      <c r="G34" s="41"/>
      <c r="H34" s="41"/>
      <c r="I34" s="24"/>
      <c r="J34" s="43"/>
      <c r="K34" s="41"/>
      <c r="L34" s="44"/>
      <c r="M34" s="45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39">
        <v>28</v>
      </c>
      <c r="B35" s="29" t="s">
        <v>139</v>
      </c>
      <c r="C35" s="30" t="s">
        <v>140</v>
      </c>
      <c r="D35" s="40"/>
      <c r="E35" s="41"/>
      <c r="F35" s="42"/>
      <c r="G35" s="41"/>
      <c r="H35" s="41"/>
      <c r="I35" s="22"/>
      <c r="J35" s="43"/>
      <c r="K35" s="41"/>
      <c r="L35" s="44"/>
      <c r="M35" s="4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39">
        <v>29</v>
      </c>
      <c r="B36" s="29" t="s">
        <v>141</v>
      </c>
      <c r="C36" s="30" t="s">
        <v>142</v>
      </c>
      <c r="D36" s="40"/>
      <c r="E36" s="41"/>
      <c r="F36" s="42"/>
      <c r="G36" s="41"/>
      <c r="H36" s="41"/>
      <c r="I36" s="24"/>
      <c r="J36" s="43"/>
      <c r="K36" s="41"/>
      <c r="L36" s="44"/>
      <c r="M36" s="4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>
      <c r="A37" s="39">
        <v>30</v>
      </c>
      <c r="B37" s="29" t="s">
        <v>143</v>
      </c>
      <c r="C37" s="30" t="s">
        <v>144</v>
      </c>
      <c r="D37" s="40"/>
      <c r="E37" s="41"/>
      <c r="F37" s="42"/>
      <c r="G37" s="41"/>
      <c r="H37" s="41"/>
      <c r="I37" s="24"/>
      <c r="J37" s="43"/>
      <c r="K37" s="41"/>
      <c r="L37" s="44"/>
      <c r="M37" s="45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>
      <c r="A38" s="39">
        <v>31</v>
      </c>
      <c r="B38" s="29" t="s">
        <v>145</v>
      </c>
      <c r="C38" s="30" t="s">
        <v>146</v>
      </c>
      <c r="D38" s="40"/>
      <c r="E38" s="41"/>
      <c r="F38" s="42"/>
      <c r="G38" s="41"/>
      <c r="H38" s="41"/>
      <c r="I38" s="22"/>
      <c r="J38" s="43"/>
      <c r="K38" s="41"/>
      <c r="L38" s="44"/>
      <c r="M38" s="45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39">
        <v>32</v>
      </c>
      <c r="B39" s="29" t="s">
        <v>147</v>
      </c>
      <c r="C39" s="30" t="s">
        <v>148</v>
      </c>
      <c r="D39" s="40"/>
      <c r="E39" s="41"/>
      <c r="F39" s="42"/>
      <c r="G39" s="41"/>
      <c r="H39" s="41"/>
      <c r="I39" s="24"/>
      <c r="J39" s="43"/>
      <c r="K39" s="41"/>
      <c r="L39" s="44"/>
      <c r="M39" s="4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39">
        <v>33</v>
      </c>
      <c r="B40" s="29" t="s">
        <v>149</v>
      </c>
      <c r="C40" s="30" t="s">
        <v>150</v>
      </c>
      <c r="D40" s="40"/>
      <c r="E40" s="41"/>
      <c r="F40" s="42"/>
      <c r="G40" s="41"/>
      <c r="H40" s="41"/>
      <c r="I40" s="24"/>
      <c r="J40" s="43"/>
      <c r="K40" s="41"/>
      <c r="L40" s="44"/>
      <c r="M40" s="45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>
      <c r="A41" s="39">
        <v>34</v>
      </c>
      <c r="B41" s="29" t="s">
        <v>151</v>
      </c>
      <c r="C41" s="30" t="s">
        <v>152</v>
      </c>
      <c r="D41" s="40"/>
      <c r="E41" s="41"/>
      <c r="F41" s="42"/>
      <c r="G41" s="41"/>
      <c r="H41" s="41"/>
      <c r="I41" s="24"/>
      <c r="J41" s="43"/>
      <c r="K41" s="41"/>
      <c r="L41" s="44"/>
      <c r="M41" s="45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>
      <c r="A42" s="39">
        <v>35</v>
      </c>
      <c r="B42" s="29" t="s">
        <v>153</v>
      </c>
      <c r="C42" s="30" t="s">
        <v>154</v>
      </c>
      <c r="D42" s="40"/>
      <c r="E42" s="41"/>
      <c r="F42" s="42"/>
      <c r="G42" s="41"/>
      <c r="H42" s="41"/>
      <c r="I42" s="24"/>
      <c r="J42" s="43"/>
      <c r="K42" s="41"/>
      <c r="L42" s="44"/>
      <c r="M42" s="4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>
      <c r="A43" s="39">
        <v>36</v>
      </c>
      <c r="B43" s="29" t="s">
        <v>155</v>
      </c>
      <c r="C43" s="30" t="s">
        <v>156</v>
      </c>
      <c r="D43" s="40"/>
      <c r="E43" s="41"/>
      <c r="F43" s="42"/>
      <c r="G43" s="41"/>
      <c r="H43" s="41"/>
      <c r="I43" s="24"/>
      <c r="J43" s="43"/>
      <c r="K43" s="41"/>
      <c r="L43" s="44"/>
      <c r="M43" s="45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>
      <c r="A44" s="39">
        <v>37</v>
      </c>
      <c r="B44" s="29"/>
      <c r="C44" s="30"/>
      <c r="D44" s="40"/>
      <c r="E44" s="41"/>
      <c r="F44" s="42"/>
      <c r="G44" s="41"/>
      <c r="H44" s="41"/>
      <c r="I44" s="24"/>
      <c r="J44" s="43"/>
      <c r="K44" s="41"/>
      <c r="L44" s="44"/>
      <c r="M44" s="45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39">
        <v>38</v>
      </c>
      <c r="B45" s="29"/>
      <c r="C45" s="30"/>
      <c r="D45" s="40"/>
      <c r="E45" s="41"/>
      <c r="F45" s="42"/>
      <c r="G45" s="41"/>
      <c r="H45" s="41"/>
      <c r="I45" s="24"/>
      <c r="J45" s="43"/>
      <c r="K45" s="41"/>
      <c r="L45" s="44"/>
      <c r="M45" s="45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>
      <c r="A46" s="39">
        <v>39</v>
      </c>
      <c r="B46" s="29"/>
      <c r="C46" s="30"/>
      <c r="D46" s="40"/>
      <c r="E46" s="41"/>
      <c r="F46" s="42"/>
      <c r="G46" s="41"/>
      <c r="H46" s="41"/>
      <c r="I46" s="24"/>
      <c r="J46" s="43"/>
      <c r="K46" s="41"/>
      <c r="L46" s="44"/>
      <c r="M46" s="45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62">
        <v>40</v>
      </c>
      <c r="B47" s="63"/>
      <c r="C47" s="64"/>
      <c r="D47" s="65"/>
      <c r="E47" s="41"/>
      <c r="F47" s="42"/>
      <c r="G47" s="41"/>
      <c r="H47" s="41"/>
      <c r="I47" s="24"/>
      <c r="J47" s="43"/>
      <c r="K47" s="41"/>
      <c r="L47" s="44"/>
      <c r="M47" s="45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62">
        <v>41</v>
      </c>
      <c r="B48" s="66"/>
      <c r="C48" s="67"/>
      <c r="D48" s="65"/>
      <c r="E48" s="41"/>
      <c r="F48" s="42"/>
      <c r="G48" s="41"/>
      <c r="H48" s="41"/>
      <c r="I48" s="22"/>
      <c r="J48" s="43"/>
      <c r="K48" s="41"/>
      <c r="L48" s="44"/>
      <c r="M48" s="45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62">
        <v>42</v>
      </c>
      <c r="B49" s="66"/>
      <c r="C49" s="67"/>
      <c r="D49" s="65"/>
      <c r="E49" s="41"/>
      <c r="F49" s="42"/>
      <c r="G49" s="41"/>
      <c r="H49" s="41"/>
      <c r="I49" s="24"/>
      <c r="J49" s="43"/>
      <c r="K49" s="41"/>
      <c r="L49" s="44"/>
      <c r="M49" s="45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>
      <c r="A50" s="62">
        <v>43</v>
      </c>
      <c r="B50" s="66"/>
      <c r="C50" s="67"/>
      <c r="D50" s="65"/>
      <c r="E50" s="41"/>
      <c r="F50" s="42"/>
      <c r="G50" s="41"/>
      <c r="H50" s="41"/>
      <c r="I50" s="24"/>
      <c r="J50" s="43"/>
      <c r="K50" s="41"/>
      <c r="L50" s="44"/>
      <c r="M50" s="45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6.5" customHeight="1">
      <c r="A51" s="62">
        <v>44</v>
      </c>
      <c r="B51" s="66"/>
      <c r="C51" s="67"/>
      <c r="D51" s="65"/>
      <c r="E51" s="41"/>
      <c r="F51" s="42"/>
      <c r="G51" s="41"/>
      <c r="H51" s="41"/>
      <c r="I51" s="24"/>
      <c r="J51" s="43"/>
      <c r="K51" s="41"/>
      <c r="L51" s="44"/>
      <c r="M51" s="45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6.5" customHeight="1">
      <c r="A52" s="62">
        <v>45</v>
      </c>
      <c r="B52" s="66"/>
      <c r="C52" s="67"/>
      <c r="D52" s="65"/>
      <c r="E52" s="41"/>
      <c r="F52" s="42"/>
      <c r="G52" s="41"/>
      <c r="H52" s="41"/>
      <c r="I52" s="24"/>
      <c r="J52" s="43"/>
      <c r="K52" s="41"/>
      <c r="L52" s="44"/>
      <c r="M52" s="45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>
      <c r="A53" s="62">
        <v>46</v>
      </c>
      <c r="B53" s="66"/>
      <c r="C53" s="67"/>
      <c r="D53" s="65"/>
      <c r="E53" s="41"/>
      <c r="F53" s="42"/>
      <c r="G53" s="41"/>
      <c r="H53" s="41"/>
      <c r="I53" s="24"/>
      <c r="J53" s="43"/>
      <c r="K53" s="41"/>
      <c r="L53" s="44"/>
      <c r="M53" s="45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6.5" customHeight="1">
      <c r="A54" s="62">
        <v>47</v>
      </c>
      <c r="B54" s="66"/>
      <c r="C54" s="67"/>
      <c r="D54" s="65"/>
      <c r="E54" s="41"/>
      <c r="F54" s="42"/>
      <c r="G54" s="41"/>
      <c r="H54" s="41"/>
      <c r="I54" s="24"/>
      <c r="J54" s="43"/>
      <c r="K54" s="41"/>
      <c r="L54" s="44"/>
      <c r="M54" s="45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>
      <c r="A55" s="62">
        <v>48</v>
      </c>
      <c r="B55" s="66"/>
      <c r="C55" s="67"/>
      <c r="D55" s="65"/>
      <c r="E55" s="41"/>
      <c r="F55" s="42"/>
      <c r="G55" s="41"/>
      <c r="H55" s="41"/>
      <c r="I55" s="24"/>
      <c r="J55" s="43"/>
      <c r="K55" s="41"/>
      <c r="L55" s="44"/>
      <c r="M55" s="45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>
      <c r="A56" s="62">
        <v>49</v>
      </c>
      <c r="B56" s="66"/>
      <c r="C56" s="67"/>
      <c r="D56" s="65"/>
      <c r="E56" s="41"/>
      <c r="F56" s="42"/>
      <c r="G56" s="41"/>
      <c r="H56" s="41"/>
      <c r="I56" s="24"/>
      <c r="J56" s="43"/>
      <c r="K56" s="41"/>
      <c r="L56" s="44"/>
      <c r="M56" s="45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6.5" customHeight="1">
      <c r="A57" s="62">
        <v>50</v>
      </c>
      <c r="B57" s="66"/>
      <c r="C57" s="67"/>
      <c r="D57" s="65"/>
      <c r="E57" s="41"/>
      <c r="F57" s="42"/>
      <c r="G57" s="41"/>
      <c r="H57" s="41"/>
      <c r="I57" s="24"/>
      <c r="J57" s="43"/>
      <c r="K57" s="41"/>
      <c r="L57" s="44"/>
      <c r="M57" s="45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>
      <c r="A58" s="62">
        <v>51</v>
      </c>
      <c r="B58" s="66"/>
      <c r="C58" s="67"/>
      <c r="D58" s="65"/>
      <c r="E58" s="41"/>
      <c r="F58" s="42"/>
      <c r="G58" s="41"/>
      <c r="H58" s="41"/>
      <c r="I58" s="24"/>
      <c r="J58" s="43"/>
      <c r="K58" s="41"/>
      <c r="L58" s="44"/>
      <c r="M58" s="45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>
      <c r="A59" s="62">
        <v>52</v>
      </c>
      <c r="B59" s="66"/>
      <c r="C59" s="67"/>
      <c r="D59" s="65"/>
      <c r="E59" s="41"/>
      <c r="F59" s="42"/>
      <c r="G59" s="41"/>
      <c r="H59" s="41"/>
      <c r="I59" s="24"/>
      <c r="J59" s="43"/>
      <c r="K59" s="41"/>
      <c r="L59" s="44"/>
      <c r="M59" s="45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>
      <c r="A60" s="62">
        <v>53</v>
      </c>
      <c r="B60" s="66"/>
      <c r="C60" s="67"/>
      <c r="D60" s="65"/>
      <c r="E60" s="41"/>
      <c r="F60" s="42"/>
      <c r="G60" s="41"/>
      <c r="H60" s="41"/>
      <c r="I60" s="24"/>
      <c r="J60" s="43"/>
      <c r="K60" s="41"/>
      <c r="L60" s="44"/>
      <c r="M60" s="45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>
      <c r="A61" s="62">
        <v>54</v>
      </c>
      <c r="B61" s="66"/>
      <c r="C61" s="67"/>
      <c r="D61" s="65"/>
      <c r="E61" s="41"/>
      <c r="F61" s="42"/>
      <c r="G61" s="41"/>
      <c r="H61" s="41"/>
      <c r="I61" s="24"/>
      <c r="J61" s="43"/>
      <c r="K61" s="41"/>
      <c r="L61" s="44"/>
      <c r="M61" s="45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62">
        <v>55</v>
      </c>
      <c r="B62" s="66"/>
      <c r="C62" s="67"/>
      <c r="D62" s="65"/>
      <c r="E62" s="41"/>
      <c r="F62" s="42"/>
      <c r="G62" s="41"/>
      <c r="H62" s="41"/>
      <c r="I62" s="24"/>
      <c r="J62" s="43"/>
      <c r="K62" s="41"/>
      <c r="L62" s="44"/>
      <c r="M62" s="45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>
      <c r="A63" s="62">
        <v>56</v>
      </c>
      <c r="B63" s="66"/>
      <c r="C63" s="67"/>
      <c r="D63" s="65"/>
      <c r="E63" s="41"/>
      <c r="F63" s="42"/>
      <c r="G63" s="41"/>
      <c r="H63" s="41"/>
      <c r="I63" s="24"/>
      <c r="J63" s="43"/>
      <c r="K63" s="41"/>
      <c r="L63" s="44"/>
      <c r="M63" s="45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>
      <c r="A64" s="62">
        <v>57</v>
      </c>
      <c r="B64" s="66"/>
      <c r="C64" s="67"/>
      <c r="D64" s="65"/>
      <c r="E64" s="41"/>
      <c r="F64" s="42"/>
      <c r="G64" s="41"/>
      <c r="H64" s="41"/>
      <c r="I64" s="24"/>
      <c r="J64" s="43"/>
      <c r="K64" s="41"/>
      <c r="L64" s="44"/>
      <c r="M64" s="45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>
      <c r="A65" s="62">
        <v>58</v>
      </c>
      <c r="B65" s="66"/>
      <c r="C65" s="67"/>
      <c r="D65" s="65"/>
      <c r="E65" s="41"/>
      <c r="F65" s="42"/>
      <c r="G65" s="41"/>
      <c r="H65" s="41"/>
      <c r="I65" s="24"/>
      <c r="J65" s="43"/>
      <c r="K65" s="41"/>
      <c r="L65" s="44"/>
      <c r="M65" s="45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6.5" customHeight="1">
      <c r="A66" s="62">
        <v>59</v>
      </c>
      <c r="B66" s="66"/>
      <c r="C66" s="67"/>
      <c r="D66" s="65"/>
      <c r="E66" s="41"/>
      <c r="F66" s="42"/>
      <c r="G66" s="41"/>
      <c r="H66" s="41"/>
      <c r="I66" s="24"/>
      <c r="J66" s="43"/>
      <c r="K66" s="41"/>
      <c r="L66" s="44"/>
      <c r="M66" s="45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.5" customHeight="1">
      <c r="A67" s="62">
        <v>60</v>
      </c>
      <c r="B67" s="66"/>
      <c r="C67" s="67"/>
      <c r="D67" s="65"/>
      <c r="E67" s="41"/>
      <c r="F67" s="42"/>
      <c r="G67" s="41"/>
      <c r="H67" s="41"/>
      <c r="I67" s="24"/>
      <c r="J67" s="43"/>
      <c r="K67" s="41"/>
      <c r="L67" s="44"/>
      <c r="M67" s="45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62">
        <v>61</v>
      </c>
      <c r="B68" s="66"/>
      <c r="C68" s="67"/>
      <c r="D68" s="65"/>
      <c r="E68" s="41"/>
      <c r="F68" s="42"/>
      <c r="G68" s="41"/>
      <c r="H68" s="41"/>
      <c r="I68" s="24"/>
      <c r="J68" s="43"/>
      <c r="K68" s="41"/>
      <c r="L68" s="44"/>
      <c r="M68" s="45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62">
        <v>62</v>
      </c>
      <c r="B69" s="66"/>
      <c r="C69" s="67"/>
      <c r="D69" s="65"/>
      <c r="E69" s="41"/>
      <c r="F69" s="42"/>
      <c r="G69" s="41"/>
      <c r="H69" s="41"/>
      <c r="I69" s="24"/>
      <c r="J69" s="43"/>
      <c r="K69" s="41"/>
      <c r="L69" s="44"/>
      <c r="M69" s="45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62">
        <v>63</v>
      </c>
      <c r="B70" s="66"/>
      <c r="C70" s="67"/>
      <c r="D70" s="65"/>
      <c r="E70" s="41"/>
      <c r="F70" s="42"/>
      <c r="G70" s="41"/>
      <c r="H70" s="41"/>
      <c r="I70" s="24"/>
      <c r="J70" s="43"/>
      <c r="K70" s="41"/>
      <c r="L70" s="44"/>
      <c r="M70" s="45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62">
        <v>64</v>
      </c>
      <c r="B71" s="66"/>
      <c r="C71" s="67"/>
      <c r="D71" s="65"/>
      <c r="E71" s="41"/>
      <c r="F71" s="42"/>
      <c r="G71" s="41"/>
      <c r="H71" s="41"/>
      <c r="I71" s="24"/>
      <c r="J71" s="43"/>
      <c r="K71" s="41"/>
      <c r="L71" s="44"/>
      <c r="M71" s="45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62">
        <v>65</v>
      </c>
      <c r="B72" s="66"/>
      <c r="C72" s="67"/>
      <c r="D72" s="65"/>
      <c r="E72" s="41"/>
      <c r="F72" s="42"/>
      <c r="G72" s="41"/>
      <c r="H72" s="41"/>
      <c r="I72" s="24"/>
      <c r="J72" s="43"/>
      <c r="K72" s="41"/>
      <c r="L72" s="44"/>
      <c r="M72" s="45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62">
        <v>66</v>
      </c>
      <c r="B73" s="66"/>
      <c r="C73" s="67"/>
      <c r="D73" s="65"/>
      <c r="E73" s="41"/>
      <c r="F73" s="42"/>
      <c r="G73" s="41"/>
      <c r="H73" s="41"/>
      <c r="I73" s="24"/>
      <c r="J73" s="43"/>
      <c r="K73" s="41"/>
      <c r="L73" s="44"/>
      <c r="M73" s="45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62">
        <v>67</v>
      </c>
      <c r="B74" s="66"/>
      <c r="C74" s="67"/>
      <c r="D74" s="65"/>
      <c r="E74" s="41"/>
      <c r="F74" s="42"/>
      <c r="G74" s="41"/>
      <c r="H74" s="41"/>
      <c r="I74" s="22"/>
      <c r="J74" s="43"/>
      <c r="K74" s="41"/>
      <c r="L74" s="44"/>
      <c r="M74" s="45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62">
        <v>68</v>
      </c>
      <c r="B75" s="66"/>
      <c r="C75" s="67"/>
      <c r="D75" s="65"/>
      <c r="E75" s="41"/>
      <c r="F75" s="42"/>
      <c r="G75" s="41"/>
      <c r="H75" s="41"/>
      <c r="I75" s="24"/>
      <c r="J75" s="43"/>
      <c r="K75" s="41"/>
      <c r="L75" s="44"/>
      <c r="M75" s="45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62">
        <v>69</v>
      </c>
      <c r="B76" s="66"/>
      <c r="C76" s="67"/>
      <c r="D76" s="65"/>
      <c r="E76" s="41"/>
      <c r="F76" s="42"/>
      <c r="G76" s="41"/>
      <c r="H76" s="41"/>
      <c r="I76" s="24"/>
      <c r="J76" s="43"/>
      <c r="K76" s="41"/>
      <c r="L76" s="44"/>
      <c r="M76" s="45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62">
        <v>70</v>
      </c>
      <c r="B77" s="66"/>
      <c r="C77" s="67"/>
      <c r="D77" s="65"/>
      <c r="E77" s="41"/>
      <c r="F77" s="42"/>
      <c r="G77" s="41"/>
      <c r="H77" s="41"/>
      <c r="I77" s="24"/>
      <c r="J77" s="43"/>
      <c r="K77" s="41"/>
      <c r="L77" s="44"/>
      <c r="M77" s="45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62">
        <v>71</v>
      </c>
      <c r="B78" s="66"/>
      <c r="C78" s="67"/>
      <c r="D78" s="65"/>
      <c r="E78" s="41"/>
      <c r="F78" s="42"/>
      <c r="G78" s="41"/>
      <c r="H78" s="41"/>
      <c r="I78" s="22"/>
      <c r="J78" s="43"/>
      <c r="K78" s="41"/>
      <c r="L78" s="44"/>
      <c r="M78" s="45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62">
        <v>72</v>
      </c>
      <c r="B79" s="66"/>
      <c r="C79" s="67"/>
      <c r="D79" s="65"/>
      <c r="E79" s="41"/>
      <c r="F79" s="42"/>
      <c r="G79" s="41"/>
      <c r="H79" s="41"/>
      <c r="I79" s="24"/>
      <c r="J79" s="43"/>
      <c r="K79" s="41"/>
      <c r="L79" s="44"/>
      <c r="M79" s="45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62">
        <v>73</v>
      </c>
      <c r="B80" s="66"/>
      <c r="C80" s="67"/>
      <c r="D80" s="65"/>
      <c r="E80" s="41"/>
      <c r="F80" s="42"/>
      <c r="G80" s="41"/>
      <c r="H80" s="41"/>
      <c r="I80" s="24"/>
      <c r="J80" s="43"/>
      <c r="K80" s="41"/>
      <c r="L80" s="44"/>
      <c r="M80" s="45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62">
        <v>74</v>
      </c>
      <c r="B81" s="66"/>
      <c r="C81" s="67"/>
      <c r="D81" s="65"/>
      <c r="E81" s="41"/>
      <c r="F81" s="42"/>
      <c r="G81" s="41"/>
      <c r="H81" s="41"/>
      <c r="I81" s="24"/>
      <c r="J81" s="43"/>
      <c r="K81" s="41"/>
      <c r="L81" s="44"/>
      <c r="M81" s="45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6.5" customHeight="1">
      <c r="A82" s="62">
        <v>75</v>
      </c>
      <c r="B82" s="66"/>
      <c r="C82" s="67"/>
      <c r="D82" s="65"/>
      <c r="E82" s="41"/>
      <c r="F82" s="42"/>
      <c r="G82" s="41"/>
      <c r="H82" s="41"/>
      <c r="I82" s="24"/>
      <c r="J82" s="43"/>
      <c r="K82" s="41"/>
      <c r="L82" s="44"/>
      <c r="M82" s="45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62">
        <v>76</v>
      </c>
      <c r="B83" s="66"/>
      <c r="C83" s="67"/>
      <c r="D83" s="65"/>
      <c r="E83" s="41"/>
      <c r="F83" s="42"/>
      <c r="G83" s="41"/>
      <c r="H83" s="41"/>
      <c r="I83" s="24"/>
      <c r="J83" s="43"/>
      <c r="K83" s="41"/>
      <c r="L83" s="44"/>
      <c r="M83" s="45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62">
        <v>77</v>
      </c>
      <c r="B84" s="66"/>
      <c r="C84" s="67"/>
      <c r="D84" s="65"/>
      <c r="E84" s="41"/>
      <c r="F84" s="42"/>
      <c r="G84" s="41"/>
      <c r="H84" s="41"/>
      <c r="I84" s="24"/>
      <c r="J84" s="43"/>
      <c r="K84" s="41"/>
      <c r="L84" s="44"/>
      <c r="M84" s="45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62">
        <v>78</v>
      </c>
      <c r="B85" s="66"/>
      <c r="C85" s="67"/>
      <c r="D85" s="65"/>
      <c r="E85" s="41"/>
      <c r="F85" s="42"/>
      <c r="G85" s="41"/>
      <c r="H85" s="41"/>
      <c r="I85" s="24"/>
      <c r="J85" s="43"/>
      <c r="K85" s="41"/>
      <c r="L85" s="44"/>
      <c r="M85" s="45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6.5" customHeight="1">
      <c r="A86" s="62">
        <v>79</v>
      </c>
      <c r="B86" s="66"/>
      <c r="C86" s="67"/>
      <c r="D86" s="65"/>
      <c r="E86" s="41"/>
      <c r="F86" s="42"/>
      <c r="G86" s="41"/>
      <c r="H86" s="41"/>
      <c r="I86" s="24"/>
      <c r="J86" s="43"/>
      <c r="K86" s="41"/>
      <c r="L86" s="44"/>
      <c r="M86" s="45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6.5" customHeight="1">
      <c r="A87" s="62">
        <v>80</v>
      </c>
      <c r="B87" s="66"/>
      <c r="C87" s="67"/>
      <c r="D87" s="65"/>
      <c r="E87" s="41"/>
      <c r="F87" s="42"/>
      <c r="G87" s="41"/>
      <c r="H87" s="41"/>
      <c r="I87" s="24"/>
      <c r="J87" s="43"/>
      <c r="K87" s="41"/>
      <c r="L87" s="44"/>
      <c r="M87" s="45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62">
        <v>81</v>
      </c>
      <c r="B88" s="66"/>
      <c r="C88" s="67"/>
      <c r="D88" s="65"/>
      <c r="E88" s="41"/>
      <c r="F88" s="42"/>
      <c r="G88" s="41"/>
      <c r="H88" s="41"/>
      <c r="I88" s="24"/>
      <c r="J88" s="43"/>
      <c r="K88" s="41"/>
      <c r="L88" s="44"/>
      <c r="M88" s="45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62">
        <v>82</v>
      </c>
      <c r="B89" s="66"/>
      <c r="C89" s="67"/>
      <c r="D89" s="65"/>
      <c r="E89" s="41"/>
      <c r="F89" s="42"/>
      <c r="G89" s="41"/>
      <c r="H89" s="41"/>
      <c r="I89" s="22"/>
      <c r="J89" s="43"/>
      <c r="K89" s="41"/>
      <c r="L89" s="44"/>
      <c r="M89" s="45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62">
        <v>83</v>
      </c>
      <c r="B90" s="66"/>
      <c r="C90" s="67"/>
      <c r="D90" s="65"/>
      <c r="E90" s="41"/>
      <c r="F90" s="42"/>
      <c r="G90" s="41"/>
      <c r="H90" s="41"/>
      <c r="I90" s="24"/>
      <c r="J90" s="43"/>
      <c r="K90" s="41"/>
      <c r="L90" s="44"/>
      <c r="M90" s="45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6.5" customHeight="1">
      <c r="A91" s="62">
        <v>84</v>
      </c>
      <c r="B91" s="66"/>
      <c r="C91" s="67"/>
      <c r="D91" s="65"/>
      <c r="E91" s="41"/>
      <c r="F91" s="42"/>
      <c r="G91" s="41"/>
      <c r="H91" s="41"/>
      <c r="I91" s="24"/>
      <c r="J91" s="43"/>
      <c r="K91" s="41"/>
      <c r="L91" s="44"/>
      <c r="M91" s="45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62">
        <v>85</v>
      </c>
      <c r="B92" s="66"/>
      <c r="C92" s="67"/>
      <c r="D92" s="65"/>
      <c r="E92" s="41"/>
      <c r="F92" s="42"/>
      <c r="G92" s="41"/>
      <c r="H92" s="41"/>
      <c r="I92" s="22"/>
      <c r="J92" s="43"/>
      <c r="K92" s="41"/>
      <c r="L92" s="44"/>
      <c r="M92" s="45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62">
        <v>86</v>
      </c>
      <c r="B93" s="66"/>
      <c r="C93" s="67"/>
      <c r="D93" s="65"/>
      <c r="E93" s="41"/>
      <c r="F93" s="42"/>
      <c r="G93" s="41"/>
      <c r="H93" s="41"/>
      <c r="I93" s="24"/>
      <c r="J93" s="43"/>
      <c r="K93" s="41"/>
      <c r="L93" s="44"/>
      <c r="M93" s="45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6.5" customHeight="1">
      <c r="A94" s="62">
        <v>87</v>
      </c>
      <c r="B94" s="66"/>
      <c r="C94" s="67"/>
      <c r="D94" s="65"/>
      <c r="E94" s="41"/>
      <c r="F94" s="42"/>
      <c r="G94" s="41"/>
      <c r="H94" s="41"/>
      <c r="I94" s="24"/>
      <c r="J94" s="43"/>
      <c r="K94" s="41"/>
      <c r="L94" s="44"/>
      <c r="M94" s="45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62">
        <v>88</v>
      </c>
      <c r="B95" s="66"/>
      <c r="C95" s="67"/>
      <c r="D95" s="65"/>
      <c r="E95" s="41"/>
      <c r="F95" s="42"/>
      <c r="G95" s="41"/>
      <c r="H95" s="41"/>
      <c r="I95" s="24"/>
      <c r="J95" s="43"/>
      <c r="K95" s="41"/>
      <c r="L95" s="44"/>
      <c r="M95" s="45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62">
        <v>89</v>
      </c>
      <c r="B96" s="66"/>
      <c r="C96" s="67"/>
      <c r="D96" s="65"/>
      <c r="E96" s="41"/>
      <c r="F96" s="42"/>
      <c r="G96" s="41"/>
      <c r="H96" s="41"/>
      <c r="I96" s="24"/>
      <c r="J96" s="43"/>
      <c r="K96" s="41"/>
      <c r="L96" s="44"/>
      <c r="M96" s="45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62">
        <v>90</v>
      </c>
      <c r="B97" s="66"/>
      <c r="C97" s="67"/>
      <c r="D97" s="65"/>
      <c r="E97" s="41"/>
      <c r="F97" s="42"/>
      <c r="G97" s="41"/>
      <c r="H97" s="41"/>
      <c r="I97" s="24"/>
      <c r="J97" s="43"/>
      <c r="K97" s="41"/>
      <c r="L97" s="44"/>
      <c r="M97" s="45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62">
        <v>91</v>
      </c>
      <c r="B98" s="66"/>
      <c r="C98" s="67"/>
      <c r="D98" s="65"/>
      <c r="E98" s="41"/>
      <c r="F98" s="42"/>
      <c r="G98" s="41"/>
      <c r="H98" s="41"/>
      <c r="I98" s="24"/>
      <c r="J98" s="43"/>
      <c r="K98" s="41"/>
      <c r="L98" s="44"/>
      <c r="M98" s="45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62">
        <v>92</v>
      </c>
      <c r="B99" s="66"/>
      <c r="C99" s="67"/>
      <c r="D99" s="65"/>
      <c r="E99" s="41"/>
      <c r="F99" s="42"/>
      <c r="G99" s="41"/>
      <c r="H99" s="41"/>
      <c r="I99" s="24"/>
      <c r="J99" s="43"/>
      <c r="K99" s="41"/>
      <c r="L99" s="44"/>
      <c r="M99" s="45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62">
        <v>93</v>
      </c>
      <c r="B100" s="66"/>
      <c r="C100" s="67"/>
      <c r="D100" s="65"/>
      <c r="E100" s="41"/>
      <c r="F100" s="42"/>
      <c r="G100" s="41"/>
      <c r="H100" s="41"/>
      <c r="I100" s="22"/>
      <c r="J100" s="43"/>
      <c r="K100" s="41"/>
      <c r="L100" s="44"/>
      <c r="M100" s="45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62">
        <v>94</v>
      </c>
      <c r="B101" s="66"/>
      <c r="C101" s="67"/>
      <c r="D101" s="65"/>
      <c r="E101" s="41"/>
      <c r="F101" s="42"/>
      <c r="G101" s="41"/>
      <c r="H101" s="41"/>
      <c r="I101" s="24"/>
      <c r="J101" s="43"/>
      <c r="K101" s="41"/>
      <c r="L101" s="44"/>
      <c r="M101" s="45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62">
        <v>95</v>
      </c>
      <c r="B102" s="66"/>
      <c r="C102" s="67"/>
      <c r="D102" s="65"/>
      <c r="E102" s="41"/>
      <c r="F102" s="42"/>
      <c r="G102" s="41"/>
      <c r="H102" s="41"/>
      <c r="I102" s="24"/>
      <c r="J102" s="43"/>
      <c r="K102" s="41"/>
      <c r="L102" s="44"/>
      <c r="M102" s="45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62">
        <v>96</v>
      </c>
      <c r="B103" s="66"/>
      <c r="C103" s="67"/>
      <c r="D103" s="65"/>
      <c r="E103" s="41"/>
      <c r="F103" s="42"/>
      <c r="G103" s="41"/>
      <c r="H103" s="41"/>
      <c r="I103" s="24"/>
      <c r="J103" s="43"/>
      <c r="K103" s="41"/>
      <c r="L103" s="44"/>
      <c r="M103" s="45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62">
        <v>97</v>
      </c>
      <c r="B104" s="66"/>
      <c r="C104" s="67"/>
      <c r="D104" s="65"/>
      <c r="E104" s="41"/>
      <c r="F104" s="42"/>
      <c r="G104" s="41"/>
      <c r="H104" s="41"/>
      <c r="I104" s="24"/>
      <c r="J104" s="43"/>
      <c r="K104" s="41"/>
      <c r="L104" s="44"/>
      <c r="M104" s="45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62">
        <v>98</v>
      </c>
      <c r="B105" s="66"/>
      <c r="C105" s="67"/>
      <c r="D105" s="65"/>
      <c r="E105" s="41"/>
      <c r="F105" s="42"/>
      <c r="G105" s="41"/>
      <c r="H105" s="41"/>
      <c r="I105" s="24"/>
      <c r="J105" s="43"/>
      <c r="K105" s="41"/>
      <c r="L105" s="44"/>
      <c r="M105" s="45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62">
        <v>99</v>
      </c>
      <c r="B106" s="66"/>
      <c r="C106" s="67"/>
      <c r="D106" s="65"/>
      <c r="E106" s="41"/>
      <c r="F106" s="42"/>
      <c r="G106" s="41"/>
      <c r="H106" s="41"/>
      <c r="I106" s="24"/>
      <c r="J106" s="43"/>
      <c r="K106" s="41"/>
      <c r="L106" s="44"/>
      <c r="M106" s="45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62">
        <v>100</v>
      </c>
      <c r="B107" s="66"/>
      <c r="C107" s="67"/>
      <c r="D107" s="65"/>
      <c r="E107" s="41"/>
      <c r="F107" s="42"/>
      <c r="G107" s="41"/>
      <c r="H107" s="41"/>
      <c r="I107" s="24"/>
      <c r="J107" s="43"/>
      <c r="K107" s="41"/>
      <c r="L107" s="44"/>
      <c r="M107" s="45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62">
        <v>101</v>
      </c>
      <c r="B108" s="66"/>
      <c r="C108" s="67"/>
      <c r="D108" s="65"/>
      <c r="E108" s="41"/>
      <c r="F108" s="42"/>
      <c r="G108" s="41"/>
      <c r="H108" s="41"/>
      <c r="I108" s="24"/>
      <c r="J108" s="43"/>
      <c r="K108" s="41"/>
      <c r="L108" s="44"/>
      <c r="M108" s="45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62">
        <v>102</v>
      </c>
      <c r="B109" s="66"/>
      <c r="C109" s="67"/>
      <c r="D109" s="65"/>
      <c r="E109" s="41"/>
      <c r="F109" s="42"/>
      <c r="G109" s="41"/>
      <c r="H109" s="41"/>
      <c r="I109" s="22"/>
      <c r="J109" s="43"/>
      <c r="K109" s="41"/>
      <c r="L109" s="44"/>
      <c r="M109" s="45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62">
        <v>103</v>
      </c>
      <c r="B110" s="66"/>
      <c r="C110" s="67"/>
      <c r="D110" s="65"/>
      <c r="E110" s="41"/>
      <c r="F110" s="42"/>
      <c r="G110" s="41"/>
      <c r="H110" s="41"/>
      <c r="I110" s="24"/>
      <c r="J110" s="43"/>
      <c r="K110" s="41"/>
      <c r="L110" s="44"/>
      <c r="M110" s="45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62">
        <v>104</v>
      </c>
      <c r="B111" s="66"/>
      <c r="C111" s="67"/>
      <c r="D111" s="65"/>
      <c r="E111" s="41"/>
      <c r="F111" s="42"/>
      <c r="G111" s="41"/>
      <c r="H111" s="41"/>
      <c r="I111" s="24"/>
      <c r="J111" s="43"/>
      <c r="K111" s="41"/>
      <c r="L111" s="44"/>
      <c r="M111" s="45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62">
        <v>105</v>
      </c>
      <c r="B112" s="66"/>
      <c r="C112" s="67"/>
      <c r="D112" s="65"/>
      <c r="E112" s="41"/>
      <c r="F112" s="42"/>
      <c r="G112" s="41"/>
      <c r="H112" s="41"/>
      <c r="I112" s="24"/>
      <c r="J112" s="43"/>
      <c r="K112" s="41"/>
      <c r="L112" s="75"/>
      <c r="M112" s="45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62">
        <v>106</v>
      </c>
      <c r="B113" s="66"/>
      <c r="C113" s="67"/>
      <c r="D113" s="65"/>
      <c r="E113" s="41"/>
      <c r="F113" s="42"/>
      <c r="G113" s="41"/>
      <c r="H113" s="41"/>
      <c r="I113" s="24"/>
      <c r="J113" s="43"/>
      <c r="K113" s="41"/>
      <c r="L113" s="44"/>
      <c r="M113" s="45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62">
        <v>107</v>
      </c>
      <c r="B114" s="66"/>
      <c r="C114" s="67"/>
      <c r="D114" s="65"/>
      <c r="E114" s="41"/>
      <c r="F114" s="42"/>
      <c r="G114" s="41"/>
      <c r="H114" s="41"/>
      <c r="I114" s="22"/>
      <c r="J114" s="43"/>
      <c r="K114" s="41"/>
      <c r="L114" s="44"/>
      <c r="M114" s="45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62">
        <v>108</v>
      </c>
      <c r="B115" s="66"/>
      <c r="C115" s="67"/>
      <c r="D115" s="65"/>
      <c r="E115" s="41"/>
      <c r="F115" s="42"/>
      <c r="G115" s="41"/>
      <c r="H115" s="41"/>
      <c r="I115" s="22"/>
      <c r="J115" s="43"/>
      <c r="K115" s="41"/>
      <c r="L115" s="44"/>
      <c r="M115" s="45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62">
        <v>109</v>
      </c>
      <c r="B116" s="66"/>
      <c r="C116" s="67"/>
      <c r="D116" s="65"/>
      <c r="E116" s="41"/>
      <c r="F116" s="42"/>
      <c r="G116" s="41"/>
      <c r="H116" s="41"/>
      <c r="I116" s="22"/>
      <c r="J116" s="77"/>
      <c r="K116" s="41"/>
      <c r="L116" s="44"/>
      <c r="M116" s="45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62">
        <v>110</v>
      </c>
      <c r="B117" s="66"/>
      <c r="C117" s="67"/>
      <c r="D117" s="65"/>
      <c r="E117" s="41"/>
      <c r="F117" s="42"/>
      <c r="G117" s="41"/>
      <c r="H117" s="41"/>
      <c r="I117" s="22"/>
      <c r="J117" s="43"/>
      <c r="K117" s="41"/>
      <c r="L117" s="44"/>
      <c r="M117" s="45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62">
        <v>111</v>
      </c>
      <c r="B118" s="66"/>
      <c r="C118" s="67"/>
      <c r="D118" s="65"/>
      <c r="E118" s="41"/>
      <c r="F118" s="42"/>
      <c r="G118" s="41"/>
      <c r="H118" s="41"/>
      <c r="I118" s="24"/>
      <c r="J118" s="43"/>
      <c r="K118" s="41"/>
      <c r="L118" s="44"/>
      <c r="M118" s="45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62">
        <v>112</v>
      </c>
      <c r="B119" s="66"/>
      <c r="C119" s="67"/>
      <c r="D119" s="65"/>
      <c r="E119" s="41"/>
      <c r="F119" s="42"/>
      <c r="G119" s="41"/>
      <c r="H119" s="41"/>
      <c r="I119" s="24"/>
      <c r="J119" s="43"/>
      <c r="K119" s="41"/>
      <c r="L119" s="44"/>
      <c r="M119" s="45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62">
        <v>113</v>
      </c>
      <c r="B120" s="66"/>
      <c r="C120" s="67"/>
      <c r="D120" s="65"/>
      <c r="E120" s="79"/>
      <c r="F120" s="42"/>
      <c r="G120" s="41"/>
      <c r="H120" s="41"/>
      <c r="I120" s="24"/>
      <c r="J120" s="43"/>
      <c r="K120" s="41"/>
      <c r="L120" s="44"/>
      <c r="M120" s="45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62">
        <v>114</v>
      </c>
      <c r="B121" s="66"/>
      <c r="C121" s="67"/>
      <c r="D121" s="65"/>
      <c r="E121" s="41"/>
      <c r="F121" s="42"/>
      <c r="G121" s="41"/>
      <c r="H121" s="41"/>
      <c r="I121" s="24"/>
      <c r="J121" s="43"/>
      <c r="K121" s="41"/>
      <c r="L121" s="44"/>
      <c r="M121" s="45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62">
        <v>115</v>
      </c>
      <c r="B122" s="66"/>
      <c r="C122" s="67"/>
      <c r="D122" s="65"/>
      <c r="E122" s="41"/>
      <c r="F122" s="42"/>
      <c r="G122" s="41"/>
      <c r="H122" s="41"/>
      <c r="I122" s="22"/>
      <c r="J122" s="43"/>
      <c r="K122" s="41"/>
      <c r="L122" s="44"/>
      <c r="M122" s="45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62">
        <v>116</v>
      </c>
      <c r="B123" s="66"/>
      <c r="C123" s="67"/>
      <c r="D123" s="65"/>
      <c r="E123" s="41"/>
      <c r="F123" s="42"/>
      <c r="G123" s="41"/>
      <c r="H123" s="41"/>
      <c r="I123" s="24"/>
      <c r="J123" s="43"/>
      <c r="K123" s="41"/>
      <c r="L123" s="44"/>
      <c r="M123" s="45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62">
        <v>117</v>
      </c>
      <c r="B124" s="66"/>
      <c r="C124" s="67"/>
      <c r="D124" s="65"/>
      <c r="E124" s="41"/>
      <c r="F124" s="42"/>
      <c r="G124" s="41"/>
      <c r="H124" s="41"/>
      <c r="I124" s="22"/>
      <c r="J124" s="43"/>
      <c r="K124" s="41"/>
      <c r="L124" s="44"/>
      <c r="M124" s="45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62">
        <v>118</v>
      </c>
      <c r="B125" s="66"/>
      <c r="C125" s="67"/>
      <c r="D125" s="65"/>
      <c r="E125" s="41"/>
      <c r="F125" s="42"/>
      <c r="G125" s="41"/>
      <c r="H125" s="41"/>
      <c r="I125" s="24"/>
      <c r="J125" s="43"/>
      <c r="K125" s="41"/>
      <c r="L125" s="44"/>
      <c r="M125" s="45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62">
        <v>119</v>
      </c>
      <c r="B126" s="66"/>
      <c r="C126" s="67"/>
      <c r="D126" s="65"/>
      <c r="E126" s="41"/>
      <c r="F126" s="42"/>
      <c r="G126" s="41"/>
      <c r="H126" s="41"/>
      <c r="I126" s="24"/>
      <c r="J126" s="43"/>
      <c r="K126" s="41"/>
      <c r="L126" s="44"/>
      <c r="M126" s="45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62">
        <v>120</v>
      </c>
      <c r="B127" s="66"/>
      <c r="C127" s="67"/>
      <c r="D127" s="65"/>
      <c r="E127" s="41"/>
      <c r="F127" s="42"/>
      <c r="G127" s="41"/>
      <c r="H127" s="41"/>
      <c r="I127" s="24"/>
      <c r="J127" s="43"/>
      <c r="K127" s="41"/>
      <c r="L127" s="44"/>
      <c r="M127" s="45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62">
        <v>121</v>
      </c>
      <c r="B128" s="66"/>
      <c r="C128" s="67"/>
      <c r="D128" s="65"/>
      <c r="E128" s="41"/>
      <c r="F128" s="42"/>
      <c r="G128" s="41"/>
      <c r="H128" s="41"/>
      <c r="I128" s="24"/>
      <c r="J128" s="43"/>
      <c r="K128" s="41"/>
      <c r="L128" s="44"/>
      <c r="M128" s="45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62">
        <v>122</v>
      </c>
      <c r="B129" s="66"/>
      <c r="C129" s="67"/>
      <c r="D129" s="65"/>
      <c r="E129" s="41"/>
      <c r="F129" s="42"/>
      <c r="G129" s="41"/>
      <c r="H129" s="41"/>
      <c r="I129" s="24"/>
      <c r="J129" s="43"/>
      <c r="K129" s="41"/>
      <c r="L129" s="44"/>
      <c r="M129" s="45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62">
        <v>123</v>
      </c>
      <c r="B130" s="66"/>
      <c r="C130" s="67"/>
      <c r="D130" s="65"/>
      <c r="E130" s="41"/>
      <c r="F130" s="42"/>
      <c r="G130" s="41"/>
      <c r="H130" s="41"/>
      <c r="I130" s="24"/>
      <c r="J130" s="43"/>
      <c r="K130" s="41"/>
      <c r="L130" s="44"/>
      <c r="M130" s="45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62">
        <v>124</v>
      </c>
      <c r="B131" s="66"/>
      <c r="C131" s="67"/>
      <c r="D131" s="65"/>
      <c r="E131" s="41"/>
      <c r="F131" s="42"/>
      <c r="G131" s="41"/>
      <c r="H131" s="41"/>
      <c r="I131" s="24"/>
      <c r="J131" s="43"/>
      <c r="K131" s="41"/>
      <c r="L131" s="44"/>
      <c r="M131" s="45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62">
        <v>125</v>
      </c>
      <c r="B132" s="66"/>
      <c r="C132" s="67"/>
      <c r="D132" s="65"/>
      <c r="E132" s="41"/>
      <c r="F132" s="42"/>
      <c r="G132" s="41"/>
      <c r="H132" s="41"/>
      <c r="I132" s="24"/>
      <c r="J132" s="43"/>
      <c r="K132" s="41"/>
      <c r="L132" s="44"/>
      <c r="M132" s="45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62">
        <v>126</v>
      </c>
      <c r="B133" s="66"/>
      <c r="C133" s="67"/>
      <c r="D133" s="65"/>
      <c r="E133" s="41"/>
      <c r="F133" s="42"/>
      <c r="G133" s="41"/>
      <c r="H133" s="41"/>
      <c r="I133" s="24"/>
      <c r="J133" s="43"/>
      <c r="K133" s="41"/>
      <c r="L133" s="44"/>
      <c r="M133" s="45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62">
        <v>127</v>
      </c>
      <c r="B134" s="66"/>
      <c r="C134" s="67"/>
      <c r="D134" s="65"/>
      <c r="E134" s="41"/>
      <c r="F134" s="42"/>
      <c r="G134" s="41"/>
      <c r="H134" s="41"/>
      <c r="I134" s="22"/>
      <c r="J134" s="43"/>
      <c r="K134" s="41"/>
      <c r="L134" s="44"/>
      <c r="M134" s="45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62">
        <v>128</v>
      </c>
      <c r="B135" s="66"/>
      <c r="C135" s="67"/>
      <c r="D135" s="65"/>
      <c r="E135" s="41"/>
      <c r="F135" s="42"/>
      <c r="G135" s="41"/>
      <c r="H135" s="41"/>
      <c r="I135" s="24"/>
      <c r="J135" s="43"/>
      <c r="K135" s="41"/>
      <c r="L135" s="44"/>
      <c r="M135" s="45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62">
        <v>129</v>
      </c>
      <c r="B136" s="66"/>
      <c r="C136" s="67"/>
      <c r="D136" s="65"/>
      <c r="E136" s="41"/>
      <c r="F136" s="42"/>
      <c r="G136" s="41"/>
      <c r="H136" s="41"/>
      <c r="I136" s="24"/>
      <c r="J136" s="43"/>
      <c r="K136" s="41"/>
      <c r="L136" s="44"/>
      <c r="M136" s="45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62">
        <v>130</v>
      </c>
      <c r="B137" s="66"/>
      <c r="C137" s="67"/>
      <c r="D137" s="65"/>
      <c r="E137" s="41"/>
      <c r="F137" s="42"/>
      <c r="G137" s="41"/>
      <c r="H137" s="41"/>
      <c r="I137" s="24"/>
      <c r="J137" s="43"/>
      <c r="K137" s="41"/>
      <c r="L137" s="44"/>
      <c r="M137" s="45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62">
        <v>131</v>
      </c>
      <c r="B138" s="66"/>
      <c r="C138" s="67"/>
      <c r="D138" s="65"/>
      <c r="E138" s="41"/>
      <c r="F138" s="42"/>
      <c r="G138" s="41"/>
      <c r="H138" s="41"/>
      <c r="I138" s="24"/>
      <c r="J138" s="43"/>
      <c r="K138" s="41"/>
      <c r="L138" s="44"/>
      <c r="M138" s="45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62">
        <v>132</v>
      </c>
      <c r="B139" s="66"/>
      <c r="C139" s="67"/>
      <c r="D139" s="65"/>
      <c r="E139" s="41"/>
      <c r="F139" s="42"/>
      <c r="G139" s="41"/>
      <c r="H139" s="41"/>
      <c r="I139" s="24"/>
      <c r="J139" s="43"/>
      <c r="K139" s="41"/>
      <c r="L139" s="44"/>
      <c r="M139" s="45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62">
        <v>133</v>
      </c>
      <c r="B140" s="66"/>
      <c r="C140" s="67"/>
      <c r="D140" s="65"/>
      <c r="E140" s="41"/>
      <c r="F140" s="42"/>
      <c r="G140" s="41"/>
      <c r="H140" s="41"/>
      <c r="I140" s="24"/>
      <c r="J140" s="43"/>
      <c r="K140" s="43"/>
      <c r="L140" s="75"/>
      <c r="M140" s="45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62">
        <v>134</v>
      </c>
      <c r="B141" s="66"/>
      <c r="C141" s="67"/>
      <c r="D141" s="65"/>
      <c r="E141" s="41"/>
      <c r="F141" s="42"/>
      <c r="G141" s="41"/>
      <c r="H141" s="41"/>
      <c r="I141" s="24"/>
      <c r="J141" s="43"/>
      <c r="K141" s="43"/>
      <c r="L141" s="44"/>
      <c r="M141" s="45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62">
        <v>135</v>
      </c>
      <c r="B142" s="66"/>
      <c r="C142" s="67"/>
      <c r="D142" s="65"/>
      <c r="E142" s="41"/>
      <c r="F142" s="42"/>
      <c r="G142" s="41"/>
      <c r="H142" s="41"/>
      <c r="I142" s="24"/>
      <c r="J142" s="43"/>
      <c r="K142" s="41"/>
      <c r="L142" s="44"/>
      <c r="M142" s="45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62">
        <v>136</v>
      </c>
      <c r="B143" s="66"/>
      <c r="C143" s="67"/>
      <c r="D143" s="65"/>
      <c r="E143" s="41"/>
      <c r="F143" s="42"/>
      <c r="G143" s="41"/>
      <c r="H143" s="41"/>
      <c r="I143" s="24"/>
      <c r="J143" s="43"/>
      <c r="K143" s="41"/>
      <c r="L143" s="44"/>
      <c r="M143" s="45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62">
        <v>137</v>
      </c>
      <c r="B144" s="66"/>
      <c r="C144" s="67"/>
      <c r="D144" s="65"/>
      <c r="E144" s="41"/>
      <c r="F144" s="42"/>
      <c r="G144" s="41"/>
      <c r="H144" s="41"/>
      <c r="I144" s="24"/>
      <c r="J144" s="43"/>
      <c r="K144" s="41"/>
      <c r="L144" s="44"/>
      <c r="M144" s="45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62">
        <v>138</v>
      </c>
      <c r="B145" s="66"/>
      <c r="C145" s="67"/>
      <c r="D145" s="65"/>
      <c r="E145" s="41"/>
      <c r="F145" s="42"/>
      <c r="G145" s="41"/>
      <c r="H145" s="41"/>
      <c r="I145" s="24"/>
      <c r="J145" s="43"/>
      <c r="K145" s="41"/>
      <c r="L145" s="44"/>
      <c r="M145" s="45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.5" customHeight="1">
      <c r="A146" s="62">
        <v>139</v>
      </c>
      <c r="B146" s="66"/>
      <c r="C146" s="67"/>
      <c r="D146" s="65"/>
      <c r="E146" s="41"/>
      <c r="F146" s="42"/>
      <c r="G146" s="41"/>
      <c r="H146" s="41"/>
      <c r="I146" s="24"/>
      <c r="J146" s="43"/>
      <c r="K146" s="41"/>
      <c r="L146" s="44"/>
      <c r="M146" s="45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.5" customHeight="1">
      <c r="A147" s="62">
        <v>140</v>
      </c>
      <c r="B147" s="66"/>
      <c r="C147" s="67"/>
      <c r="D147" s="65"/>
      <c r="E147" s="41"/>
      <c r="F147" s="42"/>
      <c r="G147" s="41"/>
      <c r="H147" s="41"/>
      <c r="I147" s="24"/>
      <c r="J147" s="43"/>
      <c r="K147" s="41"/>
      <c r="L147" s="44"/>
      <c r="M147" s="45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.5" customHeight="1">
      <c r="A148" s="62">
        <v>141</v>
      </c>
      <c r="B148" s="66"/>
      <c r="C148" s="67"/>
      <c r="D148" s="65"/>
      <c r="E148" s="41"/>
      <c r="F148" s="42"/>
      <c r="G148" s="41"/>
      <c r="H148" s="41"/>
      <c r="I148" s="24"/>
      <c r="J148" s="43"/>
      <c r="K148" s="41"/>
      <c r="L148" s="44"/>
      <c r="M148" s="45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62">
        <v>142</v>
      </c>
      <c r="B149" s="66"/>
      <c r="C149" s="67"/>
      <c r="D149" s="65"/>
      <c r="E149" s="41"/>
      <c r="F149" s="42"/>
      <c r="G149" s="41"/>
      <c r="H149" s="41"/>
      <c r="I149" s="24"/>
      <c r="J149" s="43"/>
      <c r="K149" s="41"/>
      <c r="L149" s="44"/>
      <c r="M149" s="45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.5" customHeight="1">
      <c r="A150" s="62">
        <v>143</v>
      </c>
      <c r="B150" s="66"/>
      <c r="C150" s="67"/>
      <c r="D150" s="65"/>
      <c r="E150" s="41"/>
      <c r="F150" s="42"/>
      <c r="G150" s="41"/>
      <c r="H150" s="41"/>
      <c r="I150" s="24"/>
      <c r="J150" s="43"/>
      <c r="K150" s="41"/>
      <c r="L150" s="44"/>
      <c r="M150" s="45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.5" customHeight="1">
      <c r="A151" s="62">
        <v>144</v>
      </c>
      <c r="B151" s="66"/>
      <c r="C151" s="67"/>
      <c r="D151" s="65"/>
      <c r="E151" s="41"/>
      <c r="F151" s="42"/>
      <c r="G151" s="41"/>
      <c r="H151" s="41"/>
      <c r="I151" s="24"/>
      <c r="J151" s="43"/>
      <c r="K151" s="41"/>
      <c r="L151" s="44"/>
      <c r="M151" s="45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.5" customHeight="1">
      <c r="A152" s="62">
        <v>145</v>
      </c>
      <c r="B152" s="66"/>
      <c r="C152" s="67"/>
      <c r="D152" s="65"/>
      <c r="E152" s="41"/>
      <c r="F152" s="42"/>
      <c r="G152" s="41"/>
      <c r="H152" s="41"/>
      <c r="I152" s="24"/>
      <c r="J152" s="43"/>
      <c r="K152" s="41"/>
      <c r="L152" s="44"/>
      <c r="M152" s="45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.5" customHeight="1">
      <c r="A153" s="62">
        <v>146</v>
      </c>
      <c r="B153" s="66"/>
      <c r="C153" s="67"/>
      <c r="D153" s="65"/>
      <c r="E153" s="41"/>
      <c r="F153" s="42"/>
      <c r="G153" s="41"/>
      <c r="H153" s="41"/>
      <c r="I153" s="24"/>
      <c r="J153" s="43"/>
      <c r="K153" s="41"/>
      <c r="L153" s="44"/>
      <c r="M153" s="45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62">
        <v>147</v>
      </c>
      <c r="B154" s="66"/>
      <c r="C154" s="67"/>
      <c r="D154" s="65"/>
      <c r="E154" s="41"/>
      <c r="F154" s="42"/>
      <c r="G154" s="41"/>
      <c r="H154" s="41"/>
      <c r="I154" s="24"/>
      <c r="J154" s="43"/>
      <c r="K154" s="41"/>
      <c r="L154" s="44"/>
      <c r="M154" s="45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62">
        <v>148</v>
      </c>
      <c r="B155" s="66"/>
      <c r="C155" s="67"/>
      <c r="D155" s="65"/>
      <c r="E155" s="41"/>
      <c r="F155" s="42"/>
      <c r="G155" s="41"/>
      <c r="H155" s="41"/>
      <c r="I155" s="22"/>
      <c r="J155" s="43"/>
      <c r="K155" s="41"/>
      <c r="L155" s="44"/>
      <c r="M155" s="45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62">
        <v>149</v>
      </c>
      <c r="B156" s="66"/>
      <c r="C156" s="67"/>
      <c r="D156" s="65"/>
      <c r="E156" s="41"/>
      <c r="F156" s="42"/>
      <c r="G156" s="41"/>
      <c r="H156" s="41"/>
      <c r="I156" s="24"/>
      <c r="J156" s="43"/>
      <c r="K156" s="41"/>
      <c r="L156" s="44"/>
      <c r="M156" s="45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62">
        <v>150</v>
      </c>
      <c r="B157" s="66"/>
      <c r="C157" s="67"/>
      <c r="D157" s="65"/>
      <c r="E157" s="41"/>
      <c r="F157" s="42"/>
      <c r="G157" s="41"/>
      <c r="H157" s="41"/>
      <c r="I157" s="24"/>
      <c r="J157" s="43"/>
      <c r="K157" s="41"/>
      <c r="L157" s="44"/>
      <c r="M157" s="45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62">
        <v>151</v>
      </c>
      <c r="B158" s="66"/>
      <c r="C158" s="67"/>
      <c r="D158" s="65"/>
      <c r="E158" s="81"/>
      <c r="F158" s="42"/>
      <c r="G158" s="81"/>
      <c r="H158" s="81"/>
      <c r="I158" s="76"/>
      <c r="J158" s="81"/>
      <c r="K158" s="81"/>
      <c r="L158" s="44"/>
      <c r="M158" s="45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62">
        <v>152</v>
      </c>
      <c r="B159" s="66"/>
      <c r="C159" s="67"/>
      <c r="D159" s="65"/>
      <c r="E159" s="41"/>
      <c r="F159" s="42"/>
      <c r="G159" s="41"/>
      <c r="H159" s="41"/>
      <c r="I159" s="24"/>
      <c r="J159" s="43"/>
      <c r="K159" s="41"/>
      <c r="L159" s="44"/>
      <c r="M159" s="45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62">
        <v>153</v>
      </c>
      <c r="B160" s="66"/>
      <c r="C160" s="67"/>
      <c r="D160" s="65"/>
      <c r="E160" s="41"/>
      <c r="F160" s="42"/>
      <c r="G160" s="41"/>
      <c r="H160" s="41"/>
      <c r="I160" s="24"/>
      <c r="J160" s="43"/>
      <c r="K160" s="41"/>
      <c r="L160" s="44"/>
      <c r="M160" s="45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62">
        <v>154</v>
      </c>
      <c r="B161" s="66"/>
      <c r="C161" s="67"/>
      <c r="D161" s="65"/>
      <c r="E161" s="41"/>
      <c r="F161" s="42"/>
      <c r="G161" s="41"/>
      <c r="H161" s="41"/>
      <c r="I161" s="24"/>
      <c r="J161" s="43"/>
      <c r="K161" s="41"/>
      <c r="L161" s="44"/>
      <c r="M161" s="45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62">
        <v>155</v>
      </c>
      <c r="B162" s="66"/>
      <c r="C162" s="67"/>
      <c r="D162" s="65"/>
      <c r="E162" s="41"/>
      <c r="F162" s="42"/>
      <c r="G162" s="41"/>
      <c r="H162" s="41"/>
      <c r="I162" s="24"/>
      <c r="J162" s="43"/>
      <c r="K162" s="41"/>
      <c r="L162" s="44"/>
      <c r="M162" s="45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62">
        <v>156</v>
      </c>
      <c r="B163" s="66"/>
      <c r="C163" s="67"/>
      <c r="D163" s="65"/>
      <c r="E163" s="41"/>
      <c r="F163" s="42"/>
      <c r="G163" s="41"/>
      <c r="H163" s="41"/>
      <c r="I163" s="24"/>
      <c r="J163" s="43"/>
      <c r="K163" s="41"/>
      <c r="L163" s="44"/>
      <c r="M163" s="45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62">
        <v>157</v>
      </c>
      <c r="B164" s="66"/>
      <c r="C164" s="67"/>
      <c r="D164" s="65"/>
      <c r="E164" s="41"/>
      <c r="F164" s="42"/>
      <c r="G164" s="41"/>
      <c r="H164" s="41"/>
      <c r="I164" s="24"/>
      <c r="J164" s="43"/>
      <c r="K164" s="41"/>
      <c r="L164" s="44"/>
      <c r="M164" s="45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62">
        <v>158</v>
      </c>
      <c r="B165" s="66"/>
      <c r="C165" s="67"/>
      <c r="D165" s="65"/>
      <c r="E165" s="41"/>
      <c r="F165" s="42"/>
      <c r="G165" s="41"/>
      <c r="H165" s="41"/>
      <c r="I165" s="22"/>
      <c r="J165" s="43"/>
      <c r="K165" s="41"/>
      <c r="L165" s="44"/>
      <c r="M165" s="45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62">
        <v>159</v>
      </c>
      <c r="B166" s="66"/>
      <c r="C166" s="67"/>
      <c r="D166" s="65"/>
      <c r="E166" s="41"/>
      <c r="F166" s="42"/>
      <c r="G166" s="41"/>
      <c r="H166" s="41"/>
      <c r="I166" s="24"/>
      <c r="J166" s="43"/>
      <c r="K166" s="41"/>
      <c r="L166" s="44"/>
      <c r="M166" s="45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62">
        <v>160</v>
      </c>
      <c r="B167" s="66"/>
      <c r="C167" s="67"/>
      <c r="D167" s="65"/>
      <c r="E167" s="41"/>
      <c r="F167" s="42"/>
      <c r="G167" s="41"/>
      <c r="H167" s="41"/>
      <c r="I167" s="24"/>
      <c r="J167" s="43"/>
      <c r="K167" s="41"/>
      <c r="L167" s="44"/>
      <c r="M167" s="45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62">
        <v>161</v>
      </c>
      <c r="B168" s="66"/>
      <c r="C168" s="67"/>
      <c r="D168" s="65"/>
      <c r="E168" s="41"/>
      <c r="F168" s="42"/>
      <c r="G168" s="41"/>
      <c r="H168" s="41"/>
      <c r="I168" s="24"/>
      <c r="J168" s="43"/>
      <c r="K168" s="41"/>
      <c r="L168" s="44"/>
      <c r="M168" s="45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62">
        <v>162</v>
      </c>
      <c r="B169" s="66"/>
      <c r="C169" s="67"/>
      <c r="D169" s="65"/>
      <c r="E169" s="41"/>
      <c r="F169" s="42"/>
      <c r="G169" s="41"/>
      <c r="H169" s="41"/>
      <c r="I169" s="24"/>
      <c r="J169" s="43"/>
      <c r="K169" s="41"/>
      <c r="L169" s="44"/>
      <c r="M169" s="45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62">
        <v>163</v>
      </c>
      <c r="B170" s="66"/>
      <c r="C170" s="67"/>
      <c r="D170" s="65"/>
      <c r="E170" s="41"/>
      <c r="F170" s="42"/>
      <c r="G170" s="41"/>
      <c r="H170" s="41"/>
      <c r="I170" s="24"/>
      <c r="J170" s="43"/>
      <c r="K170" s="41"/>
      <c r="L170" s="44"/>
      <c r="M170" s="45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62">
        <v>164</v>
      </c>
      <c r="B171" s="66"/>
      <c r="C171" s="67"/>
      <c r="D171" s="65"/>
      <c r="E171" s="41"/>
      <c r="F171" s="42"/>
      <c r="G171" s="41"/>
      <c r="H171" s="41"/>
      <c r="I171" s="24"/>
      <c r="J171" s="43"/>
      <c r="K171" s="41"/>
      <c r="L171" s="44"/>
      <c r="M171" s="45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62">
        <v>165</v>
      </c>
      <c r="B172" s="66"/>
      <c r="C172" s="67"/>
      <c r="D172" s="65"/>
      <c r="E172" s="41"/>
      <c r="F172" s="42"/>
      <c r="G172" s="41"/>
      <c r="H172" s="41"/>
      <c r="I172" s="24"/>
      <c r="J172" s="43"/>
      <c r="K172" s="41"/>
      <c r="L172" s="44"/>
      <c r="M172" s="45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62">
        <v>166</v>
      </c>
      <c r="B173" s="66"/>
      <c r="C173" s="67"/>
      <c r="D173" s="65"/>
      <c r="E173" s="41"/>
      <c r="F173" s="42"/>
      <c r="G173" s="41"/>
      <c r="H173" s="41"/>
      <c r="I173" s="24"/>
      <c r="J173" s="43"/>
      <c r="K173" s="41"/>
      <c r="L173" s="44"/>
      <c r="M173" s="45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62">
        <v>167</v>
      </c>
      <c r="B174" s="66"/>
      <c r="C174" s="67"/>
      <c r="D174" s="65"/>
      <c r="E174" s="41"/>
      <c r="F174" s="42"/>
      <c r="G174" s="41"/>
      <c r="H174" s="41"/>
      <c r="I174" s="24"/>
      <c r="J174" s="43"/>
      <c r="K174" s="41"/>
      <c r="L174" s="44"/>
      <c r="M174" s="45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62">
        <v>168</v>
      </c>
      <c r="B175" s="66"/>
      <c r="C175" s="67"/>
      <c r="D175" s="65"/>
      <c r="E175" s="41"/>
      <c r="F175" s="42"/>
      <c r="G175" s="41"/>
      <c r="H175" s="41"/>
      <c r="I175" s="24"/>
      <c r="J175" s="43"/>
      <c r="K175" s="41"/>
      <c r="L175" s="44"/>
      <c r="M175" s="45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82">
        <v>169</v>
      </c>
      <c r="B176" s="83"/>
      <c r="C176" s="84"/>
      <c r="D176" s="85"/>
      <c r="E176" s="86"/>
      <c r="F176" s="87"/>
      <c r="G176" s="86"/>
      <c r="H176" s="86"/>
      <c r="I176" s="88"/>
      <c r="J176" s="89"/>
      <c r="K176" s="86"/>
      <c r="L176" s="90"/>
      <c r="M176" s="91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92"/>
      <c r="B177" s="93"/>
      <c r="C177" s="94"/>
      <c r="D177" s="95"/>
      <c r="E177" s="2"/>
      <c r="F177" s="2"/>
      <c r="G177" s="2"/>
      <c r="H177" s="2"/>
      <c r="I177" s="2"/>
      <c r="J177" s="2"/>
      <c r="K177" s="2"/>
      <c r="L177" s="2"/>
      <c r="M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4"/>
      <c r="B178" s="2"/>
      <c r="C178" s="7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4"/>
      <c r="B179" s="96" t="s">
        <v>168</v>
      </c>
      <c r="C179" s="97">
        <f>COUNTIF(D50:D91,"L")</f>
        <v>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4"/>
      <c r="B180" s="96" t="s">
        <v>169</v>
      </c>
      <c r="C180" s="97">
        <f>COUNTIF(D50:D91,"P")</f>
        <v>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4"/>
      <c r="B181" s="4" t="s">
        <v>170</v>
      </c>
      <c r="C181" s="7">
        <v>169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4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tabSelected="1" workbookViewId="0">
      <pane ySplit="7" topLeftCell="A40" activePane="bottomLeft" state="frozen"/>
      <selection pane="bottomLeft" activeCell="A3" sqref="A3:AF44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2" width="3.7109375" customWidth="1"/>
    <col min="23" max="28" width="3.7109375" hidden="1" customWidth="1"/>
    <col min="29" max="29" width="6.7109375" customWidth="1"/>
    <col min="30" max="32" width="9.140625" customWidth="1"/>
    <col min="33" max="35" width="0" hidden="1" customWidth="1"/>
    <col min="36" max="45" width="9.140625" customWidth="1"/>
    <col min="46" max="46" width="29" customWidth="1"/>
    <col min="47" max="47" width="9.140625" customWidth="1"/>
  </cols>
  <sheetData>
    <row r="1" spans="1:47" ht="18" customHeight="1">
      <c r="A1" s="291" t="s">
        <v>1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2.75" customHeight="1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5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spans="1:47" ht="12.75" customHeight="1">
      <c r="A3" s="7" t="s">
        <v>4</v>
      </c>
      <c r="B3" s="2"/>
      <c r="C3" s="2"/>
      <c r="D3" s="9" t="s">
        <v>5</v>
      </c>
      <c r="E3" s="9" t="str">
        <f>nama_mapel!J5</f>
        <v>Administrasi Perkantoran</v>
      </c>
      <c r="F3" s="2"/>
      <c r="G3" s="2"/>
      <c r="H3" s="2"/>
      <c r="I3" s="2"/>
      <c r="J3" s="2"/>
      <c r="K3" s="2"/>
      <c r="L3" s="2"/>
      <c r="M3" s="9"/>
      <c r="N3" s="9"/>
      <c r="O3" s="9"/>
      <c r="P3" s="9"/>
      <c r="Q3" s="9"/>
      <c r="R3" s="2"/>
      <c r="S3" s="9" t="s">
        <v>8</v>
      </c>
      <c r="T3" s="2"/>
      <c r="U3" s="9"/>
      <c r="V3" s="9"/>
      <c r="W3" s="2"/>
      <c r="Z3" s="9"/>
      <c r="AA3" s="9"/>
      <c r="AB3" s="9"/>
      <c r="AC3" s="7" t="s">
        <v>9</v>
      </c>
      <c r="AD3" s="9" t="str">
        <f>nama_mapel!J3</f>
        <v xml:space="preserve"> XII / 5</v>
      </c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ht="12.75" customHeight="1">
      <c r="A4" s="7" t="s">
        <v>11</v>
      </c>
      <c r="B4" s="2"/>
      <c r="C4" s="2"/>
      <c r="D4" s="9" t="s">
        <v>5</v>
      </c>
      <c r="E4" s="12" t="str">
        <f>nama_mapel!H4</f>
        <v>2016-2017</v>
      </c>
      <c r="F4" s="2"/>
      <c r="G4" s="2"/>
      <c r="H4" s="2"/>
      <c r="I4" s="2"/>
      <c r="J4" s="2"/>
      <c r="K4" s="2"/>
      <c r="L4" s="2"/>
      <c r="M4" s="9"/>
      <c r="N4" s="9"/>
      <c r="O4" s="9"/>
      <c r="P4" s="9"/>
      <c r="Q4" s="9"/>
      <c r="R4" s="2"/>
      <c r="S4" s="9" t="s">
        <v>12</v>
      </c>
      <c r="T4" s="9"/>
      <c r="U4" s="9"/>
      <c r="V4" s="9"/>
      <c r="W4" s="2"/>
      <c r="Z4" s="9"/>
      <c r="AA4" s="9"/>
      <c r="AB4" s="9"/>
      <c r="AC4" s="7" t="s">
        <v>13</v>
      </c>
      <c r="AD4" s="9" t="str">
        <f>nama_mapel!H7</f>
        <v>Anugerah Sinung Prasetya, S.Pd</v>
      </c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 ht="15.75" customHeight="1">
      <c r="A5" s="15"/>
      <c r="B5" s="17"/>
      <c r="C5" s="17"/>
      <c r="D5" s="17"/>
      <c r="E5" s="17">
        <v>1</v>
      </c>
      <c r="F5" s="17">
        <v>2</v>
      </c>
      <c r="G5" s="17">
        <v>3</v>
      </c>
      <c r="H5" s="17">
        <v>4</v>
      </c>
      <c r="I5" s="17">
        <v>5</v>
      </c>
      <c r="J5" s="17">
        <v>6</v>
      </c>
      <c r="K5" s="17">
        <v>7</v>
      </c>
      <c r="L5" s="17">
        <v>8</v>
      </c>
      <c r="M5" s="17">
        <v>9</v>
      </c>
      <c r="N5" s="17">
        <v>10</v>
      </c>
      <c r="O5" s="17">
        <v>11</v>
      </c>
      <c r="P5" s="17">
        <v>12</v>
      </c>
      <c r="Q5" s="17">
        <v>13</v>
      </c>
      <c r="R5" s="17">
        <v>14</v>
      </c>
      <c r="S5" s="17">
        <v>15</v>
      </c>
      <c r="T5" s="17">
        <v>16</v>
      </c>
      <c r="U5" s="17">
        <v>17</v>
      </c>
      <c r="V5" s="17">
        <v>18</v>
      </c>
      <c r="W5" s="17">
        <v>19</v>
      </c>
      <c r="X5" s="17">
        <v>20</v>
      </c>
      <c r="Y5" s="17">
        <v>21</v>
      </c>
      <c r="Z5" s="17">
        <v>22</v>
      </c>
      <c r="AA5" s="17">
        <v>23</v>
      </c>
      <c r="AB5" s="17">
        <v>24</v>
      </c>
      <c r="AC5" s="17">
        <v>25</v>
      </c>
      <c r="AD5" s="19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</row>
    <row r="6" spans="1:47" ht="13.5" customHeight="1">
      <c r="A6" s="286" t="s">
        <v>6</v>
      </c>
      <c r="B6" s="286" t="s">
        <v>7</v>
      </c>
      <c r="C6" s="288" t="s">
        <v>10</v>
      </c>
      <c r="D6" s="20" t="s">
        <v>20</v>
      </c>
      <c r="E6" s="289" t="s">
        <v>27</v>
      </c>
      <c r="F6" s="290"/>
      <c r="G6" s="290"/>
      <c r="H6" s="290"/>
      <c r="I6" s="271"/>
      <c r="J6" s="289" t="s">
        <v>31</v>
      </c>
      <c r="K6" s="290"/>
      <c r="L6" s="290"/>
      <c r="M6" s="290"/>
      <c r="N6" s="290"/>
      <c r="O6" s="290"/>
      <c r="P6" s="290"/>
      <c r="Q6" s="290"/>
      <c r="R6" s="271"/>
      <c r="S6" s="289" t="s">
        <v>32</v>
      </c>
      <c r="T6" s="290"/>
      <c r="U6" s="290"/>
      <c r="V6" s="290"/>
      <c r="W6" s="290"/>
      <c r="X6" s="290"/>
      <c r="Y6" s="290"/>
      <c r="Z6" s="290"/>
      <c r="AA6" s="290"/>
      <c r="AB6" s="271"/>
      <c r="AC6" s="24" t="s">
        <v>33</v>
      </c>
      <c r="AD6" s="292" t="s">
        <v>34</v>
      </c>
      <c r="AE6" s="295" t="s">
        <v>42</v>
      </c>
      <c r="AF6" s="295" t="s">
        <v>46</v>
      </c>
      <c r="AG6" s="297" t="s">
        <v>47</v>
      </c>
      <c r="AH6" s="290"/>
      <c r="AI6" s="271"/>
      <c r="AJ6" s="296" t="s">
        <v>50</v>
      </c>
      <c r="AK6" s="290"/>
      <c r="AL6" s="290"/>
      <c r="AM6" s="271"/>
      <c r="AN6" s="296" t="s">
        <v>51</v>
      </c>
      <c r="AO6" s="290"/>
      <c r="AP6" s="271"/>
      <c r="AQ6" s="296" t="s">
        <v>52</v>
      </c>
      <c r="AR6" s="290"/>
      <c r="AS6" s="271"/>
      <c r="AT6" s="294" t="s">
        <v>53</v>
      </c>
      <c r="AU6" s="293" t="s">
        <v>54</v>
      </c>
    </row>
    <row r="7" spans="1:47" ht="86.25" customHeight="1">
      <c r="A7" s="287"/>
      <c r="B7" s="287"/>
      <c r="C7" s="287"/>
      <c r="D7" s="48" t="s">
        <v>71</v>
      </c>
      <c r="E7" s="50" t="str">
        <f>nama_mapel!C4</f>
        <v>Pendidikan Agama</v>
      </c>
      <c r="F7" s="50" t="str">
        <f>nama_mapel!C5</f>
        <v xml:space="preserve">Pendidikan Kewarganegaraan </v>
      </c>
      <c r="G7" s="50" t="str">
        <f>nama_mapel!C6</f>
        <v>Bahasa  Indonesia</v>
      </c>
      <c r="H7" s="50" t="str">
        <f>nama_mapel!C7</f>
        <v>Pendidikan Jasmani dan Olahraga</v>
      </c>
      <c r="I7" s="50" t="str">
        <f>nama_mapel!C8</f>
        <v>Seni Budaya</v>
      </c>
      <c r="J7" s="50" t="str">
        <f>nama_mapel!C10</f>
        <v>Bahasa Inggris</v>
      </c>
      <c r="K7" s="50" t="str">
        <f>nama_mapel!C11</f>
        <v>Matematika</v>
      </c>
      <c r="L7" s="50" t="str">
        <f>nama_mapel!C12</f>
        <v>Ilmu Pengetahuan Alam (IPA)</v>
      </c>
      <c r="M7" s="50" t="str">
        <f>nama_mapel!C13</f>
        <v>Ilmu Pengetahuan Sosial (IPS)</v>
      </c>
      <c r="N7" s="50" t="str">
        <f>nama_mapel!C14</f>
        <v>Ketrampilan Komputer dan Pengelolaan Informasi</v>
      </c>
      <c r="O7" s="50" t="str">
        <f>nama_mapel!C15</f>
        <v>Kewirausahaan</v>
      </c>
      <c r="P7" s="50">
        <f>nama_mapel!C16</f>
        <v>0</v>
      </c>
      <c r="Q7" s="50">
        <f>nama_mapel!C17</f>
        <v>0</v>
      </c>
      <c r="R7" s="50">
        <f>nama_mapel!C18</f>
        <v>0</v>
      </c>
      <c r="S7" s="50" t="str">
        <f>nama_mapel!C21</f>
        <v>Memproses Perjalanan Dinas Pimpinan</v>
      </c>
      <c r="T7" s="50" t="str">
        <f>nama_mapel!C22</f>
        <v>Mengatur Pertemuan/Rapat</v>
      </c>
      <c r="U7" s="50" t="str">
        <f>nama_mapel!C23</f>
        <v>Mengelola Dana Kas Kecil</v>
      </c>
      <c r="V7" s="50" t="str">
        <f>nama_mapel!C24</f>
        <v>Mengap. Adm. Perkantoran di tempat kerja</v>
      </c>
      <c r="W7" s="50">
        <f>nama_mapel!C25</f>
        <v>0</v>
      </c>
      <c r="X7" s="50">
        <f>nama_mapel!C26</f>
        <v>0</v>
      </c>
      <c r="Y7" s="50">
        <f>nama_mapel!C27</f>
        <v>0</v>
      </c>
      <c r="Z7" s="50">
        <f>nama_mapel!C28</f>
        <v>0</v>
      </c>
      <c r="AA7" s="50">
        <f>nama_mapel!C29</f>
        <v>0</v>
      </c>
      <c r="AB7" s="50">
        <f>nama_mapel!C30</f>
        <v>0</v>
      </c>
      <c r="AC7" s="50" t="str">
        <f>nama_mapel!C33</f>
        <v>Bahasa Jawa</v>
      </c>
      <c r="AD7" s="287"/>
      <c r="AE7" s="287"/>
      <c r="AF7" s="287"/>
      <c r="AG7" s="55" t="s">
        <v>108</v>
      </c>
      <c r="AH7" s="55" t="s">
        <v>115</v>
      </c>
      <c r="AI7" s="55" t="s">
        <v>116</v>
      </c>
      <c r="AJ7" s="56">
        <v>1</v>
      </c>
      <c r="AK7" s="56" t="s">
        <v>125</v>
      </c>
      <c r="AL7" s="56">
        <v>3</v>
      </c>
      <c r="AM7" s="56" t="s">
        <v>125</v>
      </c>
      <c r="AN7" s="56" t="s">
        <v>128</v>
      </c>
      <c r="AO7" s="56" t="s">
        <v>129</v>
      </c>
      <c r="AP7" s="56" t="s">
        <v>130</v>
      </c>
      <c r="AQ7" s="56" t="s">
        <v>131</v>
      </c>
      <c r="AR7" s="56" t="s">
        <v>133</v>
      </c>
      <c r="AS7" s="56" t="s">
        <v>134</v>
      </c>
      <c r="AT7" s="287"/>
      <c r="AU7" s="287"/>
    </row>
    <row r="8" spans="1:47" ht="15.75" customHeight="1">
      <c r="A8" s="57">
        <v>1</v>
      </c>
      <c r="B8" s="58">
        <f t="shared" ref="B8:AU8" si="0">A8+1</f>
        <v>2</v>
      </c>
      <c r="C8" s="58">
        <f t="shared" si="0"/>
        <v>3</v>
      </c>
      <c r="D8" s="58">
        <f t="shared" si="0"/>
        <v>4</v>
      </c>
      <c r="E8" s="231">
        <f t="shared" si="0"/>
        <v>5</v>
      </c>
      <c r="F8" s="231">
        <f t="shared" si="0"/>
        <v>6</v>
      </c>
      <c r="G8" s="231">
        <f t="shared" si="0"/>
        <v>7</v>
      </c>
      <c r="H8" s="231">
        <f t="shared" si="0"/>
        <v>8</v>
      </c>
      <c r="I8" s="231">
        <f t="shared" si="0"/>
        <v>9</v>
      </c>
      <c r="J8" s="231">
        <f t="shared" si="0"/>
        <v>10</v>
      </c>
      <c r="K8" s="231">
        <f t="shared" si="0"/>
        <v>11</v>
      </c>
      <c r="L8" s="231">
        <f t="shared" si="0"/>
        <v>12</v>
      </c>
      <c r="M8" s="231">
        <f t="shared" si="0"/>
        <v>13</v>
      </c>
      <c r="N8" s="231">
        <f t="shared" si="0"/>
        <v>14</v>
      </c>
      <c r="O8" s="231">
        <f t="shared" si="0"/>
        <v>15</v>
      </c>
      <c r="P8" s="231">
        <f t="shared" si="0"/>
        <v>16</v>
      </c>
      <c r="Q8" s="231">
        <f t="shared" si="0"/>
        <v>17</v>
      </c>
      <c r="R8" s="231">
        <f t="shared" si="0"/>
        <v>18</v>
      </c>
      <c r="S8" s="231">
        <f t="shared" si="0"/>
        <v>19</v>
      </c>
      <c r="T8" s="231">
        <f t="shared" si="0"/>
        <v>20</v>
      </c>
      <c r="U8" s="231">
        <f t="shared" si="0"/>
        <v>21</v>
      </c>
      <c r="V8" s="231">
        <f t="shared" si="0"/>
        <v>22</v>
      </c>
      <c r="W8" s="231">
        <f t="shared" si="0"/>
        <v>23</v>
      </c>
      <c r="X8" s="231">
        <f t="shared" si="0"/>
        <v>24</v>
      </c>
      <c r="Y8" s="231">
        <f t="shared" si="0"/>
        <v>25</v>
      </c>
      <c r="Z8" s="231">
        <f t="shared" si="0"/>
        <v>26</v>
      </c>
      <c r="AA8" s="231">
        <f t="shared" si="0"/>
        <v>27</v>
      </c>
      <c r="AB8" s="231">
        <f t="shared" si="0"/>
        <v>28</v>
      </c>
      <c r="AC8" s="231">
        <f t="shared" si="0"/>
        <v>29</v>
      </c>
      <c r="AD8" s="68">
        <f t="shared" si="0"/>
        <v>30</v>
      </c>
      <c r="AE8" s="68">
        <f t="shared" si="0"/>
        <v>31</v>
      </c>
      <c r="AF8" s="68">
        <f t="shared" si="0"/>
        <v>32</v>
      </c>
      <c r="AG8" s="68">
        <f t="shared" si="0"/>
        <v>33</v>
      </c>
      <c r="AH8" s="68">
        <f t="shared" si="0"/>
        <v>34</v>
      </c>
      <c r="AI8" s="68">
        <f t="shared" si="0"/>
        <v>35</v>
      </c>
      <c r="AJ8" s="70">
        <f t="shared" si="0"/>
        <v>36</v>
      </c>
      <c r="AK8" s="70">
        <f t="shared" si="0"/>
        <v>37</v>
      </c>
      <c r="AL8" s="70">
        <f t="shared" si="0"/>
        <v>38</v>
      </c>
      <c r="AM8" s="70">
        <f t="shared" si="0"/>
        <v>39</v>
      </c>
      <c r="AN8" s="70">
        <f t="shared" si="0"/>
        <v>40</v>
      </c>
      <c r="AO8" s="70">
        <f t="shared" si="0"/>
        <v>41</v>
      </c>
      <c r="AP8" s="70">
        <f t="shared" si="0"/>
        <v>42</v>
      </c>
      <c r="AQ8" s="70">
        <f t="shared" si="0"/>
        <v>43</v>
      </c>
      <c r="AR8" s="70">
        <f t="shared" si="0"/>
        <v>44</v>
      </c>
      <c r="AS8" s="70">
        <f t="shared" si="0"/>
        <v>45</v>
      </c>
      <c r="AT8" s="70">
        <f t="shared" si="0"/>
        <v>46</v>
      </c>
      <c r="AU8" s="68">
        <f t="shared" si="0"/>
        <v>47</v>
      </c>
    </row>
    <row r="9" spans="1:47" ht="15.75" customHeight="1">
      <c r="A9" s="24">
        <v>1</v>
      </c>
      <c r="B9" s="71" t="str">
        <f>IF('DAFTAR SISWA'!B8="","",'DAFTAR SISWA'!B8)</f>
        <v>1066</v>
      </c>
      <c r="C9" s="71" t="str">
        <f>IF('DAFTAR SISWA'!C8="","",'DAFTAR SISWA'!C8)</f>
        <v>AHMAD SOLICHUL AZIZ</v>
      </c>
      <c r="D9" s="229" t="s">
        <v>20</v>
      </c>
      <c r="E9" s="233">
        <v>85</v>
      </c>
      <c r="F9" s="233">
        <v>87</v>
      </c>
      <c r="G9" s="233">
        <v>80</v>
      </c>
      <c r="H9" s="233">
        <v>79</v>
      </c>
      <c r="I9" s="234">
        <v>89</v>
      </c>
      <c r="J9" s="233">
        <v>78</v>
      </c>
      <c r="K9" s="233">
        <v>87</v>
      </c>
      <c r="L9" s="235">
        <v>80</v>
      </c>
      <c r="M9" s="236">
        <v>88</v>
      </c>
      <c r="N9" s="234">
        <v>85</v>
      </c>
      <c r="O9" s="233">
        <v>83</v>
      </c>
      <c r="P9" s="233"/>
      <c r="Q9" s="233"/>
      <c r="R9" s="233"/>
      <c r="S9" s="233">
        <v>83</v>
      </c>
      <c r="T9" s="233">
        <v>83</v>
      </c>
      <c r="U9" s="233">
        <v>85</v>
      </c>
      <c r="V9" s="237">
        <v>84</v>
      </c>
      <c r="W9" s="233"/>
      <c r="X9" s="233"/>
      <c r="Y9" s="233"/>
      <c r="Z9" s="233"/>
      <c r="AA9" s="233"/>
      <c r="AB9" s="233"/>
      <c r="AC9" s="238">
        <v>78</v>
      </c>
      <c r="AD9" s="243">
        <f>AVERAGE(E9:AC9)</f>
        <v>83.375</v>
      </c>
      <c r="AE9" s="75">
        <f>SUM(E9:AC9)</f>
        <v>1334</v>
      </c>
      <c r="AF9" s="75">
        <f>RANK(AE9,$AE$9:$AE$44)</f>
        <v>25</v>
      </c>
      <c r="AG9" s="76"/>
      <c r="AH9" s="76"/>
      <c r="AI9" s="76"/>
      <c r="AJ9" s="78"/>
      <c r="AK9" s="78"/>
      <c r="AL9" s="78"/>
      <c r="AM9" s="78"/>
      <c r="AN9" s="80" t="s">
        <v>166</v>
      </c>
      <c r="AO9" s="80" t="s">
        <v>166</v>
      </c>
      <c r="AP9" s="80" t="s">
        <v>166</v>
      </c>
      <c r="AQ9" s="80">
        <v>2</v>
      </c>
      <c r="AR9" s="80">
        <v>0</v>
      </c>
      <c r="AS9" s="80">
        <v>0</v>
      </c>
      <c r="AT9" s="80" t="s">
        <v>167</v>
      </c>
      <c r="AU9" s="76"/>
    </row>
    <row r="10" spans="1:47" ht="15.75" customHeight="1">
      <c r="A10" s="24">
        <v>2</v>
      </c>
      <c r="B10" s="71" t="str">
        <f>IF('DAFTAR SISWA'!B9="","",'DAFTAR SISWA'!B9)</f>
        <v>1067</v>
      </c>
      <c r="C10" s="71" t="str">
        <f>IF('DAFTAR SISWA'!C9="","",'DAFTAR SISWA'!C9)</f>
        <v>ALIEF JUNIO SAPUTRA</v>
      </c>
      <c r="D10" s="229" t="s">
        <v>20</v>
      </c>
      <c r="E10" s="233">
        <v>85</v>
      </c>
      <c r="F10" s="233">
        <v>82</v>
      </c>
      <c r="G10" s="233">
        <v>85</v>
      </c>
      <c r="H10" s="233">
        <v>84</v>
      </c>
      <c r="I10" s="234">
        <v>89</v>
      </c>
      <c r="J10" s="233">
        <v>77</v>
      </c>
      <c r="K10" s="233">
        <v>91</v>
      </c>
      <c r="L10" s="235">
        <v>81</v>
      </c>
      <c r="M10" s="236">
        <v>92</v>
      </c>
      <c r="N10" s="234">
        <v>87</v>
      </c>
      <c r="O10" s="233">
        <v>83</v>
      </c>
      <c r="P10" s="233"/>
      <c r="Q10" s="233"/>
      <c r="R10" s="233"/>
      <c r="S10" s="233">
        <v>86</v>
      </c>
      <c r="T10" s="233">
        <v>82</v>
      </c>
      <c r="U10" s="233">
        <v>89</v>
      </c>
      <c r="V10" s="237">
        <v>83</v>
      </c>
      <c r="W10" s="233"/>
      <c r="X10" s="233"/>
      <c r="Y10" s="233"/>
      <c r="Z10" s="233"/>
      <c r="AA10" s="233"/>
      <c r="AB10" s="233"/>
      <c r="AC10" s="239">
        <v>78</v>
      </c>
      <c r="AD10" s="243">
        <f t="shared" ref="AD10:AD44" si="1">AVERAGE(E10:AC10)</f>
        <v>84.625</v>
      </c>
      <c r="AE10" s="75">
        <f t="shared" ref="AE10:AE44" si="2">SUM(E10:AC10)</f>
        <v>1354</v>
      </c>
      <c r="AF10" s="75">
        <f t="shared" ref="AF10:AF44" si="3">RANK(AE10,$AE$9:$AE$44)</f>
        <v>19</v>
      </c>
      <c r="AG10" s="76"/>
      <c r="AH10" s="76"/>
      <c r="AI10" s="76"/>
      <c r="AJ10" s="78"/>
      <c r="AK10" s="78"/>
      <c r="AL10" s="78"/>
      <c r="AM10" s="78"/>
      <c r="AN10" s="80" t="s">
        <v>166</v>
      </c>
      <c r="AO10" s="80" t="s">
        <v>166</v>
      </c>
      <c r="AP10" s="80" t="s">
        <v>166</v>
      </c>
      <c r="AQ10" s="80">
        <v>0</v>
      </c>
      <c r="AR10" s="80">
        <v>1</v>
      </c>
      <c r="AS10" s="80">
        <v>0</v>
      </c>
      <c r="AT10" s="80" t="s">
        <v>167</v>
      </c>
      <c r="AU10" s="76"/>
    </row>
    <row r="11" spans="1:47" ht="15.75" customHeight="1">
      <c r="A11" s="24">
        <v>3</v>
      </c>
      <c r="B11" s="71" t="str">
        <f>IF('DAFTAR SISWA'!B10="","",'DAFTAR SISWA'!B10)</f>
        <v>1068</v>
      </c>
      <c r="C11" s="71" t="str">
        <f>IF('DAFTAR SISWA'!C10="","",'DAFTAR SISWA'!C10)</f>
        <v>ANNUR SHOFIKIN</v>
      </c>
      <c r="D11" s="229" t="s">
        <v>20</v>
      </c>
      <c r="E11" s="233">
        <v>85</v>
      </c>
      <c r="F11" s="233">
        <v>78</v>
      </c>
      <c r="G11" s="233">
        <v>81</v>
      </c>
      <c r="H11" s="233">
        <v>82</v>
      </c>
      <c r="I11" s="234">
        <v>80</v>
      </c>
      <c r="J11" s="233">
        <v>77</v>
      </c>
      <c r="K11" s="233">
        <v>78</v>
      </c>
      <c r="L11" s="235">
        <v>80</v>
      </c>
      <c r="M11" s="236">
        <v>92</v>
      </c>
      <c r="N11" s="234">
        <v>84</v>
      </c>
      <c r="O11" s="233">
        <v>82</v>
      </c>
      <c r="P11" s="233"/>
      <c r="Q11" s="233"/>
      <c r="R11" s="233"/>
      <c r="S11" s="233">
        <v>83</v>
      </c>
      <c r="T11" s="233">
        <v>79</v>
      </c>
      <c r="U11" s="233">
        <v>80</v>
      </c>
      <c r="V11" s="237">
        <v>81</v>
      </c>
      <c r="W11" s="233"/>
      <c r="X11" s="233"/>
      <c r="Y11" s="233"/>
      <c r="Z11" s="233"/>
      <c r="AA11" s="233"/>
      <c r="AB11" s="233"/>
      <c r="AC11" s="239">
        <v>76</v>
      </c>
      <c r="AD11" s="243">
        <f t="shared" si="1"/>
        <v>81.125</v>
      </c>
      <c r="AE11" s="75">
        <f t="shared" si="2"/>
        <v>1298</v>
      </c>
      <c r="AF11" s="75">
        <f t="shared" si="3"/>
        <v>33</v>
      </c>
      <c r="AG11" s="76"/>
      <c r="AH11" s="76"/>
      <c r="AI11" s="76"/>
      <c r="AJ11" s="78"/>
      <c r="AK11" s="78"/>
      <c r="AL11" s="78"/>
      <c r="AM11" s="78"/>
      <c r="AN11" s="80" t="s">
        <v>166</v>
      </c>
      <c r="AO11" s="80" t="s">
        <v>166</v>
      </c>
      <c r="AP11" s="80" t="s">
        <v>166</v>
      </c>
      <c r="AQ11" s="80">
        <v>1</v>
      </c>
      <c r="AR11" s="80">
        <v>0</v>
      </c>
      <c r="AS11" s="80">
        <v>0</v>
      </c>
      <c r="AT11" s="80" t="s">
        <v>167</v>
      </c>
      <c r="AU11" s="76"/>
    </row>
    <row r="12" spans="1:47" ht="15.75" customHeight="1">
      <c r="A12" s="24">
        <v>4</v>
      </c>
      <c r="B12" s="71" t="str">
        <f>IF('DAFTAR SISWA'!B11="","",'DAFTAR SISWA'!B11)</f>
        <v>1070</v>
      </c>
      <c r="C12" s="71" t="str">
        <f>IF('DAFTAR SISWA'!C11="","",'DAFTAR SISWA'!C11)</f>
        <v>BELA RIZKI ZULIANA</v>
      </c>
      <c r="D12" s="229" t="s">
        <v>20</v>
      </c>
      <c r="E12" s="233">
        <v>95</v>
      </c>
      <c r="F12" s="233">
        <v>86</v>
      </c>
      <c r="G12" s="233">
        <v>86</v>
      </c>
      <c r="H12" s="233">
        <v>80</v>
      </c>
      <c r="I12" s="234">
        <v>88</v>
      </c>
      <c r="J12" s="233">
        <v>77</v>
      </c>
      <c r="K12" s="233">
        <v>80</v>
      </c>
      <c r="L12" s="235">
        <v>85</v>
      </c>
      <c r="M12" s="236">
        <v>88</v>
      </c>
      <c r="N12" s="234">
        <v>85</v>
      </c>
      <c r="O12" s="233">
        <v>81</v>
      </c>
      <c r="P12" s="233"/>
      <c r="Q12" s="233"/>
      <c r="R12" s="233"/>
      <c r="S12" s="233">
        <v>84</v>
      </c>
      <c r="T12" s="233">
        <v>84</v>
      </c>
      <c r="U12" s="233">
        <v>88</v>
      </c>
      <c r="V12" s="237">
        <v>82</v>
      </c>
      <c r="W12" s="233"/>
      <c r="X12" s="233"/>
      <c r="Y12" s="233"/>
      <c r="Z12" s="233"/>
      <c r="AA12" s="233"/>
      <c r="AB12" s="233"/>
      <c r="AC12" s="239">
        <v>78</v>
      </c>
      <c r="AD12" s="243">
        <f t="shared" si="1"/>
        <v>84.1875</v>
      </c>
      <c r="AE12" s="75">
        <f t="shared" si="2"/>
        <v>1347</v>
      </c>
      <c r="AF12" s="75">
        <f t="shared" si="3"/>
        <v>20</v>
      </c>
      <c r="AG12" s="76"/>
      <c r="AH12" s="76"/>
      <c r="AI12" s="76"/>
      <c r="AJ12" s="78"/>
      <c r="AK12" s="78"/>
      <c r="AL12" s="78"/>
      <c r="AM12" s="78"/>
      <c r="AN12" s="80" t="s">
        <v>166</v>
      </c>
      <c r="AO12" s="80" t="s">
        <v>166</v>
      </c>
      <c r="AP12" s="80" t="s">
        <v>166</v>
      </c>
      <c r="AQ12" s="80">
        <v>1</v>
      </c>
      <c r="AR12" s="80">
        <v>2</v>
      </c>
      <c r="AS12" s="80">
        <v>0</v>
      </c>
      <c r="AT12" s="80" t="s">
        <v>167</v>
      </c>
      <c r="AU12" s="76"/>
    </row>
    <row r="13" spans="1:47" ht="15.75" customHeight="1">
      <c r="A13" s="24">
        <v>5</v>
      </c>
      <c r="B13" s="71" t="str">
        <f>IF('DAFTAR SISWA'!B12="","",'DAFTAR SISWA'!B12)</f>
        <v>1071</v>
      </c>
      <c r="C13" s="71" t="str">
        <f>IF('DAFTAR SISWA'!C12="","",'DAFTAR SISWA'!C12)</f>
        <v>DEDY GUNTORO</v>
      </c>
      <c r="D13" s="229" t="s">
        <v>20</v>
      </c>
      <c r="E13" s="233">
        <v>80</v>
      </c>
      <c r="F13" s="233">
        <v>83</v>
      </c>
      <c r="G13" s="233">
        <v>87</v>
      </c>
      <c r="H13" s="233">
        <v>84</v>
      </c>
      <c r="I13" s="234">
        <v>86</v>
      </c>
      <c r="J13" s="233">
        <v>77</v>
      </c>
      <c r="K13" s="233">
        <v>82</v>
      </c>
      <c r="L13" s="235">
        <v>84</v>
      </c>
      <c r="M13" s="236">
        <v>92</v>
      </c>
      <c r="N13" s="234">
        <v>85</v>
      </c>
      <c r="O13" s="233">
        <v>83</v>
      </c>
      <c r="P13" s="233"/>
      <c r="Q13" s="233"/>
      <c r="R13" s="233"/>
      <c r="S13" s="233">
        <v>85</v>
      </c>
      <c r="T13" s="233">
        <v>86</v>
      </c>
      <c r="U13" s="233">
        <v>88</v>
      </c>
      <c r="V13" s="237">
        <v>83</v>
      </c>
      <c r="W13" s="233"/>
      <c r="X13" s="233"/>
      <c r="Y13" s="233"/>
      <c r="Z13" s="233"/>
      <c r="AA13" s="233"/>
      <c r="AB13" s="233"/>
      <c r="AC13" s="239">
        <v>76</v>
      </c>
      <c r="AD13" s="243">
        <f t="shared" si="1"/>
        <v>83.8125</v>
      </c>
      <c r="AE13" s="75">
        <f t="shared" si="2"/>
        <v>1341</v>
      </c>
      <c r="AF13" s="75">
        <f t="shared" si="3"/>
        <v>22</v>
      </c>
      <c r="AG13" s="76"/>
      <c r="AH13" s="76"/>
      <c r="AI13" s="76"/>
      <c r="AJ13" s="78"/>
      <c r="AK13" s="78"/>
      <c r="AL13" s="78"/>
      <c r="AM13" s="78"/>
      <c r="AN13" s="80" t="s">
        <v>166</v>
      </c>
      <c r="AO13" s="80" t="s">
        <v>166</v>
      </c>
      <c r="AP13" s="80" t="s">
        <v>166</v>
      </c>
      <c r="AQ13" s="80">
        <v>0</v>
      </c>
      <c r="AR13" s="80">
        <v>0</v>
      </c>
      <c r="AS13" s="80">
        <v>0</v>
      </c>
      <c r="AT13" s="80" t="s">
        <v>167</v>
      </c>
      <c r="AU13" s="76"/>
    </row>
    <row r="14" spans="1:47" ht="15.75" customHeight="1">
      <c r="A14" s="24">
        <v>6</v>
      </c>
      <c r="B14" s="71" t="str">
        <f>IF('DAFTAR SISWA'!B13="","",'DAFTAR SISWA'!B13)</f>
        <v>1072</v>
      </c>
      <c r="C14" s="71" t="str">
        <f>IF('DAFTAR SISWA'!C13="","",'DAFTAR SISWA'!C13)</f>
        <v>DIKA MAULANA</v>
      </c>
      <c r="D14" s="229" t="s">
        <v>20</v>
      </c>
      <c r="E14" s="240">
        <v>83</v>
      </c>
      <c r="F14" s="240">
        <v>80</v>
      </c>
      <c r="G14" s="240">
        <v>79</v>
      </c>
      <c r="H14" s="240">
        <v>80</v>
      </c>
      <c r="I14" s="234">
        <v>81</v>
      </c>
      <c r="J14" s="240">
        <v>78</v>
      </c>
      <c r="K14" s="240">
        <v>78</v>
      </c>
      <c r="L14" s="235">
        <v>80</v>
      </c>
      <c r="M14" s="236">
        <v>88</v>
      </c>
      <c r="N14" s="234">
        <v>83</v>
      </c>
      <c r="O14" s="240">
        <v>82</v>
      </c>
      <c r="P14" s="240"/>
      <c r="Q14" s="240"/>
      <c r="R14" s="240"/>
      <c r="S14" s="240">
        <v>82</v>
      </c>
      <c r="T14" s="240">
        <v>83</v>
      </c>
      <c r="U14" s="240">
        <v>87</v>
      </c>
      <c r="V14" s="237">
        <v>80</v>
      </c>
      <c r="W14" s="240"/>
      <c r="X14" s="240"/>
      <c r="Y14" s="240"/>
      <c r="Z14" s="240"/>
      <c r="AA14" s="240"/>
      <c r="AB14" s="240"/>
      <c r="AC14" s="239">
        <v>76</v>
      </c>
      <c r="AD14" s="243">
        <f t="shared" si="1"/>
        <v>81.25</v>
      </c>
      <c r="AE14" s="75">
        <f t="shared" si="2"/>
        <v>1300</v>
      </c>
      <c r="AF14" s="75">
        <f t="shared" si="3"/>
        <v>32</v>
      </c>
      <c r="AG14" s="76"/>
      <c r="AH14" s="76"/>
      <c r="AI14" s="76"/>
      <c r="AJ14" s="78"/>
      <c r="AK14" s="78"/>
      <c r="AL14" s="78"/>
      <c r="AM14" s="78"/>
      <c r="AN14" s="80" t="s">
        <v>166</v>
      </c>
      <c r="AO14" s="80" t="s">
        <v>166</v>
      </c>
      <c r="AP14" s="80" t="s">
        <v>166</v>
      </c>
      <c r="AQ14" s="80">
        <v>2</v>
      </c>
      <c r="AR14" s="80">
        <v>0</v>
      </c>
      <c r="AS14" s="80">
        <v>0</v>
      </c>
      <c r="AT14" s="80" t="s">
        <v>167</v>
      </c>
      <c r="AU14" s="76"/>
    </row>
    <row r="15" spans="1:47" ht="15.75" customHeight="1">
      <c r="A15" s="24">
        <v>7</v>
      </c>
      <c r="B15" s="71" t="str">
        <f>IF('DAFTAR SISWA'!B14="","",'DAFTAR SISWA'!B14)</f>
        <v>1073</v>
      </c>
      <c r="C15" s="71" t="str">
        <f>IF('DAFTAR SISWA'!C14="","",'DAFTAR SISWA'!C14)</f>
        <v>DIYAH RIKE KORNELITA</v>
      </c>
      <c r="D15" s="229" t="s">
        <v>20</v>
      </c>
      <c r="E15" s="240">
        <v>90</v>
      </c>
      <c r="F15" s="240">
        <v>82</v>
      </c>
      <c r="G15" s="240">
        <v>84</v>
      </c>
      <c r="H15" s="240">
        <v>82</v>
      </c>
      <c r="I15" s="234">
        <v>89</v>
      </c>
      <c r="J15" s="240">
        <v>77</v>
      </c>
      <c r="K15" s="240">
        <v>95</v>
      </c>
      <c r="L15" s="241">
        <v>82</v>
      </c>
      <c r="M15" s="236">
        <v>96</v>
      </c>
      <c r="N15" s="234">
        <v>85</v>
      </c>
      <c r="O15" s="240">
        <v>82</v>
      </c>
      <c r="P15" s="240"/>
      <c r="Q15" s="240"/>
      <c r="R15" s="240"/>
      <c r="S15" s="240">
        <v>84</v>
      </c>
      <c r="T15" s="240">
        <v>86</v>
      </c>
      <c r="U15" s="240">
        <v>86</v>
      </c>
      <c r="V15" s="237">
        <v>85</v>
      </c>
      <c r="W15" s="240"/>
      <c r="X15" s="240"/>
      <c r="Y15" s="240"/>
      <c r="Z15" s="240"/>
      <c r="AA15" s="240"/>
      <c r="AB15" s="240"/>
      <c r="AC15" s="239">
        <v>78</v>
      </c>
      <c r="AD15" s="243">
        <f t="shared" si="1"/>
        <v>85.1875</v>
      </c>
      <c r="AE15" s="75">
        <f t="shared" si="2"/>
        <v>1363</v>
      </c>
      <c r="AF15" s="75">
        <f t="shared" si="3"/>
        <v>15</v>
      </c>
      <c r="AG15" s="76"/>
      <c r="AH15" s="76"/>
      <c r="AI15" s="76"/>
      <c r="AJ15" s="78"/>
      <c r="AK15" s="78"/>
      <c r="AL15" s="78"/>
      <c r="AM15" s="78"/>
      <c r="AN15" s="80" t="s">
        <v>166</v>
      </c>
      <c r="AO15" s="80" t="s">
        <v>166</v>
      </c>
      <c r="AP15" s="80" t="s">
        <v>166</v>
      </c>
      <c r="AQ15" s="80">
        <v>0</v>
      </c>
      <c r="AR15" s="80">
        <v>0</v>
      </c>
      <c r="AS15" s="80">
        <v>0</v>
      </c>
      <c r="AT15" s="80" t="s">
        <v>167</v>
      </c>
      <c r="AU15" s="76"/>
    </row>
    <row r="16" spans="1:47" ht="15.75" customHeight="1">
      <c r="A16" s="24">
        <v>8</v>
      </c>
      <c r="B16" s="71" t="str">
        <f>IF('DAFTAR SISWA'!B15="","",'DAFTAR SISWA'!B15)</f>
        <v>1074</v>
      </c>
      <c r="C16" s="71" t="str">
        <f>IF('DAFTAR SISWA'!C15="","",'DAFTAR SISWA'!C15)</f>
        <v>DYAH META RACHMAWATI</v>
      </c>
      <c r="D16" s="229" t="s">
        <v>20</v>
      </c>
      <c r="E16" s="233">
        <v>85</v>
      </c>
      <c r="F16" s="233">
        <v>86</v>
      </c>
      <c r="G16" s="233">
        <v>84</v>
      </c>
      <c r="H16" s="233">
        <v>80</v>
      </c>
      <c r="I16" s="234">
        <v>91</v>
      </c>
      <c r="J16" s="233">
        <v>80</v>
      </c>
      <c r="K16" s="233">
        <v>95</v>
      </c>
      <c r="L16" s="235">
        <v>80</v>
      </c>
      <c r="M16" s="236">
        <v>92</v>
      </c>
      <c r="N16" s="234">
        <v>85</v>
      </c>
      <c r="O16" s="233">
        <v>82</v>
      </c>
      <c r="P16" s="233"/>
      <c r="Q16" s="233"/>
      <c r="R16" s="233"/>
      <c r="S16" s="233">
        <v>82</v>
      </c>
      <c r="T16" s="233">
        <v>86</v>
      </c>
      <c r="U16" s="233">
        <v>85</v>
      </c>
      <c r="V16" s="237">
        <v>84</v>
      </c>
      <c r="W16" s="233"/>
      <c r="X16" s="233"/>
      <c r="Y16" s="233"/>
      <c r="Z16" s="233"/>
      <c r="AA16" s="233"/>
      <c r="AB16" s="233"/>
      <c r="AC16" s="239">
        <v>80</v>
      </c>
      <c r="AD16" s="243">
        <f t="shared" si="1"/>
        <v>84.8125</v>
      </c>
      <c r="AE16" s="75">
        <f t="shared" si="2"/>
        <v>1357</v>
      </c>
      <c r="AF16" s="75">
        <f t="shared" si="3"/>
        <v>16</v>
      </c>
      <c r="AG16" s="76"/>
      <c r="AH16" s="76"/>
      <c r="AI16" s="76"/>
      <c r="AJ16" s="78"/>
      <c r="AK16" s="78"/>
      <c r="AL16" s="78"/>
      <c r="AM16" s="78"/>
      <c r="AN16" s="80" t="s">
        <v>166</v>
      </c>
      <c r="AO16" s="80" t="s">
        <v>166</v>
      </c>
      <c r="AP16" s="80" t="s">
        <v>166</v>
      </c>
      <c r="AQ16" s="80">
        <v>3</v>
      </c>
      <c r="AR16" s="80">
        <v>0</v>
      </c>
      <c r="AS16" s="80">
        <v>0</v>
      </c>
      <c r="AT16" s="80" t="s">
        <v>167</v>
      </c>
      <c r="AU16" s="76"/>
    </row>
    <row r="17" spans="1:47" ht="15.75" customHeight="1">
      <c r="A17" s="24">
        <v>9</v>
      </c>
      <c r="B17" s="71" t="str">
        <f>IF('DAFTAR SISWA'!B16="","",'DAFTAR SISWA'!B16)</f>
        <v>1075</v>
      </c>
      <c r="C17" s="71" t="str">
        <f>IF('DAFTAR SISWA'!C16="","",'DAFTAR SISWA'!C16)</f>
        <v>EKA AMALIA WULANDARI</v>
      </c>
      <c r="D17" s="229" t="s">
        <v>20</v>
      </c>
      <c r="E17" s="233">
        <v>92</v>
      </c>
      <c r="F17" s="233">
        <v>83</v>
      </c>
      <c r="G17" s="233">
        <v>84</v>
      </c>
      <c r="H17" s="233">
        <v>83</v>
      </c>
      <c r="I17" s="234">
        <v>92</v>
      </c>
      <c r="J17" s="233">
        <v>81</v>
      </c>
      <c r="K17" s="233">
        <v>88</v>
      </c>
      <c r="L17" s="235">
        <v>90</v>
      </c>
      <c r="M17" s="236">
        <v>96</v>
      </c>
      <c r="N17" s="234">
        <v>86</v>
      </c>
      <c r="O17" s="233">
        <v>82</v>
      </c>
      <c r="P17" s="233"/>
      <c r="Q17" s="233"/>
      <c r="R17" s="233"/>
      <c r="S17" s="233">
        <v>84</v>
      </c>
      <c r="T17" s="233">
        <v>87</v>
      </c>
      <c r="U17" s="233">
        <v>87</v>
      </c>
      <c r="V17" s="237">
        <v>87</v>
      </c>
      <c r="W17" s="233"/>
      <c r="X17" s="233"/>
      <c r="Y17" s="233"/>
      <c r="Z17" s="233"/>
      <c r="AA17" s="233"/>
      <c r="AB17" s="233"/>
      <c r="AC17" s="239">
        <v>80</v>
      </c>
      <c r="AD17" s="243">
        <f t="shared" si="1"/>
        <v>86.375</v>
      </c>
      <c r="AE17" s="75">
        <f t="shared" si="2"/>
        <v>1382</v>
      </c>
      <c r="AF17" s="75">
        <f t="shared" si="3"/>
        <v>7</v>
      </c>
      <c r="AG17" s="76"/>
      <c r="AH17" s="76"/>
      <c r="AI17" s="76"/>
      <c r="AJ17" s="78"/>
      <c r="AK17" s="78"/>
      <c r="AL17" s="78"/>
      <c r="AM17" s="78"/>
      <c r="AN17" s="80" t="s">
        <v>166</v>
      </c>
      <c r="AO17" s="80" t="s">
        <v>166</v>
      </c>
      <c r="AP17" s="80" t="s">
        <v>166</v>
      </c>
      <c r="AQ17" s="80">
        <v>0</v>
      </c>
      <c r="AR17" s="80">
        <v>1</v>
      </c>
      <c r="AS17" s="80">
        <v>0</v>
      </c>
      <c r="AT17" s="80" t="s">
        <v>167</v>
      </c>
      <c r="AU17" s="76"/>
    </row>
    <row r="18" spans="1:47" ht="15.75" customHeight="1">
      <c r="A18" s="24">
        <v>10</v>
      </c>
      <c r="B18" s="71" t="str">
        <f>IF('DAFTAR SISWA'!B17="","",'DAFTAR SISWA'!B17)</f>
        <v>1076</v>
      </c>
      <c r="C18" s="71" t="str">
        <f>IF('DAFTAR SISWA'!C17="","",'DAFTAR SISWA'!C17)</f>
        <v>EKA SILFI MILINDA</v>
      </c>
      <c r="D18" s="229" t="s">
        <v>20</v>
      </c>
      <c r="E18" s="233">
        <v>92</v>
      </c>
      <c r="F18" s="233">
        <v>90</v>
      </c>
      <c r="G18" s="233">
        <v>84</v>
      </c>
      <c r="H18" s="233">
        <v>80</v>
      </c>
      <c r="I18" s="234">
        <v>88</v>
      </c>
      <c r="J18" s="233">
        <v>77</v>
      </c>
      <c r="K18" s="233">
        <v>82</v>
      </c>
      <c r="L18" s="235">
        <v>83</v>
      </c>
      <c r="M18" s="236">
        <v>94</v>
      </c>
      <c r="N18" s="234">
        <v>86</v>
      </c>
      <c r="O18" s="233">
        <v>82</v>
      </c>
      <c r="P18" s="233"/>
      <c r="Q18" s="233"/>
      <c r="R18" s="233"/>
      <c r="S18" s="233">
        <v>85</v>
      </c>
      <c r="T18" s="233">
        <v>86</v>
      </c>
      <c r="U18" s="233">
        <v>89</v>
      </c>
      <c r="V18" s="237">
        <v>83</v>
      </c>
      <c r="W18" s="233"/>
      <c r="X18" s="233"/>
      <c r="Y18" s="233"/>
      <c r="Z18" s="233"/>
      <c r="AA18" s="233"/>
      <c r="AB18" s="233"/>
      <c r="AC18" s="239">
        <v>76</v>
      </c>
      <c r="AD18" s="243">
        <f t="shared" si="1"/>
        <v>84.8125</v>
      </c>
      <c r="AE18" s="75">
        <f t="shared" si="2"/>
        <v>1357</v>
      </c>
      <c r="AF18" s="75">
        <f t="shared" si="3"/>
        <v>16</v>
      </c>
      <c r="AG18" s="76"/>
      <c r="AH18" s="76"/>
      <c r="AI18" s="76"/>
      <c r="AJ18" s="78"/>
      <c r="AK18" s="78"/>
      <c r="AL18" s="78"/>
      <c r="AM18" s="78"/>
      <c r="AN18" s="80" t="s">
        <v>166</v>
      </c>
      <c r="AO18" s="80" t="s">
        <v>166</v>
      </c>
      <c r="AP18" s="80" t="s">
        <v>166</v>
      </c>
      <c r="AQ18" s="80">
        <v>6</v>
      </c>
      <c r="AR18" s="80">
        <v>0</v>
      </c>
      <c r="AS18" s="80">
        <v>0</v>
      </c>
      <c r="AT18" s="80" t="s">
        <v>167</v>
      </c>
      <c r="AU18" s="76"/>
    </row>
    <row r="19" spans="1:47" ht="15.75" customHeight="1">
      <c r="A19" s="24">
        <v>11</v>
      </c>
      <c r="B19" s="71" t="str">
        <f>IF('DAFTAR SISWA'!B18="","",'DAFTAR SISWA'!B18)</f>
        <v>1077</v>
      </c>
      <c r="C19" s="71" t="str">
        <f>IF('DAFTAR SISWA'!C18="","",'DAFTAR SISWA'!C18)</f>
        <v>FIRDA AMALIA</v>
      </c>
      <c r="D19" s="229" t="s">
        <v>20</v>
      </c>
      <c r="E19" s="233">
        <v>91</v>
      </c>
      <c r="F19" s="233">
        <v>84</v>
      </c>
      <c r="G19" s="233">
        <v>89</v>
      </c>
      <c r="H19" s="233">
        <v>89</v>
      </c>
      <c r="I19" s="234">
        <v>94</v>
      </c>
      <c r="J19" s="233">
        <v>86</v>
      </c>
      <c r="K19" s="233">
        <v>95</v>
      </c>
      <c r="L19" s="235">
        <v>90</v>
      </c>
      <c r="M19" s="236">
        <v>94</v>
      </c>
      <c r="N19" s="234">
        <v>87</v>
      </c>
      <c r="O19" s="233">
        <v>83</v>
      </c>
      <c r="P19" s="233"/>
      <c r="Q19" s="233"/>
      <c r="R19" s="233"/>
      <c r="S19" s="233">
        <v>82</v>
      </c>
      <c r="T19" s="233">
        <v>91</v>
      </c>
      <c r="U19" s="233">
        <v>92</v>
      </c>
      <c r="V19" s="237">
        <v>87</v>
      </c>
      <c r="W19" s="233"/>
      <c r="X19" s="233"/>
      <c r="Y19" s="233"/>
      <c r="Z19" s="233"/>
      <c r="AA19" s="233"/>
      <c r="AB19" s="233"/>
      <c r="AC19" s="239">
        <v>80</v>
      </c>
      <c r="AD19" s="243">
        <f t="shared" si="1"/>
        <v>88.375</v>
      </c>
      <c r="AE19" s="75">
        <f t="shared" si="2"/>
        <v>1414</v>
      </c>
      <c r="AF19" s="75">
        <f t="shared" si="3"/>
        <v>1</v>
      </c>
      <c r="AG19" s="76"/>
      <c r="AH19" s="76"/>
      <c r="AI19" s="76"/>
      <c r="AJ19" s="78"/>
      <c r="AK19" s="78"/>
      <c r="AL19" s="78"/>
      <c r="AM19" s="78"/>
      <c r="AN19" s="80" t="s">
        <v>166</v>
      </c>
      <c r="AO19" s="80" t="s">
        <v>166</v>
      </c>
      <c r="AP19" s="80" t="s">
        <v>166</v>
      </c>
      <c r="AQ19" s="80">
        <v>1</v>
      </c>
      <c r="AR19" s="80">
        <v>0</v>
      </c>
      <c r="AS19" s="80">
        <v>0</v>
      </c>
      <c r="AT19" s="80" t="s">
        <v>167</v>
      </c>
      <c r="AU19" s="76"/>
    </row>
    <row r="20" spans="1:47" ht="15.75" customHeight="1">
      <c r="A20" s="24">
        <v>12</v>
      </c>
      <c r="B20" s="71" t="str">
        <f>IF('DAFTAR SISWA'!B19="","",'DAFTAR SISWA'!B19)</f>
        <v>1079</v>
      </c>
      <c r="C20" s="71" t="str">
        <f>IF('DAFTAR SISWA'!C19="","",'DAFTAR SISWA'!C19)</f>
        <v>HESTI SAFITRI</v>
      </c>
      <c r="D20" s="229" t="s">
        <v>71</v>
      </c>
      <c r="E20" s="233">
        <v>91</v>
      </c>
      <c r="F20" s="233">
        <v>87</v>
      </c>
      <c r="G20" s="233">
        <v>85</v>
      </c>
      <c r="H20" s="233">
        <v>82</v>
      </c>
      <c r="I20" s="234">
        <v>88</v>
      </c>
      <c r="J20" s="233">
        <v>81</v>
      </c>
      <c r="K20" s="233">
        <v>95</v>
      </c>
      <c r="L20" s="235">
        <v>86</v>
      </c>
      <c r="M20" s="236">
        <v>96</v>
      </c>
      <c r="N20" s="234">
        <v>86</v>
      </c>
      <c r="O20" s="233">
        <v>84</v>
      </c>
      <c r="P20" s="233"/>
      <c r="Q20" s="233"/>
      <c r="R20" s="233"/>
      <c r="S20" s="233">
        <v>85</v>
      </c>
      <c r="T20" s="233">
        <v>89</v>
      </c>
      <c r="U20" s="233">
        <v>85</v>
      </c>
      <c r="V20" s="237">
        <v>85</v>
      </c>
      <c r="W20" s="233"/>
      <c r="X20" s="233"/>
      <c r="Y20" s="233"/>
      <c r="Z20" s="233"/>
      <c r="AA20" s="233"/>
      <c r="AB20" s="233"/>
      <c r="AC20" s="239">
        <v>80</v>
      </c>
      <c r="AD20" s="243">
        <f t="shared" si="1"/>
        <v>86.5625</v>
      </c>
      <c r="AE20" s="75">
        <f t="shared" si="2"/>
        <v>1385</v>
      </c>
      <c r="AF20" s="75">
        <f t="shared" si="3"/>
        <v>6</v>
      </c>
      <c r="AG20" s="76"/>
      <c r="AH20" s="76"/>
      <c r="AI20" s="76"/>
      <c r="AJ20" s="78"/>
      <c r="AK20" s="78"/>
      <c r="AL20" s="78"/>
      <c r="AM20" s="78"/>
      <c r="AN20" s="80" t="s">
        <v>166</v>
      </c>
      <c r="AO20" s="80" t="s">
        <v>166</v>
      </c>
      <c r="AP20" s="80" t="s">
        <v>166</v>
      </c>
      <c r="AQ20" s="78"/>
      <c r="AR20" s="80">
        <v>0</v>
      </c>
      <c r="AS20" s="80">
        <v>0</v>
      </c>
      <c r="AT20" s="80" t="s">
        <v>167</v>
      </c>
      <c r="AU20" s="76"/>
    </row>
    <row r="21" spans="1:47" ht="15.75" customHeight="1">
      <c r="A21" s="24">
        <v>13</v>
      </c>
      <c r="B21" s="71" t="str">
        <f>IF('DAFTAR SISWA'!B20="","",'DAFTAR SISWA'!B20)</f>
        <v>1080</v>
      </c>
      <c r="C21" s="71" t="str">
        <f>IF('DAFTAR SISWA'!C20="","",'DAFTAR SISWA'!C20)</f>
        <v>INDRA SYAFIRUL HUDA</v>
      </c>
      <c r="D21" s="229" t="s">
        <v>20</v>
      </c>
      <c r="E21" s="233">
        <v>91</v>
      </c>
      <c r="F21" s="233">
        <v>89</v>
      </c>
      <c r="G21" s="233">
        <v>81</v>
      </c>
      <c r="H21" s="233">
        <v>80</v>
      </c>
      <c r="I21" s="234">
        <v>81</v>
      </c>
      <c r="J21" s="233">
        <v>82</v>
      </c>
      <c r="K21" s="233">
        <v>86</v>
      </c>
      <c r="L21" s="235">
        <v>82</v>
      </c>
      <c r="M21" s="236">
        <v>94</v>
      </c>
      <c r="N21" s="234">
        <v>84</v>
      </c>
      <c r="O21" s="233">
        <v>80</v>
      </c>
      <c r="P21" s="233"/>
      <c r="Q21" s="233"/>
      <c r="R21" s="233"/>
      <c r="S21" s="233">
        <v>84</v>
      </c>
      <c r="T21" s="233">
        <v>84</v>
      </c>
      <c r="U21" s="233">
        <v>82</v>
      </c>
      <c r="V21" s="237">
        <v>83</v>
      </c>
      <c r="W21" s="233"/>
      <c r="X21" s="233"/>
      <c r="Y21" s="233"/>
      <c r="Z21" s="233"/>
      <c r="AA21" s="233"/>
      <c r="AB21" s="233"/>
      <c r="AC21" s="239">
        <v>80</v>
      </c>
      <c r="AD21" s="243">
        <f t="shared" si="1"/>
        <v>83.9375</v>
      </c>
      <c r="AE21" s="75">
        <f t="shared" si="2"/>
        <v>1343</v>
      </c>
      <c r="AF21" s="75">
        <f t="shared" si="3"/>
        <v>21</v>
      </c>
      <c r="AG21" s="76"/>
      <c r="AH21" s="76"/>
      <c r="AI21" s="76"/>
      <c r="AJ21" s="78"/>
      <c r="AK21" s="78"/>
      <c r="AL21" s="78"/>
      <c r="AM21" s="78"/>
      <c r="AN21" s="80" t="s">
        <v>166</v>
      </c>
      <c r="AO21" s="80" t="s">
        <v>166</v>
      </c>
      <c r="AP21" s="80" t="s">
        <v>166</v>
      </c>
      <c r="AQ21" s="80">
        <v>2</v>
      </c>
      <c r="AR21" s="80">
        <v>0</v>
      </c>
      <c r="AS21" s="80">
        <v>0</v>
      </c>
      <c r="AT21" s="80" t="s">
        <v>167</v>
      </c>
      <c r="AU21" s="76"/>
    </row>
    <row r="22" spans="1:47" ht="15.75" customHeight="1">
      <c r="A22" s="24">
        <v>14</v>
      </c>
      <c r="B22" s="71" t="str">
        <f>IF('DAFTAR SISWA'!B21="","",'DAFTAR SISWA'!B21)</f>
        <v>1081</v>
      </c>
      <c r="C22" s="71" t="str">
        <f>IF('DAFTAR SISWA'!C21="","",'DAFTAR SISWA'!C21)</f>
        <v>INTAN SEPTIA NINGRUM</v>
      </c>
      <c r="D22" s="229" t="s">
        <v>71</v>
      </c>
      <c r="E22" s="233">
        <v>90</v>
      </c>
      <c r="F22" s="233">
        <v>85</v>
      </c>
      <c r="G22" s="233">
        <v>88</v>
      </c>
      <c r="H22" s="233">
        <v>81</v>
      </c>
      <c r="I22" s="234">
        <v>90</v>
      </c>
      <c r="J22" s="233">
        <v>80</v>
      </c>
      <c r="K22" s="233">
        <v>90</v>
      </c>
      <c r="L22" s="241">
        <v>88</v>
      </c>
      <c r="M22" s="236">
        <v>96</v>
      </c>
      <c r="N22" s="234">
        <v>84</v>
      </c>
      <c r="O22" s="233">
        <v>82</v>
      </c>
      <c r="P22" s="233"/>
      <c r="Q22" s="233"/>
      <c r="R22" s="233"/>
      <c r="S22" s="233">
        <v>86</v>
      </c>
      <c r="T22" s="233">
        <v>87</v>
      </c>
      <c r="U22" s="233">
        <v>87</v>
      </c>
      <c r="V22" s="237">
        <v>83</v>
      </c>
      <c r="W22" s="233"/>
      <c r="X22" s="233"/>
      <c r="Y22" s="233"/>
      <c r="Z22" s="233"/>
      <c r="AA22" s="233"/>
      <c r="AB22" s="233"/>
      <c r="AC22" s="239">
        <v>80</v>
      </c>
      <c r="AD22" s="243">
        <f t="shared" si="1"/>
        <v>86.0625</v>
      </c>
      <c r="AE22" s="75">
        <f t="shared" si="2"/>
        <v>1377</v>
      </c>
      <c r="AF22" s="75">
        <f t="shared" si="3"/>
        <v>9</v>
      </c>
      <c r="AG22" s="76"/>
      <c r="AH22" s="76"/>
      <c r="AI22" s="76"/>
      <c r="AJ22" s="78"/>
      <c r="AK22" s="78"/>
      <c r="AL22" s="78"/>
      <c r="AM22" s="78"/>
      <c r="AN22" s="80" t="s">
        <v>166</v>
      </c>
      <c r="AO22" s="80" t="s">
        <v>166</v>
      </c>
      <c r="AP22" s="80" t="s">
        <v>166</v>
      </c>
      <c r="AQ22" s="80">
        <v>1</v>
      </c>
      <c r="AR22" s="80">
        <v>0</v>
      </c>
      <c r="AS22" s="80">
        <v>0</v>
      </c>
      <c r="AT22" s="80" t="s">
        <v>167</v>
      </c>
      <c r="AU22" s="76"/>
    </row>
    <row r="23" spans="1:47" ht="15.75" customHeight="1">
      <c r="A23" s="24">
        <v>15</v>
      </c>
      <c r="B23" s="71" t="str">
        <f>IF('DAFTAR SISWA'!B22="","",'DAFTAR SISWA'!B22)</f>
        <v>1082</v>
      </c>
      <c r="C23" s="71" t="str">
        <f>IF('DAFTAR SISWA'!C22="","",'DAFTAR SISWA'!C22)</f>
        <v>IYUD PUTRI APRILIYANI</v>
      </c>
      <c r="D23" s="229" t="s">
        <v>20</v>
      </c>
      <c r="E23" s="233">
        <v>92</v>
      </c>
      <c r="F23" s="233">
        <v>93</v>
      </c>
      <c r="G23" s="233">
        <v>83</v>
      </c>
      <c r="H23" s="233">
        <v>79</v>
      </c>
      <c r="I23" s="234">
        <v>92</v>
      </c>
      <c r="J23" s="233">
        <v>77</v>
      </c>
      <c r="K23" s="233">
        <v>95</v>
      </c>
      <c r="L23" s="235">
        <v>83</v>
      </c>
      <c r="M23" s="236">
        <v>92</v>
      </c>
      <c r="N23" s="234">
        <v>83</v>
      </c>
      <c r="O23" s="233">
        <v>82</v>
      </c>
      <c r="P23" s="233"/>
      <c r="Q23" s="233"/>
      <c r="R23" s="233"/>
      <c r="S23" s="233">
        <v>86</v>
      </c>
      <c r="T23" s="233">
        <v>88</v>
      </c>
      <c r="U23" s="233">
        <v>84</v>
      </c>
      <c r="V23" s="237">
        <v>83</v>
      </c>
      <c r="W23" s="233"/>
      <c r="X23" s="233"/>
      <c r="Y23" s="233"/>
      <c r="Z23" s="233"/>
      <c r="AA23" s="233"/>
      <c r="AB23" s="233"/>
      <c r="AC23" s="239">
        <v>80</v>
      </c>
      <c r="AD23" s="243">
        <f t="shared" si="1"/>
        <v>85.75</v>
      </c>
      <c r="AE23" s="75">
        <f t="shared" si="2"/>
        <v>1372</v>
      </c>
      <c r="AF23" s="75">
        <f t="shared" si="3"/>
        <v>12</v>
      </c>
      <c r="AG23" s="76"/>
      <c r="AH23" s="76"/>
      <c r="AI23" s="76"/>
      <c r="AJ23" s="78"/>
      <c r="AK23" s="78"/>
      <c r="AL23" s="78"/>
      <c r="AM23" s="78"/>
      <c r="AN23" s="80" t="s">
        <v>166</v>
      </c>
      <c r="AO23" s="80" t="s">
        <v>166</v>
      </c>
      <c r="AP23" s="80" t="s">
        <v>166</v>
      </c>
      <c r="AQ23" s="80">
        <v>1</v>
      </c>
      <c r="AR23" s="80">
        <v>0</v>
      </c>
      <c r="AS23" s="80">
        <v>1</v>
      </c>
      <c r="AT23" s="80" t="s">
        <v>167</v>
      </c>
      <c r="AU23" s="76"/>
    </row>
    <row r="24" spans="1:47" ht="15.75" customHeight="1">
      <c r="A24" s="24">
        <v>16</v>
      </c>
      <c r="B24" s="71" t="str">
        <f>IF('DAFTAR SISWA'!B23="","",'DAFTAR SISWA'!B23)</f>
        <v>1083</v>
      </c>
      <c r="C24" s="71" t="str">
        <f>IF('DAFTAR SISWA'!C23="","",'DAFTAR SISWA'!C23)</f>
        <v>JIHAN TIYANTI RIZKY</v>
      </c>
      <c r="D24" s="229" t="s">
        <v>71</v>
      </c>
      <c r="E24" s="233">
        <v>92</v>
      </c>
      <c r="F24" s="233">
        <v>86</v>
      </c>
      <c r="G24" s="233">
        <v>84</v>
      </c>
      <c r="H24" s="233">
        <v>80</v>
      </c>
      <c r="I24" s="234">
        <v>90</v>
      </c>
      <c r="J24" s="233">
        <v>78</v>
      </c>
      <c r="K24" s="233">
        <v>94</v>
      </c>
      <c r="L24" s="235">
        <v>88</v>
      </c>
      <c r="M24" s="236">
        <v>96</v>
      </c>
      <c r="N24" s="234">
        <v>84</v>
      </c>
      <c r="O24" s="233">
        <v>83</v>
      </c>
      <c r="P24" s="233"/>
      <c r="Q24" s="233"/>
      <c r="R24" s="233"/>
      <c r="S24" s="233">
        <v>85</v>
      </c>
      <c r="T24" s="233">
        <v>88</v>
      </c>
      <c r="U24" s="233">
        <v>85</v>
      </c>
      <c r="V24" s="237">
        <v>84</v>
      </c>
      <c r="W24" s="233"/>
      <c r="X24" s="233"/>
      <c r="Y24" s="233"/>
      <c r="Z24" s="233"/>
      <c r="AA24" s="233"/>
      <c r="AB24" s="233"/>
      <c r="AC24" s="239">
        <v>80</v>
      </c>
      <c r="AD24" s="243">
        <f t="shared" si="1"/>
        <v>86.0625</v>
      </c>
      <c r="AE24" s="75">
        <f t="shared" si="2"/>
        <v>1377</v>
      </c>
      <c r="AF24" s="75">
        <f t="shared" si="3"/>
        <v>9</v>
      </c>
      <c r="AG24" s="76"/>
      <c r="AH24" s="76"/>
      <c r="AI24" s="76"/>
      <c r="AJ24" s="78"/>
      <c r="AK24" s="78"/>
      <c r="AL24" s="78"/>
      <c r="AM24" s="78"/>
      <c r="AN24" s="80" t="s">
        <v>166</v>
      </c>
      <c r="AO24" s="80" t="s">
        <v>166</v>
      </c>
      <c r="AP24" s="80" t="s">
        <v>166</v>
      </c>
      <c r="AQ24" s="80">
        <v>4</v>
      </c>
      <c r="AR24" s="80">
        <v>1</v>
      </c>
      <c r="AS24" s="80">
        <v>0</v>
      </c>
      <c r="AT24" s="80" t="s">
        <v>167</v>
      </c>
      <c r="AU24" s="76"/>
    </row>
    <row r="25" spans="1:47" ht="15.75" customHeight="1">
      <c r="A25" s="24">
        <v>17</v>
      </c>
      <c r="B25" s="71" t="str">
        <f>IF('DAFTAR SISWA'!B24="","",'DAFTAR SISWA'!B24)</f>
        <v>1084</v>
      </c>
      <c r="C25" s="71" t="str">
        <f>IF('DAFTAR SISWA'!C24="","",'DAFTAR SISWA'!C24)</f>
        <v>LAILATUL MUHIMMAH</v>
      </c>
      <c r="D25" s="229" t="s">
        <v>20</v>
      </c>
      <c r="E25" s="233">
        <v>92</v>
      </c>
      <c r="F25" s="233">
        <v>88</v>
      </c>
      <c r="G25" s="233">
        <v>84</v>
      </c>
      <c r="H25" s="233">
        <v>80</v>
      </c>
      <c r="I25" s="234">
        <v>93</v>
      </c>
      <c r="J25" s="233">
        <v>77</v>
      </c>
      <c r="K25" s="233">
        <v>95</v>
      </c>
      <c r="L25" s="235">
        <v>92</v>
      </c>
      <c r="M25" s="236">
        <v>96</v>
      </c>
      <c r="N25" s="234">
        <v>86</v>
      </c>
      <c r="O25" s="233">
        <v>80</v>
      </c>
      <c r="P25" s="233"/>
      <c r="Q25" s="233"/>
      <c r="R25" s="233"/>
      <c r="S25" s="233">
        <v>84</v>
      </c>
      <c r="T25" s="233">
        <v>86</v>
      </c>
      <c r="U25" s="233">
        <v>89</v>
      </c>
      <c r="V25" s="237">
        <v>85</v>
      </c>
      <c r="W25" s="233"/>
      <c r="X25" s="233"/>
      <c r="Y25" s="233"/>
      <c r="Z25" s="233"/>
      <c r="AA25" s="233"/>
      <c r="AB25" s="233"/>
      <c r="AC25" s="239">
        <v>90</v>
      </c>
      <c r="AD25" s="243">
        <f t="shared" si="1"/>
        <v>87.3125</v>
      </c>
      <c r="AE25" s="75">
        <f t="shared" si="2"/>
        <v>1397</v>
      </c>
      <c r="AF25" s="75">
        <f t="shared" si="3"/>
        <v>2</v>
      </c>
      <c r="AG25" s="76"/>
      <c r="AH25" s="76"/>
      <c r="AI25" s="76"/>
      <c r="AJ25" s="78"/>
      <c r="AK25" s="78"/>
      <c r="AL25" s="78"/>
      <c r="AM25" s="78"/>
      <c r="AN25" s="80" t="s">
        <v>166</v>
      </c>
      <c r="AO25" s="80" t="s">
        <v>166</v>
      </c>
      <c r="AP25" s="80" t="s">
        <v>166</v>
      </c>
      <c r="AQ25" s="80">
        <v>0</v>
      </c>
      <c r="AR25" s="80">
        <v>0</v>
      </c>
      <c r="AS25" s="80">
        <v>0</v>
      </c>
      <c r="AT25" s="80" t="s">
        <v>167</v>
      </c>
      <c r="AU25" s="76"/>
    </row>
    <row r="26" spans="1:47" ht="15.75" customHeight="1">
      <c r="A26" s="24">
        <v>18</v>
      </c>
      <c r="B26" s="71" t="str">
        <f>IF('DAFTAR SISWA'!B25="","",'DAFTAR SISWA'!B25)</f>
        <v>1085</v>
      </c>
      <c r="C26" s="71" t="str">
        <f>IF('DAFTAR SISWA'!C25="","",'DAFTAR SISWA'!C25)</f>
        <v>LARAS ROFIATUN</v>
      </c>
      <c r="D26" s="229" t="s">
        <v>20</v>
      </c>
      <c r="E26" s="233">
        <v>92</v>
      </c>
      <c r="F26" s="233">
        <v>90</v>
      </c>
      <c r="G26" s="233">
        <v>83</v>
      </c>
      <c r="H26" s="233">
        <v>80</v>
      </c>
      <c r="I26" s="234">
        <v>92</v>
      </c>
      <c r="J26" s="233">
        <v>77</v>
      </c>
      <c r="K26" s="233">
        <v>94</v>
      </c>
      <c r="L26" s="235">
        <v>84</v>
      </c>
      <c r="M26" s="236">
        <v>92</v>
      </c>
      <c r="N26" s="234">
        <v>84</v>
      </c>
      <c r="O26" s="233">
        <v>80</v>
      </c>
      <c r="P26" s="233"/>
      <c r="Q26" s="233"/>
      <c r="R26" s="233"/>
      <c r="S26" s="233">
        <v>85</v>
      </c>
      <c r="T26" s="233">
        <v>87</v>
      </c>
      <c r="U26" s="233">
        <v>84</v>
      </c>
      <c r="V26" s="237">
        <v>86</v>
      </c>
      <c r="W26" s="233"/>
      <c r="X26" s="233"/>
      <c r="Y26" s="233"/>
      <c r="Z26" s="233"/>
      <c r="AA26" s="233"/>
      <c r="AB26" s="233"/>
      <c r="AC26" s="239">
        <v>76</v>
      </c>
      <c r="AD26" s="243">
        <f t="shared" si="1"/>
        <v>85.375</v>
      </c>
      <c r="AE26" s="75">
        <f t="shared" si="2"/>
        <v>1366</v>
      </c>
      <c r="AF26" s="75">
        <f t="shared" si="3"/>
        <v>14</v>
      </c>
      <c r="AG26" s="76"/>
      <c r="AH26" s="76"/>
      <c r="AI26" s="76"/>
      <c r="AJ26" s="78"/>
      <c r="AK26" s="78"/>
      <c r="AL26" s="78"/>
      <c r="AM26" s="78"/>
      <c r="AN26" s="80" t="s">
        <v>166</v>
      </c>
      <c r="AO26" s="80" t="s">
        <v>166</v>
      </c>
      <c r="AP26" s="80" t="s">
        <v>166</v>
      </c>
      <c r="AQ26" s="80">
        <v>3</v>
      </c>
      <c r="AR26" s="80">
        <v>0</v>
      </c>
      <c r="AS26" s="80">
        <v>0</v>
      </c>
      <c r="AT26" s="80" t="s">
        <v>167</v>
      </c>
      <c r="AU26" s="76"/>
    </row>
    <row r="27" spans="1:47" ht="15.75" customHeight="1">
      <c r="A27" s="24">
        <v>19</v>
      </c>
      <c r="B27" s="71" t="str">
        <f>IF('DAFTAR SISWA'!B26="","",'DAFTAR SISWA'!B26)</f>
        <v>1086</v>
      </c>
      <c r="C27" s="71" t="str">
        <f>IF('DAFTAR SISWA'!C26="","",'DAFTAR SISWA'!C26)</f>
        <v>LUSIANA</v>
      </c>
      <c r="D27" s="229" t="s">
        <v>20</v>
      </c>
      <c r="E27" s="233">
        <v>83</v>
      </c>
      <c r="F27" s="233">
        <v>85</v>
      </c>
      <c r="G27" s="233">
        <v>84</v>
      </c>
      <c r="H27" s="233">
        <v>78</v>
      </c>
      <c r="I27" s="234">
        <v>88</v>
      </c>
      <c r="J27" s="233">
        <v>79</v>
      </c>
      <c r="K27" s="233">
        <v>80</v>
      </c>
      <c r="L27" s="235">
        <v>85</v>
      </c>
      <c r="M27" s="236">
        <v>82</v>
      </c>
      <c r="N27" s="234">
        <v>84</v>
      </c>
      <c r="O27" s="233">
        <v>80</v>
      </c>
      <c r="P27" s="233"/>
      <c r="Q27" s="233"/>
      <c r="R27" s="233"/>
      <c r="S27" s="233">
        <v>84</v>
      </c>
      <c r="T27" s="233">
        <v>89</v>
      </c>
      <c r="U27" s="233">
        <v>87</v>
      </c>
      <c r="V27" s="237">
        <v>84</v>
      </c>
      <c r="W27" s="233"/>
      <c r="X27" s="233"/>
      <c r="Y27" s="233"/>
      <c r="Z27" s="233"/>
      <c r="AA27" s="233"/>
      <c r="AB27" s="233"/>
      <c r="AC27" s="239">
        <v>78</v>
      </c>
      <c r="AD27" s="243">
        <f t="shared" si="1"/>
        <v>83.125</v>
      </c>
      <c r="AE27" s="75">
        <f t="shared" si="2"/>
        <v>1330</v>
      </c>
      <c r="AF27" s="75">
        <f t="shared" si="3"/>
        <v>28</v>
      </c>
      <c r="AG27" s="76"/>
      <c r="AH27" s="76"/>
      <c r="AI27" s="76"/>
      <c r="AJ27" s="78"/>
      <c r="AK27" s="78"/>
      <c r="AL27" s="78"/>
      <c r="AM27" s="78"/>
      <c r="AN27" s="80" t="s">
        <v>166</v>
      </c>
      <c r="AO27" s="80" t="s">
        <v>166</v>
      </c>
      <c r="AP27" s="80" t="s">
        <v>166</v>
      </c>
      <c r="AQ27" s="80">
        <v>0</v>
      </c>
      <c r="AR27" s="80">
        <v>0</v>
      </c>
      <c r="AS27" s="80">
        <v>0</v>
      </c>
      <c r="AT27" s="80" t="s">
        <v>167</v>
      </c>
      <c r="AU27" s="76"/>
    </row>
    <row r="28" spans="1:47" ht="15.75" customHeight="1">
      <c r="A28" s="24">
        <v>20</v>
      </c>
      <c r="B28" s="71" t="str">
        <f>IF('DAFTAR SISWA'!B27="","",'DAFTAR SISWA'!B27)</f>
        <v>1088</v>
      </c>
      <c r="C28" s="71" t="str">
        <f>IF('DAFTAR SISWA'!C27="","",'DAFTAR SISWA'!C27)</f>
        <v>PRABA NADIF KHUSNUL BARI</v>
      </c>
      <c r="D28" s="229" t="s">
        <v>20</v>
      </c>
      <c r="E28" s="233">
        <v>83</v>
      </c>
      <c r="F28" s="233">
        <v>84</v>
      </c>
      <c r="G28" s="233">
        <v>80</v>
      </c>
      <c r="H28" s="233">
        <v>78</v>
      </c>
      <c r="I28" s="234">
        <v>92</v>
      </c>
      <c r="J28" s="233">
        <v>78</v>
      </c>
      <c r="K28" s="233">
        <v>87</v>
      </c>
      <c r="L28" s="235">
        <v>85</v>
      </c>
      <c r="M28" s="236">
        <v>82</v>
      </c>
      <c r="N28" s="234">
        <v>85</v>
      </c>
      <c r="O28" s="233">
        <v>80</v>
      </c>
      <c r="P28" s="233"/>
      <c r="Q28" s="233"/>
      <c r="R28" s="233"/>
      <c r="S28" s="233">
        <v>83</v>
      </c>
      <c r="T28" s="233">
        <v>82</v>
      </c>
      <c r="U28" s="233">
        <v>84</v>
      </c>
      <c r="V28" s="237">
        <v>80</v>
      </c>
      <c r="W28" s="233"/>
      <c r="X28" s="233"/>
      <c r="Y28" s="233"/>
      <c r="Z28" s="233"/>
      <c r="AA28" s="233"/>
      <c r="AB28" s="233"/>
      <c r="AC28" s="239">
        <v>76</v>
      </c>
      <c r="AD28" s="243">
        <f t="shared" si="1"/>
        <v>82.4375</v>
      </c>
      <c r="AE28" s="75">
        <f t="shared" si="2"/>
        <v>1319</v>
      </c>
      <c r="AF28" s="75">
        <f t="shared" si="3"/>
        <v>30</v>
      </c>
      <c r="AG28" s="76"/>
      <c r="AH28" s="76"/>
      <c r="AI28" s="76"/>
      <c r="AJ28" s="78"/>
      <c r="AK28" s="78"/>
      <c r="AL28" s="78"/>
      <c r="AM28" s="78"/>
      <c r="AN28" s="80" t="s">
        <v>166</v>
      </c>
      <c r="AO28" s="80" t="s">
        <v>166</v>
      </c>
      <c r="AP28" s="80" t="s">
        <v>166</v>
      </c>
      <c r="AQ28" s="80">
        <v>0</v>
      </c>
      <c r="AR28" s="80">
        <v>0</v>
      </c>
      <c r="AS28" s="80">
        <v>0</v>
      </c>
      <c r="AT28" s="80" t="s">
        <v>167</v>
      </c>
      <c r="AU28" s="76"/>
    </row>
    <row r="29" spans="1:47" ht="15.75" customHeight="1">
      <c r="A29" s="24">
        <v>21</v>
      </c>
      <c r="B29" s="71" t="str">
        <f>IF('DAFTAR SISWA'!B28="","",'DAFTAR SISWA'!B28)</f>
        <v>1089</v>
      </c>
      <c r="C29" s="71" t="str">
        <f>IF('DAFTAR SISWA'!C28="","",'DAFTAR SISWA'!C28)</f>
        <v>NAILI WIDYASTUTI</v>
      </c>
      <c r="D29" s="229" t="s">
        <v>20</v>
      </c>
      <c r="E29" s="233">
        <v>78</v>
      </c>
      <c r="F29" s="233">
        <v>81</v>
      </c>
      <c r="G29" s="233">
        <v>82</v>
      </c>
      <c r="H29" s="233">
        <v>78</v>
      </c>
      <c r="I29" s="234">
        <v>84</v>
      </c>
      <c r="J29" s="233">
        <v>77</v>
      </c>
      <c r="K29" s="233">
        <v>80</v>
      </c>
      <c r="L29" s="235">
        <v>80</v>
      </c>
      <c r="M29" s="236">
        <v>80</v>
      </c>
      <c r="N29" s="234">
        <v>90</v>
      </c>
      <c r="O29" s="233">
        <v>80</v>
      </c>
      <c r="P29" s="233"/>
      <c r="Q29" s="233"/>
      <c r="R29" s="233"/>
      <c r="S29" s="233">
        <v>84</v>
      </c>
      <c r="T29" s="233">
        <v>83</v>
      </c>
      <c r="U29" s="233">
        <v>80</v>
      </c>
      <c r="V29" s="237">
        <v>80</v>
      </c>
      <c r="W29" s="233"/>
      <c r="X29" s="233"/>
      <c r="Y29" s="233"/>
      <c r="Z29" s="233"/>
      <c r="AA29" s="233"/>
      <c r="AB29" s="233"/>
      <c r="AC29" s="239">
        <v>76</v>
      </c>
      <c r="AD29" s="243">
        <f t="shared" si="1"/>
        <v>80.8125</v>
      </c>
      <c r="AE29" s="75">
        <f t="shared" si="2"/>
        <v>1293</v>
      </c>
      <c r="AF29" s="75">
        <f t="shared" si="3"/>
        <v>34</v>
      </c>
      <c r="AG29" s="76"/>
      <c r="AH29" s="76"/>
      <c r="AI29" s="76"/>
      <c r="AJ29" s="78"/>
      <c r="AK29" s="78"/>
      <c r="AL29" s="78"/>
      <c r="AM29" s="78"/>
      <c r="AN29" s="80" t="s">
        <v>166</v>
      </c>
      <c r="AO29" s="80" t="s">
        <v>166</v>
      </c>
      <c r="AP29" s="80" t="s">
        <v>166</v>
      </c>
      <c r="AQ29" s="80">
        <v>1</v>
      </c>
      <c r="AR29" s="80">
        <v>2</v>
      </c>
      <c r="AS29" s="80">
        <v>0</v>
      </c>
      <c r="AT29" s="80" t="s">
        <v>167</v>
      </c>
      <c r="AU29" s="76"/>
    </row>
    <row r="30" spans="1:47" ht="15.75" customHeight="1">
      <c r="A30" s="98">
        <v>22</v>
      </c>
      <c r="B30" s="99" t="str">
        <f>IF('DAFTAR SISWA'!B29="","",'DAFTAR SISWA'!B29)</f>
        <v>1090</v>
      </c>
      <c r="C30" s="99" t="str">
        <f>IF('DAFTAR SISWA'!C29="","",'DAFTAR SISWA'!C29)</f>
        <v>NENTI RATNA ANJANI</v>
      </c>
      <c r="D30" s="230" t="s">
        <v>20</v>
      </c>
      <c r="E30" s="242">
        <v>85</v>
      </c>
      <c r="F30" s="242">
        <v>80</v>
      </c>
      <c r="G30" s="242">
        <v>83</v>
      </c>
      <c r="H30" s="242">
        <v>80</v>
      </c>
      <c r="I30" s="234">
        <v>93</v>
      </c>
      <c r="J30" s="242">
        <v>78</v>
      </c>
      <c r="K30" s="242">
        <v>80</v>
      </c>
      <c r="L30" s="235">
        <v>81</v>
      </c>
      <c r="M30" s="236">
        <v>86</v>
      </c>
      <c r="N30" s="234">
        <v>90</v>
      </c>
      <c r="O30" s="242">
        <v>81</v>
      </c>
      <c r="P30" s="242"/>
      <c r="Q30" s="242"/>
      <c r="R30" s="242"/>
      <c r="S30" s="242">
        <v>83</v>
      </c>
      <c r="T30" s="242">
        <v>86</v>
      </c>
      <c r="U30" s="242">
        <v>82</v>
      </c>
      <c r="V30" s="237">
        <v>82</v>
      </c>
      <c r="W30" s="242"/>
      <c r="X30" s="242"/>
      <c r="Y30" s="242"/>
      <c r="Z30" s="242"/>
      <c r="AA30" s="242"/>
      <c r="AB30" s="242"/>
      <c r="AC30" s="239">
        <v>78</v>
      </c>
      <c r="AD30" s="243">
        <f t="shared" si="1"/>
        <v>83</v>
      </c>
      <c r="AE30" s="75">
        <f t="shared" si="2"/>
        <v>1328</v>
      </c>
      <c r="AF30" s="75">
        <f t="shared" si="3"/>
        <v>29</v>
      </c>
      <c r="AG30" s="100"/>
      <c r="AH30" s="100"/>
      <c r="AI30" s="100"/>
      <c r="AJ30" s="101"/>
      <c r="AK30" s="101"/>
      <c r="AL30" s="101"/>
      <c r="AM30" s="101"/>
      <c r="AN30" s="80" t="s">
        <v>166</v>
      </c>
      <c r="AO30" s="80" t="s">
        <v>166</v>
      </c>
      <c r="AP30" s="80" t="s">
        <v>166</v>
      </c>
      <c r="AQ30" s="102">
        <v>1</v>
      </c>
      <c r="AR30" s="80">
        <v>0</v>
      </c>
      <c r="AS30" s="80">
        <v>0</v>
      </c>
      <c r="AT30" s="80" t="s">
        <v>167</v>
      </c>
      <c r="AU30" s="100"/>
    </row>
    <row r="31" spans="1:47" ht="15.75" customHeight="1">
      <c r="A31" s="24">
        <v>23</v>
      </c>
      <c r="B31" s="71" t="str">
        <f>IF('DAFTAR SISWA'!B30="","",'DAFTAR SISWA'!B30)</f>
        <v>1091</v>
      </c>
      <c r="C31" s="71" t="str">
        <f>IF('DAFTAR SISWA'!C30="","",'DAFTAR SISWA'!C30)</f>
        <v>NIA SINTHIA DEVI</v>
      </c>
      <c r="D31" s="229" t="s">
        <v>20</v>
      </c>
      <c r="E31" s="233">
        <v>92</v>
      </c>
      <c r="F31" s="233">
        <v>87</v>
      </c>
      <c r="G31" s="233">
        <v>85</v>
      </c>
      <c r="H31" s="233">
        <v>78</v>
      </c>
      <c r="I31" s="234">
        <v>90</v>
      </c>
      <c r="J31" s="233">
        <v>82</v>
      </c>
      <c r="K31" s="233">
        <v>95</v>
      </c>
      <c r="L31" s="235">
        <v>92</v>
      </c>
      <c r="M31" s="236">
        <v>90</v>
      </c>
      <c r="N31" s="234">
        <v>92</v>
      </c>
      <c r="O31" s="233">
        <v>82</v>
      </c>
      <c r="P31" s="233"/>
      <c r="Q31" s="233"/>
      <c r="R31" s="233"/>
      <c r="S31" s="233">
        <v>84</v>
      </c>
      <c r="T31" s="233">
        <v>86</v>
      </c>
      <c r="U31" s="233">
        <v>89</v>
      </c>
      <c r="V31" s="237">
        <v>85</v>
      </c>
      <c r="W31" s="233"/>
      <c r="X31" s="233"/>
      <c r="Y31" s="233"/>
      <c r="Z31" s="233"/>
      <c r="AA31" s="233"/>
      <c r="AB31" s="233"/>
      <c r="AC31" s="239">
        <v>80</v>
      </c>
      <c r="AD31" s="243">
        <f t="shared" si="1"/>
        <v>86.8125</v>
      </c>
      <c r="AE31" s="75">
        <f t="shared" si="2"/>
        <v>1389</v>
      </c>
      <c r="AF31" s="75">
        <f t="shared" si="3"/>
        <v>4</v>
      </c>
      <c r="AG31" s="76"/>
      <c r="AH31" s="76"/>
      <c r="AI31" s="76"/>
      <c r="AJ31" s="78"/>
      <c r="AK31" s="78"/>
      <c r="AL31" s="78"/>
      <c r="AM31" s="78"/>
      <c r="AN31" s="80" t="s">
        <v>166</v>
      </c>
      <c r="AO31" s="80" t="s">
        <v>166</v>
      </c>
      <c r="AP31" s="80" t="s">
        <v>166</v>
      </c>
      <c r="AQ31" s="80">
        <v>0</v>
      </c>
      <c r="AR31" s="80">
        <v>0</v>
      </c>
      <c r="AS31" s="80">
        <v>0</v>
      </c>
      <c r="AT31" s="80" t="s">
        <v>167</v>
      </c>
      <c r="AU31" s="76"/>
    </row>
    <row r="32" spans="1:47" ht="15.75" customHeight="1">
      <c r="A32" s="24">
        <v>24</v>
      </c>
      <c r="B32" s="71" t="str">
        <f>IF('DAFTAR SISWA'!B31="","",'DAFTAR SISWA'!B31)</f>
        <v>1092</v>
      </c>
      <c r="C32" s="71" t="str">
        <f>IF('DAFTAR SISWA'!C31="","",'DAFTAR SISWA'!C31)</f>
        <v>NURUL KHASANAH</v>
      </c>
      <c r="D32" s="229" t="s">
        <v>71</v>
      </c>
      <c r="E32" s="233">
        <v>80</v>
      </c>
      <c r="F32" s="233">
        <v>85</v>
      </c>
      <c r="G32" s="233">
        <v>86</v>
      </c>
      <c r="H32" s="233">
        <v>77</v>
      </c>
      <c r="I32" s="234">
        <v>89</v>
      </c>
      <c r="J32" s="233">
        <v>77</v>
      </c>
      <c r="K32" s="233">
        <v>78</v>
      </c>
      <c r="L32" s="235">
        <v>90</v>
      </c>
      <c r="M32" s="236">
        <v>80</v>
      </c>
      <c r="N32" s="234">
        <v>83</v>
      </c>
      <c r="O32" s="233">
        <v>81</v>
      </c>
      <c r="P32" s="233"/>
      <c r="Q32" s="233"/>
      <c r="R32" s="233"/>
      <c r="S32" s="233">
        <v>84</v>
      </c>
      <c r="T32" s="233">
        <v>83</v>
      </c>
      <c r="U32" s="233">
        <v>80</v>
      </c>
      <c r="V32" s="237">
        <v>81</v>
      </c>
      <c r="W32" s="233"/>
      <c r="X32" s="233"/>
      <c r="Y32" s="233"/>
      <c r="Z32" s="233"/>
      <c r="AA32" s="233"/>
      <c r="AB32" s="233"/>
      <c r="AC32" s="239">
        <v>78</v>
      </c>
      <c r="AD32" s="243">
        <f t="shared" si="1"/>
        <v>82</v>
      </c>
      <c r="AE32" s="75">
        <f t="shared" si="2"/>
        <v>1312</v>
      </c>
      <c r="AF32" s="75">
        <f t="shared" si="3"/>
        <v>31</v>
      </c>
      <c r="AG32" s="76"/>
      <c r="AH32" s="76"/>
      <c r="AI32" s="76"/>
      <c r="AJ32" s="78"/>
      <c r="AK32" s="78"/>
      <c r="AL32" s="78"/>
      <c r="AM32" s="78"/>
      <c r="AN32" s="80" t="s">
        <v>166</v>
      </c>
      <c r="AO32" s="80" t="s">
        <v>166</v>
      </c>
      <c r="AP32" s="80" t="s">
        <v>166</v>
      </c>
      <c r="AQ32" s="80">
        <v>0</v>
      </c>
      <c r="AR32" s="80">
        <v>0</v>
      </c>
      <c r="AS32" s="80">
        <v>0</v>
      </c>
      <c r="AT32" s="80" t="s">
        <v>167</v>
      </c>
      <c r="AU32" s="76"/>
    </row>
    <row r="33" spans="1:47" ht="15.75" customHeight="1">
      <c r="A33" s="24">
        <v>25</v>
      </c>
      <c r="B33" s="71" t="str">
        <f>IF('DAFTAR SISWA'!B32="","",'DAFTAR SISWA'!B32)</f>
        <v>1093</v>
      </c>
      <c r="C33" s="71" t="str">
        <f>IF('DAFTAR SISWA'!C32="","",'DAFTAR SISWA'!C32)</f>
        <v>NURUL KHORI'ATUN NISFAH</v>
      </c>
      <c r="D33" s="229" t="s">
        <v>20</v>
      </c>
      <c r="E33" s="233">
        <v>80</v>
      </c>
      <c r="F33" s="233">
        <v>86</v>
      </c>
      <c r="G33" s="233">
        <v>85</v>
      </c>
      <c r="H33" s="233">
        <v>77</v>
      </c>
      <c r="I33" s="234">
        <v>87</v>
      </c>
      <c r="J33" s="233">
        <v>78</v>
      </c>
      <c r="K33" s="233">
        <v>85</v>
      </c>
      <c r="L33" s="235">
        <v>86</v>
      </c>
      <c r="M33" s="236">
        <v>82</v>
      </c>
      <c r="N33" s="234">
        <v>83</v>
      </c>
      <c r="O33" s="233">
        <v>82</v>
      </c>
      <c r="P33" s="233"/>
      <c r="Q33" s="233"/>
      <c r="R33" s="233"/>
      <c r="S33" s="233">
        <v>83</v>
      </c>
      <c r="T33" s="233">
        <v>89</v>
      </c>
      <c r="U33" s="233">
        <v>85</v>
      </c>
      <c r="V33" s="237">
        <v>85</v>
      </c>
      <c r="W33" s="233"/>
      <c r="X33" s="233"/>
      <c r="Y33" s="233"/>
      <c r="Z33" s="233"/>
      <c r="AA33" s="233"/>
      <c r="AB33" s="233"/>
      <c r="AC33" s="239">
        <v>78</v>
      </c>
      <c r="AD33" s="243">
        <f t="shared" si="1"/>
        <v>83.1875</v>
      </c>
      <c r="AE33" s="75">
        <f t="shared" si="2"/>
        <v>1331</v>
      </c>
      <c r="AF33" s="75">
        <f t="shared" si="3"/>
        <v>26</v>
      </c>
      <c r="AG33" s="76"/>
      <c r="AH33" s="76"/>
      <c r="AI33" s="76"/>
      <c r="AJ33" s="78"/>
      <c r="AK33" s="78"/>
      <c r="AL33" s="78"/>
      <c r="AM33" s="78"/>
      <c r="AN33" s="80" t="s">
        <v>166</v>
      </c>
      <c r="AO33" s="80" t="s">
        <v>166</v>
      </c>
      <c r="AP33" s="80" t="s">
        <v>166</v>
      </c>
      <c r="AQ33" s="80">
        <v>1</v>
      </c>
      <c r="AR33" s="80">
        <v>1</v>
      </c>
      <c r="AS33" s="80">
        <v>0</v>
      </c>
      <c r="AT33" s="80" t="s">
        <v>167</v>
      </c>
      <c r="AU33" s="76"/>
    </row>
    <row r="34" spans="1:47" ht="15.75" customHeight="1">
      <c r="A34" s="24">
        <v>26</v>
      </c>
      <c r="B34" s="71" t="str">
        <f>IF('DAFTAR SISWA'!B33="","",'DAFTAR SISWA'!B33)</f>
        <v>1094</v>
      </c>
      <c r="C34" s="71" t="str">
        <f>IF('DAFTAR SISWA'!C33="","",'DAFTAR SISWA'!C33)</f>
        <v>NUSIYATIN NADIYAH</v>
      </c>
      <c r="D34" s="229" t="s">
        <v>20</v>
      </c>
      <c r="E34" s="233">
        <v>91</v>
      </c>
      <c r="F34" s="233">
        <v>83</v>
      </c>
      <c r="G34" s="233">
        <v>85</v>
      </c>
      <c r="H34" s="233">
        <v>76</v>
      </c>
      <c r="I34" s="234">
        <v>84</v>
      </c>
      <c r="J34" s="233">
        <v>77</v>
      </c>
      <c r="K34" s="233">
        <v>92</v>
      </c>
      <c r="L34" s="235">
        <v>84</v>
      </c>
      <c r="M34" s="236">
        <v>82</v>
      </c>
      <c r="N34" s="234">
        <v>82</v>
      </c>
      <c r="O34" s="233">
        <v>82</v>
      </c>
      <c r="P34" s="233"/>
      <c r="Q34" s="233"/>
      <c r="R34" s="233"/>
      <c r="S34" s="233">
        <v>85</v>
      </c>
      <c r="T34" s="233">
        <v>87</v>
      </c>
      <c r="U34" s="233">
        <v>84</v>
      </c>
      <c r="V34" s="237">
        <v>81</v>
      </c>
      <c r="W34" s="233"/>
      <c r="X34" s="233"/>
      <c r="Y34" s="233"/>
      <c r="Z34" s="233"/>
      <c r="AA34" s="233"/>
      <c r="AB34" s="233"/>
      <c r="AC34" s="239">
        <v>76</v>
      </c>
      <c r="AD34" s="243">
        <f t="shared" si="1"/>
        <v>83.1875</v>
      </c>
      <c r="AE34" s="75">
        <f t="shared" si="2"/>
        <v>1331</v>
      </c>
      <c r="AF34" s="75">
        <f t="shared" si="3"/>
        <v>26</v>
      </c>
      <c r="AG34" s="76"/>
      <c r="AH34" s="76"/>
      <c r="AI34" s="76"/>
      <c r="AJ34" s="78"/>
      <c r="AK34" s="78"/>
      <c r="AL34" s="78"/>
      <c r="AM34" s="78"/>
      <c r="AN34" s="80" t="s">
        <v>166</v>
      </c>
      <c r="AO34" s="80" t="s">
        <v>166</v>
      </c>
      <c r="AP34" s="80" t="s">
        <v>166</v>
      </c>
      <c r="AQ34" s="80">
        <v>1</v>
      </c>
      <c r="AR34" s="80">
        <v>0</v>
      </c>
      <c r="AS34" s="80">
        <v>0</v>
      </c>
      <c r="AT34" s="80" t="s">
        <v>167</v>
      </c>
      <c r="AU34" s="76"/>
    </row>
    <row r="35" spans="1:47" ht="15.75" customHeight="1">
      <c r="A35" s="24">
        <v>27</v>
      </c>
      <c r="B35" s="71" t="str">
        <f>IF('DAFTAR SISWA'!B34="","",'DAFTAR SISWA'!B34)</f>
        <v>1095</v>
      </c>
      <c r="C35" s="71" t="str">
        <f>IF('DAFTAR SISWA'!C34="","",'DAFTAR SISWA'!C34)</f>
        <v>RISA PUJIANA</v>
      </c>
      <c r="D35" s="229" t="s">
        <v>20</v>
      </c>
      <c r="E35" s="233">
        <v>84</v>
      </c>
      <c r="F35" s="233">
        <v>84</v>
      </c>
      <c r="G35" s="233">
        <v>83</v>
      </c>
      <c r="H35" s="233">
        <v>78</v>
      </c>
      <c r="I35" s="234">
        <v>84</v>
      </c>
      <c r="J35" s="233">
        <v>77</v>
      </c>
      <c r="K35" s="233">
        <v>91</v>
      </c>
      <c r="L35" s="235">
        <v>88</v>
      </c>
      <c r="M35" s="236">
        <v>82</v>
      </c>
      <c r="N35" s="234">
        <v>82</v>
      </c>
      <c r="O35" s="233">
        <v>81</v>
      </c>
      <c r="P35" s="233"/>
      <c r="Q35" s="233"/>
      <c r="R35" s="233"/>
      <c r="S35" s="233">
        <v>87</v>
      </c>
      <c r="T35" s="233">
        <v>88</v>
      </c>
      <c r="U35" s="233">
        <v>85</v>
      </c>
      <c r="V35" s="237">
        <v>83</v>
      </c>
      <c r="W35" s="233"/>
      <c r="X35" s="233"/>
      <c r="Y35" s="233"/>
      <c r="Z35" s="233"/>
      <c r="AA35" s="233"/>
      <c r="AB35" s="233"/>
      <c r="AC35" s="239">
        <v>78</v>
      </c>
      <c r="AD35" s="243">
        <f t="shared" si="1"/>
        <v>83.4375</v>
      </c>
      <c r="AE35" s="75">
        <f t="shared" si="2"/>
        <v>1335</v>
      </c>
      <c r="AF35" s="75">
        <f t="shared" si="3"/>
        <v>24</v>
      </c>
      <c r="AG35" s="76"/>
      <c r="AH35" s="76"/>
      <c r="AI35" s="76"/>
      <c r="AJ35" s="78"/>
      <c r="AK35" s="78"/>
      <c r="AL35" s="78"/>
      <c r="AM35" s="78"/>
      <c r="AN35" s="80" t="s">
        <v>166</v>
      </c>
      <c r="AO35" s="80" t="s">
        <v>166</v>
      </c>
      <c r="AP35" s="80" t="s">
        <v>166</v>
      </c>
      <c r="AQ35" s="80">
        <v>1</v>
      </c>
      <c r="AR35" s="80">
        <v>0</v>
      </c>
      <c r="AS35" s="80">
        <v>0</v>
      </c>
      <c r="AT35" s="80" t="s">
        <v>167</v>
      </c>
      <c r="AU35" s="76"/>
    </row>
    <row r="36" spans="1:47" ht="15.75" customHeight="1">
      <c r="A36" s="24">
        <v>28</v>
      </c>
      <c r="B36" s="71" t="str">
        <f>IF('DAFTAR SISWA'!B35="","",'DAFTAR SISWA'!B35)</f>
        <v>1096</v>
      </c>
      <c r="C36" s="71" t="str">
        <f>IF('DAFTAR SISWA'!C35="","",'DAFTAR SISWA'!C35)</f>
        <v>ROKHIYATIN ALIMAH</v>
      </c>
      <c r="D36" s="229" t="s">
        <v>20</v>
      </c>
      <c r="E36" s="233">
        <v>93</v>
      </c>
      <c r="F36" s="233">
        <v>86</v>
      </c>
      <c r="G36" s="233">
        <v>86</v>
      </c>
      <c r="H36" s="233">
        <v>82</v>
      </c>
      <c r="I36" s="234">
        <v>93</v>
      </c>
      <c r="J36" s="233">
        <v>86</v>
      </c>
      <c r="K36" s="233">
        <v>95</v>
      </c>
      <c r="L36" s="235">
        <v>89</v>
      </c>
      <c r="M36" s="236">
        <v>84</v>
      </c>
      <c r="N36" s="234">
        <v>85</v>
      </c>
      <c r="O36" s="233">
        <v>83</v>
      </c>
      <c r="P36" s="233"/>
      <c r="Q36" s="233"/>
      <c r="R36" s="233"/>
      <c r="S36" s="233">
        <v>87</v>
      </c>
      <c r="T36" s="233">
        <v>87</v>
      </c>
      <c r="U36" s="233">
        <v>88</v>
      </c>
      <c r="V36" s="237">
        <v>85</v>
      </c>
      <c r="W36" s="233"/>
      <c r="X36" s="233"/>
      <c r="Y36" s="233"/>
      <c r="Z36" s="233"/>
      <c r="AA36" s="233"/>
      <c r="AB36" s="233"/>
      <c r="AC36" s="239">
        <v>78</v>
      </c>
      <c r="AD36" s="243">
        <f t="shared" si="1"/>
        <v>86.6875</v>
      </c>
      <c r="AE36" s="75">
        <f t="shared" si="2"/>
        <v>1387</v>
      </c>
      <c r="AF36" s="75">
        <f t="shared" si="3"/>
        <v>5</v>
      </c>
      <c r="AG36" s="76"/>
      <c r="AH36" s="76"/>
      <c r="AI36" s="76"/>
      <c r="AJ36" s="78"/>
      <c r="AK36" s="78"/>
      <c r="AL36" s="78"/>
      <c r="AM36" s="78"/>
      <c r="AN36" s="80" t="s">
        <v>166</v>
      </c>
      <c r="AO36" s="80" t="s">
        <v>166</v>
      </c>
      <c r="AP36" s="80" t="s">
        <v>166</v>
      </c>
      <c r="AQ36" s="80">
        <v>0</v>
      </c>
      <c r="AR36" s="80">
        <v>0</v>
      </c>
      <c r="AS36" s="80">
        <v>0</v>
      </c>
      <c r="AT36" s="80" t="s">
        <v>167</v>
      </c>
      <c r="AU36" s="76"/>
    </row>
    <row r="37" spans="1:47" ht="15.75" customHeight="1">
      <c r="A37" s="24">
        <v>29</v>
      </c>
      <c r="B37" s="71" t="str">
        <f>IF('DAFTAR SISWA'!B36="","",'DAFTAR SISWA'!B36)</f>
        <v>1097</v>
      </c>
      <c r="C37" s="71" t="str">
        <f>IF('DAFTAR SISWA'!C36="","",'DAFTAR SISWA'!C36)</f>
        <v>SAFIUDDIN THOYIB</v>
      </c>
      <c r="D37" s="229" t="s">
        <v>20</v>
      </c>
      <c r="E37" s="233">
        <v>86</v>
      </c>
      <c r="F37" s="233">
        <v>81</v>
      </c>
      <c r="G37" s="233">
        <v>83</v>
      </c>
      <c r="H37" s="233">
        <v>81</v>
      </c>
      <c r="I37" s="234">
        <v>87</v>
      </c>
      <c r="J37" s="233">
        <v>79</v>
      </c>
      <c r="K37" s="233">
        <v>88</v>
      </c>
      <c r="L37" s="235">
        <v>88</v>
      </c>
      <c r="M37" s="236">
        <v>80</v>
      </c>
      <c r="N37" s="234">
        <v>90</v>
      </c>
      <c r="O37" s="233">
        <v>81</v>
      </c>
      <c r="P37" s="233"/>
      <c r="Q37" s="233"/>
      <c r="R37" s="233"/>
      <c r="S37" s="233">
        <v>85</v>
      </c>
      <c r="T37" s="233">
        <v>85</v>
      </c>
      <c r="U37" s="233">
        <v>87</v>
      </c>
      <c r="V37" s="237">
        <v>83</v>
      </c>
      <c r="W37" s="233"/>
      <c r="X37" s="233"/>
      <c r="Y37" s="233"/>
      <c r="Z37" s="233"/>
      <c r="AA37" s="233"/>
      <c r="AB37" s="233"/>
      <c r="AC37" s="239">
        <v>76</v>
      </c>
      <c r="AD37" s="243">
        <f t="shared" si="1"/>
        <v>83.75</v>
      </c>
      <c r="AE37" s="75">
        <f t="shared" si="2"/>
        <v>1340</v>
      </c>
      <c r="AF37" s="75">
        <f t="shared" si="3"/>
        <v>23</v>
      </c>
      <c r="AG37" s="76"/>
      <c r="AH37" s="76"/>
      <c r="AI37" s="76"/>
      <c r="AJ37" s="78"/>
      <c r="AK37" s="78"/>
      <c r="AL37" s="78"/>
      <c r="AM37" s="78"/>
      <c r="AN37" s="80" t="s">
        <v>166</v>
      </c>
      <c r="AO37" s="80" t="s">
        <v>166</v>
      </c>
      <c r="AP37" s="80" t="s">
        <v>166</v>
      </c>
      <c r="AQ37" s="80">
        <v>2</v>
      </c>
      <c r="AR37" s="80">
        <v>1</v>
      </c>
      <c r="AS37" s="80">
        <v>1</v>
      </c>
      <c r="AT37" s="80" t="s">
        <v>167</v>
      </c>
      <c r="AU37" s="76"/>
    </row>
    <row r="38" spans="1:47" ht="15.75" customHeight="1">
      <c r="A38" s="24">
        <v>30</v>
      </c>
      <c r="B38" s="71" t="str">
        <f>IF('DAFTAR SISWA'!B37="","",'DAFTAR SISWA'!B37)</f>
        <v>1098</v>
      </c>
      <c r="C38" s="71" t="str">
        <f>IF('DAFTAR SISWA'!C37="","",'DAFTAR SISWA'!C37)</f>
        <v>SILVIA MERTINA DEVI</v>
      </c>
      <c r="D38" s="229" t="s">
        <v>20</v>
      </c>
      <c r="E38" s="233">
        <v>92</v>
      </c>
      <c r="F38" s="233">
        <v>88</v>
      </c>
      <c r="G38" s="233">
        <v>83</v>
      </c>
      <c r="H38" s="233">
        <v>78</v>
      </c>
      <c r="I38" s="234">
        <v>91</v>
      </c>
      <c r="J38" s="233">
        <v>82</v>
      </c>
      <c r="K38" s="233">
        <v>90</v>
      </c>
      <c r="L38" s="235">
        <v>92</v>
      </c>
      <c r="M38" s="236">
        <v>90</v>
      </c>
      <c r="N38" s="234">
        <v>93</v>
      </c>
      <c r="O38" s="233">
        <v>81</v>
      </c>
      <c r="P38" s="233"/>
      <c r="Q38" s="233"/>
      <c r="R38" s="233"/>
      <c r="S38" s="233">
        <v>84</v>
      </c>
      <c r="T38" s="233">
        <v>86</v>
      </c>
      <c r="U38" s="233">
        <v>88</v>
      </c>
      <c r="V38" s="237">
        <v>86</v>
      </c>
      <c r="W38" s="233"/>
      <c r="X38" s="233"/>
      <c r="Y38" s="233"/>
      <c r="Z38" s="233"/>
      <c r="AA38" s="233"/>
      <c r="AB38" s="233"/>
      <c r="AC38" s="239">
        <v>78</v>
      </c>
      <c r="AD38" s="243">
        <f t="shared" si="1"/>
        <v>86.375</v>
      </c>
      <c r="AE38" s="75">
        <f t="shared" si="2"/>
        <v>1382</v>
      </c>
      <c r="AF38" s="75">
        <f t="shared" si="3"/>
        <v>7</v>
      </c>
      <c r="AG38" s="76"/>
      <c r="AH38" s="76"/>
      <c r="AI38" s="76"/>
      <c r="AJ38" s="78"/>
      <c r="AK38" s="78"/>
      <c r="AL38" s="78"/>
      <c r="AM38" s="78"/>
      <c r="AN38" s="80" t="s">
        <v>166</v>
      </c>
      <c r="AO38" s="80" t="s">
        <v>166</v>
      </c>
      <c r="AP38" s="80" t="s">
        <v>166</v>
      </c>
      <c r="AQ38" s="80">
        <v>1</v>
      </c>
      <c r="AR38" s="80">
        <v>0</v>
      </c>
      <c r="AS38" s="80">
        <v>0</v>
      </c>
      <c r="AT38" s="80" t="s">
        <v>167</v>
      </c>
      <c r="AU38" s="76"/>
    </row>
    <row r="39" spans="1:47" ht="15.75" customHeight="1">
      <c r="A39" s="24">
        <v>31</v>
      </c>
      <c r="B39" s="71" t="str">
        <f>IF('DAFTAR SISWA'!B38="","",'DAFTAR SISWA'!B38)</f>
        <v>1099</v>
      </c>
      <c r="C39" s="71" t="str">
        <f>IF('DAFTAR SISWA'!C38="","",'DAFTAR SISWA'!C38)</f>
        <v>SISKA AMELIA LASE</v>
      </c>
      <c r="D39" s="229" t="s">
        <v>20</v>
      </c>
      <c r="E39" s="233">
        <v>92</v>
      </c>
      <c r="F39" s="233">
        <v>86</v>
      </c>
      <c r="G39" s="233">
        <v>89</v>
      </c>
      <c r="H39" s="233">
        <v>78</v>
      </c>
      <c r="I39" s="234">
        <v>89</v>
      </c>
      <c r="J39" s="233">
        <v>81</v>
      </c>
      <c r="K39" s="233">
        <v>89</v>
      </c>
      <c r="L39" s="235">
        <v>90</v>
      </c>
      <c r="M39" s="236">
        <v>92</v>
      </c>
      <c r="N39" s="234">
        <v>83</v>
      </c>
      <c r="O39" s="233">
        <v>82</v>
      </c>
      <c r="P39" s="233"/>
      <c r="Q39" s="233"/>
      <c r="R39" s="233"/>
      <c r="S39" s="233">
        <v>85</v>
      </c>
      <c r="T39" s="233">
        <v>86</v>
      </c>
      <c r="U39" s="233">
        <v>90</v>
      </c>
      <c r="V39" s="237">
        <v>83</v>
      </c>
      <c r="W39" s="233"/>
      <c r="X39" s="233"/>
      <c r="Y39" s="233"/>
      <c r="Z39" s="233"/>
      <c r="AA39" s="233"/>
      <c r="AB39" s="233"/>
      <c r="AC39" s="239">
        <v>78</v>
      </c>
      <c r="AD39" s="243">
        <f t="shared" si="1"/>
        <v>85.8125</v>
      </c>
      <c r="AE39" s="75">
        <f t="shared" si="2"/>
        <v>1373</v>
      </c>
      <c r="AF39" s="75">
        <f t="shared" si="3"/>
        <v>11</v>
      </c>
      <c r="AG39" s="76"/>
      <c r="AH39" s="76"/>
      <c r="AI39" s="76"/>
      <c r="AJ39" s="78"/>
      <c r="AK39" s="78"/>
      <c r="AL39" s="78"/>
      <c r="AM39" s="78"/>
      <c r="AN39" s="80" t="s">
        <v>166</v>
      </c>
      <c r="AO39" s="80" t="s">
        <v>166</v>
      </c>
      <c r="AP39" s="80" t="s">
        <v>166</v>
      </c>
      <c r="AQ39" s="80">
        <v>0</v>
      </c>
      <c r="AR39" s="80">
        <v>0</v>
      </c>
      <c r="AS39" s="80">
        <v>0</v>
      </c>
      <c r="AT39" s="80" t="s">
        <v>167</v>
      </c>
      <c r="AU39" s="76"/>
    </row>
    <row r="40" spans="1:47" ht="15.75" customHeight="1">
      <c r="A40" s="24">
        <v>32</v>
      </c>
      <c r="B40" s="71" t="str">
        <f>IF('DAFTAR SISWA'!B39="","",'DAFTAR SISWA'!B39)</f>
        <v>1100</v>
      </c>
      <c r="C40" s="71" t="str">
        <f>IF('DAFTAR SISWA'!C39="","",'DAFTAR SISWA'!C39)</f>
        <v>TRIO FEBRIYANTO ERLANGGA</v>
      </c>
      <c r="D40" s="229" t="s">
        <v>20</v>
      </c>
      <c r="E40" s="233">
        <v>83</v>
      </c>
      <c r="F40" s="233">
        <v>82</v>
      </c>
      <c r="G40" s="233">
        <v>78</v>
      </c>
      <c r="H40" s="233">
        <v>76</v>
      </c>
      <c r="I40" s="234">
        <v>87</v>
      </c>
      <c r="J40" s="233">
        <v>78</v>
      </c>
      <c r="K40" s="233">
        <v>80</v>
      </c>
      <c r="L40" s="235">
        <v>86</v>
      </c>
      <c r="M40" s="236">
        <v>76</v>
      </c>
      <c r="N40" s="234">
        <v>82</v>
      </c>
      <c r="O40" s="233">
        <v>80</v>
      </c>
      <c r="P40" s="233"/>
      <c r="Q40" s="233"/>
      <c r="R40" s="233"/>
      <c r="S40" s="233">
        <v>84</v>
      </c>
      <c r="T40" s="233">
        <v>81</v>
      </c>
      <c r="U40" s="233">
        <v>81</v>
      </c>
      <c r="V40" s="237">
        <v>80</v>
      </c>
      <c r="W40" s="233"/>
      <c r="X40" s="233"/>
      <c r="Y40" s="233"/>
      <c r="Z40" s="233"/>
      <c r="AA40" s="233"/>
      <c r="AB40" s="233"/>
      <c r="AC40" s="239">
        <v>76</v>
      </c>
      <c r="AD40" s="243">
        <f t="shared" si="1"/>
        <v>80.625</v>
      </c>
      <c r="AE40" s="75">
        <f t="shared" si="2"/>
        <v>1290</v>
      </c>
      <c r="AF40" s="75">
        <f t="shared" si="3"/>
        <v>35</v>
      </c>
      <c r="AG40" s="76"/>
      <c r="AH40" s="76"/>
      <c r="AI40" s="76"/>
      <c r="AJ40" s="78"/>
      <c r="AK40" s="78"/>
      <c r="AL40" s="78"/>
      <c r="AM40" s="78"/>
      <c r="AN40" s="80" t="s">
        <v>166</v>
      </c>
      <c r="AO40" s="80" t="s">
        <v>166</v>
      </c>
      <c r="AP40" s="80" t="s">
        <v>166</v>
      </c>
      <c r="AQ40" s="80">
        <v>8</v>
      </c>
      <c r="AR40" s="80">
        <v>0</v>
      </c>
      <c r="AS40" s="80">
        <v>0</v>
      </c>
      <c r="AT40" s="80" t="s">
        <v>167</v>
      </c>
      <c r="AU40" s="76"/>
    </row>
    <row r="41" spans="1:47" ht="15.75" customHeight="1">
      <c r="A41" s="24">
        <v>33</v>
      </c>
      <c r="B41" s="71" t="str">
        <f>IF('DAFTAR SISWA'!B40="","",'DAFTAR SISWA'!B40)</f>
        <v>1101</v>
      </c>
      <c r="C41" s="71" t="str">
        <f>IF('DAFTAR SISWA'!C40="","",'DAFTAR SISWA'!C40)</f>
        <v>VENI FITRIANI</v>
      </c>
      <c r="D41" s="229" t="s">
        <v>20</v>
      </c>
      <c r="E41" s="233">
        <v>96</v>
      </c>
      <c r="F41" s="233">
        <v>91</v>
      </c>
      <c r="G41" s="233">
        <v>84</v>
      </c>
      <c r="H41" s="233">
        <v>80</v>
      </c>
      <c r="I41" s="234">
        <v>93</v>
      </c>
      <c r="J41" s="233">
        <v>84</v>
      </c>
      <c r="K41" s="233">
        <v>95</v>
      </c>
      <c r="L41" s="235">
        <v>91</v>
      </c>
      <c r="M41" s="236">
        <v>86</v>
      </c>
      <c r="N41" s="234">
        <v>85</v>
      </c>
      <c r="O41" s="233">
        <v>82</v>
      </c>
      <c r="P41" s="233"/>
      <c r="Q41" s="233"/>
      <c r="R41" s="233"/>
      <c r="S41" s="233">
        <v>87</v>
      </c>
      <c r="T41" s="233">
        <v>88</v>
      </c>
      <c r="U41" s="233">
        <v>90</v>
      </c>
      <c r="V41" s="237">
        <v>85</v>
      </c>
      <c r="W41" s="233"/>
      <c r="X41" s="233"/>
      <c r="Y41" s="233"/>
      <c r="Z41" s="233"/>
      <c r="AA41" s="233"/>
      <c r="AB41" s="233"/>
      <c r="AC41" s="239">
        <v>78</v>
      </c>
      <c r="AD41" s="243">
        <f t="shared" si="1"/>
        <v>87.1875</v>
      </c>
      <c r="AE41" s="75">
        <f t="shared" si="2"/>
        <v>1395</v>
      </c>
      <c r="AF41" s="75">
        <f t="shared" si="3"/>
        <v>3</v>
      </c>
      <c r="AG41" s="76"/>
      <c r="AH41" s="76"/>
      <c r="AI41" s="76"/>
      <c r="AJ41" s="78"/>
      <c r="AK41" s="78"/>
      <c r="AL41" s="78"/>
      <c r="AM41" s="78"/>
      <c r="AN41" s="80" t="s">
        <v>166</v>
      </c>
      <c r="AO41" s="80" t="s">
        <v>166</v>
      </c>
      <c r="AP41" s="80" t="s">
        <v>166</v>
      </c>
      <c r="AQ41" s="80">
        <v>0</v>
      </c>
      <c r="AR41" s="80">
        <v>0</v>
      </c>
      <c r="AS41" s="80">
        <v>0</v>
      </c>
      <c r="AT41" s="80" t="s">
        <v>167</v>
      </c>
      <c r="AU41" s="76"/>
    </row>
    <row r="42" spans="1:47" ht="15.75" customHeight="1">
      <c r="A42" s="24">
        <v>34</v>
      </c>
      <c r="B42" s="71" t="str">
        <f>IF('DAFTAR SISWA'!B41="","",'DAFTAR SISWA'!B41)</f>
        <v>1102</v>
      </c>
      <c r="C42" s="71" t="str">
        <f>IF('DAFTAR SISWA'!C41="","",'DAFTAR SISWA'!C41)</f>
        <v>VINA HIDAYATUS SILMI</v>
      </c>
      <c r="D42" s="229" t="s">
        <v>20</v>
      </c>
      <c r="E42" s="233">
        <v>88</v>
      </c>
      <c r="F42" s="233">
        <v>91</v>
      </c>
      <c r="G42" s="233">
        <v>86</v>
      </c>
      <c r="H42" s="233">
        <v>79</v>
      </c>
      <c r="I42" s="234">
        <v>89</v>
      </c>
      <c r="J42" s="233">
        <v>86</v>
      </c>
      <c r="K42" s="233">
        <v>90</v>
      </c>
      <c r="L42" s="235">
        <v>90</v>
      </c>
      <c r="M42" s="236">
        <v>84</v>
      </c>
      <c r="N42" s="234">
        <v>83</v>
      </c>
      <c r="O42" s="233">
        <v>81</v>
      </c>
      <c r="P42" s="233"/>
      <c r="Q42" s="233"/>
      <c r="R42" s="233"/>
      <c r="S42" s="233">
        <v>87</v>
      </c>
      <c r="T42" s="233">
        <v>88</v>
      </c>
      <c r="U42" s="233">
        <v>86</v>
      </c>
      <c r="V42" s="237">
        <v>84</v>
      </c>
      <c r="W42" s="233"/>
      <c r="X42" s="233"/>
      <c r="Y42" s="233"/>
      <c r="Z42" s="233"/>
      <c r="AA42" s="233"/>
      <c r="AB42" s="233"/>
      <c r="AC42" s="239">
        <v>78</v>
      </c>
      <c r="AD42" s="243">
        <f t="shared" si="1"/>
        <v>85.625</v>
      </c>
      <c r="AE42" s="75">
        <f t="shared" si="2"/>
        <v>1370</v>
      </c>
      <c r="AF42" s="75">
        <f t="shared" si="3"/>
        <v>13</v>
      </c>
      <c r="AG42" s="76"/>
      <c r="AH42" s="76"/>
      <c r="AI42" s="76"/>
      <c r="AJ42" s="78"/>
      <c r="AK42" s="78"/>
      <c r="AL42" s="78"/>
      <c r="AM42" s="78"/>
      <c r="AN42" s="80" t="s">
        <v>166</v>
      </c>
      <c r="AO42" s="80" t="s">
        <v>166</v>
      </c>
      <c r="AP42" s="80" t="s">
        <v>166</v>
      </c>
      <c r="AQ42" s="80">
        <v>0</v>
      </c>
      <c r="AR42" s="80">
        <v>1</v>
      </c>
      <c r="AS42" s="80">
        <v>0</v>
      </c>
      <c r="AT42" s="80" t="s">
        <v>167</v>
      </c>
      <c r="AU42" s="76"/>
    </row>
    <row r="43" spans="1:47" ht="15.75" customHeight="1">
      <c r="A43" s="24">
        <v>35</v>
      </c>
      <c r="B43" s="71" t="str">
        <f>IF('DAFTAR SISWA'!B42="","",'DAFTAR SISWA'!B42)</f>
        <v>1103</v>
      </c>
      <c r="C43" s="71" t="str">
        <f>IF('DAFTAR SISWA'!C42="","",'DAFTAR SISWA'!C42)</f>
        <v>VINDA FRASTIKA SETYANINGRUM</v>
      </c>
      <c r="D43" s="229" t="s">
        <v>20</v>
      </c>
      <c r="E43" s="233">
        <v>80</v>
      </c>
      <c r="F43" s="233">
        <v>82</v>
      </c>
      <c r="G43" s="233">
        <v>80</v>
      </c>
      <c r="H43" s="233">
        <v>78</v>
      </c>
      <c r="I43" s="234">
        <v>90</v>
      </c>
      <c r="J43" s="233">
        <v>77</v>
      </c>
      <c r="K43" s="233">
        <v>78</v>
      </c>
      <c r="L43" s="235">
        <v>81</v>
      </c>
      <c r="M43" s="236">
        <v>80</v>
      </c>
      <c r="N43" s="234">
        <v>82</v>
      </c>
      <c r="O43" s="233">
        <v>83</v>
      </c>
      <c r="P43" s="233"/>
      <c r="Q43" s="233"/>
      <c r="R43" s="233"/>
      <c r="S43" s="233">
        <v>82</v>
      </c>
      <c r="T43" s="233">
        <v>76</v>
      </c>
      <c r="U43" s="233">
        <v>81</v>
      </c>
      <c r="V43" s="237">
        <v>78</v>
      </c>
      <c r="W43" s="233"/>
      <c r="X43" s="233"/>
      <c r="Y43" s="233"/>
      <c r="Z43" s="233"/>
      <c r="AA43" s="233"/>
      <c r="AB43" s="233"/>
      <c r="AC43" s="239">
        <v>76</v>
      </c>
      <c r="AD43" s="243">
        <f t="shared" si="1"/>
        <v>80.25</v>
      </c>
      <c r="AE43" s="75">
        <f t="shared" si="2"/>
        <v>1284</v>
      </c>
      <c r="AF43" s="75">
        <f t="shared" si="3"/>
        <v>36</v>
      </c>
      <c r="AG43" s="76"/>
      <c r="AH43" s="76"/>
      <c r="AI43" s="76"/>
      <c r="AJ43" s="78"/>
      <c r="AK43" s="78"/>
      <c r="AL43" s="78"/>
      <c r="AM43" s="78"/>
      <c r="AN43" s="80" t="s">
        <v>166</v>
      </c>
      <c r="AO43" s="80" t="s">
        <v>166</v>
      </c>
      <c r="AP43" s="80" t="s">
        <v>166</v>
      </c>
      <c r="AQ43" s="80">
        <v>0</v>
      </c>
      <c r="AR43" s="80">
        <v>0</v>
      </c>
      <c r="AS43" s="80">
        <v>0</v>
      </c>
      <c r="AT43" s="80" t="s">
        <v>167</v>
      </c>
      <c r="AU43" s="76"/>
    </row>
    <row r="44" spans="1:47" ht="15.75" customHeight="1">
      <c r="A44" s="24">
        <v>36</v>
      </c>
      <c r="B44" s="71" t="str">
        <f>IF('DAFTAR SISWA'!B43="","",'DAFTAR SISWA'!B43)</f>
        <v>1104</v>
      </c>
      <c r="C44" s="71" t="str">
        <f>IF('DAFTAR SISWA'!C43="","",'DAFTAR SISWA'!C43)</f>
        <v>ZAHROTUL MUNA ZIROH</v>
      </c>
      <c r="D44" s="229" t="s">
        <v>20</v>
      </c>
      <c r="E44" s="233">
        <v>85</v>
      </c>
      <c r="F44" s="233">
        <v>86</v>
      </c>
      <c r="G44" s="233">
        <v>83</v>
      </c>
      <c r="H44" s="233">
        <v>79</v>
      </c>
      <c r="I44" s="234">
        <v>92</v>
      </c>
      <c r="J44" s="233">
        <v>80</v>
      </c>
      <c r="K44" s="233">
        <v>93</v>
      </c>
      <c r="L44" s="235">
        <v>89</v>
      </c>
      <c r="M44" s="236">
        <v>88</v>
      </c>
      <c r="N44" s="234">
        <v>85</v>
      </c>
      <c r="O44" s="233">
        <v>81</v>
      </c>
      <c r="P44" s="233"/>
      <c r="Q44" s="233"/>
      <c r="R44" s="233"/>
      <c r="S44" s="233">
        <v>86</v>
      </c>
      <c r="T44" s="233">
        <v>85</v>
      </c>
      <c r="U44" s="233">
        <v>86</v>
      </c>
      <c r="V44" s="237">
        <v>81</v>
      </c>
      <c r="W44" s="233"/>
      <c r="X44" s="233"/>
      <c r="Y44" s="233"/>
      <c r="Z44" s="233"/>
      <c r="AA44" s="233"/>
      <c r="AB44" s="233"/>
      <c r="AC44" s="239">
        <v>76</v>
      </c>
      <c r="AD44" s="243">
        <f t="shared" si="1"/>
        <v>84.6875</v>
      </c>
      <c r="AE44" s="75">
        <f t="shared" si="2"/>
        <v>1355</v>
      </c>
      <c r="AF44" s="75">
        <f t="shared" si="3"/>
        <v>18</v>
      </c>
      <c r="AG44" s="76"/>
      <c r="AH44" s="76"/>
      <c r="AI44" s="76"/>
      <c r="AJ44" s="78"/>
      <c r="AK44" s="78"/>
      <c r="AL44" s="78"/>
      <c r="AM44" s="78"/>
      <c r="AN44" s="80" t="s">
        <v>166</v>
      </c>
      <c r="AO44" s="80" t="s">
        <v>166</v>
      </c>
      <c r="AP44" s="80" t="s">
        <v>166</v>
      </c>
      <c r="AQ44" s="80">
        <v>0</v>
      </c>
      <c r="AR44" s="80">
        <v>0</v>
      </c>
      <c r="AS44" s="80">
        <v>0</v>
      </c>
      <c r="AT44" s="80" t="s">
        <v>167</v>
      </c>
      <c r="AU44" s="76"/>
    </row>
    <row r="45" spans="1:47" ht="15.75" customHeight="1">
      <c r="A45" s="24">
        <v>37</v>
      </c>
      <c r="B45" s="71" t="str">
        <f>IF('DAFTAR SISWA'!B44="","",'DAFTAR SISWA'!B44)</f>
        <v/>
      </c>
      <c r="C45" s="71" t="str">
        <f>IF('DAFTAR SISWA'!C44="","",'DAFTAR SISWA'!C44)</f>
        <v/>
      </c>
      <c r="D45" s="65" t="s">
        <v>20</v>
      </c>
      <c r="E45" s="232"/>
      <c r="F45" s="232"/>
      <c r="G45" s="232">
        <v>0</v>
      </c>
      <c r="H45" s="232"/>
      <c r="I45" s="232"/>
      <c r="J45" s="232"/>
      <c r="K45" s="232"/>
      <c r="L45" s="2"/>
      <c r="M45" s="232"/>
      <c r="N45" s="232"/>
      <c r="O45" s="232"/>
      <c r="P45" s="232"/>
      <c r="Q45" s="232"/>
      <c r="R45" s="232"/>
      <c r="S45" s="232"/>
      <c r="T45" s="232"/>
      <c r="U45" s="232"/>
      <c r="V45" s="103"/>
      <c r="W45" s="232"/>
      <c r="X45" s="232"/>
      <c r="Y45" s="232"/>
      <c r="Z45" s="232"/>
      <c r="AA45" s="232"/>
      <c r="AB45" s="232"/>
      <c r="AC45" s="232"/>
      <c r="AD45" s="74"/>
      <c r="AE45" s="76"/>
      <c r="AF45" s="76"/>
      <c r="AG45" s="76"/>
      <c r="AH45" s="76"/>
      <c r="AI45" s="76"/>
      <c r="AJ45" s="78"/>
      <c r="AK45" s="78"/>
      <c r="AL45" s="78"/>
      <c r="AM45" s="78"/>
      <c r="AN45" s="78"/>
      <c r="AO45" s="78"/>
      <c r="AP45" s="78"/>
      <c r="AQ45" s="80"/>
      <c r="AR45" s="80"/>
      <c r="AS45" s="78"/>
      <c r="AT45" s="78"/>
      <c r="AU45" s="76"/>
    </row>
    <row r="46" spans="1:47" ht="15.75" customHeight="1">
      <c r="A46" s="24">
        <v>38</v>
      </c>
      <c r="B46" s="71" t="str">
        <f>IF('DAFTAR SISWA'!B45="","",'DAFTAR SISWA'!B45)</f>
        <v/>
      </c>
      <c r="C46" s="71" t="str">
        <f>IF('DAFTAR SISWA'!C45="","",'DAFTAR SISWA'!C45)</f>
        <v/>
      </c>
      <c r="D46" s="65" t="s">
        <v>20</v>
      </c>
      <c r="E46" s="104"/>
      <c r="F46" s="72"/>
      <c r="G46" s="104"/>
      <c r="H46" s="72"/>
      <c r="I46" s="104"/>
      <c r="J46" s="104"/>
      <c r="K46" s="104"/>
      <c r="L46" s="2"/>
      <c r="M46" s="104"/>
      <c r="N46" s="104"/>
      <c r="O46" s="104"/>
      <c r="P46" s="104"/>
      <c r="Q46" s="104"/>
      <c r="R46" s="104"/>
      <c r="S46" s="104"/>
      <c r="T46" s="72"/>
      <c r="U46" s="105"/>
      <c r="V46" s="103"/>
      <c r="W46" s="72"/>
      <c r="X46" s="72"/>
      <c r="Y46" s="72"/>
      <c r="Z46" s="72"/>
      <c r="AA46" s="72"/>
      <c r="AB46" s="72"/>
      <c r="AC46" s="104"/>
      <c r="AD46" s="74"/>
      <c r="AE46" s="76"/>
      <c r="AF46" s="76"/>
      <c r="AG46" s="76"/>
      <c r="AH46" s="76"/>
      <c r="AI46" s="76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6"/>
    </row>
    <row r="47" spans="1:47" ht="15.75" customHeight="1">
      <c r="A47" s="24">
        <v>39</v>
      </c>
      <c r="B47" s="71" t="str">
        <f>IF('DAFTAR SISWA'!B46="","",'DAFTAR SISWA'!B46)</f>
        <v/>
      </c>
      <c r="C47" s="71" t="str">
        <f>IF('DAFTAR SISWA'!C46="","",'DAFTAR SISWA'!C46)</f>
        <v/>
      </c>
      <c r="D47" s="65" t="s">
        <v>20</v>
      </c>
      <c r="E47" s="72"/>
      <c r="F47" s="72"/>
      <c r="G47" s="72"/>
      <c r="H47" s="72"/>
      <c r="I47" s="72"/>
      <c r="J47" s="72"/>
      <c r="K47" s="72"/>
      <c r="L47" s="106"/>
      <c r="M47" s="72"/>
      <c r="N47" s="72"/>
      <c r="O47" s="72"/>
      <c r="P47" s="72"/>
      <c r="Q47" s="72"/>
      <c r="R47" s="72"/>
      <c r="S47" s="72"/>
      <c r="T47" s="72"/>
      <c r="U47" s="72"/>
      <c r="V47" s="103"/>
      <c r="W47" s="72"/>
      <c r="X47" s="72"/>
      <c r="Y47" s="72"/>
      <c r="Z47" s="72"/>
      <c r="AA47" s="72"/>
      <c r="AB47" s="72"/>
      <c r="AC47" s="72"/>
      <c r="AD47" s="74"/>
      <c r="AE47" s="76"/>
      <c r="AF47" s="76"/>
      <c r="AG47" s="76"/>
      <c r="AH47" s="76"/>
      <c r="AI47" s="76"/>
      <c r="AJ47" s="78"/>
      <c r="AK47" s="78"/>
      <c r="AL47" s="78"/>
      <c r="AM47" s="78"/>
      <c r="AN47" s="78"/>
      <c r="AO47" s="78"/>
      <c r="AP47" s="78"/>
      <c r="AQ47" s="80"/>
      <c r="AR47" s="78"/>
      <c r="AS47" s="78"/>
      <c r="AT47" s="78"/>
      <c r="AU47" s="76"/>
    </row>
    <row r="48" spans="1:47" ht="15.75" customHeight="1">
      <c r="A48" s="24">
        <v>40</v>
      </c>
      <c r="B48" s="71" t="str">
        <f>IF('DAFTAR SISWA'!B47="","",'DAFTAR SISWA'!B47)</f>
        <v/>
      </c>
      <c r="C48" s="71" t="str">
        <f>IF('DAFTAR SISWA'!C47="","",'DAFTAR SISWA'!C47)</f>
        <v/>
      </c>
      <c r="D48" s="65" t="s">
        <v>20</v>
      </c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4"/>
      <c r="AE48" s="76"/>
      <c r="AF48" s="76"/>
      <c r="AG48" s="76"/>
      <c r="AH48" s="76"/>
      <c r="AI48" s="76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6"/>
    </row>
    <row r="49" spans="1:47" ht="15.75" customHeight="1">
      <c r="A49" s="24">
        <v>41</v>
      </c>
      <c r="B49" s="71" t="str">
        <f>IF('DAFTAR SISWA'!B48="","",'DAFTAR SISWA'!B48)</f>
        <v/>
      </c>
      <c r="C49" s="71" t="str">
        <f>IF('DAFTAR SISWA'!C48="","",'DAFTAR SISWA'!C48)</f>
        <v/>
      </c>
      <c r="D49" s="65" t="s">
        <v>20</v>
      </c>
      <c r="E49" s="76"/>
      <c r="F49" s="76"/>
      <c r="G49" s="76"/>
      <c r="H49" s="76"/>
      <c r="I49" s="76"/>
      <c r="J49" s="76"/>
      <c r="K49" s="24"/>
      <c r="L49" s="76"/>
      <c r="M49" s="24"/>
      <c r="N49" s="24"/>
      <c r="O49" s="24"/>
      <c r="P49" s="24"/>
      <c r="Q49" s="24"/>
      <c r="R49" s="76"/>
      <c r="S49" s="76"/>
      <c r="T49" s="24"/>
      <c r="U49" s="76"/>
      <c r="V49" s="24"/>
      <c r="W49" s="24"/>
      <c r="X49" s="24"/>
      <c r="Y49" s="24"/>
      <c r="Z49" s="24"/>
      <c r="AA49" s="24"/>
      <c r="AB49" s="24"/>
      <c r="AC49" s="76"/>
      <c r="AD49" s="74"/>
      <c r="AE49" s="76"/>
      <c r="AF49" s="76"/>
      <c r="AG49" s="76"/>
      <c r="AH49" s="76"/>
      <c r="AI49" s="76"/>
      <c r="AJ49" s="78"/>
      <c r="AK49" s="78"/>
      <c r="AL49" s="78"/>
      <c r="AM49" s="78"/>
      <c r="AN49" s="78"/>
      <c r="AO49" s="78"/>
      <c r="AP49" s="78"/>
      <c r="AQ49" s="78"/>
      <c r="AR49" s="80"/>
      <c r="AS49" s="78"/>
      <c r="AT49" s="78"/>
      <c r="AU49" s="76"/>
    </row>
    <row r="50" spans="1:47" ht="15.75" customHeight="1">
      <c r="A50" s="24">
        <v>42</v>
      </c>
      <c r="B50" s="71" t="str">
        <f>IF('DAFTAR SISWA'!B49="","",'DAFTAR SISWA'!B49)</f>
        <v/>
      </c>
      <c r="C50" s="71" t="str">
        <f>IF('DAFTAR SISWA'!C49="","",'DAFTAR SISWA'!C49)</f>
        <v/>
      </c>
      <c r="D50" s="65" t="s">
        <v>20</v>
      </c>
      <c r="E50" s="76"/>
      <c r="F50" s="76"/>
      <c r="G50" s="76"/>
      <c r="H50" s="76"/>
      <c r="I50" s="76"/>
      <c r="J50" s="76"/>
      <c r="K50" s="24"/>
      <c r="L50" s="76"/>
      <c r="M50" s="24"/>
      <c r="N50" s="24"/>
      <c r="O50" s="24"/>
      <c r="P50" s="24"/>
      <c r="Q50" s="24"/>
      <c r="R50" s="76"/>
      <c r="S50" s="76"/>
      <c r="T50" s="24"/>
      <c r="U50" s="76"/>
      <c r="V50" s="24"/>
      <c r="W50" s="24"/>
      <c r="X50" s="24"/>
      <c r="Y50" s="24"/>
      <c r="Z50" s="24"/>
      <c r="AA50" s="24"/>
      <c r="AB50" s="24"/>
      <c r="AC50" s="76"/>
      <c r="AD50" s="74"/>
      <c r="AE50" s="76"/>
      <c r="AF50" s="76"/>
      <c r="AG50" s="76"/>
      <c r="AH50" s="76"/>
      <c r="AI50" s="76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6"/>
    </row>
    <row r="51" spans="1:47" ht="15.75" customHeight="1">
      <c r="A51" s="24">
        <v>43</v>
      </c>
      <c r="B51" s="71" t="str">
        <f>IF('DAFTAR SISWA'!B50="","",'DAFTAR SISWA'!B50)</f>
        <v/>
      </c>
      <c r="C51" s="71" t="str">
        <f>IF('DAFTAR SISWA'!C50="","",'DAFTAR SISWA'!C50)</f>
        <v/>
      </c>
      <c r="D51" s="65" t="s">
        <v>20</v>
      </c>
      <c r="E51" s="76"/>
      <c r="F51" s="76"/>
      <c r="G51" s="76"/>
      <c r="H51" s="76"/>
      <c r="I51" s="76"/>
      <c r="J51" s="76"/>
      <c r="K51" s="24"/>
      <c r="L51" s="76"/>
      <c r="M51" s="24"/>
      <c r="N51" s="24"/>
      <c r="O51" s="24"/>
      <c r="P51" s="24"/>
      <c r="Q51" s="24"/>
      <c r="R51" s="76"/>
      <c r="S51" s="76"/>
      <c r="T51" s="24"/>
      <c r="U51" s="76"/>
      <c r="V51" s="24"/>
      <c r="W51" s="24"/>
      <c r="X51" s="24"/>
      <c r="Y51" s="24"/>
      <c r="Z51" s="24"/>
      <c r="AA51" s="24"/>
      <c r="AB51" s="24"/>
      <c r="AC51" s="76"/>
      <c r="AD51" s="74"/>
      <c r="AE51" s="76"/>
      <c r="AF51" s="76"/>
      <c r="AG51" s="76"/>
      <c r="AH51" s="76"/>
      <c r="AI51" s="76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6"/>
    </row>
    <row r="52" spans="1:47" ht="12.75" customHeight="1">
      <c r="A52" s="4"/>
      <c r="B52" s="2"/>
      <c r="C52" s="7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5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</row>
    <row r="53" spans="1:47" ht="12.75" customHeight="1">
      <c r="A53" s="4"/>
      <c r="B53" s="96" t="s">
        <v>168</v>
      </c>
      <c r="C53" s="97">
        <f>COUNTIF(D9:D51,"L")</f>
        <v>39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5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 spans="1:47" ht="12.75" customHeight="1">
      <c r="A54" s="4"/>
      <c r="B54" s="96" t="s">
        <v>169</v>
      </c>
      <c r="C54" s="97">
        <f>COUNTIF(D9:D51,"P")</f>
        <v>4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5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 spans="1:47" ht="12.75" customHeight="1">
      <c r="A55" s="4"/>
      <c r="B55" s="4" t="s">
        <v>170</v>
      </c>
      <c r="C55" s="7">
        <f>SUM(C53:C54)</f>
        <v>43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5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spans="1:47" ht="12.75" customHeight="1">
      <c r="A56" s="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5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 spans="1:47" ht="12.75" customHeight="1">
      <c r="A57" s="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5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</row>
    <row r="58" spans="1:47" ht="12.75" customHeight="1">
      <c r="A58" s="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5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 spans="1:47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spans="1:47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</row>
    <row r="61" spans="1:47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</row>
    <row r="62" spans="1:47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</row>
    <row r="63" spans="1:47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</row>
    <row r="64" spans="1:47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</row>
    <row r="65" spans="1:47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</row>
    <row r="66" spans="1:47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</row>
    <row r="67" spans="1:47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</row>
    <row r="68" spans="1:47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</row>
    <row r="69" spans="1:47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</row>
    <row r="70" spans="1:47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</row>
    <row r="71" spans="1:47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</row>
    <row r="72" spans="1:47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</row>
    <row r="73" spans="1:47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</row>
    <row r="74" spans="1:47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</row>
    <row r="75" spans="1:47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</row>
    <row r="76" spans="1:47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</row>
    <row r="77" spans="1:47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</row>
    <row r="78" spans="1:47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</row>
    <row r="79" spans="1:47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</row>
    <row r="80" spans="1:47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</row>
    <row r="81" spans="1:47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</row>
    <row r="82" spans="1:47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</row>
    <row r="83" spans="1:47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</row>
    <row r="84" spans="1:47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</row>
    <row r="85" spans="1:47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</row>
    <row r="86" spans="1:47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</row>
    <row r="87" spans="1:47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spans="1:47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</row>
    <row r="89" spans="1:47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</row>
    <row r="90" spans="1:47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</row>
    <row r="91" spans="1:47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</row>
    <row r="92" spans="1:47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</row>
    <row r="93" spans="1:47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</row>
    <row r="94" spans="1:47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</row>
    <row r="95" spans="1:47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</row>
    <row r="96" spans="1:47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</row>
    <row r="97" spans="1:47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</row>
    <row r="98" spans="1:47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</row>
    <row r="99" spans="1:47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</row>
    <row r="100" spans="1:47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</row>
    <row r="101" spans="1:47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</row>
    <row r="102" spans="1:47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</row>
    <row r="103" spans="1:47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</row>
    <row r="104" spans="1:47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</row>
    <row r="105" spans="1:47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</row>
    <row r="106" spans="1:47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</row>
    <row r="107" spans="1:47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</row>
    <row r="108" spans="1:47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</row>
    <row r="109" spans="1:47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</row>
    <row r="110" spans="1:47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</row>
    <row r="111" spans="1:47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</row>
    <row r="112" spans="1:47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</row>
    <row r="113" spans="1:47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</row>
    <row r="114" spans="1:47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</row>
    <row r="115" spans="1:47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</row>
    <row r="116" spans="1:47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</row>
    <row r="117" spans="1:47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</row>
    <row r="118" spans="1:47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</row>
    <row r="119" spans="1:47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</row>
    <row r="120" spans="1:47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</row>
    <row r="121" spans="1:47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</row>
    <row r="122" spans="1:47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</row>
    <row r="123" spans="1:47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</row>
    <row r="124" spans="1:47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</row>
    <row r="125" spans="1:47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</row>
    <row r="126" spans="1:47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</row>
    <row r="127" spans="1:47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</row>
    <row r="128" spans="1:47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</row>
    <row r="129" spans="1:47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</row>
    <row r="130" spans="1:47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</row>
    <row r="131" spans="1:47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</row>
    <row r="132" spans="1:47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</row>
    <row r="133" spans="1:47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</row>
    <row r="134" spans="1:47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</row>
    <row r="135" spans="1:47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</row>
    <row r="136" spans="1:47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</row>
    <row r="137" spans="1:47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</row>
    <row r="138" spans="1:47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</row>
    <row r="139" spans="1:47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</row>
    <row r="140" spans="1:47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</row>
    <row r="141" spans="1:47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</row>
    <row r="142" spans="1:47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</row>
    <row r="143" spans="1:47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</row>
    <row r="144" spans="1:47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</row>
    <row r="145" spans="1:47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</row>
    <row r="146" spans="1:47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</row>
    <row r="147" spans="1:47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</row>
    <row r="148" spans="1:47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</row>
    <row r="149" spans="1:47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</row>
    <row r="150" spans="1:47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</row>
    <row r="151" spans="1:47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</row>
    <row r="152" spans="1:47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</row>
    <row r="153" spans="1:47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</row>
    <row r="154" spans="1:47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</row>
    <row r="155" spans="1:47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</row>
    <row r="156" spans="1:47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</row>
    <row r="157" spans="1:47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</row>
    <row r="158" spans="1:47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</row>
    <row r="159" spans="1:47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</row>
    <row r="160" spans="1:47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</row>
    <row r="161" spans="1:47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</row>
    <row r="162" spans="1:47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</row>
    <row r="163" spans="1:47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</row>
    <row r="164" spans="1:47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</row>
    <row r="165" spans="1:47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</row>
    <row r="166" spans="1:47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</row>
    <row r="167" spans="1:47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</row>
    <row r="168" spans="1:47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</row>
    <row r="169" spans="1:47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</row>
    <row r="170" spans="1:47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</row>
    <row r="171" spans="1:47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</row>
    <row r="172" spans="1:47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</row>
    <row r="173" spans="1:47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</row>
    <row r="174" spans="1:47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</row>
    <row r="175" spans="1:47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</row>
    <row r="176" spans="1:47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</row>
    <row r="177" spans="1:47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</row>
    <row r="178" spans="1:47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</row>
    <row r="179" spans="1:47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</row>
    <row r="180" spans="1:47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</row>
    <row r="181" spans="1:47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</row>
    <row r="182" spans="1:47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</row>
    <row r="183" spans="1:47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</row>
    <row r="184" spans="1:47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</row>
    <row r="185" spans="1:47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</row>
    <row r="186" spans="1:47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</row>
    <row r="187" spans="1:47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</row>
    <row r="188" spans="1:47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</row>
    <row r="189" spans="1:47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</row>
    <row r="190" spans="1:47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</row>
    <row r="191" spans="1:47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</row>
    <row r="192" spans="1:47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</row>
    <row r="193" spans="1:47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</row>
    <row r="194" spans="1:47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</row>
    <row r="195" spans="1:47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</row>
    <row r="196" spans="1:47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</row>
    <row r="197" spans="1:47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</row>
    <row r="198" spans="1:47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</row>
    <row r="199" spans="1:47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</row>
    <row r="200" spans="1:47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</row>
    <row r="201" spans="1:47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</row>
    <row r="202" spans="1:47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</row>
    <row r="203" spans="1:47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</row>
    <row r="204" spans="1:47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</row>
    <row r="205" spans="1:47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</row>
    <row r="206" spans="1:47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</row>
    <row r="207" spans="1:47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</row>
    <row r="208" spans="1:47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</row>
    <row r="209" spans="1:47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</row>
    <row r="210" spans="1:47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</row>
    <row r="211" spans="1:47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</row>
    <row r="212" spans="1:47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</row>
    <row r="213" spans="1:47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</row>
    <row r="214" spans="1:47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</row>
    <row r="215" spans="1:47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</row>
    <row r="216" spans="1:47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</row>
    <row r="217" spans="1:47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</row>
    <row r="218" spans="1:47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</row>
    <row r="219" spans="1:47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</row>
    <row r="220" spans="1:47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</row>
    <row r="221" spans="1:47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</row>
    <row r="222" spans="1:47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</row>
    <row r="223" spans="1:47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</row>
    <row r="224" spans="1:47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</row>
    <row r="225" spans="1:47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</row>
    <row r="226" spans="1:47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</row>
    <row r="227" spans="1:47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</row>
    <row r="228" spans="1:47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</row>
    <row r="229" spans="1:47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</row>
    <row r="230" spans="1:47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</row>
    <row r="231" spans="1:47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</row>
    <row r="232" spans="1:47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</row>
    <row r="233" spans="1:47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</row>
    <row r="234" spans="1:47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</row>
    <row r="235" spans="1:47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</row>
    <row r="236" spans="1:47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</row>
    <row r="237" spans="1:47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</row>
    <row r="238" spans="1:47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</row>
    <row r="239" spans="1:47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</row>
    <row r="240" spans="1:47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</row>
    <row r="241" spans="1:47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</row>
    <row r="242" spans="1:47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</row>
    <row r="243" spans="1:47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</row>
    <row r="244" spans="1:47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</row>
    <row r="245" spans="1:47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</row>
    <row r="246" spans="1:47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</row>
    <row r="247" spans="1:47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</row>
    <row r="248" spans="1:47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</row>
    <row r="249" spans="1:47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</row>
    <row r="250" spans="1:47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</row>
    <row r="251" spans="1:47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</row>
    <row r="252" spans="1:47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</row>
    <row r="253" spans="1:47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</row>
    <row r="254" spans="1:47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</row>
    <row r="255" spans="1:47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</row>
    <row r="256" spans="1:47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</row>
    <row r="257" spans="1:47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</row>
    <row r="258" spans="1:47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</row>
    <row r="259" spans="1:47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</row>
    <row r="260" spans="1:47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</row>
    <row r="261" spans="1:47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</row>
    <row r="262" spans="1:47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</row>
    <row r="263" spans="1:47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</row>
    <row r="264" spans="1:47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</row>
    <row r="265" spans="1:47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</row>
    <row r="266" spans="1:47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</row>
    <row r="267" spans="1:47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</row>
    <row r="268" spans="1:47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</row>
    <row r="269" spans="1:47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</row>
    <row r="270" spans="1:47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</row>
    <row r="271" spans="1:47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</row>
    <row r="272" spans="1:47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</row>
    <row r="273" spans="1:47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</row>
    <row r="274" spans="1:47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</row>
    <row r="275" spans="1:47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</row>
    <row r="276" spans="1:47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</row>
    <row r="277" spans="1:47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</row>
    <row r="278" spans="1:47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</row>
    <row r="279" spans="1:47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</row>
    <row r="280" spans="1:47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</row>
    <row r="281" spans="1:47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</row>
    <row r="282" spans="1:47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</row>
    <row r="283" spans="1:47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</row>
    <row r="284" spans="1:47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</row>
    <row r="285" spans="1:47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</row>
    <row r="286" spans="1:47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</row>
    <row r="287" spans="1:47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</row>
    <row r="288" spans="1:47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</row>
    <row r="289" spans="1:47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</row>
    <row r="290" spans="1:47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</row>
    <row r="291" spans="1:47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</row>
    <row r="292" spans="1:47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</row>
    <row r="293" spans="1:47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</row>
    <row r="294" spans="1:47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</row>
    <row r="295" spans="1:47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</row>
    <row r="296" spans="1:47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</row>
    <row r="297" spans="1:47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</row>
    <row r="298" spans="1:47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</row>
    <row r="299" spans="1:47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</row>
    <row r="300" spans="1:47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</row>
    <row r="301" spans="1:47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</row>
    <row r="302" spans="1:47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</row>
    <row r="303" spans="1:47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</row>
    <row r="304" spans="1:47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</row>
    <row r="305" spans="1:47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</row>
    <row r="306" spans="1:47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</row>
    <row r="307" spans="1:47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</row>
    <row r="308" spans="1:47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</row>
    <row r="309" spans="1:47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</row>
    <row r="310" spans="1:47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</row>
    <row r="311" spans="1:47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</row>
    <row r="312" spans="1:47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</row>
    <row r="313" spans="1:47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</row>
    <row r="314" spans="1:47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</row>
    <row r="315" spans="1:47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</row>
    <row r="316" spans="1:47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</row>
    <row r="317" spans="1:47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</row>
    <row r="318" spans="1:47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</row>
    <row r="319" spans="1:47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</row>
    <row r="320" spans="1:47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</row>
    <row r="321" spans="1:47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</row>
    <row r="322" spans="1:47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</row>
    <row r="323" spans="1:47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</row>
    <row r="324" spans="1:47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</row>
    <row r="325" spans="1:47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</row>
    <row r="326" spans="1:47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</row>
    <row r="327" spans="1:47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</row>
    <row r="328" spans="1:47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</row>
    <row r="329" spans="1:47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</row>
    <row r="330" spans="1:47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</row>
    <row r="331" spans="1:47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</row>
    <row r="332" spans="1:47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</row>
    <row r="333" spans="1:47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</row>
    <row r="334" spans="1:47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</row>
    <row r="335" spans="1:47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</row>
    <row r="336" spans="1:47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</row>
    <row r="337" spans="1:47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</row>
    <row r="338" spans="1:47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</row>
    <row r="339" spans="1:47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</row>
    <row r="340" spans="1:47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</row>
    <row r="341" spans="1:47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</row>
    <row r="342" spans="1:47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</row>
    <row r="343" spans="1:47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</row>
    <row r="344" spans="1:47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</row>
    <row r="345" spans="1:47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</row>
    <row r="346" spans="1:47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</row>
    <row r="347" spans="1:47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</row>
    <row r="348" spans="1:47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</row>
    <row r="349" spans="1:47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</row>
    <row r="350" spans="1:47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</row>
    <row r="351" spans="1:47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</row>
    <row r="352" spans="1:47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</row>
    <row r="353" spans="1:47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</row>
    <row r="354" spans="1:47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</row>
    <row r="355" spans="1:47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</row>
    <row r="356" spans="1:47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</row>
    <row r="357" spans="1:47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</row>
    <row r="358" spans="1:47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</row>
    <row r="359" spans="1:47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</row>
    <row r="360" spans="1:47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</row>
    <row r="361" spans="1:47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</row>
    <row r="362" spans="1:47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</row>
    <row r="363" spans="1:47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</row>
    <row r="364" spans="1:47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</row>
    <row r="365" spans="1:47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</row>
    <row r="366" spans="1:47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</row>
    <row r="367" spans="1:47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</row>
    <row r="368" spans="1:47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</row>
    <row r="369" spans="1:47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</row>
    <row r="370" spans="1:47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</row>
    <row r="371" spans="1:47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</row>
    <row r="372" spans="1:47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</row>
    <row r="373" spans="1:47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</row>
    <row r="374" spans="1:47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</row>
    <row r="375" spans="1:47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</row>
    <row r="376" spans="1:47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</row>
    <row r="377" spans="1:47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</row>
    <row r="378" spans="1:47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</row>
    <row r="379" spans="1:47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</row>
    <row r="380" spans="1:47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</row>
    <row r="381" spans="1:47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</row>
    <row r="382" spans="1:47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</row>
    <row r="383" spans="1:47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</row>
    <row r="384" spans="1:47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</row>
    <row r="385" spans="1:47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</row>
    <row r="386" spans="1:47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</row>
    <row r="387" spans="1:47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</row>
    <row r="388" spans="1:47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</row>
    <row r="389" spans="1:47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</row>
    <row r="390" spans="1:47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</row>
    <row r="391" spans="1:47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</row>
    <row r="392" spans="1:47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</row>
    <row r="393" spans="1:47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</row>
    <row r="394" spans="1:47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</row>
    <row r="395" spans="1:47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</row>
    <row r="396" spans="1:47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</row>
    <row r="397" spans="1:47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</row>
    <row r="398" spans="1:47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</row>
    <row r="399" spans="1:47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</row>
    <row r="400" spans="1:47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</row>
    <row r="401" spans="1:47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</row>
    <row r="402" spans="1:47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</row>
    <row r="403" spans="1:47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</row>
    <row r="404" spans="1:47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</row>
    <row r="405" spans="1:47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</row>
    <row r="406" spans="1:47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</row>
    <row r="407" spans="1:47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</row>
    <row r="408" spans="1:47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</row>
    <row r="409" spans="1:47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</row>
    <row r="410" spans="1:47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</row>
    <row r="411" spans="1:47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</row>
    <row r="412" spans="1:47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</row>
    <row r="413" spans="1:47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</row>
    <row r="414" spans="1:47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</row>
    <row r="415" spans="1:47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</row>
    <row r="416" spans="1:47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</row>
    <row r="417" spans="1:47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</row>
    <row r="418" spans="1:47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</row>
    <row r="419" spans="1:47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</row>
    <row r="420" spans="1:47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</row>
    <row r="421" spans="1:47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</row>
    <row r="422" spans="1:47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</row>
    <row r="423" spans="1:47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</row>
    <row r="424" spans="1:47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</row>
    <row r="425" spans="1:47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</row>
    <row r="426" spans="1:47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</row>
    <row r="427" spans="1:47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</row>
    <row r="428" spans="1:47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</row>
    <row r="429" spans="1:47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</row>
    <row r="430" spans="1:47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</row>
    <row r="431" spans="1:47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</row>
    <row r="432" spans="1:47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</row>
    <row r="433" spans="1:47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</row>
    <row r="434" spans="1:47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</row>
    <row r="435" spans="1:47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</row>
    <row r="436" spans="1:47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</row>
    <row r="437" spans="1:47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</row>
    <row r="438" spans="1:47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</row>
    <row r="439" spans="1:47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</row>
    <row r="440" spans="1:47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</row>
    <row r="441" spans="1:47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</row>
    <row r="442" spans="1:47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</row>
    <row r="443" spans="1:47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</row>
    <row r="444" spans="1:47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</row>
    <row r="445" spans="1:47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</row>
    <row r="446" spans="1:47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</row>
    <row r="447" spans="1:47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</row>
    <row r="448" spans="1:47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</row>
    <row r="449" spans="1:47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</row>
    <row r="450" spans="1:47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</row>
    <row r="451" spans="1:47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</row>
    <row r="452" spans="1:47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</row>
    <row r="453" spans="1:47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</row>
    <row r="454" spans="1:47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</row>
    <row r="455" spans="1:47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</row>
    <row r="456" spans="1:47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</row>
    <row r="457" spans="1:47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</row>
    <row r="458" spans="1:47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</row>
    <row r="459" spans="1:47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</row>
    <row r="460" spans="1:47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</row>
    <row r="461" spans="1:47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</row>
    <row r="462" spans="1:47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</row>
    <row r="463" spans="1:47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</row>
    <row r="464" spans="1:47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</row>
    <row r="465" spans="1:47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</row>
    <row r="466" spans="1:47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</row>
    <row r="467" spans="1:47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</row>
    <row r="468" spans="1:47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</row>
    <row r="469" spans="1:47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</row>
    <row r="470" spans="1:47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</row>
    <row r="471" spans="1:47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</row>
    <row r="472" spans="1:47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</row>
    <row r="473" spans="1:47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</row>
    <row r="474" spans="1:47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</row>
    <row r="475" spans="1:47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</row>
    <row r="476" spans="1:47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</row>
    <row r="477" spans="1:47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</row>
    <row r="478" spans="1:47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</row>
    <row r="479" spans="1:47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</row>
    <row r="480" spans="1:47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</row>
    <row r="481" spans="1:47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</row>
    <row r="482" spans="1:47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</row>
    <row r="483" spans="1:47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</row>
    <row r="484" spans="1:47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</row>
    <row r="485" spans="1:47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</row>
    <row r="486" spans="1:47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</row>
    <row r="487" spans="1:47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</row>
    <row r="488" spans="1:47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</row>
    <row r="489" spans="1:47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</row>
    <row r="490" spans="1:47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</row>
    <row r="491" spans="1:47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</row>
    <row r="492" spans="1:47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</row>
    <row r="493" spans="1:47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</row>
    <row r="494" spans="1:47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</row>
    <row r="495" spans="1:47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</row>
    <row r="496" spans="1:47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</row>
    <row r="497" spans="1:47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</row>
    <row r="498" spans="1:47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</row>
    <row r="499" spans="1:47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</row>
    <row r="500" spans="1:47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</row>
    <row r="501" spans="1:47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</row>
    <row r="502" spans="1:47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</row>
    <row r="503" spans="1:47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</row>
    <row r="504" spans="1:47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</row>
    <row r="505" spans="1:47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</row>
    <row r="506" spans="1:47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</row>
    <row r="507" spans="1:47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</row>
    <row r="508" spans="1:47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</row>
    <row r="509" spans="1:47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</row>
    <row r="510" spans="1:47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</row>
    <row r="511" spans="1:47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</row>
    <row r="512" spans="1:47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</row>
    <row r="513" spans="1:47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</row>
    <row r="514" spans="1:47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</row>
    <row r="515" spans="1:47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</row>
    <row r="516" spans="1:47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</row>
    <row r="517" spans="1:47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</row>
    <row r="518" spans="1:47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</row>
    <row r="519" spans="1:47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</row>
    <row r="520" spans="1:47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</row>
    <row r="521" spans="1:47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</row>
    <row r="522" spans="1:47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</row>
    <row r="523" spans="1:47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</row>
    <row r="524" spans="1:47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</row>
    <row r="525" spans="1:47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</row>
    <row r="526" spans="1:47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</row>
    <row r="527" spans="1:47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</row>
    <row r="528" spans="1:47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</row>
    <row r="529" spans="1:47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</row>
    <row r="530" spans="1:47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</row>
    <row r="531" spans="1:47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</row>
    <row r="532" spans="1:47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</row>
    <row r="533" spans="1:47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</row>
    <row r="534" spans="1:47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</row>
    <row r="535" spans="1:47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</row>
    <row r="536" spans="1:47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</row>
    <row r="537" spans="1:47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</row>
    <row r="538" spans="1:47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</row>
    <row r="539" spans="1:47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</row>
    <row r="540" spans="1:47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</row>
    <row r="541" spans="1:47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</row>
    <row r="542" spans="1:47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</row>
    <row r="543" spans="1:47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</row>
    <row r="544" spans="1:47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</row>
    <row r="545" spans="1:47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</row>
    <row r="546" spans="1:47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</row>
    <row r="547" spans="1:47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</row>
    <row r="548" spans="1:47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</row>
    <row r="549" spans="1:47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</row>
    <row r="550" spans="1:47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</row>
    <row r="551" spans="1:47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</row>
    <row r="552" spans="1:47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</row>
    <row r="553" spans="1:47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</row>
    <row r="554" spans="1:47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</row>
    <row r="555" spans="1:47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</row>
    <row r="556" spans="1:47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</row>
    <row r="557" spans="1:47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</row>
    <row r="558" spans="1:47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</row>
    <row r="559" spans="1:47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</row>
    <row r="560" spans="1:47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</row>
    <row r="561" spans="1:47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</row>
    <row r="562" spans="1:47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</row>
    <row r="563" spans="1:47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</row>
    <row r="564" spans="1:47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</row>
    <row r="565" spans="1:47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</row>
    <row r="566" spans="1:47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</row>
    <row r="567" spans="1:47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</row>
    <row r="568" spans="1:47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</row>
    <row r="569" spans="1:47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</row>
    <row r="570" spans="1:47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</row>
    <row r="571" spans="1:47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</row>
    <row r="572" spans="1:47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</row>
    <row r="573" spans="1:47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</row>
    <row r="574" spans="1:47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</row>
    <row r="575" spans="1:47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</row>
    <row r="576" spans="1:47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</row>
    <row r="577" spans="1:47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</row>
    <row r="578" spans="1:47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</row>
    <row r="579" spans="1:47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</row>
    <row r="580" spans="1:47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</row>
    <row r="581" spans="1:47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</row>
    <row r="582" spans="1:47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</row>
    <row r="583" spans="1:47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</row>
    <row r="584" spans="1:47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</row>
    <row r="585" spans="1:47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</row>
    <row r="586" spans="1:47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</row>
    <row r="587" spans="1:47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</row>
    <row r="588" spans="1:47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</row>
    <row r="589" spans="1:47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</row>
    <row r="590" spans="1:47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</row>
    <row r="591" spans="1:47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</row>
    <row r="592" spans="1:47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</row>
    <row r="593" spans="1:47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</row>
    <row r="594" spans="1:47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</row>
    <row r="595" spans="1:47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</row>
    <row r="596" spans="1:47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</row>
    <row r="597" spans="1:47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</row>
    <row r="598" spans="1:47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</row>
    <row r="599" spans="1:47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</row>
    <row r="600" spans="1:47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</row>
    <row r="601" spans="1:47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</row>
    <row r="602" spans="1:47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</row>
    <row r="603" spans="1:47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</row>
    <row r="604" spans="1:47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</row>
    <row r="605" spans="1:47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</row>
    <row r="606" spans="1:47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</row>
    <row r="607" spans="1:47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</row>
    <row r="608" spans="1:47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</row>
    <row r="609" spans="1:47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</row>
    <row r="610" spans="1:47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</row>
    <row r="611" spans="1:47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</row>
    <row r="612" spans="1:47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</row>
    <row r="613" spans="1:47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</row>
    <row r="614" spans="1:47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</row>
    <row r="615" spans="1:47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</row>
    <row r="616" spans="1:47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</row>
    <row r="617" spans="1:47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</row>
    <row r="618" spans="1:47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</row>
    <row r="619" spans="1:47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</row>
    <row r="620" spans="1:47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</row>
    <row r="621" spans="1:47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</row>
    <row r="622" spans="1:47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</row>
    <row r="623" spans="1:47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</row>
    <row r="624" spans="1:47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</row>
    <row r="625" spans="1:47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</row>
    <row r="626" spans="1:47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</row>
    <row r="627" spans="1:47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</row>
    <row r="628" spans="1:47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</row>
    <row r="629" spans="1:47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</row>
    <row r="630" spans="1:47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</row>
    <row r="631" spans="1:47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</row>
    <row r="632" spans="1:47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</row>
    <row r="633" spans="1:47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</row>
    <row r="634" spans="1:47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</row>
    <row r="635" spans="1:47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</row>
    <row r="636" spans="1:47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</row>
    <row r="637" spans="1:47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</row>
    <row r="638" spans="1:47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</row>
    <row r="639" spans="1:47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</row>
    <row r="640" spans="1:47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</row>
    <row r="641" spans="1:47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</row>
    <row r="642" spans="1:47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</row>
    <row r="643" spans="1:47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</row>
    <row r="644" spans="1:47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</row>
    <row r="645" spans="1:47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</row>
    <row r="646" spans="1:47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</row>
    <row r="647" spans="1:47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</row>
    <row r="648" spans="1:47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</row>
    <row r="649" spans="1:47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</row>
    <row r="650" spans="1:47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</row>
    <row r="651" spans="1:47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</row>
    <row r="652" spans="1:47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</row>
    <row r="653" spans="1:47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</row>
    <row r="654" spans="1:47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</row>
    <row r="655" spans="1:47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</row>
    <row r="656" spans="1:47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</row>
    <row r="657" spans="1:47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</row>
    <row r="658" spans="1:47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</row>
    <row r="659" spans="1:47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</row>
    <row r="660" spans="1:47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</row>
    <row r="661" spans="1:47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</row>
    <row r="662" spans="1:47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</row>
    <row r="663" spans="1:47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</row>
    <row r="664" spans="1:47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</row>
    <row r="665" spans="1:47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</row>
    <row r="666" spans="1:47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</row>
    <row r="667" spans="1:47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</row>
    <row r="668" spans="1:47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</row>
    <row r="669" spans="1:47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</row>
    <row r="670" spans="1:47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</row>
    <row r="671" spans="1:47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</row>
    <row r="672" spans="1:47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</row>
    <row r="673" spans="1:47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</row>
    <row r="674" spans="1:47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</row>
    <row r="675" spans="1:47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</row>
    <row r="676" spans="1:47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</row>
    <row r="677" spans="1:47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</row>
    <row r="678" spans="1:47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</row>
    <row r="679" spans="1:47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</row>
    <row r="680" spans="1:47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</row>
    <row r="681" spans="1:47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</row>
    <row r="682" spans="1:47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</row>
    <row r="683" spans="1:47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</row>
    <row r="684" spans="1:47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</row>
    <row r="685" spans="1:47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</row>
    <row r="686" spans="1:47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</row>
    <row r="687" spans="1:47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</row>
    <row r="688" spans="1:47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</row>
    <row r="689" spans="1:47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</row>
    <row r="690" spans="1:47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</row>
    <row r="691" spans="1:47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</row>
    <row r="692" spans="1:47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</row>
    <row r="693" spans="1:47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</row>
    <row r="694" spans="1:47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</row>
    <row r="695" spans="1:47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</row>
    <row r="696" spans="1:47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</row>
    <row r="697" spans="1:47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</row>
    <row r="698" spans="1:47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</row>
    <row r="699" spans="1:47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</row>
    <row r="700" spans="1:47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</row>
    <row r="701" spans="1:47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</row>
    <row r="702" spans="1:47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</row>
    <row r="703" spans="1:47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</row>
    <row r="704" spans="1:47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</row>
    <row r="705" spans="1:47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</row>
    <row r="706" spans="1:47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</row>
    <row r="707" spans="1:47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</row>
    <row r="708" spans="1:47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</row>
    <row r="709" spans="1:47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</row>
    <row r="710" spans="1:47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</row>
    <row r="711" spans="1:47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</row>
    <row r="712" spans="1:47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</row>
    <row r="713" spans="1:47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</row>
    <row r="714" spans="1:47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</row>
    <row r="715" spans="1:47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</row>
    <row r="716" spans="1:47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</row>
    <row r="717" spans="1:47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</row>
    <row r="718" spans="1:47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</row>
    <row r="719" spans="1:47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</row>
    <row r="720" spans="1:47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</row>
    <row r="721" spans="1:47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</row>
    <row r="722" spans="1:47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</row>
    <row r="723" spans="1:47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</row>
    <row r="724" spans="1:47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</row>
    <row r="725" spans="1:47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</row>
    <row r="726" spans="1:47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</row>
    <row r="727" spans="1:47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</row>
    <row r="728" spans="1:47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</row>
    <row r="729" spans="1:47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</row>
    <row r="730" spans="1:47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</row>
    <row r="731" spans="1:47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</row>
    <row r="732" spans="1:47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</row>
    <row r="733" spans="1:47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</row>
    <row r="734" spans="1:47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</row>
    <row r="735" spans="1:47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</row>
    <row r="736" spans="1:47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</row>
    <row r="737" spans="1:47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</row>
    <row r="738" spans="1:47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</row>
    <row r="739" spans="1:47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</row>
    <row r="740" spans="1:47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</row>
    <row r="741" spans="1:47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</row>
    <row r="742" spans="1:47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</row>
    <row r="743" spans="1:47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</row>
    <row r="744" spans="1:47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</row>
    <row r="745" spans="1:47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</row>
    <row r="746" spans="1:47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</row>
    <row r="747" spans="1:47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</row>
    <row r="748" spans="1:47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</row>
    <row r="749" spans="1:47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</row>
    <row r="750" spans="1:47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</row>
    <row r="751" spans="1:47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</row>
    <row r="752" spans="1:47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</row>
    <row r="753" spans="1:47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</row>
    <row r="754" spans="1:47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</row>
    <row r="755" spans="1:47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</row>
    <row r="756" spans="1:47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</row>
    <row r="757" spans="1:47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</row>
    <row r="758" spans="1:47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</row>
    <row r="759" spans="1:47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</row>
    <row r="760" spans="1:47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</row>
    <row r="761" spans="1:47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</row>
    <row r="762" spans="1:47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</row>
    <row r="763" spans="1:47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</row>
    <row r="764" spans="1:47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</row>
    <row r="765" spans="1:47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</row>
    <row r="766" spans="1:47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</row>
    <row r="767" spans="1:47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</row>
    <row r="768" spans="1:47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</row>
    <row r="769" spans="1:47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</row>
    <row r="770" spans="1:47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</row>
    <row r="771" spans="1:47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</row>
    <row r="772" spans="1:47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</row>
    <row r="773" spans="1:47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</row>
    <row r="774" spans="1:47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</row>
    <row r="775" spans="1:47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</row>
    <row r="776" spans="1:47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</row>
    <row r="777" spans="1:47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</row>
    <row r="778" spans="1:47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</row>
    <row r="779" spans="1:47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</row>
    <row r="780" spans="1:47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</row>
    <row r="781" spans="1:47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</row>
    <row r="782" spans="1:47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</row>
    <row r="783" spans="1:47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</row>
    <row r="784" spans="1:47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</row>
    <row r="785" spans="1:47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</row>
    <row r="786" spans="1:47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</row>
    <row r="787" spans="1:47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</row>
    <row r="788" spans="1:47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</row>
    <row r="789" spans="1:47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</row>
    <row r="790" spans="1:47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</row>
    <row r="791" spans="1:47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</row>
    <row r="792" spans="1:47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</row>
    <row r="793" spans="1:47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</row>
    <row r="794" spans="1:47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</row>
    <row r="795" spans="1:47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</row>
    <row r="796" spans="1:47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</row>
    <row r="797" spans="1:47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</row>
    <row r="798" spans="1:47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</row>
    <row r="799" spans="1:47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</row>
    <row r="800" spans="1:47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</row>
    <row r="801" spans="1:47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</row>
    <row r="802" spans="1:47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</row>
    <row r="803" spans="1:47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</row>
    <row r="804" spans="1:47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</row>
    <row r="805" spans="1:47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</row>
    <row r="806" spans="1:47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</row>
    <row r="807" spans="1:47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</row>
    <row r="808" spans="1:47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</row>
    <row r="809" spans="1:47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</row>
    <row r="810" spans="1:47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</row>
    <row r="811" spans="1:47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</row>
    <row r="812" spans="1:47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</row>
    <row r="813" spans="1:47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</row>
    <row r="814" spans="1:47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</row>
    <row r="815" spans="1:47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</row>
    <row r="816" spans="1:47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</row>
    <row r="817" spans="1:47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</row>
    <row r="818" spans="1:47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</row>
    <row r="819" spans="1:47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</row>
    <row r="820" spans="1:47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</row>
    <row r="821" spans="1:47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</row>
    <row r="822" spans="1:47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</row>
    <row r="823" spans="1:47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</row>
    <row r="824" spans="1:47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</row>
    <row r="825" spans="1:47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</row>
    <row r="826" spans="1:47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</row>
    <row r="827" spans="1:47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</row>
    <row r="828" spans="1:47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</row>
    <row r="829" spans="1:47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</row>
    <row r="830" spans="1:47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</row>
    <row r="831" spans="1:47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</row>
    <row r="832" spans="1:47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</row>
    <row r="833" spans="1:47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</row>
    <row r="834" spans="1:47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</row>
    <row r="835" spans="1:47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</row>
    <row r="836" spans="1:47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</row>
    <row r="837" spans="1:47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</row>
    <row r="838" spans="1:47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</row>
    <row r="839" spans="1:47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</row>
    <row r="840" spans="1:47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</row>
    <row r="841" spans="1:47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</row>
    <row r="842" spans="1:47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</row>
    <row r="843" spans="1:47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</row>
    <row r="844" spans="1:47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</row>
    <row r="845" spans="1:47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</row>
    <row r="846" spans="1:47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</row>
    <row r="847" spans="1:47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</row>
    <row r="848" spans="1:47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</row>
    <row r="849" spans="1:47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</row>
    <row r="850" spans="1:47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</row>
    <row r="851" spans="1:47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</row>
    <row r="852" spans="1:47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</row>
    <row r="853" spans="1:47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</row>
    <row r="854" spans="1:47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</row>
    <row r="855" spans="1:47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</row>
    <row r="856" spans="1:47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</row>
    <row r="857" spans="1:47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</row>
    <row r="858" spans="1:47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</row>
    <row r="859" spans="1:47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</row>
    <row r="860" spans="1:47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</row>
    <row r="861" spans="1:47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</row>
    <row r="862" spans="1:47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</row>
    <row r="863" spans="1:47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</row>
    <row r="864" spans="1:47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</row>
    <row r="865" spans="1:47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</row>
    <row r="866" spans="1:47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</row>
    <row r="867" spans="1:47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</row>
    <row r="868" spans="1:47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</row>
    <row r="869" spans="1:47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</row>
    <row r="870" spans="1:47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</row>
    <row r="871" spans="1:47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</row>
    <row r="872" spans="1:47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</row>
    <row r="873" spans="1:47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</row>
    <row r="874" spans="1:47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</row>
    <row r="875" spans="1:47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</row>
    <row r="876" spans="1:47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</row>
    <row r="877" spans="1:47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</row>
    <row r="878" spans="1:47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</row>
    <row r="879" spans="1:47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</row>
    <row r="880" spans="1:47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</row>
    <row r="881" spans="1:47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</row>
    <row r="882" spans="1:47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</row>
    <row r="883" spans="1:47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</row>
    <row r="884" spans="1:47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</row>
    <row r="885" spans="1:47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</row>
    <row r="886" spans="1:47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</row>
    <row r="887" spans="1:47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</row>
    <row r="888" spans="1:47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</row>
    <row r="889" spans="1:47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</row>
    <row r="890" spans="1:47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</row>
    <row r="891" spans="1:47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</row>
    <row r="892" spans="1:47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</row>
    <row r="893" spans="1:47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</row>
    <row r="894" spans="1:47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</row>
    <row r="895" spans="1:47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</row>
    <row r="896" spans="1:47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</row>
    <row r="897" spans="1:47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</row>
    <row r="898" spans="1:47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</row>
    <row r="899" spans="1:47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</row>
    <row r="900" spans="1:47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</row>
    <row r="901" spans="1:47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</row>
    <row r="902" spans="1:47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</row>
    <row r="903" spans="1:47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</row>
    <row r="904" spans="1:47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</row>
    <row r="905" spans="1:47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</row>
    <row r="906" spans="1:47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</row>
    <row r="907" spans="1:47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</row>
    <row r="908" spans="1:47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</row>
    <row r="909" spans="1:47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</row>
    <row r="910" spans="1:47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</row>
    <row r="911" spans="1:47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</row>
    <row r="912" spans="1:47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</row>
    <row r="913" spans="1:47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</row>
    <row r="914" spans="1:47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</row>
    <row r="915" spans="1:47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</row>
    <row r="916" spans="1:47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</row>
    <row r="917" spans="1:47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</row>
    <row r="918" spans="1:47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</row>
    <row r="919" spans="1:47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</row>
    <row r="920" spans="1:47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</row>
    <row r="921" spans="1:47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</row>
    <row r="922" spans="1:47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</row>
    <row r="923" spans="1:47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</row>
    <row r="924" spans="1:47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</row>
    <row r="925" spans="1:47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</row>
    <row r="926" spans="1:47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</row>
    <row r="927" spans="1:47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</row>
    <row r="928" spans="1:47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</row>
    <row r="929" spans="1:47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</row>
    <row r="930" spans="1:47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</row>
    <row r="931" spans="1:47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</row>
    <row r="932" spans="1:47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</row>
    <row r="933" spans="1:47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</row>
    <row r="934" spans="1:47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</row>
    <row r="935" spans="1:47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</row>
    <row r="936" spans="1:47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</row>
    <row r="937" spans="1:47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</row>
    <row r="938" spans="1:47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</row>
    <row r="939" spans="1:47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</row>
    <row r="940" spans="1:47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</row>
    <row r="941" spans="1:47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</row>
    <row r="942" spans="1:47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</row>
    <row r="943" spans="1:47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</row>
    <row r="944" spans="1:47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</row>
    <row r="945" spans="1:47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</row>
    <row r="946" spans="1:47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</row>
    <row r="947" spans="1:47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</row>
    <row r="948" spans="1:47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</row>
    <row r="949" spans="1:47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</row>
    <row r="950" spans="1:47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</row>
    <row r="951" spans="1:47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</row>
    <row r="952" spans="1:47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</row>
    <row r="953" spans="1:47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</row>
    <row r="954" spans="1:47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</row>
    <row r="955" spans="1:47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</row>
    <row r="956" spans="1:47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</row>
    <row r="957" spans="1:47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</row>
    <row r="958" spans="1:47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</row>
    <row r="959" spans="1:47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</row>
    <row r="960" spans="1:47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</row>
    <row r="961" spans="1:47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</row>
    <row r="962" spans="1:47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</row>
    <row r="963" spans="1:47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</row>
    <row r="964" spans="1:47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</row>
    <row r="965" spans="1:47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</row>
    <row r="966" spans="1:47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</row>
    <row r="967" spans="1:47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</row>
    <row r="968" spans="1:47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</row>
    <row r="969" spans="1:47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</row>
    <row r="970" spans="1:47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</row>
    <row r="971" spans="1:47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</row>
    <row r="972" spans="1:47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</row>
    <row r="973" spans="1:47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</row>
    <row r="974" spans="1:47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</row>
    <row r="975" spans="1:47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</row>
    <row r="976" spans="1:47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</row>
    <row r="977" spans="1:47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</row>
    <row r="978" spans="1:47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</row>
    <row r="979" spans="1:47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</row>
    <row r="980" spans="1:47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</row>
    <row r="981" spans="1:47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</row>
    <row r="982" spans="1:47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</row>
    <row r="983" spans="1:47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</row>
    <row r="984" spans="1:47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</row>
    <row r="985" spans="1:47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</row>
    <row r="986" spans="1:47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</row>
    <row r="987" spans="1:47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</row>
    <row r="988" spans="1:47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</row>
    <row r="989" spans="1:47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</row>
    <row r="990" spans="1:47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</row>
    <row r="991" spans="1:47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</row>
    <row r="992" spans="1:47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</row>
    <row r="993" spans="1:47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</row>
    <row r="994" spans="1:47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</row>
    <row r="995" spans="1:47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</row>
    <row r="996" spans="1:47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</row>
    <row r="997" spans="1:47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</row>
    <row r="998" spans="1:47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</row>
    <row r="999" spans="1:47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</row>
    <row r="1000" spans="1:47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</row>
  </sheetData>
  <mergeCells count="16">
    <mergeCell ref="AU6:AU7"/>
    <mergeCell ref="AT6:AT7"/>
    <mergeCell ref="AF6:AF7"/>
    <mergeCell ref="S6:AB6"/>
    <mergeCell ref="AN6:AP6"/>
    <mergeCell ref="AJ6:AM6"/>
    <mergeCell ref="AG6:AI6"/>
    <mergeCell ref="AE6:AE7"/>
    <mergeCell ref="AQ6:AS6"/>
    <mergeCell ref="B6:B7"/>
    <mergeCell ref="A6:A7"/>
    <mergeCell ref="C6:C7"/>
    <mergeCell ref="E6:I6"/>
    <mergeCell ref="A1:AF1"/>
    <mergeCell ref="J6:R6"/>
    <mergeCell ref="AD6:AD7"/>
  </mergeCells>
  <conditionalFormatting sqref="E9:AC44">
    <cfRule type="cellIs" dxfId="1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AC51">
      <formula1>0</formula1>
      <formula2>100</formula2>
    </dataValidation>
  </dataValidations>
  <pageMargins left="0.7" right="0.7" top="0.75" bottom="0.75" header="0.3" footer="0.3"/>
  <pageSetup paperSize="1000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topLeftCell="A78" zoomScaleNormal="100" zoomScaleSheetLayoutView="100" workbookViewId="0">
      <selection activeCell="F105" sqref="F105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1.7109375" customWidth="1"/>
    <col min="8" max="8" width="10.7109375" customWidth="1"/>
    <col min="9" max="9" width="4.7109375" hidden="1" customWidth="1"/>
    <col min="10" max="10" width="38.5703125" customWidth="1"/>
    <col min="11" max="11" width="1" customWidth="1"/>
    <col min="12" max="19" width="9.140625" style="267" customWidth="1"/>
    <col min="20" max="30" width="9.140625" customWidth="1"/>
  </cols>
  <sheetData>
    <row r="1" spans="1:30" ht="20.25" customHeight="1">
      <c r="A1" s="107"/>
      <c r="B1" s="107"/>
      <c r="C1" s="107"/>
      <c r="D1" s="108"/>
      <c r="E1" s="109"/>
      <c r="F1" s="108"/>
      <c r="G1" s="107"/>
      <c r="H1" s="328" t="s">
        <v>171</v>
      </c>
      <c r="I1" s="273"/>
      <c r="J1" s="110">
        <v>2</v>
      </c>
      <c r="K1" s="107"/>
      <c r="L1" s="248"/>
      <c r="M1" s="248"/>
      <c r="N1" s="248"/>
      <c r="O1" s="248"/>
      <c r="P1" s="248"/>
      <c r="Q1" s="248"/>
      <c r="R1" s="248"/>
      <c r="S1" s="248"/>
      <c r="T1" s="111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29.25" customHeight="1">
      <c r="A2" s="327" t="s">
        <v>172</v>
      </c>
      <c r="B2" s="279"/>
      <c r="C2" s="279"/>
      <c r="D2" s="279"/>
      <c r="E2" s="279"/>
      <c r="F2" s="279"/>
      <c r="G2" s="279"/>
      <c r="H2" s="279"/>
      <c r="I2" s="279"/>
      <c r="J2" s="279"/>
      <c r="K2" s="113"/>
      <c r="L2" s="249"/>
      <c r="M2" s="249"/>
      <c r="N2" s="249"/>
      <c r="O2" s="249"/>
      <c r="P2" s="249"/>
      <c r="Q2" s="249"/>
      <c r="R2" s="249"/>
      <c r="S2" s="249"/>
      <c r="T2" s="114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6.5" customHeight="1">
      <c r="A3" s="115" t="s">
        <v>173</v>
      </c>
      <c r="B3" s="116"/>
      <c r="C3" s="117" t="str">
        <f>VLOOKUP($J$1,'ENTRI NILAI PILIH TAB INI'!$A$9:$AC$51,3)</f>
        <v>ALIEF JUNIO SAPUTRA</v>
      </c>
      <c r="D3" s="118"/>
      <c r="E3" s="119"/>
      <c r="F3" s="116"/>
      <c r="G3" s="115" t="s">
        <v>18</v>
      </c>
      <c r="H3" s="116"/>
      <c r="I3" s="116"/>
      <c r="J3" s="117" t="str">
        <f>nama_mapel!$J$3</f>
        <v xml:space="preserve"> XII / 5</v>
      </c>
      <c r="K3" s="120"/>
      <c r="L3" s="250"/>
      <c r="M3" s="250"/>
      <c r="N3" s="250"/>
      <c r="O3" s="250"/>
      <c r="P3" s="250"/>
      <c r="Q3" s="250"/>
      <c r="R3" s="250"/>
      <c r="S3" s="250"/>
      <c r="T3" s="121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6.5" customHeight="1">
      <c r="A4" s="115" t="s">
        <v>174</v>
      </c>
      <c r="B4" s="116"/>
      <c r="C4" s="117" t="str">
        <f>IF(VLOOKUP($J$1,'ENTRI NILAI PILIH TAB INI'!$A$9:$AC$51,2)&lt;100,"00","0")&amp;VLOOKUP($J$1,'ENTRI NILAI PILIH TAB INI'!$A$9:$AC$51,2)</f>
        <v>01067</v>
      </c>
      <c r="D4" s="122"/>
      <c r="E4" s="116"/>
      <c r="F4" s="116"/>
      <c r="G4" s="115" t="s">
        <v>36</v>
      </c>
      <c r="H4" s="116"/>
      <c r="I4" s="116"/>
      <c r="J4" s="117" t="str">
        <f>nama_mapel!$H$4</f>
        <v>2016-2017</v>
      </c>
      <c r="K4" s="120"/>
      <c r="L4" s="250"/>
      <c r="M4" s="251" t="str">
        <f>nama_mapel!$H$4</f>
        <v>2016-2017</v>
      </c>
      <c r="N4" s="250"/>
      <c r="O4" s="250"/>
      <c r="P4" s="250" t="s">
        <v>175</v>
      </c>
      <c r="Q4" s="250"/>
      <c r="R4" s="250"/>
      <c r="S4" s="250"/>
      <c r="T4" s="121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6.5" customHeight="1">
      <c r="A5" s="115" t="s">
        <v>176</v>
      </c>
      <c r="B5" s="116"/>
      <c r="C5" s="117" t="s">
        <v>177</v>
      </c>
      <c r="D5" s="122"/>
      <c r="E5" s="116"/>
      <c r="F5" s="116"/>
      <c r="G5" s="115" t="s">
        <v>40</v>
      </c>
      <c r="H5" s="116"/>
      <c r="I5" s="116"/>
      <c r="J5" s="117" t="str">
        <f>nama_mapel!$J$5</f>
        <v>Administrasi Perkantoran</v>
      </c>
      <c r="K5" s="120"/>
      <c r="L5" s="250"/>
      <c r="M5" s="250" t="str">
        <f>nama_mapel!$J$5</f>
        <v>Administrasi Perkantoran</v>
      </c>
      <c r="N5" s="250"/>
      <c r="O5" s="250"/>
      <c r="P5" s="250" t="s">
        <v>178</v>
      </c>
      <c r="Q5" s="250"/>
      <c r="R5" s="250"/>
      <c r="S5" s="250"/>
      <c r="T5" s="121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5.75" customHeight="1">
      <c r="A6" s="116"/>
      <c r="B6" s="115"/>
      <c r="C6" s="115"/>
      <c r="D6" s="116"/>
      <c r="E6" s="123"/>
      <c r="F6" s="116"/>
      <c r="G6" s="116"/>
      <c r="H6" s="115"/>
      <c r="I6" s="116"/>
      <c r="J6" s="116"/>
      <c r="K6" s="108"/>
      <c r="L6" s="252"/>
      <c r="M6" s="252"/>
      <c r="N6" s="252"/>
      <c r="O6" s="252"/>
      <c r="P6" s="252" t="s">
        <v>179</v>
      </c>
      <c r="Q6" s="252"/>
      <c r="R6" s="252"/>
      <c r="S6" s="252"/>
      <c r="T6" s="124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6.5" customHeight="1">
      <c r="A7" s="329" t="s">
        <v>180</v>
      </c>
      <c r="B7" s="331" t="s">
        <v>181</v>
      </c>
      <c r="C7" s="332"/>
      <c r="D7" s="334" t="s">
        <v>17</v>
      </c>
      <c r="E7" s="324" t="s">
        <v>182</v>
      </c>
      <c r="F7" s="325"/>
      <c r="G7" s="325"/>
      <c r="H7" s="325"/>
      <c r="I7" s="325"/>
      <c r="J7" s="326"/>
      <c r="K7" s="125"/>
      <c r="L7" s="253"/>
      <c r="M7" s="253"/>
      <c r="N7" s="253"/>
      <c r="O7" s="253"/>
      <c r="P7" s="253"/>
      <c r="Q7" s="253"/>
      <c r="R7" s="253"/>
      <c r="S7" s="253"/>
      <c r="T7" s="126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6.5" customHeight="1">
      <c r="A8" s="330"/>
      <c r="B8" s="333"/>
      <c r="C8" s="313"/>
      <c r="D8" s="287"/>
      <c r="E8" s="127" t="s">
        <v>183</v>
      </c>
      <c r="F8" s="128" t="s">
        <v>184</v>
      </c>
      <c r="G8" s="128" t="s">
        <v>125</v>
      </c>
      <c r="H8" s="321" t="s">
        <v>185</v>
      </c>
      <c r="I8" s="290"/>
      <c r="J8" s="322"/>
      <c r="K8" s="129"/>
      <c r="L8" s="253"/>
      <c r="M8" s="253"/>
      <c r="N8" s="253"/>
      <c r="O8" s="253"/>
      <c r="P8" s="253" t="s">
        <v>186</v>
      </c>
      <c r="Q8" s="253"/>
      <c r="R8" s="253"/>
      <c r="S8" s="253"/>
      <c r="T8" s="126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21" customHeight="1">
      <c r="A9" s="130" t="s">
        <v>14</v>
      </c>
      <c r="B9" s="131" t="s">
        <v>16</v>
      </c>
      <c r="C9" s="132"/>
      <c r="D9" s="133"/>
      <c r="E9" s="134"/>
      <c r="F9" s="133"/>
      <c r="G9" s="135"/>
      <c r="H9" s="323"/>
      <c r="I9" s="302"/>
      <c r="J9" s="303"/>
      <c r="K9" s="136"/>
      <c r="L9" s="253"/>
      <c r="M9" s="253"/>
      <c r="N9" s="253"/>
      <c r="O9" s="253"/>
      <c r="P9" s="253" t="s">
        <v>187</v>
      </c>
      <c r="Q9" s="253"/>
      <c r="R9" s="253"/>
      <c r="S9" s="253"/>
      <c r="T9" s="126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35.25" customHeight="1">
      <c r="A10" s="137">
        <v>1</v>
      </c>
      <c r="B10" s="306" t="str">
        <f>nama_mapel!C4</f>
        <v>Pendidikan Agama</v>
      </c>
      <c r="C10" s="318"/>
      <c r="D10" s="139">
        <f>nama_mapel!D4</f>
        <v>76</v>
      </c>
      <c r="E10" s="244">
        <f>IF(VLOOKUP($J$1,'ENTRI NILAI PILIH TAB INI'!$A$9:$AC$51,M10)=0,"",ROUND(VLOOKUP($J$1,'ENTRI NILAI PILIH TAB INI'!$A$9:$AC$51,M10),0))</f>
        <v>85</v>
      </c>
      <c r="F10" s="268" t="str">
        <f t="shared" ref="F10:F24" si="0">IF((E10=0),"",CONCATENATE(VLOOKUP(ABS(LEFT(E10,1)),$O$11:$Q$21,3)," ",IF((ABS(RIGHT(E10,1))=0),"",VLOOKUP(ABS(RIGHT(E10,1)),$O$11:$Q$21,2))))</f>
        <v>Delapan puluh lima</v>
      </c>
      <c r="G10" s="140" t="str">
        <f t="shared" ref="G10:G14" si="1">IF(E10="","",VLOOKUP(E10,$S$16:$T$19,2))</f>
        <v>Baik</v>
      </c>
      <c r="H10" s="306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299"/>
      <c r="J10" s="300"/>
      <c r="K10" s="141"/>
      <c r="L10" s="253"/>
      <c r="M10" s="253">
        <v>5</v>
      </c>
      <c r="N10" s="253"/>
      <c r="O10" s="253"/>
      <c r="P10" s="253" t="s">
        <v>188</v>
      </c>
      <c r="Q10" s="253"/>
      <c r="R10" s="253"/>
      <c r="S10" s="253"/>
      <c r="T10" s="126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35.25" customHeight="1">
      <c r="A11" s="142">
        <v>2</v>
      </c>
      <c r="B11" s="306" t="str">
        <f>nama_mapel!C5</f>
        <v xml:space="preserve">Pendidikan Kewarganegaraan </v>
      </c>
      <c r="C11" s="318"/>
      <c r="D11" s="139">
        <f>nama_mapel!D5</f>
        <v>75</v>
      </c>
      <c r="E11" s="244">
        <f>IF(VLOOKUP($J$1,'ENTRI NILAI PILIH TAB INI'!$A$9:$AC$51,M11)=0,"",ROUND(VLOOKUP($J$1,'ENTRI NILAI PILIH TAB INI'!$A$9:$AC$51,M11),0))</f>
        <v>82</v>
      </c>
      <c r="F11" s="268" t="str">
        <f t="shared" si="0"/>
        <v>Delapan puluh dua</v>
      </c>
      <c r="G11" s="140" t="str">
        <f t="shared" si="1"/>
        <v>Baik</v>
      </c>
      <c r="H11" s="306" t="str">
        <f t="shared" si="2"/>
        <v>Pemahaman materi Pendidikan Kewarganegaraan  tercapai  dengan predikat Baik</v>
      </c>
      <c r="I11" s="299"/>
      <c r="J11" s="300"/>
      <c r="K11" s="141"/>
      <c r="L11" s="253">
        <f t="shared" ref="L11:L14" si="3">IF(E11="","",MOD(E11,1))</f>
        <v>0</v>
      </c>
      <c r="M11" s="253">
        <v>6</v>
      </c>
      <c r="N11" s="253"/>
      <c r="O11" s="254">
        <v>1</v>
      </c>
      <c r="P11" s="254" t="s">
        <v>189</v>
      </c>
      <c r="Q11" s="254" t="s">
        <v>190</v>
      </c>
      <c r="R11" s="253"/>
      <c r="S11" s="253"/>
      <c r="T11" s="126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35.25" customHeight="1">
      <c r="A12" s="142">
        <v>3</v>
      </c>
      <c r="B12" s="306" t="str">
        <f>nama_mapel!C6</f>
        <v>Bahasa  Indonesia</v>
      </c>
      <c r="C12" s="318"/>
      <c r="D12" s="139">
        <f>nama_mapel!D6</f>
        <v>75</v>
      </c>
      <c r="E12" s="244">
        <f>IF(VLOOKUP($J$1,'ENTRI NILAI PILIH TAB INI'!$A$9:$AC$51,M12)=0,"",ROUND(VLOOKUP($J$1,'ENTRI NILAI PILIH TAB INI'!$A$9:$AC$51,M12),0))</f>
        <v>85</v>
      </c>
      <c r="F12" s="268" t="str">
        <f t="shared" si="0"/>
        <v>Delapan puluh lima</v>
      </c>
      <c r="G12" s="140" t="str">
        <f t="shared" si="1"/>
        <v>Baik</v>
      </c>
      <c r="H12" s="306" t="str">
        <f t="shared" si="2"/>
        <v>Pemahaman materi Bahasa  Indonesia tercapai  dengan predikat Baik</v>
      </c>
      <c r="I12" s="299"/>
      <c r="J12" s="300"/>
      <c r="K12" s="141"/>
      <c r="L12" s="253">
        <f t="shared" si="3"/>
        <v>0</v>
      </c>
      <c r="M12" s="253">
        <v>7</v>
      </c>
      <c r="N12" s="253"/>
      <c r="O12" s="254">
        <v>2</v>
      </c>
      <c r="P12" s="254" t="s">
        <v>191</v>
      </c>
      <c r="Q12" s="254" t="s">
        <v>192</v>
      </c>
      <c r="R12" s="253"/>
      <c r="S12" s="253"/>
      <c r="T12" s="126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35.25" customHeight="1">
      <c r="A13" s="142">
        <v>4</v>
      </c>
      <c r="B13" s="306" t="str">
        <f>nama_mapel!C7</f>
        <v>Pendidikan Jasmani dan Olahraga</v>
      </c>
      <c r="C13" s="318"/>
      <c r="D13" s="139">
        <f>nama_mapel!D7</f>
        <v>75</v>
      </c>
      <c r="E13" s="244">
        <f>IF(VLOOKUP($J$1,'ENTRI NILAI PILIH TAB INI'!$A$9:$AC$51,M13)=0,"",ROUND(VLOOKUP($J$1,'ENTRI NILAI PILIH TAB INI'!$A$9:$AC$51,M13),0))</f>
        <v>84</v>
      </c>
      <c r="F13" s="268" t="str">
        <f t="shared" si="0"/>
        <v>Delapan puluh empat</v>
      </c>
      <c r="G13" s="140" t="str">
        <f t="shared" si="1"/>
        <v>Baik</v>
      </c>
      <c r="H13" s="306" t="str">
        <f t="shared" si="2"/>
        <v>Pemahaman materi Pendidikan Jasmani dan Olahraga tercapai  dengan predikat Baik</v>
      </c>
      <c r="I13" s="299"/>
      <c r="J13" s="300"/>
      <c r="K13" s="141"/>
      <c r="L13" s="253">
        <f t="shared" si="3"/>
        <v>0</v>
      </c>
      <c r="M13" s="253">
        <v>8</v>
      </c>
      <c r="N13" s="253"/>
      <c r="O13" s="254">
        <v>3</v>
      </c>
      <c r="P13" s="254" t="s">
        <v>193</v>
      </c>
      <c r="Q13" s="254" t="s">
        <v>194</v>
      </c>
      <c r="R13" s="253"/>
      <c r="S13" s="255"/>
      <c r="T13" s="126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35.25" customHeight="1">
      <c r="A14" s="142">
        <v>5</v>
      </c>
      <c r="B14" s="306" t="str">
        <f>nama_mapel!C8</f>
        <v>Seni Budaya</v>
      </c>
      <c r="C14" s="318"/>
      <c r="D14" s="139">
        <f>nama_mapel!D8</f>
        <v>75</v>
      </c>
      <c r="E14" s="244">
        <f>IF(VLOOKUP($J$1,'ENTRI NILAI PILIH TAB INI'!$A$9:$AC$51,M14)=0,"",ROUND(VLOOKUP($J$1,'ENTRI NILAI PILIH TAB INI'!$A$9:$AC$51,M14),0))</f>
        <v>89</v>
      </c>
      <c r="F14" s="268" t="str">
        <f t="shared" si="0"/>
        <v>Delapan puluh sembilan</v>
      </c>
      <c r="G14" s="140" t="str">
        <f t="shared" si="1"/>
        <v>Baik</v>
      </c>
      <c r="H14" s="306" t="str">
        <f t="shared" si="2"/>
        <v>Pemahaman materi Seni Budaya tercapai  dengan predikat Baik</v>
      </c>
      <c r="I14" s="299"/>
      <c r="J14" s="300"/>
      <c r="K14" s="141"/>
      <c r="L14" s="253">
        <f t="shared" si="3"/>
        <v>0</v>
      </c>
      <c r="M14" s="253">
        <v>9</v>
      </c>
      <c r="N14" s="253"/>
      <c r="O14" s="254">
        <v>4</v>
      </c>
      <c r="P14" s="254" t="s">
        <v>195</v>
      </c>
      <c r="Q14" s="254" t="s">
        <v>196</v>
      </c>
      <c r="R14" s="253"/>
      <c r="S14" s="253"/>
      <c r="T14" s="126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22.5" customHeight="1">
      <c r="A15" s="130" t="s">
        <v>74</v>
      </c>
      <c r="B15" s="131" t="s">
        <v>75</v>
      </c>
      <c r="C15" s="143"/>
      <c r="D15" s="144"/>
      <c r="E15" s="245"/>
      <c r="F15" s="144" t="str">
        <f t="shared" si="0"/>
        <v/>
      </c>
      <c r="G15" s="144"/>
      <c r="H15" s="307"/>
      <c r="I15" s="302"/>
      <c r="J15" s="303"/>
      <c r="K15" s="141"/>
      <c r="L15" s="253"/>
      <c r="M15" s="253"/>
      <c r="N15" s="253"/>
      <c r="O15" s="253">
        <v>5</v>
      </c>
      <c r="P15" s="253" t="s">
        <v>197</v>
      </c>
      <c r="Q15" s="253" t="s">
        <v>198</v>
      </c>
      <c r="R15" s="253"/>
      <c r="S15" s="253">
        <v>0</v>
      </c>
      <c r="T15" s="126" t="s">
        <v>199</v>
      </c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31.5" customHeight="1">
      <c r="A16" s="142">
        <v>1</v>
      </c>
      <c r="B16" s="306" t="str">
        <f>nama_mapel!C10</f>
        <v>Bahasa Inggris</v>
      </c>
      <c r="C16" s="318"/>
      <c r="D16" s="145">
        <f>nama_mapel!D10</f>
        <v>76</v>
      </c>
      <c r="E16" s="246">
        <f>IF(VLOOKUP($J$1,'ENTRI NILAI PILIH TAB INI'!$A$9:$AC$51,M16)=0,"",ROUND(VLOOKUP($J$1,'ENTRI NILAI PILIH TAB INI'!$A$9:$AC$51,M16),0))</f>
        <v>77</v>
      </c>
      <c r="F16" s="268" t="str">
        <f t="shared" si="0"/>
        <v>Tujuh puluh tujuh</v>
      </c>
      <c r="G16" s="140" t="str">
        <f t="shared" ref="G16:G24" si="4">IF(E16="","",VLOOKUP(E16,$S$16:$T$19,2))</f>
        <v>Baik</v>
      </c>
      <c r="H16" s="306" t="str">
        <f t="shared" ref="H16:H24" si="5">CONCATENATE("Pemahaman materi ",B16,IF(D16&lt;E16," tercapai "," belum tercapai ")," dengan predikat"," ",G16)</f>
        <v>Pemahaman materi Bahasa Inggris tercapai  dengan predikat Baik</v>
      </c>
      <c r="I16" s="299"/>
      <c r="J16" s="300"/>
      <c r="K16" s="141"/>
      <c r="L16" s="253">
        <f t="shared" ref="L16:L22" si="6">IF(E16="","",MOD(E16,1))</f>
        <v>0</v>
      </c>
      <c r="M16" s="253">
        <v>10</v>
      </c>
      <c r="N16" s="253"/>
      <c r="O16" s="253">
        <v>6</v>
      </c>
      <c r="P16" s="253" t="s">
        <v>200</v>
      </c>
      <c r="Q16" s="253" t="s">
        <v>192</v>
      </c>
      <c r="R16" s="253"/>
      <c r="S16" s="253">
        <v>60</v>
      </c>
      <c r="T16" s="126" t="s">
        <v>201</v>
      </c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31.5" customHeight="1">
      <c r="A17" s="142">
        <v>2</v>
      </c>
      <c r="B17" s="306" t="str">
        <f>nama_mapel!C11</f>
        <v>Matematika</v>
      </c>
      <c r="C17" s="318"/>
      <c r="D17" s="145">
        <f>nama_mapel!D11</f>
        <v>75</v>
      </c>
      <c r="E17" s="246">
        <f>IF(VLOOKUP($J$1,'ENTRI NILAI PILIH TAB INI'!$A$9:$AC$51,M17)=0,"",ROUND(VLOOKUP($J$1,'ENTRI NILAI PILIH TAB INI'!$A$9:$AC$51,M17),0))</f>
        <v>91</v>
      </c>
      <c r="F17" s="268" t="str">
        <f t="shared" si="0"/>
        <v>Sembilan puluh satu</v>
      </c>
      <c r="G17" s="140" t="str">
        <f t="shared" si="4"/>
        <v>Amat Baik</v>
      </c>
      <c r="H17" s="306" t="str">
        <f t="shared" si="5"/>
        <v>Pemahaman materi Matematika tercapai  dengan predikat Amat Baik</v>
      </c>
      <c r="I17" s="299"/>
      <c r="J17" s="300"/>
      <c r="K17" s="141"/>
      <c r="L17" s="253">
        <f t="shared" si="6"/>
        <v>0</v>
      </c>
      <c r="M17" s="253">
        <v>11</v>
      </c>
      <c r="N17" s="253"/>
      <c r="O17" s="253">
        <v>7</v>
      </c>
      <c r="P17" s="253" t="s">
        <v>202</v>
      </c>
      <c r="Q17" s="253" t="s">
        <v>194</v>
      </c>
      <c r="R17" s="253"/>
      <c r="S17" s="253">
        <v>75</v>
      </c>
      <c r="T17" s="126" t="s">
        <v>166</v>
      </c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31.5" customHeight="1">
      <c r="A18" s="142">
        <v>3</v>
      </c>
      <c r="B18" s="306" t="str">
        <f>nama_mapel!C12</f>
        <v>Ilmu Pengetahuan Alam (IPA)</v>
      </c>
      <c r="C18" s="318"/>
      <c r="D18" s="145">
        <f>nama_mapel!D12</f>
        <v>75</v>
      </c>
      <c r="E18" s="246">
        <f>IF(VLOOKUP($J$1,'ENTRI NILAI PILIH TAB INI'!$A$9:$AC$51,M18)=0,"",ROUND(VLOOKUP($J$1,'ENTRI NILAI PILIH TAB INI'!$A$9:$AC$51,M18),0))</f>
        <v>81</v>
      </c>
      <c r="F18" s="268" t="str">
        <f t="shared" si="0"/>
        <v>Delapan puluh satu</v>
      </c>
      <c r="G18" s="140" t="str">
        <f t="shared" si="4"/>
        <v>Baik</v>
      </c>
      <c r="H18" s="306" t="str">
        <f t="shared" si="5"/>
        <v>Pemahaman materi Ilmu Pengetahuan Alam (IPA) tercapai  dengan predikat Baik</v>
      </c>
      <c r="I18" s="299"/>
      <c r="J18" s="300"/>
      <c r="K18" s="141"/>
      <c r="L18" s="253">
        <f t="shared" si="6"/>
        <v>0</v>
      </c>
      <c r="M18" s="253">
        <v>12</v>
      </c>
      <c r="N18" s="253"/>
      <c r="O18" s="253"/>
      <c r="P18" s="253"/>
      <c r="Q18" s="253"/>
      <c r="R18" s="253"/>
      <c r="S18" s="253">
        <v>90</v>
      </c>
      <c r="T18" s="126" t="s">
        <v>203</v>
      </c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31.5" customHeight="1">
      <c r="A19" s="142">
        <v>4</v>
      </c>
      <c r="B19" s="306" t="str">
        <f>nama_mapel!C13</f>
        <v>Ilmu Pengetahuan Sosial (IPS)</v>
      </c>
      <c r="C19" s="318"/>
      <c r="D19" s="145">
        <f>nama_mapel!D13</f>
        <v>75</v>
      </c>
      <c r="E19" s="246">
        <f>IF(VLOOKUP($J$1,'ENTRI NILAI PILIH TAB INI'!$A$9:$AC$51,M19)=0,"",ROUND(VLOOKUP($J$1,'ENTRI NILAI PILIH TAB INI'!$A$9:$AC$51,M19),0))</f>
        <v>92</v>
      </c>
      <c r="F19" s="268" t="str">
        <f t="shared" si="0"/>
        <v>Sembilan puluh dua</v>
      </c>
      <c r="G19" s="140" t="str">
        <f t="shared" si="4"/>
        <v>Amat Baik</v>
      </c>
      <c r="H19" s="306" t="str">
        <f t="shared" si="5"/>
        <v>Pemahaman materi Ilmu Pengetahuan Sosial (IPS) tercapai  dengan predikat Amat Baik</v>
      </c>
      <c r="I19" s="299"/>
      <c r="J19" s="300"/>
      <c r="K19" s="141"/>
      <c r="L19" s="253">
        <f t="shared" si="6"/>
        <v>0</v>
      </c>
      <c r="M19" s="253">
        <v>13</v>
      </c>
      <c r="N19" s="253"/>
      <c r="O19" s="253"/>
      <c r="P19" s="253"/>
      <c r="Q19" s="253"/>
      <c r="R19" s="253"/>
      <c r="S19" s="253"/>
      <c r="T19" s="126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31.5" customHeight="1">
      <c r="A20" s="142">
        <v>5</v>
      </c>
      <c r="B20" s="306" t="str">
        <f>nama_mapel!C14</f>
        <v>Ketrampilan Komputer dan Pengelolaan Informasi</v>
      </c>
      <c r="C20" s="318"/>
      <c r="D20" s="145">
        <f>nama_mapel!D14</f>
        <v>75</v>
      </c>
      <c r="E20" s="246">
        <f>IF(VLOOKUP($J$1,'ENTRI NILAI PILIH TAB INI'!$A$9:$AC$51,M20)=0,"",ROUND(VLOOKUP($J$1,'ENTRI NILAI PILIH TAB INI'!$A$9:$AC$51,M20),0))</f>
        <v>87</v>
      </c>
      <c r="F20" s="268" t="str">
        <f t="shared" si="0"/>
        <v>Delapan puluh tujuh</v>
      </c>
      <c r="G20" s="140" t="str">
        <f t="shared" si="4"/>
        <v>Baik</v>
      </c>
      <c r="H20" s="306" t="str">
        <f t="shared" si="5"/>
        <v>Pemahaman materi Ketrampilan Komputer dan Pengelolaan Informasi tercapai  dengan predikat Baik</v>
      </c>
      <c r="I20" s="299"/>
      <c r="J20" s="300"/>
      <c r="K20" s="141"/>
      <c r="L20" s="253">
        <f t="shared" si="6"/>
        <v>0</v>
      </c>
      <c r="M20" s="253">
        <v>14</v>
      </c>
      <c r="N20" s="253"/>
      <c r="O20" s="253">
        <v>8</v>
      </c>
      <c r="P20" s="253" t="s">
        <v>204</v>
      </c>
      <c r="Q20" s="253" t="s">
        <v>196</v>
      </c>
      <c r="R20" s="253"/>
      <c r="S20" s="253"/>
      <c r="T20" s="126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31.5" customHeight="1">
      <c r="A21" s="142">
        <v>6</v>
      </c>
      <c r="B21" s="306" t="str">
        <f>nama_mapel!C15</f>
        <v>Kewirausahaan</v>
      </c>
      <c r="C21" s="318"/>
      <c r="D21" s="145">
        <f>nama_mapel!D15</f>
        <v>75</v>
      </c>
      <c r="E21" s="246">
        <f>IF(VLOOKUP($J$1,'ENTRI NILAI PILIH TAB INI'!$A$9:$AC$51,M21)=0,"",ROUND(VLOOKUP($J$1,'ENTRI NILAI PILIH TAB INI'!$A$9:$AC$51,M21),0))</f>
        <v>83</v>
      </c>
      <c r="F21" s="268" t="str">
        <f t="shared" si="0"/>
        <v>Delapan puluh tiga</v>
      </c>
      <c r="G21" s="140" t="str">
        <f t="shared" si="4"/>
        <v>Baik</v>
      </c>
      <c r="H21" s="306" t="str">
        <f t="shared" si="5"/>
        <v>Pemahaman materi Kewirausahaan tercapai  dengan predikat Baik</v>
      </c>
      <c r="I21" s="299"/>
      <c r="J21" s="300"/>
      <c r="K21" s="141"/>
      <c r="L21" s="253">
        <f t="shared" si="6"/>
        <v>0</v>
      </c>
      <c r="M21" s="253">
        <v>15</v>
      </c>
      <c r="N21" s="253"/>
      <c r="O21" s="253">
        <v>9</v>
      </c>
      <c r="P21" s="253" t="s">
        <v>205</v>
      </c>
      <c r="Q21" s="253" t="s">
        <v>206</v>
      </c>
      <c r="R21" s="253"/>
      <c r="S21" s="253"/>
      <c r="T21" s="126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6.5" hidden="1" customHeight="1">
      <c r="A22" s="142">
        <v>7</v>
      </c>
      <c r="B22" s="306">
        <f>nama_mapel!C16</f>
        <v>0</v>
      </c>
      <c r="C22" s="318"/>
      <c r="D22" s="145">
        <f>nama_mapel!D16</f>
        <v>0</v>
      </c>
      <c r="E22" s="246" t="str">
        <f>IF(VLOOKUP($J$1,'ENTRI NILAI PILIH TAB INI'!$A$9:$AC$51,M22)=0,"",ROUND(VLOOKUP($J$1,'ENTRI NILAI PILIH TAB INI'!$A$9:$AC$51,M22),0))</f>
        <v/>
      </c>
      <c r="F22" s="268" t="e">
        <f t="shared" si="0"/>
        <v>#VALUE!</v>
      </c>
      <c r="G22" s="140" t="str">
        <f t="shared" si="4"/>
        <v/>
      </c>
      <c r="H22" s="306" t="str">
        <f t="shared" si="5"/>
        <v xml:space="preserve">Pemahaman materi 0 tercapai  dengan predikat </v>
      </c>
      <c r="I22" s="299"/>
      <c r="J22" s="300"/>
      <c r="K22" s="141"/>
      <c r="L22" s="253" t="str">
        <f t="shared" si="6"/>
        <v/>
      </c>
      <c r="M22" s="253">
        <v>16</v>
      </c>
      <c r="N22" s="253"/>
      <c r="O22" s="253"/>
      <c r="P22" s="253"/>
      <c r="Q22" s="253"/>
      <c r="R22" s="253"/>
      <c r="S22" s="253">
        <v>0</v>
      </c>
      <c r="T22" s="126" t="s">
        <v>207</v>
      </c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6.5" hidden="1" customHeight="1">
      <c r="A23" s="142">
        <v>8</v>
      </c>
      <c r="B23" s="306">
        <f>nama_mapel!C17</f>
        <v>0</v>
      </c>
      <c r="C23" s="318"/>
      <c r="D23" s="145">
        <f>nama_mapel!D17</f>
        <v>0</v>
      </c>
      <c r="E23" s="246" t="str">
        <f>IF(VLOOKUP($J$1,'ENTRI NILAI PILIH TAB INI'!$A$9:$AC$51,M23)=0,"",ROUND(VLOOKUP($J$1,'ENTRI NILAI PILIH TAB INI'!$A$9:$AC$51,M23),0))</f>
        <v/>
      </c>
      <c r="F23" s="268" t="e">
        <f t="shared" si="0"/>
        <v>#VALUE!</v>
      </c>
      <c r="G23" s="140" t="str">
        <f t="shared" si="4"/>
        <v/>
      </c>
      <c r="H23" s="306" t="str">
        <f t="shared" si="5"/>
        <v xml:space="preserve">Pemahaman materi 0 tercapai  dengan predikat </v>
      </c>
      <c r="I23" s="299"/>
      <c r="J23" s="300"/>
      <c r="K23" s="141"/>
      <c r="L23" s="253"/>
      <c r="M23" s="253">
        <v>17</v>
      </c>
      <c r="N23" s="253"/>
      <c r="O23" s="253"/>
      <c r="P23" s="253"/>
      <c r="Q23" s="253"/>
      <c r="R23" s="253"/>
      <c r="S23" s="253"/>
      <c r="T23" s="126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6.5" hidden="1" customHeight="1">
      <c r="A24" s="142">
        <v>9</v>
      </c>
      <c r="B24" s="306">
        <f>nama_mapel!C18</f>
        <v>0</v>
      </c>
      <c r="C24" s="318"/>
      <c r="D24" s="145">
        <f>nama_mapel!D18</f>
        <v>0</v>
      </c>
      <c r="E24" s="246" t="str">
        <f>IF(VLOOKUP($J$1,'ENTRI NILAI PILIH TAB INI'!$A$9:$AC$51,M24)=0,"",ROUND(VLOOKUP($J$1,'ENTRI NILAI PILIH TAB INI'!$A$9:$AC$51,M24),0))</f>
        <v/>
      </c>
      <c r="F24" s="268" t="e">
        <f t="shared" si="0"/>
        <v>#VALUE!</v>
      </c>
      <c r="G24" s="140" t="str">
        <f t="shared" si="4"/>
        <v/>
      </c>
      <c r="H24" s="306" t="str">
        <f t="shared" si="5"/>
        <v xml:space="preserve">Pemahaman materi 0 tercapai  dengan predikat </v>
      </c>
      <c r="I24" s="299"/>
      <c r="J24" s="300"/>
      <c r="K24" s="141"/>
      <c r="L24" s="253"/>
      <c r="M24" s="253">
        <v>18</v>
      </c>
      <c r="N24" s="253"/>
      <c r="O24" s="253"/>
      <c r="P24" s="253"/>
      <c r="Q24" s="253"/>
      <c r="R24" s="253"/>
      <c r="S24" s="253"/>
      <c r="T24" s="126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6.5" hidden="1" customHeight="1">
      <c r="A25" s="142"/>
      <c r="B25" s="306"/>
      <c r="C25" s="318"/>
      <c r="D25" s="145"/>
      <c r="E25" s="246"/>
      <c r="F25" s="268"/>
      <c r="G25" s="140"/>
      <c r="H25" s="306"/>
      <c r="I25" s="299"/>
      <c r="J25" s="300"/>
      <c r="K25" s="141"/>
      <c r="L25" s="253"/>
      <c r="M25" s="253"/>
      <c r="N25" s="253"/>
      <c r="O25" s="253"/>
      <c r="P25" s="253"/>
      <c r="Q25" s="253"/>
      <c r="R25" s="253"/>
      <c r="S25" s="253"/>
      <c r="T25" s="126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24" customHeight="1">
      <c r="A26" s="130" t="s">
        <v>157</v>
      </c>
      <c r="B26" s="131" t="s">
        <v>158</v>
      </c>
      <c r="C26" s="143"/>
      <c r="D26" s="146"/>
      <c r="E26" s="245"/>
      <c r="F26" s="146" t="str">
        <f t="shared" ref="F26:F39" si="7">IF((E26=0),"",CONCATENATE(VLOOKUP(ABS(LEFT(E26,1)),$O$11:$Q$21,3)," ",IF((ABS(RIGHT(E26,1))=0),"",VLOOKUP(ABS(RIGHT(E26,1)),$O$11:$Q$21,2))))</f>
        <v/>
      </c>
      <c r="G26" s="146"/>
      <c r="H26" s="301"/>
      <c r="I26" s="302"/>
      <c r="J26" s="303"/>
      <c r="K26" s="141"/>
      <c r="L26" s="253"/>
      <c r="M26" s="253"/>
      <c r="N26" s="253"/>
      <c r="O26" s="253"/>
      <c r="P26" s="253"/>
      <c r="Q26" s="253"/>
      <c r="R26" s="253"/>
      <c r="S26" s="253"/>
      <c r="T26" s="126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33" customHeight="1">
      <c r="A27" s="147">
        <v>1</v>
      </c>
      <c r="B27" s="306" t="str">
        <f>nama_mapel!C21</f>
        <v>Memproses Perjalanan Dinas Pimpinan</v>
      </c>
      <c r="C27" s="318"/>
      <c r="D27" s="145">
        <f>nama_mapel!D21</f>
        <v>76</v>
      </c>
      <c r="E27" s="246">
        <f>IF(VLOOKUP($J$1,'ENTRI NILAI PILIH TAB INI'!$A$9:$AC$51,M27)=0,"",ROUND(VLOOKUP($J$1,'ENTRI NILAI PILIH TAB INI'!$A$9:$AC$51,M27),0))</f>
        <v>86</v>
      </c>
      <c r="F27" s="268" t="str">
        <f t="shared" si="7"/>
        <v>Delapan puluh enam</v>
      </c>
      <c r="G27" s="140" t="str">
        <f t="shared" ref="G27:G36" si="8">IF(E27&lt;D27,"Belum Kompeten","Kompeten")</f>
        <v>Kompeten</v>
      </c>
      <c r="H27" s="305" t="str">
        <f t="shared" ref="H27:H32" si="9">IF(E27="","",IF(E27&gt;=D27+5,"Kompeten Dalam  ","Cukup Kompeten dalam ")&amp;B27)</f>
        <v>Kompeten Dalam  Memproses Perjalanan Dinas Pimpinan</v>
      </c>
      <c r="I27" s="299"/>
      <c r="J27" s="300"/>
      <c r="K27" s="141"/>
      <c r="L27" s="253">
        <f t="shared" ref="L27:L31" si="10">IF(E27="","",MOD(E27,1))</f>
        <v>0</v>
      </c>
      <c r="M27" s="253">
        <v>19</v>
      </c>
      <c r="N27" s="253"/>
      <c r="O27" s="253"/>
      <c r="P27" s="253"/>
      <c r="Q27" s="253"/>
      <c r="R27" s="253"/>
      <c r="S27" s="253"/>
      <c r="T27" s="126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33" customHeight="1">
      <c r="A28" s="147">
        <v>2</v>
      </c>
      <c r="B28" s="306" t="str">
        <f>nama_mapel!C22</f>
        <v>Mengatur Pertemuan/Rapat</v>
      </c>
      <c r="C28" s="318"/>
      <c r="D28" s="145">
        <f>nama_mapel!D22</f>
        <v>76</v>
      </c>
      <c r="E28" s="246">
        <f>IF(VLOOKUP($J$1,'ENTRI NILAI PILIH TAB INI'!$A$9:$AC$51,M28)=0,"",ROUND(VLOOKUP($J$1,'ENTRI NILAI PILIH TAB INI'!$A$9:$AC$51,M28),0))</f>
        <v>82</v>
      </c>
      <c r="F28" s="268" t="str">
        <f t="shared" si="7"/>
        <v>Delapan puluh dua</v>
      </c>
      <c r="G28" s="140" t="str">
        <f t="shared" si="8"/>
        <v>Kompeten</v>
      </c>
      <c r="H28" s="305" t="str">
        <f t="shared" si="9"/>
        <v>Kompeten Dalam  Mengatur Pertemuan/Rapat</v>
      </c>
      <c r="I28" s="299"/>
      <c r="J28" s="300"/>
      <c r="K28" s="141"/>
      <c r="L28" s="253">
        <f t="shared" si="10"/>
        <v>0</v>
      </c>
      <c r="M28" s="253">
        <v>20</v>
      </c>
      <c r="N28" s="253"/>
      <c r="O28" s="253"/>
      <c r="P28" s="253"/>
      <c r="Q28" s="253"/>
      <c r="R28" s="253"/>
      <c r="S28" s="253"/>
      <c r="T28" s="126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33" customHeight="1">
      <c r="A29" s="142">
        <v>3</v>
      </c>
      <c r="B29" s="306" t="str">
        <f>nama_mapel!C23</f>
        <v>Mengelola Dana Kas Kecil</v>
      </c>
      <c r="C29" s="318"/>
      <c r="D29" s="145">
        <f>nama_mapel!D23</f>
        <v>76</v>
      </c>
      <c r="E29" s="246">
        <f>IF(VLOOKUP($J$1,'ENTRI NILAI PILIH TAB INI'!$A$9:$AC$51,M29)=0,"",ROUND(VLOOKUP($J$1,'ENTRI NILAI PILIH TAB INI'!$A$9:$AC$51,M29),0))</f>
        <v>89</v>
      </c>
      <c r="F29" s="268" t="str">
        <f t="shared" si="7"/>
        <v>Delapan puluh sembilan</v>
      </c>
      <c r="G29" s="140" t="str">
        <f t="shared" si="8"/>
        <v>Kompeten</v>
      </c>
      <c r="H29" s="305" t="str">
        <f t="shared" si="9"/>
        <v>Kompeten Dalam  Mengelola Dana Kas Kecil</v>
      </c>
      <c r="I29" s="299"/>
      <c r="J29" s="300"/>
      <c r="K29" s="141"/>
      <c r="L29" s="253">
        <f t="shared" si="10"/>
        <v>0</v>
      </c>
      <c r="M29" s="253">
        <v>21</v>
      </c>
      <c r="N29" s="253"/>
      <c r="O29" s="253"/>
      <c r="P29" s="253"/>
      <c r="Q29" s="253"/>
      <c r="R29" s="253"/>
      <c r="S29" s="253"/>
      <c r="T29" s="126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33" customHeight="1">
      <c r="A30" s="148">
        <v>4</v>
      </c>
      <c r="B30" s="306" t="str">
        <f>nama_mapel!C24</f>
        <v>Mengap. Adm. Perkantoran di tempat kerja</v>
      </c>
      <c r="C30" s="318"/>
      <c r="D30" s="145">
        <f>nama_mapel!D24</f>
        <v>76</v>
      </c>
      <c r="E30" s="246">
        <f>IF(VLOOKUP($J$1,'ENTRI NILAI PILIH TAB INI'!$A$9:$AC$51,M30)=0,"",ROUND(VLOOKUP($J$1,'ENTRI NILAI PILIH TAB INI'!$A$9:$AC$51,M30),0))</f>
        <v>83</v>
      </c>
      <c r="F30" s="268" t="str">
        <f t="shared" si="7"/>
        <v>Delapan puluh tiga</v>
      </c>
      <c r="G30" s="140" t="str">
        <f t="shared" si="8"/>
        <v>Kompeten</v>
      </c>
      <c r="H30" s="305" t="str">
        <f t="shared" si="9"/>
        <v>Kompeten Dalam  Mengap. Adm. Perkantoran di tempat kerja</v>
      </c>
      <c r="I30" s="299"/>
      <c r="J30" s="300"/>
      <c r="K30" s="141"/>
      <c r="L30" s="253">
        <f t="shared" si="10"/>
        <v>0</v>
      </c>
      <c r="M30" s="253">
        <v>22</v>
      </c>
      <c r="N30" s="253"/>
      <c r="O30" s="253"/>
      <c r="P30" s="253"/>
      <c r="Q30" s="253"/>
      <c r="R30" s="253"/>
      <c r="S30" s="253"/>
      <c r="T30" s="126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5" hidden="1" customHeight="1">
      <c r="A31" s="142">
        <v>5</v>
      </c>
      <c r="B31" s="138" t="str">
        <f>nama_mapel!C22</f>
        <v>Mengatur Pertemuan/Rapat</v>
      </c>
      <c r="C31" s="149"/>
      <c r="D31" s="145">
        <f>nama_mapel!D25</f>
        <v>0</v>
      </c>
      <c r="E31" s="246" t="str">
        <f>IF(VLOOKUP($J$1,'ENTRI NILAI PILIH TAB INI'!$A$9:$AC$51,M31)=0,"",ROUND(VLOOKUP($J$1,'ENTRI NILAI PILIH TAB INI'!$A$9:$AC$51,M31),0))</f>
        <v/>
      </c>
      <c r="F31" s="268" t="e">
        <f t="shared" si="7"/>
        <v>#VALUE!</v>
      </c>
      <c r="G31" s="140" t="str">
        <f t="shared" si="8"/>
        <v>Kompeten</v>
      </c>
      <c r="H31" s="305" t="str">
        <f t="shared" si="9"/>
        <v/>
      </c>
      <c r="I31" s="299"/>
      <c r="J31" s="300"/>
      <c r="K31" s="141"/>
      <c r="L31" s="253" t="str">
        <f t="shared" si="10"/>
        <v/>
      </c>
      <c r="M31" s="253">
        <v>23</v>
      </c>
      <c r="N31" s="253"/>
      <c r="O31" s="253"/>
      <c r="P31" s="253"/>
      <c r="Q31" s="253"/>
      <c r="R31" s="253"/>
      <c r="S31" s="253"/>
      <c r="T31" s="126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5" hidden="1" customHeight="1">
      <c r="A32" s="148">
        <v>6</v>
      </c>
      <c r="B32" s="138" t="str">
        <f>nama_mapel!C22</f>
        <v>Mengatur Pertemuan/Rapat</v>
      </c>
      <c r="C32" s="149"/>
      <c r="D32" s="145">
        <f>nama_mapel!D26</f>
        <v>0</v>
      </c>
      <c r="E32" s="246" t="str">
        <f>IF(VLOOKUP($J$1,'ENTRI NILAI PILIH TAB INI'!$A$9:$AC$51,M32)=0,"",ROUND(VLOOKUP($J$1,'ENTRI NILAI PILIH TAB INI'!$A$9:$AC$51,M32),0))</f>
        <v/>
      </c>
      <c r="F32" s="268" t="e">
        <f t="shared" si="7"/>
        <v>#VALUE!</v>
      </c>
      <c r="G32" s="140" t="str">
        <f t="shared" si="8"/>
        <v>Kompeten</v>
      </c>
      <c r="H32" s="305" t="str">
        <f t="shared" si="9"/>
        <v/>
      </c>
      <c r="I32" s="299"/>
      <c r="J32" s="300"/>
      <c r="K32" s="141"/>
      <c r="L32" s="253"/>
      <c r="M32" s="253">
        <v>24</v>
      </c>
      <c r="N32" s="253"/>
      <c r="O32" s="253"/>
      <c r="P32" s="253"/>
      <c r="Q32" s="253"/>
      <c r="R32" s="253"/>
      <c r="S32" s="253"/>
      <c r="T32" s="126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5" hidden="1" customHeight="1">
      <c r="A33" s="148">
        <v>7</v>
      </c>
      <c r="B33" s="138" t="str">
        <f>nama_mapel!C22</f>
        <v>Mengatur Pertemuan/Rapat</v>
      </c>
      <c r="C33" s="149"/>
      <c r="D33" s="145">
        <f>nama_mapel!D27</f>
        <v>0</v>
      </c>
      <c r="E33" s="246" t="str">
        <f>IF(VLOOKUP($J$1,'ENTRI NILAI PILIH TAB INI'!$A$9:$AC$51,M33)=0,"",ROUND(VLOOKUP($J$1,'ENTRI NILAI PILIH TAB INI'!$A$9:$AC$51,M33),0))</f>
        <v/>
      </c>
      <c r="F33" s="268" t="e">
        <f t="shared" si="7"/>
        <v>#VALUE!</v>
      </c>
      <c r="G33" s="140" t="str">
        <f t="shared" si="8"/>
        <v>Kompeten</v>
      </c>
      <c r="H33" s="304" t="str">
        <f t="shared" ref="H33:H36" si="11">IF(E33="","",IF(E33&gt;=D33+5,"Baik Dalam  ","Cukup dalam ")&amp;B33)</f>
        <v/>
      </c>
      <c r="I33" s="299"/>
      <c r="J33" s="300"/>
      <c r="K33" s="141"/>
      <c r="L33" s="253"/>
      <c r="M33" s="253">
        <v>25</v>
      </c>
      <c r="N33" s="253"/>
      <c r="O33" s="253"/>
      <c r="P33" s="253"/>
      <c r="Q33" s="253"/>
      <c r="R33" s="253"/>
      <c r="S33" s="253"/>
      <c r="T33" s="126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" hidden="1" customHeight="1">
      <c r="A34" s="148">
        <v>8</v>
      </c>
      <c r="B34" s="138" t="str">
        <f>nama_mapel!C22</f>
        <v>Mengatur Pertemuan/Rapat</v>
      </c>
      <c r="C34" s="149"/>
      <c r="D34" s="145">
        <f>nama_mapel!D28</f>
        <v>0</v>
      </c>
      <c r="E34" s="246" t="str">
        <f>IF(VLOOKUP($J$1,'ENTRI NILAI PILIH TAB INI'!$A$9:$AC$51,M34)=0,"",ROUND(VLOOKUP($J$1,'ENTRI NILAI PILIH TAB INI'!$A$9:$AC$51,M34),0))</f>
        <v/>
      </c>
      <c r="F34" s="268" t="e">
        <f t="shared" si="7"/>
        <v>#VALUE!</v>
      </c>
      <c r="G34" s="140" t="str">
        <f t="shared" si="8"/>
        <v>Kompeten</v>
      </c>
      <c r="H34" s="304" t="str">
        <f t="shared" si="11"/>
        <v/>
      </c>
      <c r="I34" s="299"/>
      <c r="J34" s="300"/>
      <c r="K34" s="141"/>
      <c r="L34" s="253"/>
      <c r="M34" s="253">
        <v>26</v>
      </c>
      <c r="N34" s="253"/>
      <c r="O34" s="253"/>
      <c r="P34" s="253"/>
      <c r="Q34" s="253"/>
      <c r="R34" s="253"/>
      <c r="S34" s="253"/>
      <c r="T34" s="126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5" hidden="1" customHeight="1">
      <c r="A35" s="148">
        <v>9</v>
      </c>
      <c r="B35" s="138" t="str">
        <f>nama_mapel!C22</f>
        <v>Mengatur Pertemuan/Rapat</v>
      </c>
      <c r="C35" s="149"/>
      <c r="D35" s="145">
        <f>nama_mapel!D29</f>
        <v>0</v>
      </c>
      <c r="E35" s="246" t="str">
        <f>IF(VLOOKUP($J$1,'ENTRI NILAI PILIH TAB INI'!$A$9:$AC$51,M35)=0,"",ROUND(VLOOKUP($J$1,'ENTRI NILAI PILIH TAB INI'!$A$9:$AC$51,M35),0))</f>
        <v/>
      </c>
      <c r="F35" s="268" t="e">
        <f t="shared" si="7"/>
        <v>#VALUE!</v>
      </c>
      <c r="G35" s="140" t="str">
        <f t="shared" si="8"/>
        <v>Kompeten</v>
      </c>
      <c r="H35" s="304" t="str">
        <f t="shared" si="11"/>
        <v/>
      </c>
      <c r="I35" s="299"/>
      <c r="J35" s="300"/>
      <c r="K35" s="141"/>
      <c r="L35" s="253"/>
      <c r="M35" s="253">
        <v>27</v>
      </c>
      <c r="N35" s="253"/>
      <c r="O35" s="253"/>
      <c r="P35" s="253"/>
      <c r="Q35" s="253"/>
      <c r="R35" s="253"/>
      <c r="S35" s="253"/>
      <c r="T35" s="126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" hidden="1" customHeight="1">
      <c r="A36" s="148">
        <v>10</v>
      </c>
      <c r="B36" s="138" t="str">
        <f>nama_mapel!C22</f>
        <v>Mengatur Pertemuan/Rapat</v>
      </c>
      <c r="C36" s="149"/>
      <c r="D36" s="145">
        <f>nama_mapel!D30</f>
        <v>0</v>
      </c>
      <c r="E36" s="246" t="str">
        <f>IF(VLOOKUP($J$1,'ENTRI NILAI PILIH TAB INI'!$A$9:$AC$51,M36)=0,"",ROUND(VLOOKUP($J$1,'ENTRI NILAI PILIH TAB INI'!$A$9:$AC$51,M36),0))</f>
        <v/>
      </c>
      <c r="F36" s="268" t="e">
        <f t="shared" si="7"/>
        <v>#VALUE!</v>
      </c>
      <c r="G36" s="140" t="str">
        <f t="shared" si="8"/>
        <v>Kompeten</v>
      </c>
      <c r="H36" s="304" t="str">
        <f t="shared" si="11"/>
        <v/>
      </c>
      <c r="I36" s="299"/>
      <c r="J36" s="300"/>
      <c r="K36" s="141"/>
      <c r="L36" s="253"/>
      <c r="M36" s="253">
        <v>28</v>
      </c>
      <c r="N36" s="253"/>
      <c r="O36" s="253"/>
      <c r="P36" s="253"/>
      <c r="Q36" s="253"/>
      <c r="R36" s="253"/>
      <c r="S36" s="253"/>
      <c r="T36" s="126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2.75" hidden="1" customHeight="1">
      <c r="A37" s="150"/>
      <c r="B37" s="319"/>
      <c r="C37" s="320"/>
      <c r="D37" s="151"/>
      <c r="E37" s="247"/>
      <c r="F37" s="269" t="str">
        <f t="shared" si="7"/>
        <v/>
      </c>
      <c r="G37" s="152"/>
      <c r="H37" s="298"/>
      <c r="I37" s="299"/>
      <c r="J37" s="300"/>
      <c r="K37" s="141"/>
      <c r="L37" s="253"/>
      <c r="M37" s="253"/>
      <c r="N37" s="253"/>
      <c r="O37" s="253"/>
      <c r="P37" s="253"/>
      <c r="Q37" s="253"/>
      <c r="R37" s="253"/>
      <c r="S37" s="253"/>
      <c r="T37" s="126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22.5" customHeight="1">
      <c r="A38" s="153" t="s">
        <v>163</v>
      </c>
      <c r="B38" s="131" t="s">
        <v>164</v>
      </c>
      <c r="C38" s="154"/>
      <c r="D38" s="146"/>
      <c r="E38" s="245"/>
      <c r="F38" s="146" t="str">
        <f t="shared" si="7"/>
        <v/>
      </c>
      <c r="G38" s="146"/>
      <c r="H38" s="301"/>
      <c r="I38" s="302"/>
      <c r="J38" s="303"/>
      <c r="K38" s="141"/>
      <c r="L38" s="253"/>
      <c r="M38" s="253"/>
      <c r="N38" s="253"/>
      <c r="O38" s="253"/>
      <c r="P38" s="253"/>
      <c r="Q38" s="253"/>
      <c r="R38" s="253"/>
      <c r="S38" s="253"/>
      <c r="T38" s="126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36.75" customHeight="1">
      <c r="A39" s="142">
        <v>1</v>
      </c>
      <c r="B39" s="155" t="s">
        <v>165</v>
      </c>
      <c r="C39" s="156"/>
      <c r="D39" s="145">
        <f>nama_mapel!D33</f>
        <v>75</v>
      </c>
      <c r="E39" s="246">
        <f>IF(VLOOKUP($J$1,'ENTRI NILAI PILIH TAB INI'!$A$9:$AU$51,M39)=0,"",ROUND(VLOOKUP($J$1,'ENTRI NILAI PILIH TAB INI'!$A$9:$AU$51,M39),0))</f>
        <v>78</v>
      </c>
      <c r="F39" s="268" t="str">
        <f t="shared" si="7"/>
        <v>Tujuh puluh delapan</v>
      </c>
      <c r="G39" s="140" t="str">
        <f>IF(E39="","",VLOOKUP(E39,$S$16:$T$19,2))</f>
        <v>Baik</v>
      </c>
      <c r="H39" s="306" t="str">
        <f>CONCATENATE("Pemahaman materi ",B39,IF(D39&lt;E39," tercapai "," belum tercapai ")," dengan predikat"," ",G39)</f>
        <v>Pemahaman materi Bahasa Jawa tercapai  dengan predikat Baik</v>
      </c>
      <c r="I39" s="299"/>
      <c r="J39" s="300"/>
      <c r="K39" s="141"/>
      <c r="L39" s="253">
        <f t="shared" ref="L39:L40" si="12">IF(E39="","",MOD(E39,1))</f>
        <v>0</v>
      </c>
      <c r="M39" s="253">
        <v>29</v>
      </c>
      <c r="N39" s="253"/>
      <c r="O39" s="253"/>
      <c r="P39" s="253"/>
      <c r="Q39" s="253"/>
      <c r="R39" s="253"/>
      <c r="S39" s="253"/>
      <c r="T39" s="126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4.25" customHeight="1">
      <c r="A40" s="157"/>
      <c r="B40" s="158"/>
      <c r="C40" s="158"/>
      <c r="D40" s="159"/>
      <c r="E40" s="159"/>
      <c r="F40" s="159"/>
      <c r="G40" s="159"/>
      <c r="H40" s="160"/>
      <c r="I40" s="161"/>
      <c r="J40" s="162"/>
      <c r="K40" s="129"/>
      <c r="L40" s="253" t="str">
        <f t="shared" si="12"/>
        <v/>
      </c>
      <c r="M40" s="253"/>
      <c r="N40" s="253"/>
      <c r="O40" s="253"/>
      <c r="P40" s="253"/>
      <c r="Q40" s="253"/>
      <c r="R40" s="253"/>
      <c r="S40" s="253"/>
      <c r="T40" s="126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30" customHeight="1">
      <c r="A41" s="163"/>
      <c r="B41" s="163"/>
      <c r="C41" s="163"/>
      <c r="D41" s="164"/>
      <c r="E41" s="165"/>
      <c r="F41" s="164"/>
      <c r="G41" s="163"/>
      <c r="H41" s="163"/>
      <c r="I41" s="163"/>
      <c r="J41" s="97" t="s">
        <v>208</v>
      </c>
      <c r="K41" s="166"/>
      <c r="L41" s="256"/>
      <c r="M41" s="256"/>
      <c r="N41" s="256"/>
      <c r="O41" s="256"/>
      <c r="P41" s="256"/>
      <c r="Q41" s="256"/>
      <c r="R41" s="256"/>
      <c r="S41" s="256"/>
      <c r="T41" s="167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5.75" customHeight="1">
      <c r="A42" s="163"/>
      <c r="B42" s="163"/>
      <c r="C42" s="163"/>
      <c r="D42" s="168"/>
      <c r="E42" s="169"/>
      <c r="F42" s="164"/>
      <c r="G42" s="163"/>
      <c r="H42" s="169"/>
      <c r="I42" s="169"/>
      <c r="J42" s="2" t="s">
        <v>209</v>
      </c>
      <c r="K42" s="166"/>
      <c r="L42" s="256"/>
      <c r="M42" s="256"/>
      <c r="N42" s="256"/>
      <c r="O42" s="256"/>
      <c r="P42" s="256"/>
      <c r="Q42" s="256"/>
      <c r="R42" s="256"/>
      <c r="S42" s="256"/>
      <c r="T42" s="167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20.25" customHeight="1">
      <c r="B43" s="7" t="s">
        <v>210</v>
      </c>
      <c r="C43" s="170"/>
      <c r="D43" s="170"/>
      <c r="E43" s="9"/>
      <c r="F43" s="170"/>
      <c r="G43" s="9"/>
      <c r="H43" s="9"/>
      <c r="I43" s="9"/>
      <c r="J43" s="7" t="s">
        <v>211</v>
      </c>
      <c r="K43" s="171"/>
      <c r="L43" s="257"/>
      <c r="M43" s="257"/>
      <c r="N43" s="257"/>
      <c r="O43" s="257"/>
      <c r="P43" s="257"/>
      <c r="Q43" s="257"/>
      <c r="R43" s="257"/>
      <c r="S43" s="257"/>
      <c r="T43" s="172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4.25" customHeight="1">
      <c r="A44" s="169"/>
      <c r="B44" s="173"/>
      <c r="C44" s="173"/>
      <c r="D44" s="174"/>
      <c r="E44" s="169"/>
      <c r="F44" s="174"/>
      <c r="G44" s="169"/>
      <c r="H44" s="169"/>
      <c r="I44" s="169"/>
      <c r="J44" s="173"/>
      <c r="K44" s="175"/>
      <c r="L44" s="256"/>
      <c r="M44" s="256"/>
      <c r="N44" s="256"/>
      <c r="O44" s="256"/>
      <c r="P44" s="256"/>
      <c r="Q44" s="256"/>
      <c r="R44" s="256"/>
      <c r="S44" s="256"/>
      <c r="T44" s="167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4.25" customHeight="1">
      <c r="A45" s="169"/>
      <c r="B45" s="173"/>
      <c r="C45" s="173"/>
      <c r="D45" s="174"/>
      <c r="E45" s="169"/>
      <c r="F45" s="174"/>
      <c r="G45" s="169"/>
      <c r="H45" s="169"/>
      <c r="I45" s="169"/>
      <c r="J45" s="173"/>
      <c r="K45" s="175"/>
      <c r="L45" s="256"/>
      <c r="M45" s="256"/>
      <c r="N45" s="256"/>
      <c r="O45" s="256"/>
      <c r="P45" s="256"/>
      <c r="Q45" s="256"/>
      <c r="R45" s="256"/>
      <c r="S45" s="256"/>
      <c r="T45" s="167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4.25" customHeight="1">
      <c r="A46" s="169"/>
      <c r="B46" s="173"/>
      <c r="C46" s="173"/>
      <c r="D46" s="174"/>
      <c r="E46" s="176"/>
      <c r="F46" s="174"/>
      <c r="G46" s="169"/>
      <c r="H46" s="169"/>
      <c r="I46" s="169"/>
      <c r="J46" s="173"/>
      <c r="K46" s="175"/>
      <c r="L46" s="256"/>
      <c r="M46" s="256"/>
      <c r="N46" s="256"/>
      <c r="O46" s="256"/>
      <c r="P46" s="256"/>
      <c r="Q46" s="256"/>
      <c r="R46" s="256"/>
      <c r="S46" s="256"/>
      <c r="T46" s="167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4.25" hidden="1" customHeight="1">
      <c r="A47" s="177"/>
      <c r="B47" s="177"/>
      <c r="C47" s="178"/>
      <c r="D47" s="174"/>
      <c r="E47" s="179"/>
      <c r="F47" s="174"/>
      <c r="G47" s="169"/>
      <c r="H47" s="169"/>
      <c r="I47" s="169"/>
      <c r="J47" s="177"/>
      <c r="K47" s="180"/>
      <c r="L47" s="258"/>
      <c r="M47" s="258"/>
      <c r="N47" s="258"/>
      <c r="O47" s="258"/>
      <c r="P47" s="258"/>
      <c r="Q47" s="258"/>
      <c r="R47" s="258"/>
      <c r="S47" s="258"/>
      <c r="T47" s="181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2" customHeight="1">
      <c r="A48" s="182"/>
      <c r="B48" s="173" t="s">
        <v>212</v>
      </c>
      <c r="C48" s="177"/>
      <c r="D48" s="116"/>
      <c r="E48" s="179"/>
      <c r="F48" s="116"/>
      <c r="G48" s="177"/>
      <c r="H48" s="177"/>
      <c r="I48" s="177"/>
      <c r="J48" s="183" t="str">
        <f>nama_mapel!$H$7</f>
        <v>Anugerah Sinung Prasetya, S.Pd</v>
      </c>
      <c r="K48" s="180"/>
      <c r="L48" s="258"/>
      <c r="M48" s="258"/>
      <c r="N48" s="258"/>
      <c r="O48" s="258"/>
      <c r="P48" s="258"/>
      <c r="Q48" s="258"/>
      <c r="R48" s="258"/>
      <c r="S48" s="258"/>
      <c r="T48" s="181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4.25" customHeight="1">
      <c r="A49" s="177"/>
      <c r="B49" s="177"/>
      <c r="C49" s="177"/>
      <c r="D49" s="116"/>
      <c r="E49" s="179"/>
      <c r="F49" s="116"/>
      <c r="G49" s="177"/>
      <c r="H49" s="177"/>
      <c r="I49" s="177"/>
      <c r="J49" s="183" t="str">
        <f>CONCATENATE("NIP ",nama_mapel!$H$8)</f>
        <v>NIP 19821013 200902 1 004</v>
      </c>
      <c r="K49" s="180"/>
      <c r="L49" s="258"/>
      <c r="M49" s="258"/>
      <c r="N49" s="258"/>
      <c r="O49" s="258"/>
      <c r="P49" s="258"/>
      <c r="Q49" s="258"/>
      <c r="R49" s="258"/>
      <c r="S49" s="258"/>
      <c r="T49" s="181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8" customHeight="1">
      <c r="A50" s="317" t="s">
        <v>213</v>
      </c>
      <c r="B50" s="279"/>
      <c r="C50" s="279"/>
      <c r="D50" s="279"/>
      <c r="E50" s="279"/>
      <c r="F50" s="279"/>
      <c r="G50" s="279"/>
      <c r="H50" s="279"/>
      <c r="I50" s="279"/>
      <c r="J50" s="279"/>
      <c r="K50" s="184"/>
      <c r="L50" s="259"/>
      <c r="M50" s="259"/>
      <c r="N50" s="259"/>
      <c r="O50" s="259"/>
      <c r="P50" s="259"/>
      <c r="Q50" s="259"/>
      <c r="R50" s="259"/>
      <c r="S50" s="259"/>
      <c r="T50" s="185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8" customHeight="1">
      <c r="A51" s="186"/>
      <c r="B51" s="92"/>
      <c r="C51" s="92"/>
      <c r="D51" s="92"/>
      <c r="E51" s="187"/>
      <c r="F51" s="92"/>
      <c r="G51" s="92"/>
      <c r="H51" s="92"/>
      <c r="I51" s="92"/>
      <c r="J51" s="188"/>
      <c r="K51" s="107"/>
      <c r="L51" s="248"/>
      <c r="M51" s="248"/>
      <c r="N51" s="248"/>
      <c r="O51" s="248"/>
      <c r="P51" s="248"/>
      <c r="Q51" s="248"/>
      <c r="R51" s="248"/>
      <c r="S51" s="248"/>
      <c r="T51" s="111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5.75" customHeight="1">
      <c r="A52" s="115" t="s">
        <v>173</v>
      </c>
      <c r="B52" s="116"/>
      <c r="C52" s="117" t="str">
        <f>VLOOKUP($J$1,'ENTRI NILAI PILIH TAB INI'!$A$9:$AC$51,3)</f>
        <v>ALIEF JUNIO SAPUTRA</v>
      </c>
      <c r="D52" s="118"/>
      <c r="E52" s="119"/>
      <c r="F52" s="116"/>
      <c r="G52" s="115" t="s">
        <v>18</v>
      </c>
      <c r="H52" s="116"/>
      <c r="I52" s="116"/>
      <c r="J52" s="117" t="str">
        <f>nama_mapel!$J$3</f>
        <v xml:space="preserve"> XII / 5</v>
      </c>
      <c r="K52" s="107"/>
      <c r="L52" s="248"/>
      <c r="M52" s="248"/>
      <c r="N52" s="248"/>
      <c r="O52" s="248"/>
      <c r="P52" s="248"/>
      <c r="Q52" s="248"/>
      <c r="R52" s="248"/>
      <c r="S52" s="248"/>
      <c r="T52" s="111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5.75" customHeight="1">
      <c r="A53" s="115" t="s">
        <v>174</v>
      </c>
      <c r="B53" s="116"/>
      <c r="C53" s="117" t="str">
        <f>IF(VLOOKUP($J$1,'ENTRI NILAI PILIH TAB INI'!$A$9:$AC$51,2)&lt;100,"00","0")&amp;VLOOKUP($J$1,'ENTRI NILAI PILIH TAB INI'!$A$9:$AC$51,2)</f>
        <v>01067</v>
      </c>
      <c r="D53" s="122"/>
      <c r="E53" s="116"/>
      <c r="F53" s="116"/>
      <c r="G53" s="115" t="s">
        <v>36</v>
      </c>
      <c r="H53" s="116"/>
      <c r="I53" s="116"/>
      <c r="J53" s="117" t="str">
        <f>nama_mapel!$H$4</f>
        <v>2016-2017</v>
      </c>
      <c r="K53" s="107"/>
      <c r="L53" s="248"/>
      <c r="M53" s="248"/>
      <c r="N53" s="248"/>
      <c r="O53" s="248"/>
      <c r="P53" s="248"/>
      <c r="Q53" s="248"/>
      <c r="R53" s="248"/>
      <c r="S53" s="248"/>
      <c r="T53" s="111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5.75" customHeight="1">
      <c r="A54" s="115" t="s">
        <v>176</v>
      </c>
      <c r="B54" s="116"/>
      <c r="C54" s="117" t="s">
        <v>177</v>
      </c>
      <c r="D54" s="122"/>
      <c r="E54" s="116"/>
      <c r="F54" s="116"/>
      <c r="G54" s="115" t="s">
        <v>40</v>
      </c>
      <c r="H54" s="116"/>
      <c r="I54" s="116"/>
      <c r="J54" s="117" t="str">
        <f>nama_mapel!$J$5</f>
        <v>Administrasi Perkantoran</v>
      </c>
      <c r="K54" s="107"/>
      <c r="L54" s="248"/>
      <c r="M54" s="248"/>
      <c r="N54" s="248"/>
      <c r="O54" s="248"/>
      <c r="P54" s="248"/>
      <c r="Q54" s="248"/>
      <c r="R54" s="248"/>
      <c r="S54" s="248"/>
      <c r="T54" s="111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25.5" customHeight="1">
      <c r="A55" s="116"/>
      <c r="B55" s="115"/>
      <c r="C55" s="115"/>
      <c r="D55" s="116"/>
      <c r="E55" s="123"/>
      <c r="F55" s="116"/>
      <c r="G55" s="116"/>
      <c r="H55" s="115"/>
      <c r="I55" s="116"/>
      <c r="J55" s="116"/>
      <c r="K55" s="107"/>
      <c r="L55" s="248"/>
      <c r="M55" s="248"/>
      <c r="N55" s="248"/>
      <c r="O55" s="248"/>
      <c r="P55" s="248"/>
      <c r="Q55" s="248"/>
      <c r="R55" s="248"/>
      <c r="S55" s="248"/>
      <c r="T55" s="111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23.25" customHeight="1">
      <c r="A56" s="189" t="s">
        <v>214</v>
      </c>
      <c r="B56" s="190"/>
      <c r="C56" s="190"/>
      <c r="D56" s="191"/>
      <c r="E56" s="190"/>
      <c r="F56" s="192"/>
      <c r="G56" s="190"/>
      <c r="H56" s="190"/>
      <c r="I56" s="190"/>
      <c r="J56" s="190"/>
      <c r="K56" s="193"/>
      <c r="L56" s="260"/>
      <c r="M56" s="260"/>
      <c r="N56" s="260"/>
      <c r="O56" s="260"/>
      <c r="P56" s="260"/>
      <c r="Q56" s="260"/>
      <c r="R56" s="260"/>
      <c r="S56" s="260"/>
      <c r="T56" s="194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48.75" customHeight="1">
      <c r="A57" s="195"/>
      <c r="B57" s="196" t="s">
        <v>180</v>
      </c>
      <c r="C57" s="314" t="s">
        <v>215</v>
      </c>
      <c r="D57" s="315"/>
      <c r="E57" s="316"/>
      <c r="F57" s="196" t="s">
        <v>115</v>
      </c>
      <c r="G57" s="196" t="s">
        <v>216</v>
      </c>
      <c r="H57" s="196" t="s">
        <v>217</v>
      </c>
      <c r="I57" s="196"/>
      <c r="J57" s="196" t="s">
        <v>125</v>
      </c>
      <c r="K57" s="107"/>
      <c r="L57" s="248"/>
      <c r="M57" s="248"/>
      <c r="N57" s="248"/>
      <c r="O57" s="248"/>
      <c r="P57" s="248"/>
      <c r="Q57" s="248"/>
      <c r="R57" s="248"/>
      <c r="S57" s="248"/>
      <c r="T57" s="111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24.75" customHeight="1">
      <c r="A58" s="195"/>
      <c r="B58" s="197"/>
      <c r="C58" s="311"/>
      <c r="D58" s="312"/>
      <c r="E58" s="313"/>
      <c r="F58" s="197"/>
      <c r="G58" s="197"/>
      <c r="H58" s="197"/>
      <c r="I58" s="197"/>
      <c r="J58" s="197"/>
      <c r="K58" s="107"/>
      <c r="L58" s="248"/>
      <c r="M58" s="248"/>
      <c r="N58" s="248"/>
      <c r="O58" s="248"/>
      <c r="P58" s="248"/>
      <c r="Q58" s="248"/>
      <c r="R58" s="248"/>
      <c r="S58" s="248"/>
      <c r="T58" s="111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24.75" customHeight="1">
      <c r="A59" s="195"/>
      <c r="B59" s="198"/>
      <c r="C59" s="310"/>
      <c r="D59" s="290"/>
      <c r="E59" s="271"/>
      <c r="F59" s="198"/>
      <c r="G59" s="198"/>
      <c r="H59" s="198"/>
      <c r="I59" s="198"/>
      <c r="J59" s="198"/>
      <c r="K59" s="107"/>
      <c r="L59" s="248"/>
      <c r="M59" s="248"/>
      <c r="N59" s="248"/>
      <c r="O59" s="248"/>
      <c r="P59" s="248"/>
      <c r="Q59" s="248"/>
      <c r="R59" s="248"/>
      <c r="S59" s="248"/>
      <c r="T59" s="111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2" customHeight="1">
      <c r="A60" s="195"/>
      <c r="B60" s="195"/>
      <c r="C60" s="195"/>
      <c r="D60" s="92"/>
      <c r="E60" s="199"/>
      <c r="F60" s="92"/>
      <c r="G60" s="195"/>
      <c r="H60" s="195"/>
      <c r="I60" s="195"/>
      <c r="J60" s="195"/>
      <c r="K60" s="107"/>
      <c r="L60" s="248"/>
      <c r="M60" s="248"/>
      <c r="N60" s="248"/>
      <c r="O60" s="248"/>
      <c r="P60" s="248"/>
      <c r="Q60" s="248"/>
      <c r="R60" s="248"/>
      <c r="S60" s="248"/>
      <c r="T60" s="111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6.5" customHeight="1">
      <c r="A61" s="200" t="s">
        <v>218</v>
      </c>
      <c r="B61" s="201"/>
      <c r="C61" s="201"/>
      <c r="D61" s="202"/>
      <c r="E61" s="203"/>
      <c r="F61" s="202"/>
      <c r="G61" s="201"/>
      <c r="H61" s="201"/>
      <c r="I61" s="201"/>
      <c r="J61" s="201"/>
      <c r="K61" s="204"/>
      <c r="L61" s="261"/>
      <c r="M61" s="261"/>
      <c r="N61" s="261"/>
      <c r="O61" s="261"/>
      <c r="P61" s="261"/>
      <c r="Q61" s="261"/>
      <c r="R61" s="261"/>
      <c r="S61" s="261"/>
      <c r="T61" s="205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8.25" customHeight="1">
      <c r="A62" s="195"/>
      <c r="B62" s="195"/>
      <c r="C62" s="195"/>
      <c r="D62" s="92"/>
      <c r="E62" s="199"/>
      <c r="F62" s="92"/>
      <c r="G62" s="195"/>
      <c r="H62" s="195"/>
      <c r="I62" s="195"/>
      <c r="J62" s="195"/>
      <c r="K62" s="107"/>
      <c r="L62" s="248"/>
      <c r="M62" s="248"/>
      <c r="N62" s="248"/>
      <c r="O62" s="248"/>
      <c r="P62" s="248"/>
      <c r="Q62" s="248"/>
      <c r="R62" s="248"/>
      <c r="S62" s="248"/>
      <c r="T62" s="111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22.5" customHeight="1">
      <c r="A63" s="195"/>
      <c r="B63" s="310" t="s">
        <v>219</v>
      </c>
      <c r="C63" s="290"/>
      <c r="D63" s="290"/>
      <c r="E63" s="290"/>
      <c r="F63" s="290"/>
      <c r="G63" s="290"/>
      <c r="H63" s="271"/>
      <c r="I63" s="206"/>
      <c r="J63" s="198" t="s">
        <v>125</v>
      </c>
      <c r="K63" s="107"/>
      <c r="L63" s="248"/>
      <c r="M63" s="248"/>
      <c r="N63" s="248"/>
      <c r="O63" s="248"/>
      <c r="P63" s="248"/>
      <c r="Q63" s="248"/>
      <c r="R63" s="248"/>
      <c r="S63" s="248"/>
      <c r="T63" s="111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7.25" customHeight="1">
      <c r="A64" s="195"/>
      <c r="B64" s="335" t="s">
        <v>220</v>
      </c>
      <c r="C64" s="336"/>
      <c r="D64" s="336"/>
      <c r="E64" s="337"/>
      <c r="F64" s="309">
        <f>VLOOKUP($J$1,'ENTRI NILAI PILIH TAB INI'!$A$9:$AU$51,36)</f>
        <v>0</v>
      </c>
      <c r="G64" s="290"/>
      <c r="H64" s="271"/>
      <c r="I64" s="207"/>
      <c r="J64" s="208">
        <f>VLOOKUP($J$1,'ENTRI NILAI PILIH TAB INI'!$A$9:$AU$51,37)</f>
        <v>0</v>
      </c>
      <c r="K64" s="107"/>
      <c r="L64" s="248"/>
      <c r="M64" s="248">
        <v>36</v>
      </c>
      <c r="N64" s="248"/>
      <c r="O64" s="248"/>
      <c r="P64" s="248"/>
      <c r="Q64" s="248"/>
      <c r="R64" s="248"/>
      <c r="S64" s="248"/>
      <c r="T64" s="111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7.25" customHeight="1">
      <c r="A65" s="195"/>
      <c r="B65" s="333"/>
      <c r="C65" s="312"/>
      <c r="D65" s="312"/>
      <c r="E65" s="313"/>
      <c r="F65" s="309">
        <f>VLOOKUP($J$1,'ENTRI NILAI PILIH TAB INI'!$A$9:$AU$51,38)</f>
        <v>0</v>
      </c>
      <c r="G65" s="290"/>
      <c r="H65" s="271"/>
      <c r="I65" s="207"/>
      <c r="J65" s="208">
        <f>VLOOKUP($J$1,'ENTRI NILAI PILIH TAB INI'!$A$9:$AU$51,39)</f>
        <v>0</v>
      </c>
      <c r="K65" s="107"/>
      <c r="L65" s="248"/>
      <c r="M65" s="248"/>
      <c r="N65" s="248"/>
      <c r="O65" s="248"/>
      <c r="P65" s="248"/>
      <c r="Q65" s="248"/>
      <c r="R65" s="248"/>
      <c r="S65" s="248"/>
      <c r="T65" s="111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7.25" customHeight="1">
      <c r="A66" s="195"/>
      <c r="B66" s="335" t="s">
        <v>51</v>
      </c>
      <c r="C66" s="336"/>
      <c r="D66" s="336"/>
      <c r="E66" s="337"/>
      <c r="F66" s="308" t="s">
        <v>128</v>
      </c>
      <c r="G66" s="290"/>
      <c r="H66" s="271"/>
      <c r="I66" s="207"/>
      <c r="J66" s="208" t="str">
        <f>VLOOKUP($J$1,'ENTRI NILAI PILIH TAB INI'!$A$9:$AU$51,40)</f>
        <v>Baik</v>
      </c>
      <c r="K66" s="107"/>
      <c r="L66" s="248"/>
      <c r="M66" s="248"/>
      <c r="N66" s="248"/>
      <c r="O66" s="248"/>
      <c r="P66" s="248"/>
      <c r="Q66" s="248"/>
      <c r="R66" s="248"/>
      <c r="S66" s="248"/>
      <c r="T66" s="111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7.25" customHeight="1">
      <c r="A67" s="195"/>
      <c r="B67" s="338"/>
      <c r="C67" s="279"/>
      <c r="D67" s="279"/>
      <c r="E67" s="339"/>
      <c r="F67" s="308" t="s">
        <v>129</v>
      </c>
      <c r="G67" s="290"/>
      <c r="H67" s="271"/>
      <c r="I67" s="207"/>
      <c r="J67" s="208" t="str">
        <f>VLOOKUP($J$1,'ENTRI NILAI PILIH TAB INI'!$A$9:$AU$51,41)</f>
        <v>Baik</v>
      </c>
      <c r="K67" s="107"/>
      <c r="L67" s="248"/>
      <c r="M67" s="248"/>
      <c r="N67" s="248"/>
      <c r="O67" s="248"/>
      <c r="P67" s="248"/>
      <c r="Q67" s="248"/>
      <c r="R67" s="248"/>
      <c r="S67" s="248"/>
      <c r="T67" s="111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7.25" customHeight="1">
      <c r="A68" s="195"/>
      <c r="B68" s="333"/>
      <c r="C68" s="312"/>
      <c r="D68" s="312"/>
      <c r="E68" s="313"/>
      <c r="F68" s="308" t="s">
        <v>130</v>
      </c>
      <c r="G68" s="290"/>
      <c r="H68" s="271"/>
      <c r="I68" s="207"/>
      <c r="J68" s="208" t="str">
        <f>VLOOKUP($J$1,'ENTRI NILAI PILIH TAB INI'!$A$9:$AU$51,42)</f>
        <v>Baik</v>
      </c>
      <c r="K68" s="107"/>
      <c r="L68" s="248"/>
      <c r="M68" s="248"/>
      <c r="N68" s="248"/>
      <c r="O68" s="248"/>
      <c r="P68" s="248"/>
      <c r="Q68" s="248"/>
      <c r="R68" s="248"/>
      <c r="S68" s="248"/>
      <c r="T68" s="111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2" customHeight="1">
      <c r="A69" s="195"/>
      <c r="B69" s="195"/>
      <c r="C69" s="195"/>
      <c r="D69" s="92"/>
      <c r="E69" s="199"/>
      <c r="F69" s="92"/>
      <c r="G69" s="195"/>
      <c r="H69" s="195"/>
      <c r="I69" s="195"/>
      <c r="J69" s="195"/>
      <c r="K69" s="107"/>
      <c r="L69" s="248"/>
      <c r="M69" s="248"/>
      <c r="N69" s="248"/>
      <c r="O69" s="248"/>
      <c r="P69" s="248"/>
      <c r="Q69" s="248"/>
      <c r="R69" s="248"/>
      <c r="S69" s="248"/>
      <c r="T69" s="111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22.5" customHeight="1">
      <c r="A70" s="209" t="s">
        <v>221</v>
      </c>
      <c r="B70" s="210"/>
      <c r="C70" s="210"/>
      <c r="D70" s="211"/>
      <c r="E70" s="212"/>
      <c r="F70" s="211"/>
      <c r="G70" s="210"/>
      <c r="H70" s="210"/>
      <c r="I70" s="210"/>
      <c r="J70" s="210"/>
      <c r="K70" s="213"/>
      <c r="L70" s="262"/>
      <c r="M70" s="262"/>
      <c r="N70" s="262"/>
      <c r="O70" s="262"/>
      <c r="P70" s="262"/>
      <c r="Q70" s="262"/>
      <c r="R70" s="262"/>
      <c r="S70" s="262"/>
      <c r="T70" s="214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9.5" customHeight="1">
      <c r="A71" s="195"/>
      <c r="B71" s="342" t="s">
        <v>222</v>
      </c>
      <c r="C71" s="336"/>
      <c r="D71" s="336"/>
      <c r="E71" s="336"/>
      <c r="F71" s="337"/>
      <c r="G71" s="343" t="s">
        <v>223</v>
      </c>
      <c r="H71" s="271"/>
      <c r="I71" s="215"/>
      <c r="J71" s="216">
        <f>VLOOKUP($J$1,'ENTRI NILAI PILIH TAB INI'!$A$9:$AU$51,43)</f>
        <v>0</v>
      </c>
      <c r="K71" s="107"/>
      <c r="L71" s="248"/>
      <c r="M71" s="248"/>
      <c r="N71" s="248"/>
      <c r="O71" s="248"/>
      <c r="P71" s="248"/>
      <c r="Q71" s="248"/>
      <c r="R71" s="248"/>
      <c r="S71" s="248"/>
      <c r="T71" s="111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9.5" customHeight="1">
      <c r="A72" s="195"/>
      <c r="B72" s="338"/>
      <c r="C72" s="279"/>
      <c r="D72" s="279"/>
      <c r="E72" s="279"/>
      <c r="F72" s="339"/>
      <c r="G72" s="343" t="s">
        <v>224</v>
      </c>
      <c r="H72" s="271"/>
      <c r="I72" s="215"/>
      <c r="J72" s="216">
        <f>VLOOKUP($J$1,'ENTRI NILAI PILIH TAB INI'!$A$9:$AU$51,44)</f>
        <v>1</v>
      </c>
      <c r="K72" s="107"/>
      <c r="L72" s="248"/>
      <c r="M72" s="248"/>
      <c r="N72" s="248"/>
      <c r="O72" s="248"/>
      <c r="P72" s="248"/>
      <c r="Q72" s="248"/>
      <c r="R72" s="248"/>
      <c r="S72" s="248"/>
      <c r="T72" s="111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9.5" customHeight="1">
      <c r="A73" s="195"/>
      <c r="B73" s="333"/>
      <c r="C73" s="312"/>
      <c r="D73" s="312"/>
      <c r="E73" s="312"/>
      <c r="F73" s="313"/>
      <c r="G73" s="343" t="s">
        <v>225</v>
      </c>
      <c r="H73" s="271"/>
      <c r="I73" s="215"/>
      <c r="J73" s="216">
        <f>VLOOKUP($J$1,'ENTRI NILAI PILIH TAB INI'!$A$9:$AU$51,45)</f>
        <v>0</v>
      </c>
      <c r="K73" s="107"/>
      <c r="L73" s="248"/>
      <c r="M73" s="248"/>
      <c r="N73" s="248"/>
      <c r="O73" s="248"/>
      <c r="P73" s="248"/>
      <c r="Q73" s="248"/>
      <c r="R73" s="248"/>
      <c r="S73" s="248"/>
      <c r="T73" s="111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2" customHeight="1">
      <c r="A74" s="195"/>
      <c r="B74" s="195"/>
      <c r="C74" s="195"/>
      <c r="D74" s="92"/>
      <c r="E74" s="199"/>
      <c r="F74" s="92"/>
      <c r="G74" s="195"/>
      <c r="H74" s="195"/>
      <c r="I74" s="195"/>
      <c r="J74" s="195"/>
      <c r="K74" s="107"/>
      <c r="L74" s="248"/>
      <c r="M74" s="248"/>
      <c r="N74" s="248"/>
      <c r="O74" s="248"/>
      <c r="P74" s="248"/>
      <c r="Q74" s="248"/>
      <c r="R74" s="248"/>
      <c r="S74" s="248"/>
      <c r="T74" s="111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21.75" customHeight="1">
      <c r="A75" s="209" t="s">
        <v>226</v>
      </c>
      <c r="B75" s="210"/>
      <c r="C75" s="210"/>
      <c r="D75" s="211"/>
      <c r="E75" s="212"/>
      <c r="F75" s="211"/>
      <c r="G75" s="210"/>
      <c r="H75" s="210"/>
      <c r="I75" s="210"/>
      <c r="J75" s="210"/>
      <c r="K75" s="213"/>
      <c r="L75" s="262"/>
      <c r="M75" s="262"/>
      <c r="N75" s="262"/>
      <c r="O75" s="262"/>
      <c r="P75" s="262"/>
      <c r="Q75" s="262"/>
      <c r="R75" s="262"/>
      <c r="S75" s="262"/>
      <c r="T75" s="214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2" customHeight="1">
      <c r="A76" s="195"/>
      <c r="B76" s="340" t="str">
        <f>VLOOKUP($J$1,'ENTRI NILAI PILIH TAB INI'!$A$9:$AU$51,46)</f>
        <v>Tingkatkan Terus Prestasimu</v>
      </c>
      <c r="C76" s="336"/>
      <c r="D76" s="336"/>
      <c r="E76" s="336"/>
      <c r="F76" s="336"/>
      <c r="G76" s="336"/>
      <c r="H76" s="336"/>
      <c r="I76" s="336"/>
      <c r="J76" s="337"/>
      <c r="K76" s="107"/>
      <c r="L76" s="248"/>
      <c r="M76" s="248"/>
      <c r="N76" s="248"/>
      <c r="O76" s="248"/>
      <c r="P76" s="248"/>
      <c r="Q76" s="248"/>
      <c r="R76" s="248"/>
      <c r="S76" s="248"/>
      <c r="T76" s="111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2" customHeight="1">
      <c r="A77" s="195"/>
      <c r="B77" s="338"/>
      <c r="C77" s="279"/>
      <c r="D77" s="279"/>
      <c r="E77" s="279"/>
      <c r="F77" s="279"/>
      <c r="G77" s="279"/>
      <c r="H77" s="279"/>
      <c r="I77" s="279"/>
      <c r="J77" s="339"/>
      <c r="K77" s="107"/>
      <c r="L77" s="248"/>
      <c r="M77" s="248"/>
      <c r="N77" s="248"/>
      <c r="O77" s="248"/>
      <c r="P77" s="248"/>
      <c r="Q77" s="248"/>
      <c r="R77" s="248"/>
      <c r="S77" s="248"/>
      <c r="T77" s="111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2" customHeight="1">
      <c r="A78" s="195"/>
      <c r="B78" s="333"/>
      <c r="C78" s="312"/>
      <c r="D78" s="312"/>
      <c r="E78" s="312"/>
      <c r="F78" s="312"/>
      <c r="G78" s="312"/>
      <c r="H78" s="312"/>
      <c r="I78" s="312"/>
      <c r="J78" s="313"/>
      <c r="K78" s="107"/>
      <c r="L78" s="248"/>
      <c r="M78" s="248"/>
      <c r="N78" s="248"/>
      <c r="O78" s="248"/>
      <c r="P78" s="248"/>
      <c r="Q78" s="248"/>
      <c r="R78" s="248"/>
      <c r="S78" s="248"/>
      <c r="T78" s="111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27.75" customHeight="1">
      <c r="A79" s="217" t="s">
        <v>227</v>
      </c>
      <c r="B79" s="218"/>
      <c r="C79" s="218"/>
      <c r="D79" s="219"/>
      <c r="E79" s="220"/>
      <c r="F79" s="219"/>
      <c r="G79" s="218"/>
      <c r="H79" s="218"/>
      <c r="I79" s="218"/>
      <c r="J79" s="218"/>
      <c r="K79" s="221"/>
      <c r="L79" s="263"/>
      <c r="M79" s="263"/>
      <c r="N79" s="263"/>
      <c r="O79" s="263"/>
      <c r="P79" s="263"/>
      <c r="Q79" s="263"/>
      <c r="R79" s="263"/>
      <c r="S79" s="263"/>
      <c r="T79" s="222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2" customHeight="1">
      <c r="A80" s="195"/>
      <c r="B80" s="341"/>
      <c r="C80" s="336"/>
      <c r="D80" s="336"/>
      <c r="E80" s="336"/>
      <c r="F80" s="336"/>
      <c r="G80" s="336"/>
      <c r="H80" s="336"/>
      <c r="I80" s="336"/>
      <c r="J80" s="337"/>
      <c r="K80" s="107"/>
      <c r="L80" s="248"/>
      <c r="M80" s="248"/>
      <c r="N80" s="248"/>
      <c r="O80" s="248"/>
      <c r="P80" s="248"/>
      <c r="Q80" s="248"/>
      <c r="R80" s="248"/>
      <c r="S80" s="248"/>
      <c r="T80" s="111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2" customHeight="1">
      <c r="A81" s="195"/>
      <c r="B81" s="338"/>
      <c r="C81" s="279"/>
      <c r="D81" s="279"/>
      <c r="E81" s="279"/>
      <c r="F81" s="279"/>
      <c r="G81" s="279"/>
      <c r="H81" s="279"/>
      <c r="I81" s="279"/>
      <c r="J81" s="339"/>
      <c r="K81" s="107"/>
      <c r="L81" s="248"/>
      <c r="M81" s="248"/>
      <c r="N81" s="248"/>
      <c r="O81" s="248"/>
      <c r="P81" s="248"/>
      <c r="Q81" s="248"/>
      <c r="R81" s="248"/>
      <c r="S81" s="248"/>
      <c r="T81" s="111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2" customHeight="1">
      <c r="A82" s="195"/>
      <c r="B82" s="338"/>
      <c r="C82" s="279"/>
      <c r="D82" s="279"/>
      <c r="E82" s="279"/>
      <c r="F82" s="279"/>
      <c r="G82" s="279"/>
      <c r="H82" s="279"/>
      <c r="I82" s="279"/>
      <c r="J82" s="339"/>
      <c r="K82" s="107"/>
      <c r="L82" s="248"/>
      <c r="M82" s="248"/>
      <c r="N82" s="248"/>
      <c r="O82" s="248"/>
      <c r="P82" s="248"/>
      <c r="Q82" s="248"/>
      <c r="R82" s="248"/>
      <c r="S82" s="248"/>
      <c r="T82" s="111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2" customHeight="1">
      <c r="A83" s="195"/>
      <c r="B83" s="333"/>
      <c r="C83" s="312"/>
      <c r="D83" s="312"/>
      <c r="E83" s="312"/>
      <c r="F83" s="312"/>
      <c r="G83" s="312"/>
      <c r="H83" s="312"/>
      <c r="I83" s="312"/>
      <c r="J83" s="313"/>
      <c r="K83" s="107"/>
      <c r="L83" s="248"/>
      <c r="M83" s="248"/>
      <c r="N83" s="248"/>
      <c r="O83" s="248"/>
      <c r="P83" s="248"/>
      <c r="Q83" s="248"/>
      <c r="R83" s="248"/>
      <c r="S83" s="248"/>
      <c r="T83" s="111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2" customHeight="1">
      <c r="A84" s="195"/>
      <c r="B84" s="195"/>
      <c r="C84" s="195"/>
      <c r="D84" s="92"/>
      <c r="E84" s="199"/>
      <c r="F84" s="92"/>
      <c r="G84" s="195"/>
      <c r="H84" s="195"/>
      <c r="I84" s="195"/>
      <c r="J84" s="195"/>
      <c r="K84" s="107"/>
      <c r="L84" s="248"/>
      <c r="M84" s="248"/>
      <c r="N84" s="248"/>
      <c r="O84" s="248"/>
      <c r="P84" s="248"/>
      <c r="Q84" s="248"/>
      <c r="R84" s="248"/>
      <c r="S84" s="248"/>
      <c r="T84" s="111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5.75" customHeight="1">
      <c r="A85" s="195"/>
      <c r="B85" s="195"/>
      <c r="C85" s="195"/>
      <c r="D85" s="92"/>
      <c r="E85" s="199"/>
      <c r="F85" s="92"/>
      <c r="G85" s="195"/>
      <c r="H85" s="223"/>
      <c r="I85" s="195"/>
      <c r="J85" s="195"/>
      <c r="K85" s="107"/>
      <c r="L85" s="248"/>
      <c r="M85" s="248"/>
      <c r="N85" s="248"/>
      <c r="O85" s="248"/>
      <c r="P85" s="248"/>
      <c r="Q85" s="248"/>
      <c r="R85" s="248"/>
      <c r="S85" s="248"/>
      <c r="T85" s="111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5.75" customHeight="1">
      <c r="A86" s="195"/>
      <c r="B86" s="195"/>
      <c r="C86" s="2"/>
      <c r="D86" s="4"/>
      <c r="E86" s="2"/>
      <c r="F86" s="4"/>
      <c r="G86" s="195"/>
      <c r="H86" s="223"/>
      <c r="I86" s="195"/>
      <c r="J86" s="195"/>
      <c r="K86" s="107"/>
      <c r="L86" s="248"/>
      <c r="M86" s="248"/>
      <c r="N86" s="248"/>
      <c r="O86" s="248"/>
      <c r="P86" s="248"/>
      <c r="Q86" s="248"/>
      <c r="R86" s="248"/>
      <c r="S86" s="248"/>
      <c r="T86" s="111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5.75" customHeight="1">
      <c r="A87" s="195"/>
      <c r="B87" s="195"/>
      <c r="C87" s="195"/>
      <c r="D87" s="92"/>
      <c r="E87" s="223"/>
      <c r="F87" s="92"/>
      <c r="G87" s="195"/>
      <c r="H87" s="195"/>
      <c r="I87" s="195"/>
      <c r="J87" s="97" t="s">
        <v>208</v>
      </c>
      <c r="K87" s="107"/>
      <c r="L87" s="248"/>
      <c r="M87" s="248"/>
      <c r="N87" s="248"/>
      <c r="O87" s="248"/>
      <c r="P87" s="248"/>
      <c r="Q87" s="248"/>
      <c r="R87" s="248"/>
      <c r="S87" s="248"/>
      <c r="T87" s="111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2.75" customHeight="1">
      <c r="A88" s="195"/>
      <c r="B88" s="195"/>
      <c r="C88" s="195"/>
      <c r="D88" s="92"/>
      <c r="E88" s="2"/>
      <c r="F88" s="92"/>
      <c r="G88" s="195"/>
      <c r="H88" s="195"/>
      <c r="I88" s="195"/>
      <c r="J88" s="2" t="s">
        <v>209</v>
      </c>
      <c r="K88" s="224"/>
      <c r="L88" s="248"/>
      <c r="M88" s="248"/>
      <c r="N88" s="248"/>
      <c r="O88" s="248"/>
      <c r="P88" s="248"/>
      <c r="Q88" s="248"/>
      <c r="R88" s="248"/>
      <c r="S88" s="248"/>
      <c r="T88" s="111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2.75" customHeight="1">
      <c r="A89" s="225"/>
      <c r="B89" s="97" t="s">
        <v>228</v>
      </c>
      <c r="C89" s="225"/>
      <c r="D89" s="226"/>
      <c r="E89" s="2"/>
      <c r="F89" s="226"/>
      <c r="G89" s="225"/>
      <c r="H89" s="225"/>
      <c r="I89" s="225"/>
      <c r="J89" s="2"/>
      <c r="K89" s="224"/>
      <c r="L89" s="253"/>
      <c r="M89" s="253"/>
      <c r="N89" s="253"/>
      <c r="O89" s="253"/>
      <c r="P89" s="253"/>
      <c r="Q89" s="253"/>
      <c r="R89" s="253"/>
      <c r="S89" s="253"/>
      <c r="T89" s="126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2.75" customHeight="1">
      <c r="A90" s="225"/>
      <c r="B90" s="97" t="s">
        <v>229</v>
      </c>
      <c r="C90" s="225"/>
      <c r="D90" s="226"/>
      <c r="E90" s="2"/>
      <c r="F90" s="226"/>
      <c r="G90" s="225"/>
      <c r="H90" s="225"/>
      <c r="I90" s="225"/>
      <c r="J90" s="97" t="s">
        <v>230</v>
      </c>
      <c r="K90" s="125"/>
      <c r="L90" s="253"/>
      <c r="M90" s="253"/>
      <c r="N90" s="253"/>
      <c r="O90" s="253"/>
      <c r="P90" s="253"/>
      <c r="Q90" s="253"/>
      <c r="R90" s="253"/>
      <c r="S90" s="253"/>
      <c r="T90" s="126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2.75" customHeight="1">
      <c r="A91" s="225"/>
      <c r="B91" s="97"/>
      <c r="C91" s="225"/>
      <c r="D91" s="4"/>
      <c r="E91" s="2"/>
      <c r="F91" s="226"/>
      <c r="G91" s="225"/>
      <c r="H91" s="225"/>
      <c r="I91" s="225"/>
      <c r="J91" s="2"/>
      <c r="K91" s="224"/>
      <c r="L91" s="253"/>
      <c r="M91" s="253"/>
      <c r="N91" s="253"/>
      <c r="O91" s="253"/>
      <c r="P91" s="253"/>
      <c r="Q91" s="253"/>
      <c r="R91" s="253"/>
      <c r="S91" s="253"/>
      <c r="T91" s="126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2.75" customHeight="1">
      <c r="A92" s="225"/>
      <c r="B92" s="97"/>
      <c r="C92" s="225"/>
      <c r="D92" s="4"/>
      <c r="E92" s="2"/>
      <c r="F92" s="226"/>
      <c r="G92" s="225"/>
      <c r="H92" s="225"/>
      <c r="I92" s="225"/>
      <c r="J92" s="2"/>
      <c r="K92" s="224"/>
      <c r="L92" s="253"/>
      <c r="M92" s="253"/>
      <c r="N92" s="253"/>
      <c r="O92" s="253"/>
      <c r="P92" s="253"/>
      <c r="Q92" s="253"/>
      <c r="R92" s="253"/>
      <c r="S92" s="253"/>
      <c r="T92" s="126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2.75" customHeight="1">
      <c r="A93" s="225"/>
      <c r="B93" s="97"/>
      <c r="C93" s="225"/>
      <c r="D93" s="4"/>
      <c r="E93" s="2"/>
      <c r="F93" s="226"/>
      <c r="G93" s="225"/>
      <c r="H93" s="225"/>
      <c r="I93" s="225"/>
      <c r="J93" s="2"/>
      <c r="K93" s="224"/>
      <c r="L93" s="253"/>
      <c r="M93" s="253"/>
      <c r="N93" s="253"/>
      <c r="O93" s="253"/>
      <c r="P93" s="253"/>
      <c r="Q93" s="253"/>
      <c r="R93" s="253"/>
      <c r="S93" s="253"/>
      <c r="T93" s="126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3.5" customHeight="1">
      <c r="A94" s="225"/>
      <c r="B94" s="7" t="s">
        <v>231</v>
      </c>
      <c r="C94" s="225"/>
      <c r="D94" s="226"/>
      <c r="E94" s="2"/>
      <c r="F94" s="226"/>
      <c r="G94" s="225"/>
      <c r="H94" s="225"/>
      <c r="I94" s="225"/>
      <c r="J94" s="183" t="str">
        <f>nama_mapel!$H$7</f>
        <v>Anugerah Sinung Prasetya, S.Pd</v>
      </c>
      <c r="K94" s="227"/>
      <c r="L94" s="253"/>
      <c r="M94" s="253"/>
      <c r="N94" s="253"/>
      <c r="O94" s="253"/>
      <c r="P94" s="253"/>
      <c r="Q94" s="253"/>
      <c r="R94" s="253"/>
      <c r="S94" s="253"/>
      <c r="T94" s="126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2.75" customHeight="1">
      <c r="A95" s="225"/>
      <c r="B95" s="225"/>
      <c r="C95" s="225"/>
      <c r="D95" s="226"/>
      <c r="E95" s="2"/>
      <c r="F95" s="226"/>
      <c r="G95" s="225"/>
      <c r="H95" s="225"/>
      <c r="I95" s="225"/>
      <c r="J95" s="183" t="str">
        <f>CONCATENATE("NIP ",nama_mapel!$H$8)</f>
        <v>NIP 19821013 200902 1 004</v>
      </c>
      <c r="K95" s="224"/>
      <c r="L95" s="253"/>
      <c r="M95" s="253"/>
      <c r="N95" s="253"/>
      <c r="O95" s="253"/>
      <c r="P95" s="253"/>
      <c r="Q95" s="253"/>
      <c r="R95" s="253"/>
      <c r="S95" s="253"/>
      <c r="T95" s="126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2.75" customHeight="1">
      <c r="A96" s="195"/>
      <c r="B96" s="195"/>
      <c r="C96" s="195"/>
      <c r="D96" s="4"/>
      <c r="E96" s="2"/>
      <c r="F96" s="4"/>
      <c r="G96" s="195"/>
      <c r="H96" s="195"/>
      <c r="I96" s="195"/>
      <c r="J96" s="195"/>
      <c r="K96" s="107"/>
      <c r="L96" s="248"/>
      <c r="M96" s="248"/>
      <c r="N96" s="248"/>
      <c r="O96" s="248"/>
      <c r="P96" s="248"/>
      <c r="Q96" s="248"/>
      <c r="R96" s="248"/>
      <c r="S96" s="248"/>
      <c r="T96" s="111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2" customHeight="1">
      <c r="A97" s="195"/>
      <c r="B97" s="195"/>
      <c r="C97" s="195"/>
      <c r="D97" s="195"/>
      <c r="E97" s="195"/>
      <c r="F97" s="195"/>
      <c r="G97" s="195"/>
      <c r="H97" s="195"/>
      <c r="I97" s="195"/>
      <c r="J97" s="195"/>
      <c r="K97" s="195"/>
      <c r="L97" s="264"/>
      <c r="M97" s="264"/>
      <c r="N97" s="264"/>
      <c r="O97" s="264"/>
      <c r="P97" s="264"/>
      <c r="Q97" s="264"/>
      <c r="R97" s="264"/>
      <c r="S97" s="264"/>
      <c r="T97" s="195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2" customHeight="1">
      <c r="A98" s="195"/>
      <c r="B98" s="195"/>
      <c r="C98" s="195"/>
      <c r="D98" s="195"/>
      <c r="E98" s="195"/>
      <c r="F98" s="195"/>
      <c r="G98" s="195"/>
      <c r="H98" s="195"/>
      <c r="I98" s="195"/>
      <c r="J98" s="195"/>
      <c r="K98" s="195"/>
      <c r="L98" s="264"/>
      <c r="M98" s="264"/>
      <c r="N98" s="264"/>
      <c r="O98" s="264"/>
      <c r="P98" s="264"/>
      <c r="Q98" s="264"/>
      <c r="R98" s="264"/>
      <c r="S98" s="264"/>
      <c r="T98" s="195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2" customHeight="1">
      <c r="A99" s="195"/>
      <c r="B99" s="195"/>
      <c r="C99" s="195"/>
      <c r="D99" s="195"/>
      <c r="E99" s="195"/>
      <c r="F99" s="195"/>
      <c r="G99" s="195"/>
      <c r="H99" s="195"/>
      <c r="I99" s="195"/>
      <c r="J99" s="195"/>
      <c r="K99" s="195"/>
      <c r="L99" s="264"/>
      <c r="M99" s="264"/>
      <c r="N99" s="264"/>
      <c r="O99" s="264"/>
      <c r="P99" s="264"/>
      <c r="Q99" s="264"/>
      <c r="R99" s="264"/>
      <c r="S99" s="264"/>
      <c r="T99" s="195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2" customHeight="1">
      <c r="A100" s="195"/>
      <c r="B100" s="195"/>
      <c r="C100" s="195"/>
      <c r="D100" s="195"/>
      <c r="E100" s="195"/>
      <c r="F100" s="195"/>
      <c r="G100" s="195"/>
      <c r="H100" s="195"/>
      <c r="I100" s="195"/>
      <c r="J100" s="195"/>
      <c r="K100" s="195"/>
      <c r="L100" s="264"/>
      <c r="M100" s="264"/>
      <c r="N100" s="264"/>
      <c r="O100" s="264"/>
      <c r="P100" s="264"/>
      <c r="Q100" s="264"/>
      <c r="R100" s="264"/>
      <c r="S100" s="264"/>
      <c r="T100" s="195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2" customHeight="1">
      <c r="A101" s="107"/>
      <c r="B101" s="107"/>
      <c r="C101" s="107"/>
      <c r="D101" s="108"/>
      <c r="E101" s="109"/>
      <c r="F101" s="108"/>
      <c r="G101" s="107"/>
      <c r="H101" s="107"/>
      <c r="I101" s="107"/>
      <c r="J101" s="107"/>
      <c r="K101" s="107"/>
      <c r="L101" s="265"/>
      <c r="M101" s="248"/>
      <c r="N101" s="265"/>
      <c r="O101" s="265"/>
      <c r="P101" s="265"/>
      <c r="Q101" s="265"/>
      <c r="R101" s="265"/>
      <c r="S101" s="265"/>
      <c r="T101" s="107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266"/>
      <c r="M102" s="266"/>
      <c r="N102" s="266"/>
      <c r="O102" s="266"/>
      <c r="P102" s="266"/>
      <c r="Q102" s="266"/>
      <c r="R102" s="266"/>
      <c r="S102" s="266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266"/>
      <c r="M103" s="266"/>
      <c r="N103" s="266"/>
      <c r="O103" s="266"/>
      <c r="P103" s="266"/>
      <c r="Q103" s="266"/>
      <c r="R103" s="266"/>
      <c r="S103" s="266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266"/>
      <c r="M104" s="266"/>
      <c r="N104" s="266"/>
      <c r="O104" s="266"/>
      <c r="P104" s="266"/>
      <c r="Q104" s="266"/>
      <c r="R104" s="266"/>
      <c r="S104" s="266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266"/>
      <c r="M105" s="266"/>
      <c r="N105" s="266"/>
      <c r="O105" s="266"/>
      <c r="P105" s="266"/>
      <c r="Q105" s="266"/>
      <c r="R105" s="266"/>
      <c r="S105" s="266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266"/>
      <c r="M106" s="266"/>
      <c r="N106" s="266"/>
      <c r="O106" s="266"/>
      <c r="P106" s="266"/>
      <c r="Q106" s="266"/>
      <c r="R106" s="266"/>
      <c r="S106" s="266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266"/>
      <c r="M107" s="266"/>
      <c r="N107" s="266"/>
      <c r="O107" s="266"/>
      <c r="P107" s="266"/>
      <c r="Q107" s="266"/>
      <c r="R107" s="266"/>
      <c r="S107" s="266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266"/>
      <c r="M108" s="266"/>
      <c r="N108" s="266"/>
      <c r="O108" s="266"/>
      <c r="P108" s="266"/>
      <c r="Q108" s="266"/>
      <c r="R108" s="266"/>
      <c r="S108" s="266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266"/>
      <c r="M109" s="266"/>
      <c r="N109" s="266"/>
      <c r="O109" s="266"/>
      <c r="P109" s="266"/>
      <c r="Q109" s="266"/>
      <c r="R109" s="266"/>
      <c r="S109" s="266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266"/>
      <c r="M110" s="266"/>
      <c r="N110" s="266"/>
      <c r="O110" s="266"/>
      <c r="P110" s="266"/>
      <c r="Q110" s="266"/>
      <c r="R110" s="266"/>
      <c r="S110" s="266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266"/>
      <c r="M111" s="266"/>
      <c r="N111" s="266"/>
      <c r="O111" s="266"/>
      <c r="P111" s="266"/>
      <c r="Q111" s="266"/>
      <c r="R111" s="266"/>
      <c r="S111" s="266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266"/>
      <c r="M112" s="266"/>
      <c r="N112" s="266"/>
      <c r="O112" s="266"/>
      <c r="P112" s="266"/>
      <c r="Q112" s="266"/>
      <c r="R112" s="266"/>
      <c r="S112" s="266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266"/>
      <c r="M113" s="266"/>
      <c r="N113" s="266"/>
      <c r="O113" s="266"/>
      <c r="P113" s="266"/>
      <c r="Q113" s="266"/>
      <c r="R113" s="266"/>
      <c r="S113" s="266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266"/>
      <c r="M114" s="266"/>
      <c r="N114" s="266"/>
      <c r="O114" s="266"/>
      <c r="P114" s="266"/>
      <c r="Q114" s="266"/>
      <c r="R114" s="266"/>
      <c r="S114" s="266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266"/>
      <c r="M115" s="266"/>
      <c r="N115" s="266"/>
      <c r="O115" s="266"/>
      <c r="P115" s="266"/>
      <c r="Q115" s="266"/>
      <c r="R115" s="266"/>
      <c r="S115" s="266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266"/>
      <c r="M116" s="266"/>
      <c r="N116" s="266"/>
      <c r="O116" s="266"/>
      <c r="P116" s="266"/>
      <c r="Q116" s="266"/>
      <c r="R116" s="266"/>
      <c r="S116" s="266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266"/>
      <c r="M117" s="266"/>
      <c r="N117" s="266"/>
      <c r="O117" s="266"/>
      <c r="P117" s="266"/>
      <c r="Q117" s="266"/>
      <c r="R117" s="266"/>
      <c r="S117" s="266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266"/>
      <c r="M118" s="266"/>
      <c r="N118" s="266"/>
      <c r="O118" s="266"/>
      <c r="P118" s="266"/>
      <c r="Q118" s="266"/>
      <c r="R118" s="266"/>
      <c r="S118" s="266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266"/>
      <c r="M119" s="266"/>
      <c r="N119" s="266"/>
      <c r="O119" s="266"/>
      <c r="P119" s="266"/>
      <c r="Q119" s="266"/>
      <c r="R119" s="266"/>
      <c r="S119" s="266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266"/>
      <c r="M120" s="266"/>
      <c r="N120" s="266"/>
      <c r="O120" s="266"/>
      <c r="P120" s="266"/>
      <c r="Q120" s="266"/>
      <c r="R120" s="266"/>
      <c r="S120" s="266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266"/>
      <c r="M121" s="266"/>
      <c r="N121" s="266"/>
      <c r="O121" s="266"/>
      <c r="P121" s="266"/>
      <c r="Q121" s="266"/>
      <c r="R121" s="266"/>
      <c r="S121" s="266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266"/>
      <c r="M122" s="266"/>
      <c r="N122" s="266"/>
      <c r="O122" s="266"/>
      <c r="P122" s="266"/>
      <c r="Q122" s="266"/>
      <c r="R122" s="266"/>
      <c r="S122" s="266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266"/>
      <c r="M123" s="266"/>
      <c r="N123" s="266"/>
      <c r="O123" s="266"/>
      <c r="P123" s="266"/>
      <c r="Q123" s="266"/>
      <c r="R123" s="266"/>
      <c r="S123" s="266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266"/>
      <c r="M124" s="266"/>
      <c r="N124" s="266"/>
      <c r="O124" s="266"/>
      <c r="P124" s="266"/>
      <c r="Q124" s="266"/>
      <c r="R124" s="266"/>
      <c r="S124" s="266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266"/>
      <c r="M125" s="266"/>
      <c r="N125" s="266"/>
      <c r="O125" s="266"/>
      <c r="P125" s="266"/>
      <c r="Q125" s="266"/>
      <c r="R125" s="266"/>
      <c r="S125" s="266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266"/>
      <c r="M126" s="266"/>
      <c r="N126" s="266"/>
      <c r="O126" s="266"/>
      <c r="P126" s="266"/>
      <c r="Q126" s="266"/>
      <c r="R126" s="266"/>
      <c r="S126" s="266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266"/>
      <c r="M127" s="266"/>
      <c r="N127" s="266"/>
      <c r="O127" s="266"/>
      <c r="P127" s="266"/>
      <c r="Q127" s="266"/>
      <c r="R127" s="266"/>
      <c r="S127" s="266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266"/>
      <c r="M128" s="266"/>
      <c r="N128" s="266"/>
      <c r="O128" s="266"/>
      <c r="P128" s="266"/>
      <c r="Q128" s="266"/>
      <c r="R128" s="266"/>
      <c r="S128" s="266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266"/>
      <c r="M129" s="266"/>
      <c r="N129" s="266"/>
      <c r="O129" s="266"/>
      <c r="P129" s="266"/>
      <c r="Q129" s="266"/>
      <c r="R129" s="266"/>
      <c r="S129" s="266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266"/>
      <c r="M130" s="266"/>
      <c r="N130" s="266"/>
      <c r="O130" s="266"/>
      <c r="P130" s="266"/>
      <c r="Q130" s="266"/>
      <c r="R130" s="266"/>
      <c r="S130" s="266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266"/>
      <c r="M131" s="266"/>
      <c r="N131" s="266"/>
      <c r="O131" s="266"/>
      <c r="P131" s="266"/>
      <c r="Q131" s="266"/>
      <c r="R131" s="266"/>
      <c r="S131" s="266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266"/>
      <c r="M132" s="266"/>
      <c r="N132" s="266"/>
      <c r="O132" s="266"/>
      <c r="P132" s="266"/>
      <c r="Q132" s="266"/>
      <c r="R132" s="266"/>
      <c r="S132" s="266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266"/>
      <c r="M133" s="266"/>
      <c r="N133" s="266"/>
      <c r="O133" s="266"/>
      <c r="P133" s="266"/>
      <c r="Q133" s="266"/>
      <c r="R133" s="266"/>
      <c r="S133" s="266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266"/>
      <c r="M134" s="266"/>
      <c r="N134" s="266"/>
      <c r="O134" s="266"/>
      <c r="P134" s="266"/>
      <c r="Q134" s="266"/>
      <c r="R134" s="266"/>
      <c r="S134" s="266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266"/>
      <c r="M135" s="266"/>
      <c r="N135" s="266"/>
      <c r="O135" s="266"/>
      <c r="P135" s="266"/>
      <c r="Q135" s="266"/>
      <c r="R135" s="266"/>
      <c r="S135" s="266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266"/>
      <c r="M136" s="266"/>
      <c r="N136" s="266"/>
      <c r="O136" s="266"/>
      <c r="P136" s="266"/>
      <c r="Q136" s="266"/>
      <c r="R136" s="266"/>
      <c r="S136" s="266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266"/>
      <c r="M137" s="266"/>
      <c r="N137" s="266"/>
      <c r="O137" s="266"/>
      <c r="P137" s="266"/>
      <c r="Q137" s="266"/>
      <c r="R137" s="266"/>
      <c r="S137" s="266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266"/>
      <c r="M138" s="266"/>
      <c r="N138" s="266"/>
      <c r="O138" s="266"/>
      <c r="P138" s="266"/>
      <c r="Q138" s="266"/>
      <c r="R138" s="266"/>
      <c r="S138" s="266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266"/>
      <c r="M139" s="266"/>
      <c r="N139" s="266"/>
      <c r="O139" s="266"/>
      <c r="P139" s="266"/>
      <c r="Q139" s="266"/>
      <c r="R139" s="266"/>
      <c r="S139" s="266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266"/>
      <c r="M140" s="266"/>
      <c r="N140" s="266"/>
      <c r="O140" s="266"/>
      <c r="P140" s="266"/>
      <c r="Q140" s="266"/>
      <c r="R140" s="266"/>
      <c r="S140" s="266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266"/>
      <c r="M141" s="266"/>
      <c r="N141" s="266"/>
      <c r="O141" s="266"/>
      <c r="P141" s="266"/>
      <c r="Q141" s="266"/>
      <c r="R141" s="266"/>
      <c r="S141" s="266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266"/>
      <c r="M142" s="266"/>
      <c r="N142" s="266"/>
      <c r="O142" s="266"/>
      <c r="P142" s="266"/>
      <c r="Q142" s="266"/>
      <c r="R142" s="266"/>
      <c r="S142" s="266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266"/>
      <c r="M143" s="266"/>
      <c r="N143" s="266"/>
      <c r="O143" s="266"/>
      <c r="P143" s="266"/>
      <c r="Q143" s="266"/>
      <c r="R143" s="266"/>
      <c r="S143" s="266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266"/>
      <c r="M144" s="266"/>
      <c r="N144" s="266"/>
      <c r="O144" s="266"/>
      <c r="P144" s="266"/>
      <c r="Q144" s="266"/>
      <c r="R144" s="266"/>
      <c r="S144" s="266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266"/>
      <c r="M145" s="266"/>
      <c r="N145" s="266"/>
      <c r="O145" s="266"/>
      <c r="P145" s="266"/>
      <c r="Q145" s="266"/>
      <c r="R145" s="266"/>
      <c r="S145" s="266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266"/>
      <c r="M146" s="266"/>
      <c r="N146" s="266"/>
      <c r="O146" s="266"/>
      <c r="P146" s="266"/>
      <c r="Q146" s="266"/>
      <c r="R146" s="266"/>
      <c r="S146" s="266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266"/>
      <c r="M147" s="266"/>
      <c r="N147" s="266"/>
      <c r="O147" s="266"/>
      <c r="P147" s="266"/>
      <c r="Q147" s="266"/>
      <c r="R147" s="266"/>
      <c r="S147" s="266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266"/>
      <c r="M148" s="266"/>
      <c r="N148" s="266"/>
      <c r="O148" s="266"/>
      <c r="P148" s="266"/>
      <c r="Q148" s="266"/>
      <c r="R148" s="266"/>
      <c r="S148" s="266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266"/>
      <c r="M149" s="266"/>
      <c r="N149" s="266"/>
      <c r="O149" s="266"/>
      <c r="P149" s="266"/>
      <c r="Q149" s="266"/>
      <c r="R149" s="266"/>
      <c r="S149" s="266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266"/>
      <c r="M150" s="266"/>
      <c r="N150" s="266"/>
      <c r="O150" s="266"/>
      <c r="P150" s="266"/>
      <c r="Q150" s="266"/>
      <c r="R150" s="266"/>
      <c r="S150" s="266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266"/>
      <c r="M151" s="266"/>
      <c r="N151" s="266"/>
      <c r="O151" s="266"/>
      <c r="P151" s="266"/>
      <c r="Q151" s="266"/>
      <c r="R151" s="266"/>
      <c r="S151" s="266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266"/>
      <c r="M152" s="266"/>
      <c r="N152" s="266"/>
      <c r="O152" s="266"/>
      <c r="P152" s="266"/>
      <c r="Q152" s="266"/>
      <c r="R152" s="266"/>
      <c r="S152" s="266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266"/>
      <c r="M153" s="266"/>
      <c r="N153" s="266"/>
      <c r="O153" s="266"/>
      <c r="P153" s="266"/>
      <c r="Q153" s="266"/>
      <c r="R153" s="266"/>
      <c r="S153" s="266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266"/>
      <c r="M154" s="266"/>
      <c r="N154" s="266"/>
      <c r="O154" s="266"/>
      <c r="P154" s="266"/>
      <c r="Q154" s="266"/>
      <c r="R154" s="266"/>
      <c r="S154" s="266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266"/>
      <c r="M155" s="266"/>
      <c r="N155" s="266"/>
      <c r="O155" s="266"/>
      <c r="P155" s="266"/>
      <c r="Q155" s="266"/>
      <c r="R155" s="266"/>
      <c r="S155" s="266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266"/>
      <c r="M156" s="266"/>
      <c r="N156" s="266"/>
      <c r="O156" s="266"/>
      <c r="P156" s="266"/>
      <c r="Q156" s="266"/>
      <c r="R156" s="266"/>
      <c r="S156" s="266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266"/>
      <c r="M157" s="266"/>
      <c r="N157" s="266"/>
      <c r="O157" s="266"/>
      <c r="P157" s="266"/>
      <c r="Q157" s="266"/>
      <c r="R157" s="266"/>
      <c r="S157" s="266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266"/>
      <c r="M158" s="266"/>
      <c r="N158" s="266"/>
      <c r="O158" s="266"/>
      <c r="P158" s="266"/>
      <c r="Q158" s="266"/>
      <c r="R158" s="266"/>
      <c r="S158" s="266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266"/>
      <c r="M159" s="266"/>
      <c r="N159" s="266"/>
      <c r="O159" s="266"/>
      <c r="P159" s="266"/>
      <c r="Q159" s="266"/>
      <c r="R159" s="266"/>
      <c r="S159" s="266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266"/>
      <c r="M160" s="266"/>
      <c r="N160" s="266"/>
      <c r="O160" s="266"/>
      <c r="P160" s="266"/>
      <c r="Q160" s="266"/>
      <c r="R160" s="266"/>
      <c r="S160" s="266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266"/>
      <c r="M161" s="266"/>
      <c r="N161" s="266"/>
      <c r="O161" s="266"/>
      <c r="P161" s="266"/>
      <c r="Q161" s="266"/>
      <c r="R161" s="266"/>
      <c r="S161" s="266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266"/>
      <c r="M162" s="266"/>
      <c r="N162" s="266"/>
      <c r="O162" s="266"/>
      <c r="P162" s="266"/>
      <c r="Q162" s="266"/>
      <c r="R162" s="266"/>
      <c r="S162" s="266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266"/>
      <c r="M163" s="266"/>
      <c r="N163" s="266"/>
      <c r="O163" s="266"/>
      <c r="P163" s="266"/>
      <c r="Q163" s="266"/>
      <c r="R163" s="266"/>
      <c r="S163" s="266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266"/>
      <c r="M164" s="266"/>
      <c r="N164" s="266"/>
      <c r="O164" s="266"/>
      <c r="P164" s="266"/>
      <c r="Q164" s="266"/>
      <c r="R164" s="266"/>
      <c r="S164" s="266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266"/>
      <c r="M165" s="266"/>
      <c r="N165" s="266"/>
      <c r="O165" s="266"/>
      <c r="P165" s="266"/>
      <c r="Q165" s="266"/>
      <c r="R165" s="266"/>
      <c r="S165" s="266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266"/>
      <c r="M166" s="266"/>
      <c r="N166" s="266"/>
      <c r="O166" s="266"/>
      <c r="P166" s="266"/>
      <c r="Q166" s="266"/>
      <c r="R166" s="266"/>
      <c r="S166" s="266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266"/>
      <c r="M167" s="266"/>
      <c r="N167" s="266"/>
      <c r="O167" s="266"/>
      <c r="P167" s="266"/>
      <c r="Q167" s="266"/>
      <c r="R167" s="266"/>
      <c r="S167" s="266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266"/>
      <c r="M168" s="266"/>
      <c r="N168" s="266"/>
      <c r="O168" s="266"/>
      <c r="P168" s="266"/>
      <c r="Q168" s="266"/>
      <c r="R168" s="266"/>
      <c r="S168" s="266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266"/>
      <c r="M169" s="266"/>
      <c r="N169" s="266"/>
      <c r="O169" s="266"/>
      <c r="P169" s="266"/>
      <c r="Q169" s="266"/>
      <c r="R169" s="266"/>
      <c r="S169" s="266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266"/>
      <c r="M170" s="266"/>
      <c r="N170" s="266"/>
      <c r="O170" s="266"/>
      <c r="P170" s="266"/>
      <c r="Q170" s="266"/>
      <c r="R170" s="266"/>
      <c r="S170" s="266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266"/>
      <c r="M171" s="266"/>
      <c r="N171" s="266"/>
      <c r="O171" s="266"/>
      <c r="P171" s="266"/>
      <c r="Q171" s="266"/>
      <c r="R171" s="266"/>
      <c r="S171" s="266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266"/>
      <c r="M172" s="266"/>
      <c r="N172" s="266"/>
      <c r="O172" s="266"/>
      <c r="P172" s="266"/>
      <c r="Q172" s="266"/>
      <c r="R172" s="266"/>
      <c r="S172" s="266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266"/>
      <c r="M173" s="266"/>
      <c r="N173" s="266"/>
      <c r="O173" s="266"/>
      <c r="P173" s="266"/>
      <c r="Q173" s="266"/>
      <c r="R173" s="266"/>
      <c r="S173" s="266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266"/>
      <c r="M174" s="266"/>
      <c r="N174" s="266"/>
      <c r="O174" s="266"/>
      <c r="P174" s="266"/>
      <c r="Q174" s="266"/>
      <c r="R174" s="266"/>
      <c r="S174" s="266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266"/>
      <c r="M175" s="266"/>
      <c r="N175" s="266"/>
      <c r="O175" s="266"/>
      <c r="P175" s="266"/>
      <c r="Q175" s="266"/>
      <c r="R175" s="266"/>
      <c r="S175" s="266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266"/>
      <c r="M176" s="266"/>
      <c r="N176" s="266"/>
      <c r="O176" s="266"/>
      <c r="P176" s="266"/>
      <c r="Q176" s="266"/>
      <c r="R176" s="266"/>
      <c r="S176" s="266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266"/>
      <c r="M177" s="266"/>
      <c r="N177" s="266"/>
      <c r="O177" s="266"/>
      <c r="P177" s="266"/>
      <c r="Q177" s="266"/>
      <c r="R177" s="266"/>
      <c r="S177" s="266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266"/>
      <c r="M178" s="266"/>
      <c r="N178" s="266"/>
      <c r="O178" s="266"/>
      <c r="P178" s="266"/>
      <c r="Q178" s="266"/>
      <c r="R178" s="266"/>
      <c r="S178" s="266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266"/>
      <c r="M179" s="266"/>
      <c r="N179" s="266"/>
      <c r="O179" s="266"/>
      <c r="P179" s="266"/>
      <c r="Q179" s="266"/>
      <c r="R179" s="266"/>
      <c r="S179" s="266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266"/>
      <c r="M180" s="266"/>
      <c r="N180" s="266"/>
      <c r="O180" s="266"/>
      <c r="P180" s="266"/>
      <c r="Q180" s="266"/>
      <c r="R180" s="266"/>
      <c r="S180" s="266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266"/>
      <c r="M181" s="266"/>
      <c r="N181" s="266"/>
      <c r="O181" s="266"/>
      <c r="P181" s="266"/>
      <c r="Q181" s="266"/>
      <c r="R181" s="266"/>
      <c r="S181" s="266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266"/>
      <c r="M182" s="266"/>
      <c r="N182" s="266"/>
      <c r="O182" s="266"/>
      <c r="P182" s="266"/>
      <c r="Q182" s="266"/>
      <c r="R182" s="266"/>
      <c r="S182" s="266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266"/>
      <c r="M183" s="266"/>
      <c r="N183" s="266"/>
      <c r="O183" s="266"/>
      <c r="P183" s="266"/>
      <c r="Q183" s="266"/>
      <c r="R183" s="266"/>
      <c r="S183" s="266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266"/>
      <c r="M184" s="266"/>
      <c r="N184" s="266"/>
      <c r="O184" s="266"/>
      <c r="P184" s="266"/>
      <c r="Q184" s="266"/>
      <c r="R184" s="266"/>
      <c r="S184" s="266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266"/>
      <c r="M185" s="266"/>
      <c r="N185" s="266"/>
      <c r="O185" s="266"/>
      <c r="P185" s="266"/>
      <c r="Q185" s="266"/>
      <c r="R185" s="266"/>
      <c r="S185" s="266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266"/>
      <c r="M186" s="266"/>
      <c r="N186" s="266"/>
      <c r="O186" s="266"/>
      <c r="P186" s="266"/>
      <c r="Q186" s="266"/>
      <c r="R186" s="266"/>
      <c r="S186" s="266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266"/>
      <c r="M187" s="266"/>
      <c r="N187" s="266"/>
      <c r="O187" s="266"/>
      <c r="P187" s="266"/>
      <c r="Q187" s="266"/>
      <c r="R187" s="266"/>
      <c r="S187" s="266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266"/>
      <c r="M188" s="266"/>
      <c r="N188" s="266"/>
      <c r="O188" s="266"/>
      <c r="P188" s="266"/>
      <c r="Q188" s="266"/>
      <c r="R188" s="266"/>
      <c r="S188" s="266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266"/>
      <c r="M189" s="266"/>
      <c r="N189" s="266"/>
      <c r="O189" s="266"/>
      <c r="P189" s="266"/>
      <c r="Q189" s="266"/>
      <c r="R189" s="266"/>
      <c r="S189" s="266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266"/>
      <c r="M190" s="266"/>
      <c r="N190" s="266"/>
      <c r="O190" s="266"/>
      <c r="P190" s="266"/>
      <c r="Q190" s="266"/>
      <c r="R190" s="266"/>
      <c r="S190" s="266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266"/>
      <c r="M191" s="266"/>
      <c r="N191" s="266"/>
      <c r="O191" s="266"/>
      <c r="P191" s="266"/>
      <c r="Q191" s="266"/>
      <c r="R191" s="266"/>
      <c r="S191" s="266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266"/>
      <c r="M192" s="266"/>
      <c r="N192" s="266"/>
      <c r="O192" s="266"/>
      <c r="P192" s="266"/>
      <c r="Q192" s="266"/>
      <c r="R192" s="266"/>
      <c r="S192" s="266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266"/>
      <c r="M193" s="266"/>
      <c r="N193" s="266"/>
      <c r="O193" s="266"/>
      <c r="P193" s="266"/>
      <c r="Q193" s="266"/>
      <c r="R193" s="266"/>
      <c r="S193" s="266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266"/>
      <c r="M194" s="266"/>
      <c r="N194" s="266"/>
      <c r="O194" s="266"/>
      <c r="P194" s="266"/>
      <c r="Q194" s="266"/>
      <c r="R194" s="266"/>
      <c r="S194" s="266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266"/>
      <c r="M195" s="266"/>
      <c r="N195" s="266"/>
      <c r="O195" s="266"/>
      <c r="P195" s="266"/>
      <c r="Q195" s="266"/>
      <c r="R195" s="266"/>
      <c r="S195" s="266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266"/>
      <c r="M196" s="266"/>
      <c r="N196" s="266"/>
      <c r="O196" s="266"/>
      <c r="P196" s="266"/>
      <c r="Q196" s="266"/>
      <c r="R196" s="266"/>
      <c r="S196" s="266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266"/>
      <c r="M197" s="266"/>
      <c r="N197" s="266"/>
      <c r="O197" s="266"/>
      <c r="P197" s="266"/>
      <c r="Q197" s="266"/>
      <c r="R197" s="266"/>
      <c r="S197" s="266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266"/>
      <c r="M198" s="266"/>
      <c r="N198" s="266"/>
      <c r="O198" s="266"/>
      <c r="P198" s="266"/>
      <c r="Q198" s="266"/>
      <c r="R198" s="266"/>
      <c r="S198" s="266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266"/>
      <c r="M199" s="266"/>
      <c r="N199" s="266"/>
      <c r="O199" s="266"/>
      <c r="P199" s="266"/>
      <c r="Q199" s="266"/>
      <c r="R199" s="266"/>
      <c r="S199" s="266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266"/>
      <c r="M200" s="266"/>
      <c r="N200" s="266"/>
      <c r="O200" s="266"/>
      <c r="P200" s="266"/>
      <c r="Q200" s="266"/>
      <c r="R200" s="266"/>
      <c r="S200" s="266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266"/>
      <c r="M201" s="266"/>
      <c r="N201" s="266"/>
      <c r="O201" s="266"/>
      <c r="P201" s="266"/>
      <c r="Q201" s="266"/>
      <c r="R201" s="266"/>
      <c r="S201" s="266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266"/>
      <c r="M202" s="266"/>
      <c r="N202" s="266"/>
      <c r="O202" s="266"/>
      <c r="P202" s="266"/>
      <c r="Q202" s="266"/>
      <c r="R202" s="266"/>
      <c r="S202" s="266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266"/>
      <c r="M203" s="266"/>
      <c r="N203" s="266"/>
      <c r="O203" s="266"/>
      <c r="P203" s="266"/>
      <c r="Q203" s="266"/>
      <c r="R203" s="266"/>
      <c r="S203" s="266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266"/>
      <c r="M204" s="266"/>
      <c r="N204" s="266"/>
      <c r="O204" s="266"/>
      <c r="P204" s="266"/>
      <c r="Q204" s="266"/>
      <c r="R204" s="266"/>
      <c r="S204" s="266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266"/>
      <c r="M205" s="266"/>
      <c r="N205" s="266"/>
      <c r="O205" s="266"/>
      <c r="P205" s="266"/>
      <c r="Q205" s="266"/>
      <c r="R205" s="266"/>
      <c r="S205" s="266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266"/>
      <c r="M206" s="266"/>
      <c r="N206" s="266"/>
      <c r="O206" s="266"/>
      <c r="P206" s="266"/>
      <c r="Q206" s="266"/>
      <c r="R206" s="266"/>
      <c r="S206" s="266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266"/>
      <c r="M207" s="266"/>
      <c r="N207" s="266"/>
      <c r="O207" s="266"/>
      <c r="P207" s="266"/>
      <c r="Q207" s="266"/>
      <c r="R207" s="266"/>
      <c r="S207" s="266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266"/>
      <c r="M208" s="266"/>
      <c r="N208" s="266"/>
      <c r="O208" s="266"/>
      <c r="P208" s="266"/>
      <c r="Q208" s="266"/>
      <c r="R208" s="266"/>
      <c r="S208" s="266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266"/>
      <c r="M209" s="266"/>
      <c r="N209" s="266"/>
      <c r="O209" s="266"/>
      <c r="P209" s="266"/>
      <c r="Q209" s="266"/>
      <c r="R209" s="266"/>
      <c r="S209" s="266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266"/>
      <c r="M210" s="266"/>
      <c r="N210" s="266"/>
      <c r="O210" s="266"/>
      <c r="P210" s="266"/>
      <c r="Q210" s="266"/>
      <c r="R210" s="266"/>
      <c r="S210" s="266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266"/>
      <c r="M211" s="266"/>
      <c r="N211" s="266"/>
      <c r="O211" s="266"/>
      <c r="P211" s="266"/>
      <c r="Q211" s="266"/>
      <c r="R211" s="266"/>
      <c r="S211" s="266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266"/>
      <c r="M212" s="266"/>
      <c r="N212" s="266"/>
      <c r="O212" s="266"/>
      <c r="P212" s="266"/>
      <c r="Q212" s="266"/>
      <c r="R212" s="266"/>
      <c r="S212" s="266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266"/>
      <c r="M213" s="266"/>
      <c r="N213" s="266"/>
      <c r="O213" s="266"/>
      <c r="P213" s="266"/>
      <c r="Q213" s="266"/>
      <c r="R213" s="266"/>
      <c r="S213" s="266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266"/>
      <c r="M214" s="266"/>
      <c r="N214" s="266"/>
      <c r="O214" s="266"/>
      <c r="P214" s="266"/>
      <c r="Q214" s="266"/>
      <c r="R214" s="266"/>
      <c r="S214" s="266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266"/>
      <c r="M215" s="266"/>
      <c r="N215" s="266"/>
      <c r="O215" s="266"/>
      <c r="P215" s="266"/>
      <c r="Q215" s="266"/>
      <c r="R215" s="266"/>
      <c r="S215" s="266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266"/>
      <c r="M216" s="266"/>
      <c r="N216" s="266"/>
      <c r="O216" s="266"/>
      <c r="P216" s="266"/>
      <c r="Q216" s="266"/>
      <c r="R216" s="266"/>
      <c r="S216" s="266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266"/>
      <c r="M217" s="266"/>
      <c r="N217" s="266"/>
      <c r="O217" s="266"/>
      <c r="P217" s="266"/>
      <c r="Q217" s="266"/>
      <c r="R217" s="266"/>
      <c r="S217" s="266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266"/>
      <c r="M218" s="266"/>
      <c r="N218" s="266"/>
      <c r="O218" s="266"/>
      <c r="P218" s="266"/>
      <c r="Q218" s="266"/>
      <c r="R218" s="266"/>
      <c r="S218" s="266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266"/>
      <c r="M219" s="266"/>
      <c r="N219" s="266"/>
      <c r="O219" s="266"/>
      <c r="P219" s="266"/>
      <c r="Q219" s="266"/>
      <c r="R219" s="266"/>
      <c r="S219" s="266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266"/>
      <c r="M220" s="266"/>
      <c r="N220" s="266"/>
      <c r="O220" s="266"/>
      <c r="P220" s="266"/>
      <c r="Q220" s="266"/>
      <c r="R220" s="266"/>
      <c r="S220" s="266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266"/>
      <c r="M221" s="266"/>
      <c r="N221" s="266"/>
      <c r="O221" s="266"/>
      <c r="P221" s="266"/>
      <c r="Q221" s="266"/>
      <c r="R221" s="266"/>
      <c r="S221" s="266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266"/>
      <c r="M222" s="266"/>
      <c r="N222" s="266"/>
      <c r="O222" s="266"/>
      <c r="P222" s="266"/>
      <c r="Q222" s="266"/>
      <c r="R222" s="266"/>
      <c r="S222" s="266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266"/>
      <c r="M223" s="266"/>
      <c r="N223" s="266"/>
      <c r="O223" s="266"/>
      <c r="P223" s="266"/>
      <c r="Q223" s="266"/>
      <c r="R223" s="266"/>
      <c r="S223" s="266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266"/>
      <c r="M224" s="266"/>
      <c r="N224" s="266"/>
      <c r="O224" s="266"/>
      <c r="P224" s="266"/>
      <c r="Q224" s="266"/>
      <c r="R224" s="266"/>
      <c r="S224" s="266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266"/>
      <c r="M225" s="266"/>
      <c r="N225" s="266"/>
      <c r="O225" s="266"/>
      <c r="P225" s="266"/>
      <c r="Q225" s="266"/>
      <c r="R225" s="266"/>
      <c r="S225" s="266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266"/>
      <c r="M226" s="266"/>
      <c r="N226" s="266"/>
      <c r="O226" s="266"/>
      <c r="P226" s="266"/>
      <c r="Q226" s="266"/>
      <c r="R226" s="266"/>
      <c r="S226" s="266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266"/>
      <c r="M227" s="266"/>
      <c r="N227" s="266"/>
      <c r="O227" s="266"/>
      <c r="P227" s="266"/>
      <c r="Q227" s="266"/>
      <c r="R227" s="266"/>
      <c r="S227" s="266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266"/>
      <c r="M228" s="266"/>
      <c r="N228" s="266"/>
      <c r="O228" s="266"/>
      <c r="P228" s="266"/>
      <c r="Q228" s="266"/>
      <c r="R228" s="266"/>
      <c r="S228" s="266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266"/>
      <c r="M229" s="266"/>
      <c r="N229" s="266"/>
      <c r="O229" s="266"/>
      <c r="P229" s="266"/>
      <c r="Q229" s="266"/>
      <c r="R229" s="266"/>
      <c r="S229" s="266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266"/>
      <c r="M230" s="266"/>
      <c r="N230" s="266"/>
      <c r="O230" s="266"/>
      <c r="P230" s="266"/>
      <c r="Q230" s="266"/>
      <c r="R230" s="266"/>
      <c r="S230" s="266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266"/>
      <c r="M231" s="266"/>
      <c r="N231" s="266"/>
      <c r="O231" s="266"/>
      <c r="P231" s="266"/>
      <c r="Q231" s="266"/>
      <c r="R231" s="266"/>
      <c r="S231" s="266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266"/>
      <c r="M232" s="266"/>
      <c r="N232" s="266"/>
      <c r="O232" s="266"/>
      <c r="P232" s="266"/>
      <c r="Q232" s="266"/>
      <c r="R232" s="266"/>
      <c r="S232" s="266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266"/>
      <c r="M233" s="266"/>
      <c r="N233" s="266"/>
      <c r="O233" s="266"/>
      <c r="P233" s="266"/>
      <c r="Q233" s="266"/>
      <c r="R233" s="266"/>
      <c r="S233" s="266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266"/>
      <c r="M234" s="266"/>
      <c r="N234" s="266"/>
      <c r="O234" s="266"/>
      <c r="P234" s="266"/>
      <c r="Q234" s="266"/>
      <c r="R234" s="266"/>
      <c r="S234" s="266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266"/>
      <c r="M235" s="266"/>
      <c r="N235" s="266"/>
      <c r="O235" s="266"/>
      <c r="P235" s="266"/>
      <c r="Q235" s="266"/>
      <c r="R235" s="266"/>
      <c r="S235" s="266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266"/>
      <c r="M236" s="266"/>
      <c r="N236" s="266"/>
      <c r="O236" s="266"/>
      <c r="P236" s="266"/>
      <c r="Q236" s="266"/>
      <c r="R236" s="266"/>
      <c r="S236" s="266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266"/>
      <c r="M237" s="266"/>
      <c r="N237" s="266"/>
      <c r="O237" s="266"/>
      <c r="P237" s="266"/>
      <c r="Q237" s="266"/>
      <c r="R237" s="266"/>
      <c r="S237" s="266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266"/>
      <c r="M238" s="266"/>
      <c r="N238" s="266"/>
      <c r="O238" s="266"/>
      <c r="P238" s="266"/>
      <c r="Q238" s="266"/>
      <c r="R238" s="266"/>
      <c r="S238" s="266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266"/>
      <c r="M239" s="266"/>
      <c r="N239" s="266"/>
      <c r="O239" s="266"/>
      <c r="P239" s="266"/>
      <c r="Q239" s="266"/>
      <c r="R239" s="266"/>
      <c r="S239" s="266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266"/>
      <c r="M240" s="266"/>
      <c r="N240" s="266"/>
      <c r="O240" s="266"/>
      <c r="P240" s="266"/>
      <c r="Q240" s="266"/>
      <c r="R240" s="266"/>
      <c r="S240" s="266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266"/>
      <c r="M241" s="266"/>
      <c r="N241" s="266"/>
      <c r="O241" s="266"/>
      <c r="P241" s="266"/>
      <c r="Q241" s="266"/>
      <c r="R241" s="266"/>
      <c r="S241" s="266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266"/>
      <c r="M242" s="266"/>
      <c r="N242" s="266"/>
      <c r="O242" s="266"/>
      <c r="P242" s="266"/>
      <c r="Q242" s="266"/>
      <c r="R242" s="266"/>
      <c r="S242" s="266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266"/>
      <c r="M243" s="266"/>
      <c r="N243" s="266"/>
      <c r="O243" s="266"/>
      <c r="P243" s="266"/>
      <c r="Q243" s="266"/>
      <c r="R243" s="266"/>
      <c r="S243" s="266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266"/>
      <c r="M244" s="266"/>
      <c r="N244" s="266"/>
      <c r="O244" s="266"/>
      <c r="P244" s="266"/>
      <c r="Q244" s="266"/>
      <c r="R244" s="266"/>
      <c r="S244" s="266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266"/>
      <c r="M245" s="266"/>
      <c r="N245" s="266"/>
      <c r="O245" s="266"/>
      <c r="P245" s="266"/>
      <c r="Q245" s="266"/>
      <c r="R245" s="266"/>
      <c r="S245" s="266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266"/>
      <c r="M246" s="266"/>
      <c r="N246" s="266"/>
      <c r="O246" s="266"/>
      <c r="P246" s="266"/>
      <c r="Q246" s="266"/>
      <c r="R246" s="266"/>
      <c r="S246" s="266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266"/>
      <c r="M247" s="266"/>
      <c r="N247" s="266"/>
      <c r="O247" s="266"/>
      <c r="P247" s="266"/>
      <c r="Q247" s="266"/>
      <c r="R247" s="266"/>
      <c r="S247" s="266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266"/>
      <c r="M248" s="266"/>
      <c r="N248" s="266"/>
      <c r="O248" s="266"/>
      <c r="P248" s="266"/>
      <c r="Q248" s="266"/>
      <c r="R248" s="266"/>
      <c r="S248" s="266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266"/>
      <c r="M249" s="266"/>
      <c r="N249" s="266"/>
      <c r="O249" s="266"/>
      <c r="P249" s="266"/>
      <c r="Q249" s="266"/>
      <c r="R249" s="266"/>
      <c r="S249" s="266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266"/>
      <c r="M250" s="266"/>
      <c r="N250" s="266"/>
      <c r="O250" s="266"/>
      <c r="P250" s="266"/>
      <c r="Q250" s="266"/>
      <c r="R250" s="266"/>
      <c r="S250" s="266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266"/>
      <c r="M251" s="266"/>
      <c r="N251" s="266"/>
      <c r="O251" s="266"/>
      <c r="P251" s="266"/>
      <c r="Q251" s="266"/>
      <c r="R251" s="266"/>
      <c r="S251" s="266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266"/>
      <c r="M252" s="266"/>
      <c r="N252" s="266"/>
      <c r="O252" s="266"/>
      <c r="P252" s="266"/>
      <c r="Q252" s="266"/>
      <c r="R252" s="266"/>
      <c r="S252" s="266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266"/>
      <c r="M253" s="266"/>
      <c r="N253" s="266"/>
      <c r="O253" s="266"/>
      <c r="P253" s="266"/>
      <c r="Q253" s="266"/>
      <c r="R253" s="266"/>
      <c r="S253" s="266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266"/>
      <c r="M254" s="266"/>
      <c r="N254" s="266"/>
      <c r="O254" s="266"/>
      <c r="P254" s="266"/>
      <c r="Q254" s="266"/>
      <c r="R254" s="266"/>
      <c r="S254" s="266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266"/>
      <c r="M255" s="266"/>
      <c r="N255" s="266"/>
      <c r="O255" s="266"/>
      <c r="P255" s="266"/>
      <c r="Q255" s="266"/>
      <c r="R255" s="266"/>
      <c r="S255" s="266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266"/>
      <c r="M256" s="266"/>
      <c r="N256" s="266"/>
      <c r="O256" s="266"/>
      <c r="P256" s="266"/>
      <c r="Q256" s="266"/>
      <c r="R256" s="266"/>
      <c r="S256" s="266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266"/>
      <c r="M257" s="266"/>
      <c r="N257" s="266"/>
      <c r="O257" s="266"/>
      <c r="P257" s="266"/>
      <c r="Q257" s="266"/>
      <c r="R257" s="266"/>
      <c r="S257" s="266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266"/>
      <c r="M258" s="266"/>
      <c r="N258" s="266"/>
      <c r="O258" s="266"/>
      <c r="P258" s="266"/>
      <c r="Q258" s="266"/>
      <c r="R258" s="266"/>
      <c r="S258" s="266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266"/>
      <c r="M259" s="266"/>
      <c r="N259" s="266"/>
      <c r="O259" s="266"/>
      <c r="P259" s="266"/>
      <c r="Q259" s="266"/>
      <c r="R259" s="266"/>
      <c r="S259" s="266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266"/>
      <c r="M260" s="266"/>
      <c r="N260" s="266"/>
      <c r="O260" s="266"/>
      <c r="P260" s="266"/>
      <c r="Q260" s="266"/>
      <c r="R260" s="266"/>
      <c r="S260" s="266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266"/>
      <c r="M261" s="266"/>
      <c r="N261" s="266"/>
      <c r="O261" s="266"/>
      <c r="P261" s="266"/>
      <c r="Q261" s="266"/>
      <c r="R261" s="266"/>
      <c r="S261" s="266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266"/>
      <c r="M262" s="266"/>
      <c r="N262" s="266"/>
      <c r="O262" s="266"/>
      <c r="P262" s="266"/>
      <c r="Q262" s="266"/>
      <c r="R262" s="266"/>
      <c r="S262" s="266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266"/>
      <c r="M263" s="266"/>
      <c r="N263" s="266"/>
      <c r="O263" s="266"/>
      <c r="P263" s="266"/>
      <c r="Q263" s="266"/>
      <c r="R263" s="266"/>
      <c r="S263" s="266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266"/>
      <c r="M264" s="266"/>
      <c r="N264" s="266"/>
      <c r="O264" s="266"/>
      <c r="P264" s="266"/>
      <c r="Q264" s="266"/>
      <c r="R264" s="266"/>
      <c r="S264" s="266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266"/>
      <c r="M265" s="266"/>
      <c r="N265" s="266"/>
      <c r="O265" s="266"/>
      <c r="P265" s="266"/>
      <c r="Q265" s="266"/>
      <c r="R265" s="266"/>
      <c r="S265" s="266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266"/>
      <c r="M266" s="266"/>
      <c r="N266" s="266"/>
      <c r="O266" s="266"/>
      <c r="P266" s="266"/>
      <c r="Q266" s="266"/>
      <c r="R266" s="266"/>
      <c r="S266" s="266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266"/>
      <c r="M267" s="266"/>
      <c r="N267" s="266"/>
      <c r="O267" s="266"/>
      <c r="P267" s="266"/>
      <c r="Q267" s="266"/>
      <c r="R267" s="266"/>
      <c r="S267" s="266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266"/>
      <c r="M268" s="266"/>
      <c r="N268" s="266"/>
      <c r="O268" s="266"/>
      <c r="P268" s="266"/>
      <c r="Q268" s="266"/>
      <c r="R268" s="266"/>
      <c r="S268" s="266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266"/>
      <c r="M269" s="266"/>
      <c r="N269" s="266"/>
      <c r="O269" s="266"/>
      <c r="P269" s="266"/>
      <c r="Q269" s="266"/>
      <c r="R269" s="266"/>
      <c r="S269" s="266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266"/>
      <c r="M270" s="266"/>
      <c r="N270" s="266"/>
      <c r="O270" s="266"/>
      <c r="P270" s="266"/>
      <c r="Q270" s="266"/>
      <c r="R270" s="266"/>
      <c r="S270" s="266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266"/>
      <c r="M271" s="266"/>
      <c r="N271" s="266"/>
      <c r="O271" s="266"/>
      <c r="P271" s="266"/>
      <c r="Q271" s="266"/>
      <c r="R271" s="266"/>
      <c r="S271" s="266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266"/>
      <c r="M272" s="266"/>
      <c r="N272" s="266"/>
      <c r="O272" s="266"/>
      <c r="P272" s="266"/>
      <c r="Q272" s="266"/>
      <c r="R272" s="266"/>
      <c r="S272" s="266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266"/>
      <c r="M273" s="266"/>
      <c r="N273" s="266"/>
      <c r="O273" s="266"/>
      <c r="P273" s="266"/>
      <c r="Q273" s="266"/>
      <c r="R273" s="266"/>
      <c r="S273" s="266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266"/>
      <c r="M274" s="266"/>
      <c r="N274" s="266"/>
      <c r="O274" s="266"/>
      <c r="P274" s="266"/>
      <c r="Q274" s="266"/>
      <c r="R274" s="266"/>
      <c r="S274" s="266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266"/>
      <c r="M275" s="266"/>
      <c r="N275" s="266"/>
      <c r="O275" s="266"/>
      <c r="P275" s="266"/>
      <c r="Q275" s="266"/>
      <c r="R275" s="266"/>
      <c r="S275" s="266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266"/>
      <c r="M276" s="266"/>
      <c r="N276" s="266"/>
      <c r="O276" s="266"/>
      <c r="P276" s="266"/>
      <c r="Q276" s="266"/>
      <c r="R276" s="266"/>
      <c r="S276" s="266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266"/>
      <c r="M277" s="266"/>
      <c r="N277" s="266"/>
      <c r="O277" s="266"/>
      <c r="P277" s="266"/>
      <c r="Q277" s="266"/>
      <c r="R277" s="266"/>
      <c r="S277" s="266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266"/>
      <c r="M278" s="266"/>
      <c r="N278" s="266"/>
      <c r="O278" s="266"/>
      <c r="P278" s="266"/>
      <c r="Q278" s="266"/>
      <c r="R278" s="266"/>
      <c r="S278" s="266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266"/>
      <c r="M279" s="266"/>
      <c r="N279" s="266"/>
      <c r="O279" s="266"/>
      <c r="P279" s="266"/>
      <c r="Q279" s="266"/>
      <c r="R279" s="266"/>
      <c r="S279" s="266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266"/>
      <c r="M280" s="266"/>
      <c r="N280" s="266"/>
      <c r="O280" s="266"/>
      <c r="P280" s="266"/>
      <c r="Q280" s="266"/>
      <c r="R280" s="266"/>
      <c r="S280" s="266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266"/>
      <c r="M281" s="266"/>
      <c r="N281" s="266"/>
      <c r="O281" s="266"/>
      <c r="P281" s="266"/>
      <c r="Q281" s="266"/>
      <c r="R281" s="266"/>
      <c r="S281" s="266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266"/>
      <c r="M282" s="266"/>
      <c r="N282" s="266"/>
      <c r="O282" s="266"/>
      <c r="P282" s="266"/>
      <c r="Q282" s="266"/>
      <c r="R282" s="266"/>
      <c r="S282" s="266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266"/>
      <c r="M283" s="266"/>
      <c r="N283" s="266"/>
      <c r="O283" s="266"/>
      <c r="P283" s="266"/>
      <c r="Q283" s="266"/>
      <c r="R283" s="266"/>
      <c r="S283" s="266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266"/>
      <c r="M284" s="266"/>
      <c r="N284" s="266"/>
      <c r="O284" s="266"/>
      <c r="P284" s="266"/>
      <c r="Q284" s="266"/>
      <c r="R284" s="266"/>
      <c r="S284" s="266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266"/>
      <c r="M285" s="266"/>
      <c r="N285" s="266"/>
      <c r="O285" s="266"/>
      <c r="P285" s="266"/>
      <c r="Q285" s="266"/>
      <c r="R285" s="266"/>
      <c r="S285" s="266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266"/>
      <c r="M286" s="266"/>
      <c r="N286" s="266"/>
      <c r="O286" s="266"/>
      <c r="P286" s="266"/>
      <c r="Q286" s="266"/>
      <c r="R286" s="266"/>
      <c r="S286" s="266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266"/>
      <c r="M287" s="266"/>
      <c r="N287" s="266"/>
      <c r="O287" s="266"/>
      <c r="P287" s="266"/>
      <c r="Q287" s="266"/>
      <c r="R287" s="266"/>
      <c r="S287" s="266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266"/>
      <c r="M288" s="266"/>
      <c r="N288" s="266"/>
      <c r="O288" s="266"/>
      <c r="P288" s="266"/>
      <c r="Q288" s="266"/>
      <c r="R288" s="266"/>
      <c r="S288" s="266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266"/>
      <c r="M289" s="266"/>
      <c r="N289" s="266"/>
      <c r="O289" s="266"/>
      <c r="P289" s="266"/>
      <c r="Q289" s="266"/>
      <c r="R289" s="266"/>
      <c r="S289" s="266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266"/>
      <c r="M290" s="266"/>
      <c r="N290" s="266"/>
      <c r="O290" s="266"/>
      <c r="P290" s="266"/>
      <c r="Q290" s="266"/>
      <c r="R290" s="266"/>
      <c r="S290" s="266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266"/>
      <c r="M291" s="266"/>
      <c r="N291" s="266"/>
      <c r="O291" s="266"/>
      <c r="P291" s="266"/>
      <c r="Q291" s="266"/>
      <c r="R291" s="266"/>
      <c r="S291" s="266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266"/>
      <c r="M292" s="266"/>
      <c r="N292" s="266"/>
      <c r="O292" s="266"/>
      <c r="P292" s="266"/>
      <c r="Q292" s="266"/>
      <c r="R292" s="266"/>
      <c r="S292" s="266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266"/>
      <c r="M293" s="266"/>
      <c r="N293" s="266"/>
      <c r="O293" s="266"/>
      <c r="P293" s="266"/>
      <c r="Q293" s="266"/>
      <c r="R293" s="266"/>
      <c r="S293" s="266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266"/>
      <c r="M294" s="266"/>
      <c r="N294" s="266"/>
      <c r="O294" s="266"/>
      <c r="P294" s="266"/>
      <c r="Q294" s="266"/>
      <c r="R294" s="266"/>
      <c r="S294" s="266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266"/>
      <c r="M295" s="266"/>
      <c r="N295" s="266"/>
      <c r="O295" s="266"/>
      <c r="P295" s="266"/>
      <c r="Q295" s="266"/>
      <c r="R295" s="266"/>
      <c r="S295" s="266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266"/>
      <c r="M296" s="266"/>
      <c r="N296" s="266"/>
      <c r="O296" s="266"/>
      <c r="P296" s="266"/>
      <c r="Q296" s="266"/>
      <c r="R296" s="266"/>
      <c r="S296" s="266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266"/>
      <c r="M297" s="266"/>
      <c r="N297" s="266"/>
      <c r="O297" s="266"/>
      <c r="P297" s="266"/>
      <c r="Q297" s="266"/>
      <c r="R297" s="266"/>
      <c r="S297" s="266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266"/>
      <c r="M298" s="266"/>
      <c r="N298" s="266"/>
      <c r="O298" s="266"/>
      <c r="P298" s="266"/>
      <c r="Q298" s="266"/>
      <c r="R298" s="266"/>
      <c r="S298" s="266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266"/>
      <c r="M299" s="266"/>
      <c r="N299" s="266"/>
      <c r="O299" s="266"/>
      <c r="P299" s="266"/>
      <c r="Q299" s="266"/>
      <c r="R299" s="266"/>
      <c r="S299" s="266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266"/>
      <c r="M300" s="266"/>
      <c r="N300" s="266"/>
      <c r="O300" s="266"/>
      <c r="P300" s="266"/>
      <c r="Q300" s="266"/>
      <c r="R300" s="266"/>
      <c r="S300" s="266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266"/>
      <c r="M301" s="266"/>
      <c r="N301" s="266"/>
      <c r="O301" s="266"/>
      <c r="P301" s="266"/>
      <c r="Q301" s="266"/>
      <c r="R301" s="266"/>
      <c r="S301" s="266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266"/>
      <c r="M302" s="266"/>
      <c r="N302" s="266"/>
      <c r="O302" s="266"/>
      <c r="P302" s="266"/>
      <c r="Q302" s="266"/>
      <c r="R302" s="266"/>
      <c r="S302" s="266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266"/>
      <c r="M303" s="266"/>
      <c r="N303" s="266"/>
      <c r="O303" s="266"/>
      <c r="P303" s="266"/>
      <c r="Q303" s="266"/>
      <c r="R303" s="266"/>
      <c r="S303" s="266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266"/>
      <c r="M304" s="266"/>
      <c r="N304" s="266"/>
      <c r="O304" s="266"/>
      <c r="P304" s="266"/>
      <c r="Q304" s="266"/>
      <c r="R304" s="266"/>
      <c r="S304" s="266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266"/>
      <c r="M305" s="266"/>
      <c r="N305" s="266"/>
      <c r="O305" s="266"/>
      <c r="P305" s="266"/>
      <c r="Q305" s="266"/>
      <c r="R305" s="266"/>
      <c r="S305" s="266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266"/>
      <c r="M306" s="266"/>
      <c r="N306" s="266"/>
      <c r="O306" s="266"/>
      <c r="P306" s="266"/>
      <c r="Q306" s="266"/>
      <c r="R306" s="266"/>
      <c r="S306" s="266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266"/>
      <c r="M307" s="266"/>
      <c r="N307" s="266"/>
      <c r="O307" s="266"/>
      <c r="P307" s="266"/>
      <c r="Q307" s="266"/>
      <c r="R307" s="266"/>
      <c r="S307" s="266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266"/>
      <c r="M308" s="266"/>
      <c r="N308" s="266"/>
      <c r="O308" s="266"/>
      <c r="P308" s="266"/>
      <c r="Q308" s="266"/>
      <c r="R308" s="266"/>
      <c r="S308" s="266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266"/>
      <c r="M309" s="266"/>
      <c r="N309" s="266"/>
      <c r="O309" s="266"/>
      <c r="P309" s="266"/>
      <c r="Q309" s="266"/>
      <c r="R309" s="266"/>
      <c r="S309" s="266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266"/>
      <c r="M310" s="266"/>
      <c r="N310" s="266"/>
      <c r="O310" s="266"/>
      <c r="P310" s="266"/>
      <c r="Q310" s="266"/>
      <c r="R310" s="266"/>
      <c r="S310" s="266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266"/>
      <c r="M311" s="266"/>
      <c r="N311" s="266"/>
      <c r="O311" s="266"/>
      <c r="P311" s="266"/>
      <c r="Q311" s="266"/>
      <c r="R311" s="266"/>
      <c r="S311" s="266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266"/>
      <c r="M312" s="266"/>
      <c r="N312" s="266"/>
      <c r="O312" s="266"/>
      <c r="P312" s="266"/>
      <c r="Q312" s="266"/>
      <c r="R312" s="266"/>
      <c r="S312" s="266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266"/>
      <c r="M313" s="266"/>
      <c r="N313" s="266"/>
      <c r="O313" s="266"/>
      <c r="P313" s="266"/>
      <c r="Q313" s="266"/>
      <c r="R313" s="266"/>
      <c r="S313" s="266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266"/>
      <c r="M314" s="266"/>
      <c r="N314" s="266"/>
      <c r="O314" s="266"/>
      <c r="P314" s="266"/>
      <c r="Q314" s="266"/>
      <c r="R314" s="266"/>
      <c r="S314" s="266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66"/>
      <c r="M315" s="266"/>
      <c r="N315" s="266"/>
      <c r="O315" s="266"/>
      <c r="P315" s="266"/>
      <c r="Q315" s="266"/>
      <c r="R315" s="266"/>
      <c r="S315" s="266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66"/>
      <c r="M316" s="266"/>
      <c r="N316" s="266"/>
      <c r="O316" s="266"/>
      <c r="P316" s="266"/>
      <c r="Q316" s="266"/>
      <c r="R316" s="266"/>
      <c r="S316" s="266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66"/>
      <c r="M317" s="266"/>
      <c r="N317" s="266"/>
      <c r="O317" s="266"/>
      <c r="P317" s="266"/>
      <c r="Q317" s="266"/>
      <c r="R317" s="266"/>
      <c r="S317" s="266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66"/>
      <c r="M318" s="266"/>
      <c r="N318" s="266"/>
      <c r="O318" s="266"/>
      <c r="P318" s="266"/>
      <c r="Q318" s="266"/>
      <c r="R318" s="266"/>
      <c r="S318" s="266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66"/>
      <c r="M319" s="266"/>
      <c r="N319" s="266"/>
      <c r="O319" s="266"/>
      <c r="P319" s="266"/>
      <c r="Q319" s="266"/>
      <c r="R319" s="266"/>
      <c r="S319" s="266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66"/>
      <c r="M320" s="266"/>
      <c r="N320" s="266"/>
      <c r="O320" s="266"/>
      <c r="P320" s="266"/>
      <c r="Q320" s="266"/>
      <c r="R320" s="266"/>
      <c r="S320" s="266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66"/>
      <c r="M321" s="266"/>
      <c r="N321" s="266"/>
      <c r="O321" s="266"/>
      <c r="P321" s="266"/>
      <c r="Q321" s="266"/>
      <c r="R321" s="266"/>
      <c r="S321" s="266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66"/>
      <c r="M322" s="266"/>
      <c r="N322" s="266"/>
      <c r="O322" s="266"/>
      <c r="P322" s="266"/>
      <c r="Q322" s="266"/>
      <c r="R322" s="266"/>
      <c r="S322" s="266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66"/>
      <c r="M323" s="266"/>
      <c r="N323" s="266"/>
      <c r="O323" s="266"/>
      <c r="P323" s="266"/>
      <c r="Q323" s="266"/>
      <c r="R323" s="266"/>
      <c r="S323" s="266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66"/>
      <c r="M324" s="266"/>
      <c r="N324" s="266"/>
      <c r="O324" s="266"/>
      <c r="P324" s="266"/>
      <c r="Q324" s="266"/>
      <c r="R324" s="266"/>
      <c r="S324" s="266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66"/>
      <c r="M325" s="266"/>
      <c r="N325" s="266"/>
      <c r="O325" s="266"/>
      <c r="P325" s="266"/>
      <c r="Q325" s="266"/>
      <c r="R325" s="266"/>
      <c r="S325" s="266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66"/>
      <c r="M326" s="266"/>
      <c r="N326" s="266"/>
      <c r="O326" s="266"/>
      <c r="P326" s="266"/>
      <c r="Q326" s="266"/>
      <c r="R326" s="266"/>
      <c r="S326" s="266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66"/>
      <c r="M327" s="266"/>
      <c r="N327" s="266"/>
      <c r="O327" s="266"/>
      <c r="P327" s="266"/>
      <c r="Q327" s="266"/>
      <c r="R327" s="266"/>
      <c r="S327" s="266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66"/>
      <c r="M328" s="266"/>
      <c r="N328" s="266"/>
      <c r="O328" s="266"/>
      <c r="P328" s="266"/>
      <c r="Q328" s="266"/>
      <c r="R328" s="266"/>
      <c r="S328" s="266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66"/>
      <c r="M329" s="266"/>
      <c r="N329" s="266"/>
      <c r="O329" s="266"/>
      <c r="P329" s="266"/>
      <c r="Q329" s="266"/>
      <c r="R329" s="266"/>
      <c r="S329" s="266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66"/>
      <c r="M330" s="266"/>
      <c r="N330" s="266"/>
      <c r="O330" s="266"/>
      <c r="P330" s="266"/>
      <c r="Q330" s="266"/>
      <c r="R330" s="266"/>
      <c r="S330" s="266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66"/>
      <c r="M331" s="266"/>
      <c r="N331" s="266"/>
      <c r="O331" s="266"/>
      <c r="P331" s="266"/>
      <c r="Q331" s="266"/>
      <c r="R331" s="266"/>
      <c r="S331" s="266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66"/>
      <c r="M332" s="266"/>
      <c r="N332" s="266"/>
      <c r="O332" s="266"/>
      <c r="P332" s="266"/>
      <c r="Q332" s="266"/>
      <c r="R332" s="266"/>
      <c r="S332" s="266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66"/>
      <c r="M333" s="266"/>
      <c r="N333" s="266"/>
      <c r="O333" s="266"/>
      <c r="P333" s="266"/>
      <c r="Q333" s="266"/>
      <c r="R333" s="266"/>
      <c r="S333" s="266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66"/>
      <c r="M334" s="266"/>
      <c r="N334" s="266"/>
      <c r="O334" s="266"/>
      <c r="P334" s="266"/>
      <c r="Q334" s="266"/>
      <c r="R334" s="266"/>
      <c r="S334" s="266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66"/>
      <c r="M335" s="266"/>
      <c r="N335" s="266"/>
      <c r="O335" s="266"/>
      <c r="P335" s="266"/>
      <c r="Q335" s="266"/>
      <c r="R335" s="266"/>
      <c r="S335" s="266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66"/>
      <c r="M336" s="266"/>
      <c r="N336" s="266"/>
      <c r="O336" s="266"/>
      <c r="P336" s="266"/>
      <c r="Q336" s="266"/>
      <c r="R336" s="266"/>
      <c r="S336" s="266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66"/>
      <c r="M337" s="266"/>
      <c r="N337" s="266"/>
      <c r="O337" s="266"/>
      <c r="P337" s="266"/>
      <c r="Q337" s="266"/>
      <c r="R337" s="266"/>
      <c r="S337" s="266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66"/>
      <c r="M338" s="266"/>
      <c r="N338" s="266"/>
      <c r="O338" s="266"/>
      <c r="P338" s="266"/>
      <c r="Q338" s="266"/>
      <c r="R338" s="266"/>
      <c r="S338" s="266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66"/>
      <c r="M339" s="266"/>
      <c r="N339" s="266"/>
      <c r="O339" s="266"/>
      <c r="P339" s="266"/>
      <c r="Q339" s="266"/>
      <c r="R339" s="266"/>
      <c r="S339" s="266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66"/>
      <c r="M340" s="266"/>
      <c r="N340" s="266"/>
      <c r="O340" s="266"/>
      <c r="P340" s="266"/>
      <c r="Q340" s="266"/>
      <c r="R340" s="266"/>
      <c r="S340" s="266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66"/>
      <c r="M341" s="266"/>
      <c r="N341" s="266"/>
      <c r="O341" s="266"/>
      <c r="P341" s="266"/>
      <c r="Q341" s="266"/>
      <c r="R341" s="266"/>
      <c r="S341" s="266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66"/>
      <c r="M342" s="266"/>
      <c r="N342" s="266"/>
      <c r="O342" s="266"/>
      <c r="P342" s="266"/>
      <c r="Q342" s="266"/>
      <c r="R342" s="266"/>
      <c r="S342" s="266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66"/>
      <c r="M343" s="266"/>
      <c r="N343" s="266"/>
      <c r="O343" s="266"/>
      <c r="P343" s="266"/>
      <c r="Q343" s="266"/>
      <c r="R343" s="266"/>
      <c r="S343" s="266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66"/>
      <c r="M344" s="266"/>
      <c r="N344" s="266"/>
      <c r="O344" s="266"/>
      <c r="P344" s="266"/>
      <c r="Q344" s="266"/>
      <c r="R344" s="266"/>
      <c r="S344" s="266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66"/>
      <c r="M345" s="266"/>
      <c r="N345" s="266"/>
      <c r="O345" s="266"/>
      <c r="P345" s="266"/>
      <c r="Q345" s="266"/>
      <c r="R345" s="266"/>
      <c r="S345" s="266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66"/>
      <c r="M346" s="266"/>
      <c r="N346" s="266"/>
      <c r="O346" s="266"/>
      <c r="P346" s="266"/>
      <c r="Q346" s="266"/>
      <c r="R346" s="266"/>
      <c r="S346" s="266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66"/>
      <c r="M347" s="266"/>
      <c r="N347" s="266"/>
      <c r="O347" s="266"/>
      <c r="P347" s="266"/>
      <c r="Q347" s="266"/>
      <c r="R347" s="266"/>
      <c r="S347" s="266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66"/>
      <c r="M348" s="266"/>
      <c r="N348" s="266"/>
      <c r="O348" s="266"/>
      <c r="P348" s="266"/>
      <c r="Q348" s="266"/>
      <c r="R348" s="266"/>
      <c r="S348" s="266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66"/>
      <c r="M349" s="266"/>
      <c r="N349" s="266"/>
      <c r="O349" s="266"/>
      <c r="P349" s="266"/>
      <c r="Q349" s="266"/>
      <c r="R349" s="266"/>
      <c r="S349" s="266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66"/>
      <c r="M350" s="266"/>
      <c r="N350" s="266"/>
      <c r="O350" s="266"/>
      <c r="P350" s="266"/>
      <c r="Q350" s="266"/>
      <c r="R350" s="266"/>
      <c r="S350" s="266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66"/>
      <c r="M351" s="266"/>
      <c r="N351" s="266"/>
      <c r="O351" s="266"/>
      <c r="P351" s="266"/>
      <c r="Q351" s="266"/>
      <c r="R351" s="266"/>
      <c r="S351" s="266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66"/>
      <c r="M352" s="266"/>
      <c r="N352" s="266"/>
      <c r="O352" s="266"/>
      <c r="P352" s="266"/>
      <c r="Q352" s="266"/>
      <c r="R352" s="266"/>
      <c r="S352" s="266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66"/>
      <c r="M353" s="266"/>
      <c r="N353" s="266"/>
      <c r="O353" s="266"/>
      <c r="P353" s="266"/>
      <c r="Q353" s="266"/>
      <c r="R353" s="266"/>
      <c r="S353" s="266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66"/>
      <c r="M354" s="266"/>
      <c r="N354" s="266"/>
      <c r="O354" s="266"/>
      <c r="P354" s="266"/>
      <c r="Q354" s="266"/>
      <c r="R354" s="266"/>
      <c r="S354" s="266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66"/>
      <c r="M355" s="266"/>
      <c r="N355" s="266"/>
      <c r="O355" s="266"/>
      <c r="P355" s="266"/>
      <c r="Q355" s="266"/>
      <c r="R355" s="266"/>
      <c r="S355" s="266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66"/>
      <c r="M356" s="266"/>
      <c r="N356" s="266"/>
      <c r="O356" s="266"/>
      <c r="P356" s="266"/>
      <c r="Q356" s="266"/>
      <c r="R356" s="266"/>
      <c r="S356" s="266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66"/>
      <c r="M357" s="266"/>
      <c r="N357" s="266"/>
      <c r="O357" s="266"/>
      <c r="P357" s="266"/>
      <c r="Q357" s="266"/>
      <c r="R357" s="266"/>
      <c r="S357" s="266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66"/>
      <c r="M358" s="266"/>
      <c r="N358" s="266"/>
      <c r="O358" s="266"/>
      <c r="P358" s="266"/>
      <c r="Q358" s="266"/>
      <c r="R358" s="266"/>
      <c r="S358" s="266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66"/>
      <c r="M359" s="266"/>
      <c r="N359" s="266"/>
      <c r="O359" s="266"/>
      <c r="P359" s="266"/>
      <c r="Q359" s="266"/>
      <c r="R359" s="266"/>
      <c r="S359" s="266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66"/>
      <c r="M360" s="266"/>
      <c r="N360" s="266"/>
      <c r="O360" s="266"/>
      <c r="P360" s="266"/>
      <c r="Q360" s="266"/>
      <c r="R360" s="266"/>
      <c r="S360" s="266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66"/>
      <c r="M361" s="266"/>
      <c r="N361" s="266"/>
      <c r="O361" s="266"/>
      <c r="P361" s="266"/>
      <c r="Q361" s="266"/>
      <c r="R361" s="266"/>
      <c r="S361" s="266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66"/>
      <c r="M362" s="266"/>
      <c r="N362" s="266"/>
      <c r="O362" s="266"/>
      <c r="P362" s="266"/>
      <c r="Q362" s="266"/>
      <c r="R362" s="266"/>
      <c r="S362" s="266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66"/>
      <c r="M363" s="266"/>
      <c r="N363" s="266"/>
      <c r="O363" s="266"/>
      <c r="P363" s="266"/>
      <c r="Q363" s="266"/>
      <c r="R363" s="266"/>
      <c r="S363" s="266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66"/>
      <c r="M364" s="266"/>
      <c r="N364" s="266"/>
      <c r="O364" s="266"/>
      <c r="P364" s="266"/>
      <c r="Q364" s="266"/>
      <c r="R364" s="266"/>
      <c r="S364" s="266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66"/>
      <c r="M365" s="266"/>
      <c r="N365" s="266"/>
      <c r="O365" s="266"/>
      <c r="P365" s="266"/>
      <c r="Q365" s="266"/>
      <c r="R365" s="266"/>
      <c r="S365" s="266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66"/>
      <c r="M366" s="266"/>
      <c r="N366" s="266"/>
      <c r="O366" s="266"/>
      <c r="P366" s="266"/>
      <c r="Q366" s="266"/>
      <c r="R366" s="266"/>
      <c r="S366" s="266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66"/>
      <c r="M367" s="266"/>
      <c r="N367" s="266"/>
      <c r="O367" s="266"/>
      <c r="P367" s="266"/>
      <c r="Q367" s="266"/>
      <c r="R367" s="266"/>
      <c r="S367" s="266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66"/>
      <c r="M368" s="266"/>
      <c r="N368" s="266"/>
      <c r="O368" s="266"/>
      <c r="P368" s="266"/>
      <c r="Q368" s="266"/>
      <c r="R368" s="266"/>
      <c r="S368" s="266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66"/>
      <c r="M369" s="266"/>
      <c r="N369" s="266"/>
      <c r="O369" s="266"/>
      <c r="P369" s="266"/>
      <c r="Q369" s="266"/>
      <c r="R369" s="266"/>
      <c r="S369" s="266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66"/>
      <c r="M370" s="266"/>
      <c r="N370" s="266"/>
      <c r="O370" s="266"/>
      <c r="P370" s="266"/>
      <c r="Q370" s="266"/>
      <c r="R370" s="266"/>
      <c r="S370" s="266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66"/>
      <c r="M371" s="266"/>
      <c r="N371" s="266"/>
      <c r="O371" s="266"/>
      <c r="P371" s="266"/>
      <c r="Q371" s="266"/>
      <c r="R371" s="266"/>
      <c r="S371" s="266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66"/>
      <c r="M372" s="266"/>
      <c r="N372" s="266"/>
      <c r="O372" s="266"/>
      <c r="P372" s="266"/>
      <c r="Q372" s="266"/>
      <c r="R372" s="266"/>
      <c r="S372" s="266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66"/>
      <c r="M373" s="266"/>
      <c r="N373" s="266"/>
      <c r="O373" s="266"/>
      <c r="P373" s="266"/>
      <c r="Q373" s="266"/>
      <c r="R373" s="266"/>
      <c r="S373" s="266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66"/>
      <c r="M374" s="266"/>
      <c r="N374" s="266"/>
      <c r="O374" s="266"/>
      <c r="P374" s="266"/>
      <c r="Q374" s="266"/>
      <c r="R374" s="266"/>
      <c r="S374" s="266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66"/>
      <c r="M375" s="266"/>
      <c r="N375" s="266"/>
      <c r="O375" s="266"/>
      <c r="P375" s="266"/>
      <c r="Q375" s="266"/>
      <c r="R375" s="266"/>
      <c r="S375" s="266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66"/>
      <c r="M376" s="266"/>
      <c r="N376" s="266"/>
      <c r="O376" s="266"/>
      <c r="P376" s="266"/>
      <c r="Q376" s="266"/>
      <c r="R376" s="266"/>
      <c r="S376" s="266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66"/>
      <c r="M377" s="266"/>
      <c r="N377" s="266"/>
      <c r="O377" s="266"/>
      <c r="P377" s="266"/>
      <c r="Q377" s="266"/>
      <c r="R377" s="266"/>
      <c r="S377" s="266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66"/>
      <c r="M378" s="266"/>
      <c r="N378" s="266"/>
      <c r="O378" s="266"/>
      <c r="P378" s="266"/>
      <c r="Q378" s="266"/>
      <c r="R378" s="266"/>
      <c r="S378" s="266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66"/>
      <c r="M379" s="266"/>
      <c r="N379" s="266"/>
      <c r="O379" s="266"/>
      <c r="P379" s="266"/>
      <c r="Q379" s="266"/>
      <c r="R379" s="266"/>
      <c r="S379" s="266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66"/>
      <c r="M380" s="266"/>
      <c r="N380" s="266"/>
      <c r="O380" s="266"/>
      <c r="P380" s="266"/>
      <c r="Q380" s="266"/>
      <c r="R380" s="266"/>
      <c r="S380" s="266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66"/>
      <c r="M381" s="266"/>
      <c r="N381" s="266"/>
      <c r="O381" s="266"/>
      <c r="P381" s="266"/>
      <c r="Q381" s="266"/>
      <c r="R381" s="266"/>
      <c r="S381" s="266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66"/>
      <c r="M382" s="266"/>
      <c r="N382" s="266"/>
      <c r="O382" s="266"/>
      <c r="P382" s="266"/>
      <c r="Q382" s="266"/>
      <c r="R382" s="266"/>
      <c r="S382" s="266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66"/>
      <c r="M383" s="266"/>
      <c r="N383" s="266"/>
      <c r="O383" s="266"/>
      <c r="P383" s="266"/>
      <c r="Q383" s="266"/>
      <c r="R383" s="266"/>
      <c r="S383" s="266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66"/>
      <c r="M384" s="266"/>
      <c r="N384" s="266"/>
      <c r="O384" s="266"/>
      <c r="P384" s="266"/>
      <c r="Q384" s="266"/>
      <c r="R384" s="266"/>
      <c r="S384" s="266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66"/>
      <c r="M385" s="266"/>
      <c r="N385" s="266"/>
      <c r="O385" s="266"/>
      <c r="P385" s="266"/>
      <c r="Q385" s="266"/>
      <c r="R385" s="266"/>
      <c r="S385" s="266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66"/>
      <c r="M386" s="266"/>
      <c r="N386" s="266"/>
      <c r="O386" s="266"/>
      <c r="P386" s="266"/>
      <c r="Q386" s="266"/>
      <c r="R386" s="266"/>
      <c r="S386" s="266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66"/>
      <c r="M387" s="266"/>
      <c r="N387" s="266"/>
      <c r="O387" s="266"/>
      <c r="P387" s="266"/>
      <c r="Q387" s="266"/>
      <c r="R387" s="266"/>
      <c r="S387" s="266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66"/>
      <c r="M388" s="266"/>
      <c r="N388" s="266"/>
      <c r="O388" s="266"/>
      <c r="P388" s="266"/>
      <c r="Q388" s="266"/>
      <c r="R388" s="266"/>
      <c r="S388" s="266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66"/>
      <c r="M389" s="266"/>
      <c r="N389" s="266"/>
      <c r="O389" s="266"/>
      <c r="P389" s="266"/>
      <c r="Q389" s="266"/>
      <c r="R389" s="266"/>
      <c r="S389" s="266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66"/>
      <c r="M390" s="266"/>
      <c r="N390" s="266"/>
      <c r="O390" s="266"/>
      <c r="P390" s="266"/>
      <c r="Q390" s="266"/>
      <c r="R390" s="266"/>
      <c r="S390" s="266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66"/>
      <c r="M391" s="266"/>
      <c r="N391" s="266"/>
      <c r="O391" s="266"/>
      <c r="P391" s="266"/>
      <c r="Q391" s="266"/>
      <c r="R391" s="266"/>
      <c r="S391" s="266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66"/>
      <c r="M392" s="266"/>
      <c r="N392" s="266"/>
      <c r="O392" s="266"/>
      <c r="P392" s="266"/>
      <c r="Q392" s="266"/>
      <c r="R392" s="266"/>
      <c r="S392" s="266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66"/>
      <c r="M393" s="266"/>
      <c r="N393" s="266"/>
      <c r="O393" s="266"/>
      <c r="P393" s="266"/>
      <c r="Q393" s="266"/>
      <c r="R393" s="266"/>
      <c r="S393" s="266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66"/>
      <c r="M394" s="266"/>
      <c r="N394" s="266"/>
      <c r="O394" s="266"/>
      <c r="P394" s="266"/>
      <c r="Q394" s="266"/>
      <c r="R394" s="266"/>
      <c r="S394" s="266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66"/>
      <c r="M395" s="266"/>
      <c r="N395" s="266"/>
      <c r="O395" s="266"/>
      <c r="P395" s="266"/>
      <c r="Q395" s="266"/>
      <c r="R395" s="266"/>
      <c r="S395" s="266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66"/>
      <c r="M396" s="266"/>
      <c r="N396" s="266"/>
      <c r="O396" s="266"/>
      <c r="P396" s="266"/>
      <c r="Q396" s="266"/>
      <c r="R396" s="266"/>
      <c r="S396" s="266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66"/>
      <c r="M397" s="266"/>
      <c r="N397" s="266"/>
      <c r="O397" s="266"/>
      <c r="P397" s="266"/>
      <c r="Q397" s="266"/>
      <c r="R397" s="266"/>
      <c r="S397" s="266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66"/>
      <c r="M398" s="266"/>
      <c r="N398" s="266"/>
      <c r="O398" s="266"/>
      <c r="P398" s="266"/>
      <c r="Q398" s="266"/>
      <c r="R398" s="266"/>
      <c r="S398" s="266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66"/>
      <c r="M399" s="266"/>
      <c r="N399" s="266"/>
      <c r="O399" s="266"/>
      <c r="P399" s="266"/>
      <c r="Q399" s="266"/>
      <c r="R399" s="266"/>
      <c r="S399" s="266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66"/>
      <c r="M400" s="266"/>
      <c r="N400" s="266"/>
      <c r="O400" s="266"/>
      <c r="P400" s="266"/>
      <c r="Q400" s="266"/>
      <c r="R400" s="266"/>
      <c r="S400" s="266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66"/>
      <c r="M401" s="266"/>
      <c r="N401" s="266"/>
      <c r="O401" s="266"/>
      <c r="P401" s="266"/>
      <c r="Q401" s="266"/>
      <c r="R401" s="266"/>
      <c r="S401" s="266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66"/>
      <c r="M402" s="266"/>
      <c r="N402" s="266"/>
      <c r="O402" s="266"/>
      <c r="P402" s="266"/>
      <c r="Q402" s="266"/>
      <c r="R402" s="266"/>
      <c r="S402" s="266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66"/>
      <c r="M403" s="266"/>
      <c r="N403" s="266"/>
      <c r="O403" s="266"/>
      <c r="P403" s="266"/>
      <c r="Q403" s="266"/>
      <c r="R403" s="266"/>
      <c r="S403" s="266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66"/>
      <c r="M404" s="266"/>
      <c r="N404" s="266"/>
      <c r="O404" s="266"/>
      <c r="P404" s="266"/>
      <c r="Q404" s="266"/>
      <c r="R404" s="266"/>
      <c r="S404" s="266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66"/>
      <c r="M405" s="266"/>
      <c r="N405" s="266"/>
      <c r="O405" s="266"/>
      <c r="P405" s="266"/>
      <c r="Q405" s="266"/>
      <c r="R405" s="266"/>
      <c r="S405" s="266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66"/>
      <c r="M406" s="266"/>
      <c r="N406" s="266"/>
      <c r="O406" s="266"/>
      <c r="P406" s="266"/>
      <c r="Q406" s="266"/>
      <c r="R406" s="266"/>
      <c r="S406" s="266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66"/>
      <c r="M407" s="266"/>
      <c r="N407" s="266"/>
      <c r="O407" s="266"/>
      <c r="P407" s="266"/>
      <c r="Q407" s="266"/>
      <c r="R407" s="266"/>
      <c r="S407" s="266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66"/>
      <c r="M408" s="266"/>
      <c r="N408" s="266"/>
      <c r="O408" s="266"/>
      <c r="P408" s="266"/>
      <c r="Q408" s="266"/>
      <c r="R408" s="266"/>
      <c r="S408" s="266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66"/>
      <c r="M409" s="266"/>
      <c r="N409" s="266"/>
      <c r="O409" s="266"/>
      <c r="P409" s="266"/>
      <c r="Q409" s="266"/>
      <c r="R409" s="266"/>
      <c r="S409" s="266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66"/>
      <c r="M410" s="266"/>
      <c r="N410" s="266"/>
      <c r="O410" s="266"/>
      <c r="P410" s="266"/>
      <c r="Q410" s="266"/>
      <c r="R410" s="266"/>
      <c r="S410" s="266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66"/>
      <c r="M411" s="266"/>
      <c r="N411" s="266"/>
      <c r="O411" s="266"/>
      <c r="P411" s="266"/>
      <c r="Q411" s="266"/>
      <c r="R411" s="266"/>
      <c r="S411" s="266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66"/>
      <c r="M412" s="266"/>
      <c r="N412" s="266"/>
      <c r="O412" s="266"/>
      <c r="P412" s="266"/>
      <c r="Q412" s="266"/>
      <c r="R412" s="266"/>
      <c r="S412" s="266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66"/>
      <c r="M413" s="266"/>
      <c r="N413" s="266"/>
      <c r="O413" s="266"/>
      <c r="P413" s="266"/>
      <c r="Q413" s="266"/>
      <c r="R413" s="266"/>
      <c r="S413" s="266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66"/>
      <c r="M414" s="266"/>
      <c r="N414" s="266"/>
      <c r="O414" s="266"/>
      <c r="P414" s="266"/>
      <c r="Q414" s="266"/>
      <c r="R414" s="266"/>
      <c r="S414" s="266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66"/>
      <c r="M415" s="266"/>
      <c r="N415" s="266"/>
      <c r="O415" s="266"/>
      <c r="P415" s="266"/>
      <c r="Q415" s="266"/>
      <c r="R415" s="266"/>
      <c r="S415" s="266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66"/>
      <c r="M416" s="266"/>
      <c r="N416" s="266"/>
      <c r="O416" s="266"/>
      <c r="P416" s="266"/>
      <c r="Q416" s="266"/>
      <c r="R416" s="266"/>
      <c r="S416" s="266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66"/>
      <c r="M417" s="266"/>
      <c r="N417" s="266"/>
      <c r="O417" s="266"/>
      <c r="P417" s="266"/>
      <c r="Q417" s="266"/>
      <c r="R417" s="266"/>
      <c r="S417" s="266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66"/>
      <c r="M418" s="266"/>
      <c r="N418" s="266"/>
      <c r="O418" s="266"/>
      <c r="P418" s="266"/>
      <c r="Q418" s="266"/>
      <c r="R418" s="266"/>
      <c r="S418" s="266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66"/>
      <c r="M419" s="266"/>
      <c r="N419" s="266"/>
      <c r="O419" s="266"/>
      <c r="P419" s="266"/>
      <c r="Q419" s="266"/>
      <c r="R419" s="266"/>
      <c r="S419" s="266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66"/>
      <c r="M420" s="266"/>
      <c r="N420" s="266"/>
      <c r="O420" s="266"/>
      <c r="P420" s="266"/>
      <c r="Q420" s="266"/>
      <c r="R420" s="266"/>
      <c r="S420" s="266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66"/>
      <c r="M421" s="266"/>
      <c r="N421" s="266"/>
      <c r="O421" s="266"/>
      <c r="P421" s="266"/>
      <c r="Q421" s="266"/>
      <c r="R421" s="266"/>
      <c r="S421" s="266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66"/>
      <c r="M422" s="266"/>
      <c r="N422" s="266"/>
      <c r="O422" s="266"/>
      <c r="P422" s="266"/>
      <c r="Q422" s="266"/>
      <c r="R422" s="266"/>
      <c r="S422" s="266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66"/>
      <c r="M423" s="266"/>
      <c r="N423" s="266"/>
      <c r="O423" s="266"/>
      <c r="P423" s="266"/>
      <c r="Q423" s="266"/>
      <c r="R423" s="266"/>
      <c r="S423" s="266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66"/>
      <c r="M424" s="266"/>
      <c r="N424" s="266"/>
      <c r="O424" s="266"/>
      <c r="P424" s="266"/>
      <c r="Q424" s="266"/>
      <c r="R424" s="266"/>
      <c r="S424" s="266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66"/>
      <c r="M425" s="266"/>
      <c r="N425" s="266"/>
      <c r="O425" s="266"/>
      <c r="P425" s="266"/>
      <c r="Q425" s="266"/>
      <c r="R425" s="266"/>
      <c r="S425" s="266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66"/>
      <c r="M426" s="266"/>
      <c r="N426" s="266"/>
      <c r="O426" s="266"/>
      <c r="P426" s="266"/>
      <c r="Q426" s="266"/>
      <c r="R426" s="266"/>
      <c r="S426" s="266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66"/>
      <c r="M427" s="266"/>
      <c r="N427" s="266"/>
      <c r="O427" s="266"/>
      <c r="P427" s="266"/>
      <c r="Q427" s="266"/>
      <c r="R427" s="266"/>
      <c r="S427" s="266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66"/>
      <c r="M428" s="266"/>
      <c r="N428" s="266"/>
      <c r="O428" s="266"/>
      <c r="P428" s="266"/>
      <c r="Q428" s="266"/>
      <c r="R428" s="266"/>
      <c r="S428" s="266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66"/>
      <c r="M429" s="266"/>
      <c r="N429" s="266"/>
      <c r="O429" s="266"/>
      <c r="P429" s="266"/>
      <c r="Q429" s="266"/>
      <c r="R429" s="266"/>
      <c r="S429" s="266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66"/>
      <c r="M430" s="266"/>
      <c r="N430" s="266"/>
      <c r="O430" s="266"/>
      <c r="P430" s="266"/>
      <c r="Q430" s="266"/>
      <c r="R430" s="266"/>
      <c r="S430" s="266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66"/>
      <c r="M431" s="266"/>
      <c r="N431" s="266"/>
      <c r="O431" s="266"/>
      <c r="P431" s="266"/>
      <c r="Q431" s="266"/>
      <c r="R431" s="266"/>
      <c r="S431" s="266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66"/>
      <c r="M432" s="266"/>
      <c r="N432" s="266"/>
      <c r="O432" s="266"/>
      <c r="P432" s="266"/>
      <c r="Q432" s="266"/>
      <c r="R432" s="266"/>
      <c r="S432" s="266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66"/>
      <c r="M433" s="266"/>
      <c r="N433" s="266"/>
      <c r="O433" s="266"/>
      <c r="P433" s="266"/>
      <c r="Q433" s="266"/>
      <c r="R433" s="266"/>
      <c r="S433" s="266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66"/>
      <c r="M434" s="266"/>
      <c r="N434" s="266"/>
      <c r="O434" s="266"/>
      <c r="P434" s="266"/>
      <c r="Q434" s="266"/>
      <c r="R434" s="266"/>
      <c r="S434" s="266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66"/>
      <c r="M435" s="266"/>
      <c r="N435" s="266"/>
      <c r="O435" s="266"/>
      <c r="P435" s="266"/>
      <c r="Q435" s="266"/>
      <c r="R435" s="266"/>
      <c r="S435" s="266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66"/>
      <c r="M436" s="266"/>
      <c r="N436" s="266"/>
      <c r="O436" s="266"/>
      <c r="P436" s="266"/>
      <c r="Q436" s="266"/>
      <c r="R436" s="266"/>
      <c r="S436" s="266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66"/>
      <c r="M437" s="266"/>
      <c r="N437" s="266"/>
      <c r="O437" s="266"/>
      <c r="P437" s="266"/>
      <c r="Q437" s="266"/>
      <c r="R437" s="266"/>
      <c r="S437" s="266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66"/>
      <c r="M438" s="266"/>
      <c r="N438" s="266"/>
      <c r="O438" s="266"/>
      <c r="P438" s="266"/>
      <c r="Q438" s="266"/>
      <c r="R438" s="266"/>
      <c r="S438" s="266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66"/>
      <c r="M439" s="266"/>
      <c r="N439" s="266"/>
      <c r="O439" s="266"/>
      <c r="P439" s="266"/>
      <c r="Q439" s="266"/>
      <c r="R439" s="266"/>
      <c r="S439" s="266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66"/>
      <c r="M440" s="266"/>
      <c r="N440" s="266"/>
      <c r="O440" s="266"/>
      <c r="P440" s="266"/>
      <c r="Q440" s="266"/>
      <c r="R440" s="266"/>
      <c r="S440" s="266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66"/>
      <c r="M441" s="266"/>
      <c r="N441" s="266"/>
      <c r="O441" s="266"/>
      <c r="P441" s="266"/>
      <c r="Q441" s="266"/>
      <c r="R441" s="266"/>
      <c r="S441" s="266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66"/>
      <c r="M442" s="266"/>
      <c r="N442" s="266"/>
      <c r="O442" s="266"/>
      <c r="P442" s="266"/>
      <c r="Q442" s="266"/>
      <c r="R442" s="266"/>
      <c r="S442" s="266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66"/>
      <c r="M443" s="266"/>
      <c r="N443" s="266"/>
      <c r="O443" s="266"/>
      <c r="P443" s="266"/>
      <c r="Q443" s="266"/>
      <c r="R443" s="266"/>
      <c r="S443" s="266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66"/>
      <c r="M444" s="266"/>
      <c r="N444" s="266"/>
      <c r="O444" s="266"/>
      <c r="P444" s="266"/>
      <c r="Q444" s="266"/>
      <c r="R444" s="266"/>
      <c r="S444" s="266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66"/>
      <c r="M445" s="266"/>
      <c r="N445" s="266"/>
      <c r="O445" s="266"/>
      <c r="P445" s="266"/>
      <c r="Q445" s="266"/>
      <c r="R445" s="266"/>
      <c r="S445" s="266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66"/>
      <c r="M446" s="266"/>
      <c r="N446" s="266"/>
      <c r="O446" s="266"/>
      <c r="P446" s="266"/>
      <c r="Q446" s="266"/>
      <c r="R446" s="266"/>
      <c r="S446" s="266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66"/>
      <c r="M447" s="266"/>
      <c r="N447" s="266"/>
      <c r="O447" s="266"/>
      <c r="P447" s="266"/>
      <c r="Q447" s="266"/>
      <c r="R447" s="266"/>
      <c r="S447" s="266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66"/>
      <c r="M448" s="266"/>
      <c r="N448" s="266"/>
      <c r="O448" s="266"/>
      <c r="P448" s="266"/>
      <c r="Q448" s="266"/>
      <c r="R448" s="266"/>
      <c r="S448" s="266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66"/>
      <c r="M449" s="266"/>
      <c r="N449" s="266"/>
      <c r="O449" s="266"/>
      <c r="P449" s="266"/>
      <c r="Q449" s="266"/>
      <c r="R449" s="266"/>
      <c r="S449" s="266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66"/>
      <c r="M450" s="266"/>
      <c r="N450" s="266"/>
      <c r="O450" s="266"/>
      <c r="P450" s="266"/>
      <c r="Q450" s="266"/>
      <c r="R450" s="266"/>
      <c r="S450" s="266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66"/>
      <c r="M451" s="266"/>
      <c r="N451" s="266"/>
      <c r="O451" s="266"/>
      <c r="P451" s="266"/>
      <c r="Q451" s="266"/>
      <c r="R451" s="266"/>
      <c r="S451" s="266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66"/>
      <c r="M452" s="266"/>
      <c r="N452" s="266"/>
      <c r="O452" s="266"/>
      <c r="P452" s="266"/>
      <c r="Q452" s="266"/>
      <c r="R452" s="266"/>
      <c r="S452" s="266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66"/>
      <c r="M453" s="266"/>
      <c r="N453" s="266"/>
      <c r="O453" s="266"/>
      <c r="P453" s="266"/>
      <c r="Q453" s="266"/>
      <c r="R453" s="266"/>
      <c r="S453" s="266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66"/>
      <c r="M454" s="266"/>
      <c r="N454" s="266"/>
      <c r="O454" s="266"/>
      <c r="P454" s="266"/>
      <c r="Q454" s="266"/>
      <c r="R454" s="266"/>
      <c r="S454" s="266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66"/>
      <c r="M455" s="266"/>
      <c r="N455" s="266"/>
      <c r="O455" s="266"/>
      <c r="P455" s="266"/>
      <c r="Q455" s="266"/>
      <c r="R455" s="266"/>
      <c r="S455" s="266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66"/>
      <c r="M456" s="266"/>
      <c r="N456" s="266"/>
      <c r="O456" s="266"/>
      <c r="P456" s="266"/>
      <c r="Q456" s="266"/>
      <c r="R456" s="266"/>
      <c r="S456" s="266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66"/>
      <c r="M457" s="266"/>
      <c r="N457" s="266"/>
      <c r="O457" s="266"/>
      <c r="P457" s="266"/>
      <c r="Q457" s="266"/>
      <c r="R457" s="266"/>
      <c r="S457" s="266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66"/>
      <c r="M458" s="266"/>
      <c r="N458" s="266"/>
      <c r="O458" s="266"/>
      <c r="P458" s="266"/>
      <c r="Q458" s="266"/>
      <c r="R458" s="266"/>
      <c r="S458" s="266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66"/>
      <c r="M459" s="266"/>
      <c r="N459" s="266"/>
      <c r="O459" s="266"/>
      <c r="P459" s="266"/>
      <c r="Q459" s="266"/>
      <c r="R459" s="266"/>
      <c r="S459" s="266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66"/>
      <c r="M460" s="266"/>
      <c r="N460" s="266"/>
      <c r="O460" s="266"/>
      <c r="P460" s="266"/>
      <c r="Q460" s="266"/>
      <c r="R460" s="266"/>
      <c r="S460" s="266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66"/>
      <c r="M461" s="266"/>
      <c r="N461" s="266"/>
      <c r="O461" s="266"/>
      <c r="P461" s="266"/>
      <c r="Q461" s="266"/>
      <c r="R461" s="266"/>
      <c r="S461" s="266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66"/>
      <c r="M462" s="266"/>
      <c r="N462" s="266"/>
      <c r="O462" s="266"/>
      <c r="P462" s="266"/>
      <c r="Q462" s="266"/>
      <c r="R462" s="266"/>
      <c r="S462" s="266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66"/>
      <c r="M463" s="266"/>
      <c r="N463" s="266"/>
      <c r="O463" s="266"/>
      <c r="P463" s="266"/>
      <c r="Q463" s="266"/>
      <c r="R463" s="266"/>
      <c r="S463" s="266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66"/>
      <c r="M464" s="266"/>
      <c r="N464" s="266"/>
      <c r="O464" s="266"/>
      <c r="P464" s="266"/>
      <c r="Q464" s="266"/>
      <c r="R464" s="266"/>
      <c r="S464" s="266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66"/>
      <c r="M465" s="266"/>
      <c r="N465" s="266"/>
      <c r="O465" s="266"/>
      <c r="P465" s="266"/>
      <c r="Q465" s="266"/>
      <c r="R465" s="266"/>
      <c r="S465" s="266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66"/>
      <c r="M466" s="266"/>
      <c r="N466" s="266"/>
      <c r="O466" s="266"/>
      <c r="P466" s="266"/>
      <c r="Q466" s="266"/>
      <c r="R466" s="266"/>
      <c r="S466" s="266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66"/>
      <c r="M467" s="266"/>
      <c r="N467" s="266"/>
      <c r="O467" s="266"/>
      <c r="P467" s="266"/>
      <c r="Q467" s="266"/>
      <c r="R467" s="266"/>
      <c r="S467" s="266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66"/>
      <c r="M468" s="266"/>
      <c r="N468" s="266"/>
      <c r="O468" s="266"/>
      <c r="P468" s="266"/>
      <c r="Q468" s="266"/>
      <c r="R468" s="266"/>
      <c r="S468" s="266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66"/>
      <c r="M469" s="266"/>
      <c r="N469" s="266"/>
      <c r="O469" s="266"/>
      <c r="P469" s="266"/>
      <c r="Q469" s="266"/>
      <c r="R469" s="266"/>
      <c r="S469" s="266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66"/>
      <c r="M470" s="266"/>
      <c r="N470" s="266"/>
      <c r="O470" s="266"/>
      <c r="P470" s="266"/>
      <c r="Q470" s="266"/>
      <c r="R470" s="266"/>
      <c r="S470" s="266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66"/>
      <c r="M471" s="266"/>
      <c r="N471" s="266"/>
      <c r="O471" s="266"/>
      <c r="P471" s="266"/>
      <c r="Q471" s="266"/>
      <c r="R471" s="266"/>
      <c r="S471" s="266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66"/>
      <c r="M472" s="266"/>
      <c r="N472" s="266"/>
      <c r="O472" s="266"/>
      <c r="P472" s="266"/>
      <c r="Q472" s="266"/>
      <c r="R472" s="266"/>
      <c r="S472" s="266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66"/>
      <c r="M473" s="266"/>
      <c r="N473" s="266"/>
      <c r="O473" s="266"/>
      <c r="P473" s="266"/>
      <c r="Q473" s="266"/>
      <c r="R473" s="266"/>
      <c r="S473" s="266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66"/>
      <c r="M474" s="266"/>
      <c r="N474" s="266"/>
      <c r="O474" s="266"/>
      <c r="P474" s="266"/>
      <c r="Q474" s="266"/>
      <c r="R474" s="266"/>
      <c r="S474" s="266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66"/>
      <c r="M475" s="266"/>
      <c r="N475" s="266"/>
      <c r="O475" s="266"/>
      <c r="P475" s="266"/>
      <c r="Q475" s="266"/>
      <c r="R475" s="266"/>
      <c r="S475" s="266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66"/>
      <c r="M476" s="266"/>
      <c r="N476" s="266"/>
      <c r="O476" s="266"/>
      <c r="P476" s="266"/>
      <c r="Q476" s="266"/>
      <c r="R476" s="266"/>
      <c r="S476" s="266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66"/>
      <c r="M477" s="266"/>
      <c r="N477" s="266"/>
      <c r="O477" s="266"/>
      <c r="P477" s="266"/>
      <c r="Q477" s="266"/>
      <c r="R477" s="266"/>
      <c r="S477" s="266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66"/>
      <c r="M478" s="266"/>
      <c r="N478" s="266"/>
      <c r="O478" s="266"/>
      <c r="P478" s="266"/>
      <c r="Q478" s="266"/>
      <c r="R478" s="266"/>
      <c r="S478" s="266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66"/>
      <c r="M479" s="266"/>
      <c r="N479" s="266"/>
      <c r="O479" s="266"/>
      <c r="P479" s="266"/>
      <c r="Q479" s="266"/>
      <c r="R479" s="266"/>
      <c r="S479" s="266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66"/>
      <c r="M480" s="266"/>
      <c r="N480" s="266"/>
      <c r="O480" s="266"/>
      <c r="P480" s="266"/>
      <c r="Q480" s="266"/>
      <c r="R480" s="266"/>
      <c r="S480" s="266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66"/>
      <c r="M481" s="266"/>
      <c r="N481" s="266"/>
      <c r="O481" s="266"/>
      <c r="P481" s="266"/>
      <c r="Q481" s="266"/>
      <c r="R481" s="266"/>
      <c r="S481" s="266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66"/>
      <c r="M482" s="266"/>
      <c r="N482" s="266"/>
      <c r="O482" s="266"/>
      <c r="P482" s="266"/>
      <c r="Q482" s="266"/>
      <c r="R482" s="266"/>
      <c r="S482" s="266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66"/>
      <c r="M483" s="266"/>
      <c r="N483" s="266"/>
      <c r="O483" s="266"/>
      <c r="P483" s="266"/>
      <c r="Q483" s="266"/>
      <c r="R483" s="266"/>
      <c r="S483" s="266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66"/>
      <c r="M484" s="266"/>
      <c r="N484" s="266"/>
      <c r="O484" s="266"/>
      <c r="P484" s="266"/>
      <c r="Q484" s="266"/>
      <c r="R484" s="266"/>
      <c r="S484" s="266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66"/>
      <c r="M485" s="266"/>
      <c r="N485" s="266"/>
      <c r="O485" s="266"/>
      <c r="P485" s="266"/>
      <c r="Q485" s="266"/>
      <c r="R485" s="266"/>
      <c r="S485" s="266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66"/>
      <c r="M486" s="266"/>
      <c r="N486" s="266"/>
      <c r="O486" s="266"/>
      <c r="P486" s="266"/>
      <c r="Q486" s="266"/>
      <c r="R486" s="266"/>
      <c r="S486" s="266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66"/>
      <c r="M487" s="266"/>
      <c r="N487" s="266"/>
      <c r="O487" s="266"/>
      <c r="P487" s="266"/>
      <c r="Q487" s="266"/>
      <c r="R487" s="266"/>
      <c r="S487" s="266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66"/>
      <c r="M488" s="266"/>
      <c r="N488" s="266"/>
      <c r="O488" s="266"/>
      <c r="P488" s="266"/>
      <c r="Q488" s="266"/>
      <c r="R488" s="266"/>
      <c r="S488" s="266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66"/>
      <c r="M489" s="266"/>
      <c r="N489" s="266"/>
      <c r="O489" s="266"/>
      <c r="P489" s="266"/>
      <c r="Q489" s="266"/>
      <c r="R489" s="266"/>
      <c r="S489" s="266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66"/>
      <c r="M490" s="266"/>
      <c r="N490" s="266"/>
      <c r="O490" s="266"/>
      <c r="P490" s="266"/>
      <c r="Q490" s="266"/>
      <c r="R490" s="266"/>
      <c r="S490" s="266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66"/>
      <c r="M491" s="266"/>
      <c r="N491" s="266"/>
      <c r="O491" s="266"/>
      <c r="P491" s="266"/>
      <c r="Q491" s="266"/>
      <c r="R491" s="266"/>
      <c r="S491" s="266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66"/>
      <c r="M492" s="266"/>
      <c r="N492" s="266"/>
      <c r="O492" s="266"/>
      <c r="P492" s="266"/>
      <c r="Q492" s="266"/>
      <c r="R492" s="266"/>
      <c r="S492" s="266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66"/>
      <c r="M493" s="266"/>
      <c r="N493" s="266"/>
      <c r="O493" s="266"/>
      <c r="P493" s="266"/>
      <c r="Q493" s="266"/>
      <c r="R493" s="266"/>
      <c r="S493" s="266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66"/>
      <c r="M494" s="266"/>
      <c r="N494" s="266"/>
      <c r="O494" s="266"/>
      <c r="P494" s="266"/>
      <c r="Q494" s="266"/>
      <c r="R494" s="266"/>
      <c r="S494" s="266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66"/>
      <c r="M495" s="266"/>
      <c r="N495" s="266"/>
      <c r="O495" s="266"/>
      <c r="P495" s="266"/>
      <c r="Q495" s="266"/>
      <c r="R495" s="266"/>
      <c r="S495" s="266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66"/>
      <c r="M496" s="266"/>
      <c r="N496" s="266"/>
      <c r="O496" s="266"/>
      <c r="P496" s="266"/>
      <c r="Q496" s="266"/>
      <c r="R496" s="266"/>
      <c r="S496" s="266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66"/>
      <c r="M497" s="266"/>
      <c r="N497" s="266"/>
      <c r="O497" s="266"/>
      <c r="P497" s="266"/>
      <c r="Q497" s="266"/>
      <c r="R497" s="266"/>
      <c r="S497" s="266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66"/>
      <c r="M498" s="266"/>
      <c r="N498" s="266"/>
      <c r="O498" s="266"/>
      <c r="P498" s="266"/>
      <c r="Q498" s="266"/>
      <c r="R498" s="266"/>
      <c r="S498" s="266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66"/>
      <c r="M499" s="266"/>
      <c r="N499" s="266"/>
      <c r="O499" s="266"/>
      <c r="P499" s="266"/>
      <c r="Q499" s="266"/>
      <c r="R499" s="266"/>
      <c r="S499" s="266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66"/>
      <c r="M500" s="266"/>
      <c r="N500" s="266"/>
      <c r="O500" s="266"/>
      <c r="P500" s="266"/>
      <c r="Q500" s="266"/>
      <c r="R500" s="266"/>
      <c r="S500" s="266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66"/>
      <c r="M501" s="266"/>
      <c r="N501" s="266"/>
      <c r="O501" s="266"/>
      <c r="P501" s="266"/>
      <c r="Q501" s="266"/>
      <c r="R501" s="266"/>
      <c r="S501" s="266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66"/>
      <c r="M502" s="266"/>
      <c r="N502" s="266"/>
      <c r="O502" s="266"/>
      <c r="P502" s="266"/>
      <c r="Q502" s="266"/>
      <c r="R502" s="266"/>
      <c r="S502" s="266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66"/>
      <c r="M503" s="266"/>
      <c r="N503" s="266"/>
      <c r="O503" s="266"/>
      <c r="P503" s="266"/>
      <c r="Q503" s="266"/>
      <c r="R503" s="266"/>
      <c r="S503" s="266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66"/>
      <c r="M504" s="266"/>
      <c r="N504" s="266"/>
      <c r="O504" s="266"/>
      <c r="P504" s="266"/>
      <c r="Q504" s="266"/>
      <c r="R504" s="266"/>
      <c r="S504" s="266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66"/>
      <c r="M505" s="266"/>
      <c r="N505" s="266"/>
      <c r="O505" s="266"/>
      <c r="P505" s="266"/>
      <c r="Q505" s="266"/>
      <c r="R505" s="266"/>
      <c r="S505" s="266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66"/>
      <c r="M506" s="266"/>
      <c r="N506" s="266"/>
      <c r="O506" s="266"/>
      <c r="P506" s="266"/>
      <c r="Q506" s="266"/>
      <c r="R506" s="266"/>
      <c r="S506" s="266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66"/>
      <c r="M507" s="266"/>
      <c r="N507" s="266"/>
      <c r="O507" s="266"/>
      <c r="P507" s="266"/>
      <c r="Q507" s="266"/>
      <c r="R507" s="266"/>
      <c r="S507" s="266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66"/>
      <c r="M508" s="266"/>
      <c r="N508" s="266"/>
      <c r="O508" s="266"/>
      <c r="P508" s="266"/>
      <c r="Q508" s="266"/>
      <c r="R508" s="266"/>
      <c r="S508" s="266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66"/>
      <c r="M509" s="266"/>
      <c r="N509" s="266"/>
      <c r="O509" s="266"/>
      <c r="P509" s="266"/>
      <c r="Q509" s="266"/>
      <c r="R509" s="266"/>
      <c r="S509" s="266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66"/>
      <c r="M510" s="266"/>
      <c r="N510" s="266"/>
      <c r="O510" s="266"/>
      <c r="P510" s="266"/>
      <c r="Q510" s="266"/>
      <c r="R510" s="266"/>
      <c r="S510" s="266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66"/>
      <c r="M511" s="266"/>
      <c r="N511" s="266"/>
      <c r="O511" s="266"/>
      <c r="P511" s="266"/>
      <c r="Q511" s="266"/>
      <c r="R511" s="266"/>
      <c r="S511" s="266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66"/>
      <c r="M512" s="266"/>
      <c r="N512" s="266"/>
      <c r="O512" s="266"/>
      <c r="P512" s="266"/>
      <c r="Q512" s="266"/>
      <c r="R512" s="266"/>
      <c r="S512" s="266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66"/>
      <c r="M513" s="266"/>
      <c r="N513" s="266"/>
      <c r="O513" s="266"/>
      <c r="P513" s="266"/>
      <c r="Q513" s="266"/>
      <c r="R513" s="266"/>
      <c r="S513" s="266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66"/>
      <c r="M514" s="266"/>
      <c r="N514" s="266"/>
      <c r="O514" s="266"/>
      <c r="P514" s="266"/>
      <c r="Q514" s="266"/>
      <c r="R514" s="266"/>
      <c r="S514" s="266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66"/>
      <c r="M515" s="266"/>
      <c r="N515" s="266"/>
      <c r="O515" s="266"/>
      <c r="P515" s="266"/>
      <c r="Q515" s="266"/>
      <c r="R515" s="266"/>
      <c r="S515" s="266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66"/>
      <c r="M516" s="266"/>
      <c r="N516" s="266"/>
      <c r="O516" s="266"/>
      <c r="P516" s="266"/>
      <c r="Q516" s="266"/>
      <c r="R516" s="266"/>
      <c r="S516" s="266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66"/>
      <c r="M517" s="266"/>
      <c r="N517" s="266"/>
      <c r="O517" s="266"/>
      <c r="P517" s="266"/>
      <c r="Q517" s="266"/>
      <c r="R517" s="266"/>
      <c r="S517" s="266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66"/>
      <c r="M518" s="266"/>
      <c r="N518" s="266"/>
      <c r="O518" s="266"/>
      <c r="P518" s="266"/>
      <c r="Q518" s="266"/>
      <c r="R518" s="266"/>
      <c r="S518" s="266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66"/>
      <c r="M519" s="266"/>
      <c r="N519" s="266"/>
      <c r="O519" s="266"/>
      <c r="P519" s="266"/>
      <c r="Q519" s="266"/>
      <c r="R519" s="266"/>
      <c r="S519" s="266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66"/>
      <c r="M520" s="266"/>
      <c r="N520" s="266"/>
      <c r="O520" s="266"/>
      <c r="P520" s="266"/>
      <c r="Q520" s="266"/>
      <c r="R520" s="266"/>
      <c r="S520" s="266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66"/>
      <c r="M521" s="266"/>
      <c r="N521" s="266"/>
      <c r="O521" s="266"/>
      <c r="P521" s="266"/>
      <c r="Q521" s="266"/>
      <c r="R521" s="266"/>
      <c r="S521" s="266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66"/>
      <c r="M522" s="266"/>
      <c r="N522" s="266"/>
      <c r="O522" s="266"/>
      <c r="P522" s="266"/>
      <c r="Q522" s="266"/>
      <c r="R522" s="266"/>
      <c r="S522" s="266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66"/>
      <c r="M523" s="266"/>
      <c r="N523" s="266"/>
      <c r="O523" s="266"/>
      <c r="P523" s="266"/>
      <c r="Q523" s="266"/>
      <c r="R523" s="266"/>
      <c r="S523" s="266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66"/>
      <c r="M524" s="266"/>
      <c r="N524" s="266"/>
      <c r="O524" s="266"/>
      <c r="P524" s="266"/>
      <c r="Q524" s="266"/>
      <c r="R524" s="266"/>
      <c r="S524" s="266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66"/>
      <c r="M525" s="266"/>
      <c r="N525" s="266"/>
      <c r="O525" s="266"/>
      <c r="P525" s="266"/>
      <c r="Q525" s="266"/>
      <c r="R525" s="266"/>
      <c r="S525" s="266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66"/>
      <c r="M526" s="266"/>
      <c r="N526" s="266"/>
      <c r="O526" s="266"/>
      <c r="P526" s="266"/>
      <c r="Q526" s="266"/>
      <c r="R526" s="266"/>
      <c r="S526" s="266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66"/>
      <c r="M527" s="266"/>
      <c r="N527" s="266"/>
      <c r="O527" s="266"/>
      <c r="P527" s="266"/>
      <c r="Q527" s="266"/>
      <c r="R527" s="266"/>
      <c r="S527" s="266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66"/>
      <c r="M528" s="266"/>
      <c r="N528" s="266"/>
      <c r="O528" s="266"/>
      <c r="P528" s="266"/>
      <c r="Q528" s="266"/>
      <c r="R528" s="266"/>
      <c r="S528" s="266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66"/>
      <c r="M529" s="266"/>
      <c r="N529" s="266"/>
      <c r="O529" s="266"/>
      <c r="P529" s="266"/>
      <c r="Q529" s="266"/>
      <c r="R529" s="266"/>
      <c r="S529" s="266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66"/>
      <c r="M530" s="266"/>
      <c r="N530" s="266"/>
      <c r="O530" s="266"/>
      <c r="P530" s="266"/>
      <c r="Q530" s="266"/>
      <c r="R530" s="266"/>
      <c r="S530" s="266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66"/>
      <c r="M531" s="266"/>
      <c r="N531" s="266"/>
      <c r="O531" s="266"/>
      <c r="P531" s="266"/>
      <c r="Q531" s="266"/>
      <c r="R531" s="266"/>
      <c r="S531" s="266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66"/>
      <c r="M532" s="266"/>
      <c r="N532" s="266"/>
      <c r="O532" s="266"/>
      <c r="P532" s="266"/>
      <c r="Q532" s="266"/>
      <c r="R532" s="266"/>
      <c r="S532" s="266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66"/>
      <c r="M533" s="266"/>
      <c r="N533" s="266"/>
      <c r="O533" s="266"/>
      <c r="P533" s="266"/>
      <c r="Q533" s="266"/>
      <c r="R533" s="266"/>
      <c r="S533" s="266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66"/>
      <c r="M534" s="266"/>
      <c r="N534" s="266"/>
      <c r="O534" s="266"/>
      <c r="P534" s="266"/>
      <c r="Q534" s="266"/>
      <c r="R534" s="266"/>
      <c r="S534" s="266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66"/>
      <c r="M535" s="266"/>
      <c r="N535" s="266"/>
      <c r="O535" s="266"/>
      <c r="P535" s="266"/>
      <c r="Q535" s="266"/>
      <c r="R535" s="266"/>
      <c r="S535" s="266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66"/>
      <c r="M536" s="266"/>
      <c r="N536" s="266"/>
      <c r="O536" s="266"/>
      <c r="P536" s="266"/>
      <c r="Q536" s="266"/>
      <c r="R536" s="266"/>
      <c r="S536" s="266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66"/>
      <c r="M537" s="266"/>
      <c r="N537" s="266"/>
      <c r="O537" s="266"/>
      <c r="P537" s="266"/>
      <c r="Q537" s="266"/>
      <c r="R537" s="266"/>
      <c r="S537" s="266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66"/>
      <c r="M538" s="266"/>
      <c r="N538" s="266"/>
      <c r="O538" s="266"/>
      <c r="P538" s="266"/>
      <c r="Q538" s="266"/>
      <c r="R538" s="266"/>
      <c r="S538" s="266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66"/>
      <c r="M539" s="266"/>
      <c r="N539" s="266"/>
      <c r="O539" s="266"/>
      <c r="P539" s="266"/>
      <c r="Q539" s="266"/>
      <c r="R539" s="266"/>
      <c r="S539" s="266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66"/>
      <c r="M540" s="266"/>
      <c r="N540" s="266"/>
      <c r="O540" s="266"/>
      <c r="P540" s="266"/>
      <c r="Q540" s="266"/>
      <c r="R540" s="266"/>
      <c r="S540" s="266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66"/>
      <c r="M541" s="266"/>
      <c r="N541" s="266"/>
      <c r="O541" s="266"/>
      <c r="P541" s="266"/>
      <c r="Q541" s="266"/>
      <c r="R541" s="266"/>
      <c r="S541" s="266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66"/>
      <c r="M542" s="266"/>
      <c r="N542" s="266"/>
      <c r="O542" s="266"/>
      <c r="P542" s="266"/>
      <c r="Q542" s="266"/>
      <c r="R542" s="266"/>
      <c r="S542" s="266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66"/>
      <c r="M543" s="266"/>
      <c r="N543" s="266"/>
      <c r="O543" s="266"/>
      <c r="P543" s="266"/>
      <c r="Q543" s="266"/>
      <c r="R543" s="266"/>
      <c r="S543" s="266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66"/>
      <c r="M544" s="266"/>
      <c r="N544" s="266"/>
      <c r="O544" s="266"/>
      <c r="P544" s="266"/>
      <c r="Q544" s="266"/>
      <c r="R544" s="266"/>
      <c r="S544" s="266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66"/>
      <c r="M545" s="266"/>
      <c r="N545" s="266"/>
      <c r="O545" s="266"/>
      <c r="P545" s="266"/>
      <c r="Q545" s="266"/>
      <c r="R545" s="266"/>
      <c r="S545" s="266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66"/>
      <c r="M546" s="266"/>
      <c r="N546" s="266"/>
      <c r="O546" s="266"/>
      <c r="P546" s="266"/>
      <c r="Q546" s="266"/>
      <c r="R546" s="266"/>
      <c r="S546" s="266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66"/>
      <c r="M547" s="266"/>
      <c r="N547" s="266"/>
      <c r="O547" s="266"/>
      <c r="P547" s="266"/>
      <c r="Q547" s="266"/>
      <c r="R547" s="266"/>
      <c r="S547" s="266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66"/>
      <c r="M548" s="266"/>
      <c r="N548" s="266"/>
      <c r="O548" s="266"/>
      <c r="P548" s="266"/>
      <c r="Q548" s="266"/>
      <c r="R548" s="266"/>
      <c r="S548" s="266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66"/>
      <c r="M549" s="266"/>
      <c r="N549" s="266"/>
      <c r="O549" s="266"/>
      <c r="P549" s="266"/>
      <c r="Q549" s="266"/>
      <c r="R549" s="266"/>
      <c r="S549" s="266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66"/>
      <c r="M550" s="266"/>
      <c r="N550" s="266"/>
      <c r="O550" s="266"/>
      <c r="P550" s="266"/>
      <c r="Q550" s="266"/>
      <c r="R550" s="266"/>
      <c r="S550" s="266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66"/>
      <c r="M551" s="266"/>
      <c r="N551" s="266"/>
      <c r="O551" s="266"/>
      <c r="P551" s="266"/>
      <c r="Q551" s="266"/>
      <c r="R551" s="266"/>
      <c r="S551" s="266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66"/>
      <c r="M552" s="266"/>
      <c r="N552" s="266"/>
      <c r="O552" s="266"/>
      <c r="P552" s="266"/>
      <c r="Q552" s="266"/>
      <c r="R552" s="266"/>
      <c r="S552" s="266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66"/>
      <c r="M553" s="266"/>
      <c r="N553" s="266"/>
      <c r="O553" s="266"/>
      <c r="P553" s="266"/>
      <c r="Q553" s="266"/>
      <c r="R553" s="266"/>
      <c r="S553" s="266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66"/>
      <c r="M554" s="266"/>
      <c r="N554" s="266"/>
      <c r="O554" s="266"/>
      <c r="P554" s="266"/>
      <c r="Q554" s="266"/>
      <c r="R554" s="266"/>
      <c r="S554" s="266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66"/>
      <c r="M555" s="266"/>
      <c r="N555" s="266"/>
      <c r="O555" s="266"/>
      <c r="P555" s="266"/>
      <c r="Q555" s="266"/>
      <c r="R555" s="266"/>
      <c r="S555" s="266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66"/>
      <c r="M556" s="266"/>
      <c r="N556" s="266"/>
      <c r="O556" s="266"/>
      <c r="P556" s="266"/>
      <c r="Q556" s="266"/>
      <c r="R556" s="266"/>
      <c r="S556" s="266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66"/>
      <c r="M557" s="266"/>
      <c r="N557" s="266"/>
      <c r="O557" s="266"/>
      <c r="P557" s="266"/>
      <c r="Q557" s="266"/>
      <c r="R557" s="266"/>
      <c r="S557" s="266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66"/>
      <c r="M558" s="266"/>
      <c r="N558" s="266"/>
      <c r="O558" s="266"/>
      <c r="P558" s="266"/>
      <c r="Q558" s="266"/>
      <c r="R558" s="266"/>
      <c r="S558" s="266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66"/>
      <c r="M559" s="266"/>
      <c r="N559" s="266"/>
      <c r="O559" s="266"/>
      <c r="P559" s="266"/>
      <c r="Q559" s="266"/>
      <c r="R559" s="266"/>
      <c r="S559" s="266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66"/>
      <c r="M560" s="266"/>
      <c r="N560" s="266"/>
      <c r="O560" s="266"/>
      <c r="P560" s="266"/>
      <c r="Q560" s="266"/>
      <c r="R560" s="266"/>
      <c r="S560" s="266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66"/>
      <c r="M561" s="266"/>
      <c r="N561" s="266"/>
      <c r="O561" s="266"/>
      <c r="P561" s="266"/>
      <c r="Q561" s="266"/>
      <c r="R561" s="266"/>
      <c r="S561" s="266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66"/>
      <c r="M562" s="266"/>
      <c r="N562" s="266"/>
      <c r="O562" s="266"/>
      <c r="P562" s="266"/>
      <c r="Q562" s="266"/>
      <c r="R562" s="266"/>
      <c r="S562" s="266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66"/>
      <c r="M563" s="266"/>
      <c r="N563" s="266"/>
      <c r="O563" s="266"/>
      <c r="P563" s="266"/>
      <c r="Q563" s="266"/>
      <c r="R563" s="266"/>
      <c r="S563" s="266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66"/>
      <c r="M564" s="266"/>
      <c r="N564" s="266"/>
      <c r="O564" s="266"/>
      <c r="P564" s="266"/>
      <c r="Q564" s="266"/>
      <c r="R564" s="266"/>
      <c r="S564" s="266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66"/>
      <c r="M565" s="266"/>
      <c r="N565" s="266"/>
      <c r="O565" s="266"/>
      <c r="P565" s="266"/>
      <c r="Q565" s="266"/>
      <c r="R565" s="266"/>
      <c r="S565" s="266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66"/>
      <c r="M566" s="266"/>
      <c r="N566" s="266"/>
      <c r="O566" s="266"/>
      <c r="P566" s="266"/>
      <c r="Q566" s="266"/>
      <c r="R566" s="266"/>
      <c r="S566" s="266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66"/>
      <c r="M567" s="266"/>
      <c r="N567" s="266"/>
      <c r="O567" s="266"/>
      <c r="P567" s="266"/>
      <c r="Q567" s="266"/>
      <c r="R567" s="266"/>
      <c r="S567" s="266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66"/>
      <c r="M568" s="266"/>
      <c r="N568" s="266"/>
      <c r="O568" s="266"/>
      <c r="P568" s="266"/>
      <c r="Q568" s="266"/>
      <c r="R568" s="266"/>
      <c r="S568" s="266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66"/>
      <c r="M569" s="266"/>
      <c r="N569" s="266"/>
      <c r="O569" s="266"/>
      <c r="P569" s="266"/>
      <c r="Q569" s="266"/>
      <c r="R569" s="266"/>
      <c r="S569" s="266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66"/>
      <c r="M570" s="266"/>
      <c r="N570" s="266"/>
      <c r="O570" s="266"/>
      <c r="P570" s="266"/>
      <c r="Q570" s="266"/>
      <c r="R570" s="266"/>
      <c r="S570" s="266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66"/>
      <c r="M571" s="266"/>
      <c r="N571" s="266"/>
      <c r="O571" s="266"/>
      <c r="P571" s="266"/>
      <c r="Q571" s="266"/>
      <c r="R571" s="266"/>
      <c r="S571" s="266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66"/>
      <c r="M572" s="266"/>
      <c r="N572" s="266"/>
      <c r="O572" s="266"/>
      <c r="P572" s="266"/>
      <c r="Q572" s="266"/>
      <c r="R572" s="266"/>
      <c r="S572" s="266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66"/>
      <c r="M573" s="266"/>
      <c r="N573" s="266"/>
      <c r="O573" s="266"/>
      <c r="P573" s="266"/>
      <c r="Q573" s="266"/>
      <c r="R573" s="266"/>
      <c r="S573" s="266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66"/>
      <c r="M574" s="266"/>
      <c r="N574" s="266"/>
      <c r="O574" s="266"/>
      <c r="P574" s="266"/>
      <c r="Q574" s="266"/>
      <c r="R574" s="266"/>
      <c r="S574" s="266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66"/>
      <c r="M575" s="266"/>
      <c r="N575" s="266"/>
      <c r="O575" s="266"/>
      <c r="P575" s="266"/>
      <c r="Q575" s="266"/>
      <c r="R575" s="266"/>
      <c r="S575" s="266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66"/>
      <c r="M576" s="266"/>
      <c r="N576" s="266"/>
      <c r="O576" s="266"/>
      <c r="P576" s="266"/>
      <c r="Q576" s="266"/>
      <c r="R576" s="266"/>
      <c r="S576" s="266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66"/>
      <c r="M577" s="266"/>
      <c r="N577" s="266"/>
      <c r="O577" s="266"/>
      <c r="P577" s="266"/>
      <c r="Q577" s="266"/>
      <c r="R577" s="266"/>
      <c r="S577" s="266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66"/>
      <c r="M578" s="266"/>
      <c r="N578" s="266"/>
      <c r="O578" s="266"/>
      <c r="P578" s="266"/>
      <c r="Q578" s="266"/>
      <c r="R578" s="266"/>
      <c r="S578" s="266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66"/>
      <c r="M579" s="266"/>
      <c r="N579" s="266"/>
      <c r="O579" s="266"/>
      <c r="P579" s="266"/>
      <c r="Q579" s="266"/>
      <c r="R579" s="266"/>
      <c r="S579" s="266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66"/>
      <c r="M580" s="266"/>
      <c r="N580" s="266"/>
      <c r="O580" s="266"/>
      <c r="P580" s="266"/>
      <c r="Q580" s="266"/>
      <c r="R580" s="266"/>
      <c r="S580" s="266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66"/>
      <c r="M581" s="266"/>
      <c r="N581" s="266"/>
      <c r="O581" s="266"/>
      <c r="P581" s="266"/>
      <c r="Q581" s="266"/>
      <c r="R581" s="266"/>
      <c r="S581" s="266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66"/>
      <c r="M582" s="266"/>
      <c r="N582" s="266"/>
      <c r="O582" s="266"/>
      <c r="P582" s="266"/>
      <c r="Q582" s="266"/>
      <c r="R582" s="266"/>
      <c r="S582" s="266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66"/>
      <c r="M583" s="266"/>
      <c r="N583" s="266"/>
      <c r="O583" s="266"/>
      <c r="P583" s="266"/>
      <c r="Q583" s="266"/>
      <c r="R583" s="266"/>
      <c r="S583" s="266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66"/>
      <c r="M584" s="266"/>
      <c r="N584" s="266"/>
      <c r="O584" s="266"/>
      <c r="P584" s="266"/>
      <c r="Q584" s="266"/>
      <c r="R584" s="266"/>
      <c r="S584" s="266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66"/>
      <c r="M585" s="266"/>
      <c r="N585" s="266"/>
      <c r="O585" s="266"/>
      <c r="P585" s="266"/>
      <c r="Q585" s="266"/>
      <c r="R585" s="266"/>
      <c r="S585" s="266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66"/>
      <c r="M586" s="266"/>
      <c r="N586" s="266"/>
      <c r="O586" s="266"/>
      <c r="P586" s="266"/>
      <c r="Q586" s="266"/>
      <c r="R586" s="266"/>
      <c r="S586" s="266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66"/>
      <c r="M587" s="266"/>
      <c r="N587" s="266"/>
      <c r="O587" s="266"/>
      <c r="P587" s="266"/>
      <c r="Q587" s="266"/>
      <c r="R587" s="266"/>
      <c r="S587" s="266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66"/>
      <c r="M588" s="266"/>
      <c r="N588" s="266"/>
      <c r="O588" s="266"/>
      <c r="P588" s="266"/>
      <c r="Q588" s="266"/>
      <c r="R588" s="266"/>
      <c r="S588" s="266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66"/>
      <c r="M589" s="266"/>
      <c r="N589" s="266"/>
      <c r="O589" s="266"/>
      <c r="P589" s="266"/>
      <c r="Q589" s="266"/>
      <c r="R589" s="266"/>
      <c r="S589" s="266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66"/>
      <c r="M590" s="266"/>
      <c r="N590" s="266"/>
      <c r="O590" s="266"/>
      <c r="P590" s="266"/>
      <c r="Q590" s="266"/>
      <c r="R590" s="266"/>
      <c r="S590" s="266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66"/>
      <c r="M591" s="266"/>
      <c r="N591" s="266"/>
      <c r="O591" s="266"/>
      <c r="P591" s="266"/>
      <c r="Q591" s="266"/>
      <c r="R591" s="266"/>
      <c r="S591" s="266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66"/>
      <c r="M592" s="266"/>
      <c r="N592" s="266"/>
      <c r="O592" s="266"/>
      <c r="P592" s="266"/>
      <c r="Q592" s="266"/>
      <c r="R592" s="266"/>
      <c r="S592" s="266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66"/>
      <c r="M593" s="266"/>
      <c r="N593" s="266"/>
      <c r="O593" s="266"/>
      <c r="P593" s="266"/>
      <c r="Q593" s="266"/>
      <c r="R593" s="266"/>
      <c r="S593" s="266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66"/>
      <c r="M594" s="266"/>
      <c r="N594" s="266"/>
      <c r="O594" s="266"/>
      <c r="P594" s="266"/>
      <c r="Q594" s="266"/>
      <c r="R594" s="266"/>
      <c r="S594" s="266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66"/>
      <c r="M595" s="266"/>
      <c r="N595" s="266"/>
      <c r="O595" s="266"/>
      <c r="P595" s="266"/>
      <c r="Q595" s="266"/>
      <c r="R595" s="266"/>
      <c r="S595" s="266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66"/>
      <c r="M596" s="266"/>
      <c r="N596" s="266"/>
      <c r="O596" s="266"/>
      <c r="P596" s="266"/>
      <c r="Q596" s="266"/>
      <c r="R596" s="266"/>
      <c r="S596" s="266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66"/>
      <c r="M597" s="266"/>
      <c r="N597" s="266"/>
      <c r="O597" s="266"/>
      <c r="P597" s="266"/>
      <c r="Q597" s="266"/>
      <c r="R597" s="266"/>
      <c r="S597" s="266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66"/>
      <c r="M598" s="266"/>
      <c r="N598" s="266"/>
      <c r="O598" s="266"/>
      <c r="P598" s="266"/>
      <c r="Q598" s="266"/>
      <c r="R598" s="266"/>
      <c r="S598" s="266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66"/>
      <c r="M599" s="266"/>
      <c r="N599" s="266"/>
      <c r="O599" s="266"/>
      <c r="P599" s="266"/>
      <c r="Q599" s="266"/>
      <c r="R599" s="266"/>
      <c r="S599" s="266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66"/>
      <c r="M600" s="266"/>
      <c r="N600" s="266"/>
      <c r="O600" s="266"/>
      <c r="P600" s="266"/>
      <c r="Q600" s="266"/>
      <c r="R600" s="266"/>
      <c r="S600" s="266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66"/>
      <c r="M601" s="266"/>
      <c r="N601" s="266"/>
      <c r="O601" s="266"/>
      <c r="P601" s="266"/>
      <c r="Q601" s="266"/>
      <c r="R601" s="266"/>
      <c r="S601" s="266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66"/>
      <c r="M602" s="266"/>
      <c r="N602" s="266"/>
      <c r="O602" s="266"/>
      <c r="P602" s="266"/>
      <c r="Q602" s="266"/>
      <c r="R602" s="266"/>
      <c r="S602" s="266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66"/>
      <c r="M603" s="266"/>
      <c r="N603" s="266"/>
      <c r="O603" s="266"/>
      <c r="P603" s="266"/>
      <c r="Q603" s="266"/>
      <c r="R603" s="266"/>
      <c r="S603" s="266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66"/>
      <c r="M604" s="266"/>
      <c r="N604" s="266"/>
      <c r="O604" s="266"/>
      <c r="P604" s="266"/>
      <c r="Q604" s="266"/>
      <c r="R604" s="266"/>
      <c r="S604" s="266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66"/>
      <c r="M605" s="266"/>
      <c r="N605" s="266"/>
      <c r="O605" s="266"/>
      <c r="P605" s="266"/>
      <c r="Q605" s="266"/>
      <c r="R605" s="266"/>
      <c r="S605" s="266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66"/>
      <c r="M606" s="266"/>
      <c r="N606" s="266"/>
      <c r="O606" s="266"/>
      <c r="P606" s="266"/>
      <c r="Q606" s="266"/>
      <c r="R606" s="266"/>
      <c r="S606" s="266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66"/>
      <c r="M607" s="266"/>
      <c r="N607" s="266"/>
      <c r="O607" s="266"/>
      <c r="P607" s="266"/>
      <c r="Q607" s="266"/>
      <c r="R607" s="266"/>
      <c r="S607" s="266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66"/>
      <c r="M608" s="266"/>
      <c r="N608" s="266"/>
      <c r="O608" s="266"/>
      <c r="P608" s="266"/>
      <c r="Q608" s="266"/>
      <c r="R608" s="266"/>
      <c r="S608" s="266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66"/>
      <c r="M609" s="266"/>
      <c r="N609" s="266"/>
      <c r="O609" s="266"/>
      <c r="P609" s="266"/>
      <c r="Q609" s="266"/>
      <c r="R609" s="266"/>
      <c r="S609" s="266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66"/>
      <c r="M610" s="266"/>
      <c r="N610" s="266"/>
      <c r="O610" s="266"/>
      <c r="P610" s="266"/>
      <c r="Q610" s="266"/>
      <c r="R610" s="266"/>
      <c r="S610" s="266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66"/>
      <c r="M611" s="266"/>
      <c r="N611" s="266"/>
      <c r="O611" s="266"/>
      <c r="P611" s="266"/>
      <c r="Q611" s="266"/>
      <c r="R611" s="266"/>
      <c r="S611" s="266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66"/>
      <c r="M612" s="266"/>
      <c r="N612" s="266"/>
      <c r="O612" s="266"/>
      <c r="P612" s="266"/>
      <c r="Q612" s="266"/>
      <c r="R612" s="266"/>
      <c r="S612" s="266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66"/>
      <c r="M613" s="266"/>
      <c r="N613" s="266"/>
      <c r="O613" s="266"/>
      <c r="P613" s="266"/>
      <c r="Q613" s="266"/>
      <c r="R613" s="266"/>
      <c r="S613" s="266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66"/>
      <c r="M614" s="266"/>
      <c r="N614" s="266"/>
      <c r="O614" s="266"/>
      <c r="P614" s="266"/>
      <c r="Q614" s="266"/>
      <c r="R614" s="266"/>
      <c r="S614" s="266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66"/>
      <c r="M615" s="266"/>
      <c r="N615" s="266"/>
      <c r="O615" s="266"/>
      <c r="P615" s="266"/>
      <c r="Q615" s="266"/>
      <c r="R615" s="266"/>
      <c r="S615" s="266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66"/>
      <c r="M616" s="266"/>
      <c r="N616" s="266"/>
      <c r="O616" s="266"/>
      <c r="P616" s="266"/>
      <c r="Q616" s="266"/>
      <c r="R616" s="266"/>
      <c r="S616" s="266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66"/>
      <c r="M617" s="266"/>
      <c r="N617" s="266"/>
      <c r="O617" s="266"/>
      <c r="P617" s="266"/>
      <c r="Q617" s="266"/>
      <c r="R617" s="266"/>
      <c r="S617" s="266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66"/>
      <c r="M618" s="266"/>
      <c r="N618" s="266"/>
      <c r="O618" s="266"/>
      <c r="P618" s="266"/>
      <c r="Q618" s="266"/>
      <c r="R618" s="266"/>
      <c r="S618" s="266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66"/>
      <c r="M619" s="266"/>
      <c r="N619" s="266"/>
      <c r="O619" s="266"/>
      <c r="P619" s="266"/>
      <c r="Q619" s="266"/>
      <c r="R619" s="266"/>
      <c r="S619" s="266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66"/>
      <c r="M620" s="266"/>
      <c r="N620" s="266"/>
      <c r="O620" s="266"/>
      <c r="P620" s="266"/>
      <c r="Q620" s="266"/>
      <c r="R620" s="266"/>
      <c r="S620" s="266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66"/>
      <c r="M621" s="266"/>
      <c r="N621" s="266"/>
      <c r="O621" s="266"/>
      <c r="P621" s="266"/>
      <c r="Q621" s="266"/>
      <c r="R621" s="266"/>
      <c r="S621" s="266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66"/>
      <c r="M622" s="266"/>
      <c r="N622" s="266"/>
      <c r="O622" s="266"/>
      <c r="P622" s="266"/>
      <c r="Q622" s="266"/>
      <c r="R622" s="266"/>
      <c r="S622" s="266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66"/>
      <c r="M623" s="266"/>
      <c r="N623" s="266"/>
      <c r="O623" s="266"/>
      <c r="P623" s="266"/>
      <c r="Q623" s="266"/>
      <c r="R623" s="266"/>
      <c r="S623" s="266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66"/>
      <c r="M624" s="266"/>
      <c r="N624" s="266"/>
      <c r="O624" s="266"/>
      <c r="P624" s="266"/>
      <c r="Q624" s="266"/>
      <c r="R624" s="266"/>
      <c r="S624" s="266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66"/>
      <c r="M625" s="266"/>
      <c r="N625" s="266"/>
      <c r="O625" s="266"/>
      <c r="P625" s="266"/>
      <c r="Q625" s="266"/>
      <c r="R625" s="266"/>
      <c r="S625" s="266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66"/>
      <c r="M626" s="266"/>
      <c r="N626" s="266"/>
      <c r="O626" s="266"/>
      <c r="P626" s="266"/>
      <c r="Q626" s="266"/>
      <c r="R626" s="266"/>
      <c r="S626" s="266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66"/>
      <c r="M627" s="266"/>
      <c r="N627" s="266"/>
      <c r="O627" s="266"/>
      <c r="P627" s="266"/>
      <c r="Q627" s="266"/>
      <c r="R627" s="266"/>
      <c r="S627" s="266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66"/>
      <c r="M628" s="266"/>
      <c r="N628" s="266"/>
      <c r="O628" s="266"/>
      <c r="P628" s="266"/>
      <c r="Q628" s="266"/>
      <c r="R628" s="266"/>
      <c r="S628" s="266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66"/>
      <c r="M629" s="266"/>
      <c r="N629" s="266"/>
      <c r="O629" s="266"/>
      <c r="P629" s="266"/>
      <c r="Q629" s="266"/>
      <c r="R629" s="266"/>
      <c r="S629" s="266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66"/>
      <c r="M630" s="266"/>
      <c r="N630" s="266"/>
      <c r="O630" s="266"/>
      <c r="P630" s="266"/>
      <c r="Q630" s="266"/>
      <c r="R630" s="266"/>
      <c r="S630" s="266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66"/>
      <c r="M631" s="266"/>
      <c r="N631" s="266"/>
      <c r="O631" s="266"/>
      <c r="P631" s="266"/>
      <c r="Q631" s="266"/>
      <c r="R631" s="266"/>
      <c r="S631" s="266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66"/>
      <c r="M632" s="266"/>
      <c r="N632" s="266"/>
      <c r="O632" s="266"/>
      <c r="P632" s="266"/>
      <c r="Q632" s="266"/>
      <c r="R632" s="266"/>
      <c r="S632" s="266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66"/>
      <c r="M633" s="266"/>
      <c r="N633" s="266"/>
      <c r="O633" s="266"/>
      <c r="P633" s="266"/>
      <c r="Q633" s="266"/>
      <c r="R633" s="266"/>
      <c r="S633" s="266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66"/>
      <c r="M634" s="266"/>
      <c r="N634" s="266"/>
      <c r="O634" s="266"/>
      <c r="P634" s="266"/>
      <c r="Q634" s="266"/>
      <c r="R634" s="266"/>
      <c r="S634" s="266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66"/>
      <c r="M635" s="266"/>
      <c r="N635" s="266"/>
      <c r="O635" s="266"/>
      <c r="P635" s="266"/>
      <c r="Q635" s="266"/>
      <c r="R635" s="266"/>
      <c r="S635" s="266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66"/>
      <c r="M636" s="266"/>
      <c r="N636" s="266"/>
      <c r="O636" s="266"/>
      <c r="P636" s="266"/>
      <c r="Q636" s="266"/>
      <c r="R636" s="266"/>
      <c r="S636" s="266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66"/>
      <c r="M637" s="266"/>
      <c r="N637" s="266"/>
      <c r="O637" s="266"/>
      <c r="P637" s="266"/>
      <c r="Q637" s="266"/>
      <c r="R637" s="266"/>
      <c r="S637" s="266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66"/>
      <c r="M638" s="266"/>
      <c r="N638" s="266"/>
      <c r="O638" s="266"/>
      <c r="P638" s="266"/>
      <c r="Q638" s="266"/>
      <c r="R638" s="266"/>
      <c r="S638" s="266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66"/>
      <c r="M639" s="266"/>
      <c r="N639" s="266"/>
      <c r="O639" s="266"/>
      <c r="P639" s="266"/>
      <c r="Q639" s="266"/>
      <c r="R639" s="266"/>
      <c r="S639" s="266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66"/>
      <c r="M640" s="266"/>
      <c r="N640" s="266"/>
      <c r="O640" s="266"/>
      <c r="P640" s="266"/>
      <c r="Q640" s="266"/>
      <c r="R640" s="266"/>
      <c r="S640" s="266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66"/>
      <c r="M641" s="266"/>
      <c r="N641" s="266"/>
      <c r="O641" s="266"/>
      <c r="P641" s="266"/>
      <c r="Q641" s="266"/>
      <c r="R641" s="266"/>
      <c r="S641" s="266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66"/>
      <c r="M642" s="266"/>
      <c r="N642" s="266"/>
      <c r="O642" s="266"/>
      <c r="P642" s="266"/>
      <c r="Q642" s="266"/>
      <c r="R642" s="266"/>
      <c r="S642" s="266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66"/>
      <c r="M643" s="266"/>
      <c r="N643" s="266"/>
      <c r="O643" s="266"/>
      <c r="P643" s="266"/>
      <c r="Q643" s="266"/>
      <c r="R643" s="266"/>
      <c r="S643" s="266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66"/>
      <c r="M644" s="266"/>
      <c r="N644" s="266"/>
      <c r="O644" s="266"/>
      <c r="P644" s="266"/>
      <c r="Q644" s="266"/>
      <c r="R644" s="266"/>
      <c r="S644" s="266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66"/>
      <c r="M645" s="266"/>
      <c r="N645" s="266"/>
      <c r="O645" s="266"/>
      <c r="P645" s="266"/>
      <c r="Q645" s="266"/>
      <c r="R645" s="266"/>
      <c r="S645" s="266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66"/>
      <c r="M646" s="266"/>
      <c r="N646" s="266"/>
      <c r="O646" s="266"/>
      <c r="P646" s="266"/>
      <c r="Q646" s="266"/>
      <c r="R646" s="266"/>
      <c r="S646" s="266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66"/>
      <c r="M647" s="266"/>
      <c r="N647" s="266"/>
      <c r="O647" s="266"/>
      <c r="P647" s="266"/>
      <c r="Q647" s="266"/>
      <c r="R647" s="266"/>
      <c r="S647" s="266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66"/>
      <c r="M648" s="266"/>
      <c r="N648" s="266"/>
      <c r="O648" s="266"/>
      <c r="P648" s="266"/>
      <c r="Q648" s="266"/>
      <c r="R648" s="266"/>
      <c r="S648" s="266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66"/>
      <c r="M649" s="266"/>
      <c r="N649" s="266"/>
      <c r="O649" s="266"/>
      <c r="P649" s="266"/>
      <c r="Q649" s="266"/>
      <c r="R649" s="266"/>
      <c r="S649" s="266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66"/>
      <c r="M650" s="266"/>
      <c r="N650" s="266"/>
      <c r="O650" s="266"/>
      <c r="P650" s="266"/>
      <c r="Q650" s="266"/>
      <c r="R650" s="266"/>
      <c r="S650" s="266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66"/>
      <c r="M651" s="266"/>
      <c r="N651" s="266"/>
      <c r="O651" s="266"/>
      <c r="P651" s="266"/>
      <c r="Q651" s="266"/>
      <c r="R651" s="266"/>
      <c r="S651" s="266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66"/>
      <c r="M652" s="266"/>
      <c r="N652" s="266"/>
      <c r="O652" s="266"/>
      <c r="P652" s="266"/>
      <c r="Q652" s="266"/>
      <c r="R652" s="266"/>
      <c r="S652" s="266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66"/>
      <c r="M653" s="266"/>
      <c r="N653" s="266"/>
      <c r="O653" s="266"/>
      <c r="P653" s="266"/>
      <c r="Q653" s="266"/>
      <c r="R653" s="266"/>
      <c r="S653" s="266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66"/>
      <c r="M654" s="266"/>
      <c r="N654" s="266"/>
      <c r="O654" s="266"/>
      <c r="P654" s="266"/>
      <c r="Q654" s="266"/>
      <c r="R654" s="266"/>
      <c r="S654" s="266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66"/>
      <c r="M655" s="266"/>
      <c r="N655" s="266"/>
      <c r="O655" s="266"/>
      <c r="P655" s="266"/>
      <c r="Q655" s="266"/>
      <c r="R655" s="266"/>
      <c r="S655" s="266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66"/>
      <c r="M656" s="266"/>
      <c r="N656" s="266"/>
      <c r="O656" s="266"/>
      <c r="P656" s="266"/>
      <c r="Q656" s="266"/>
      <c r="R656" s="266"/>
      <c r="S656" s="266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66"/>
      <c r="M657" s="266"/>
      <c r="N657" s="266"/>
      <c r="O657" s="266"/>
      <c r="P657" s="266"/>
      <c r="Q657" s="266"/>
      <c r="R657" s="266"/>
      <c r="S657" s="266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66"/>
      <c r="M658" s="266"/>
      <c r="N658" s="266"/>
      <c r="O658" s="266"/>
      <c r="P658" s="266"/>
      <c r="Q658" s="266"/>
      <c r="R658" s="266"/>
      <c r="S658" s="266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66"/>
      <c r="M659" s="266"/>
      <c r="N659" s="266"/>
      <c r="O659" s="266"/>
      <c r="P659" s="266"/>
      <c r="Q659" s="266"/>
      <c r="R659" s="266"/>
      <c r="S659" s="266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66"/>
      <c r="M660" s="266"/>
      <c r="N660" s="266"/>
      <c r="O660" s="266"/>
      <c r="P660" s="266"/>
      <c r="Q660" s="266"/>
      <c r="R660" s="266"/>
      <c r="S660" s="266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66"/>
      <c r="M661" s="266"/>
      <c r="N661" s="266"/>
      <c r="O661" s="266"/>
      <c r="P661" s="266"/>
      <c r="Q661" s="266"/>
      <c r="R661" s="266"/>
      <c r="S661" s="266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66"/>
      <c r="M662" s="266"/>
      <c r="N662" s="266"/>
      <c r="O662" s="266"/>
      <c r="P662" s="266"/>
      <c r="Q662" s="266"/>
      <c r="R662" s="266"/>
      <c r="S662" s="266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66"/>
      <c r="M663" s="266"/>
      <c r="N663" s="266"/>
      <c r="O663" s="266"/>
      <c r="P663" s="266"/>
      <c r="Q663" s="266"/>
      <c r="R663" s="266"/>
      <c r="S663" s="266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66"/>
      <c r="M664" s="266"/>
      <c r="N664" s="266"/>
      <c r="O664" s="266"/>
      <c r="P664" s="266"/>
      <c r="Q664" s="266"/>
      <c r="R664" s="266"/>
      <c r="S664" s="266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66"/>
      <c r="M665" s="266"/>
      <c r="N665" s="266"/>
      <c r="O665" s="266"/>
      <c r="P665" s="266"/>
      <c r="Q665" s="266"/>
      <c r="R665" s="266"/>
      <c r="S665" s="266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66"/>
      <c r="M666" s="266"/>
      <c r="N666" s="266"/>
      <c r="O666" s="266"/>
      <c r="P666" s="266"/>
      <c r="Q666" s="266"/>
      <c r="R666" s="266"/>
      <c r="S666" s="266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66"/>
      <c r="M667" s="266"/>
      <c r="N667" s="266"/>
      <c r="O667" s="266"/>
      <c r="P667" s="266"/>
      <c r="Q667" s="266"/>
      <c r="R667" s="266"/>
      <c r="S667" s="266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66"/>
      <c r="M668" s="266"/>
      <c r="N668" s="266"/>
      <c r="O668" s="266"/>
      <c r="P668" s="266"/>
      <c r="Q668" s="266"/>
      <c r="R668" s="266"/>
      <c r="S668" s="266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66"/>
      <c r="M669" s="266"/>
      <c r="N669" s="266"/>
      <c r="O669" s="266"/>
      <c r="P669" s="266"/>
      <c r="Q669" s="266"/>
      <c r="R669" s="266"/>
      <c r="S669" s="266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66"/>
      <c r="M670" s="266"/>
      <c r="N670" s="266"/>
      <c r="O670" s="266"/>
      <c r="P670" s="266"/>
      <c r="Q670" s="266"/>
      <c r="R670" s="266"/>
      <c r="S670" s="266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66"/>
      <c r="M671" s="266"/>
      <c r="N671" s="266"/>
      <c r="O671" s="266"/>
      <c r="P671" s="266"/>
      <c r="Q671" s="266"/>
      <c r="R671" s="266"/>
      <c r="S671" s="266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66"/>
      <c r="M672" s="266"/>
      <c r="N672" s="266"/>
      <c r="O672" s="266"/>
      <c r="P672" s="266"/>
      <c r="Q672" s="266"/>
      <c r="R672" s="266"/>
      <c r="S672" s="266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66"/>
      <c r="M673" s="266"/>
      <c r="N673" s="266"/>
      <c r="O673" s="266"/>
      <c r="P673" s="266"/>
      <c r="Q673" s="266"/>
      <c r="R673" s="266"/>
      <c r="S673" s="266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66"/>
      <c r="M674" s="266"/>
      <c r="N674" s="266"/>
      <c r="O674" s="266"/>
      <c r="P674" s="266"/>
      <c r="Q674" s="266"/>
      <c r="R674" s="266"/>
      <c r="S674" s="266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66"/>
      <c r="M675" s="266"/>
      <c r="N675" s="266"/>
      <c r="O675" s="266"/>
      <c r="P675" s="266"/>
      <c r="Q675" s="266"/>
      <c r="R675" s="266"/>
      <c r="S675" s="266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66"/>
      <c r="M676" s="266"/>
      <c r="N676" s="266"/>
      <c r="O676" s="266"/>
      <c r="P676" s="266"/>
      <c r="Q676" s="266"/>
      <c r="R676" s="266"/>
      <c r="S676" s="266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66"/>
      <c r="M677" s="266"/>
      <c r="N677" s="266"/>
      <c r="O677" s="266"/>
      <c r="P677" s="266"/>
      <c r="Q677" s="266"/>
      <c r="R677" s="266"/>
      <c r="S677" s="266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66"/>
      <c r="M678" s="266"/>
      <c r="N678" s="266"/>
      <c r="O678" s="266"/>
      <c r="P678" s="266"/>
      <c r="Q678" s="266"/>
      <c r="R678" s="266"/>
      <c r="S678" s="266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66"/>
      <c r="M679" s="266"/>
      <c r="N679" s="266"/>
      <c r="O679" s="266"/>
      <c r="P679" s="266"/>
      <c r="Q679" s="266"/>
      <c r="R679" s="266"/>
      <c r="S679" s="266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66"/>
      <c r="M680" s="266"/>
      <c r="N680" s="266"/>
      <c r="O680" s="266"/>
      <c r="P680" s="266"/>
      <c r="Q680" s="266"/>
      <c r="R680" s="266"/>
      <c r="S680" s="266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66"/>
      <c r="M681" s="266"/>
      <c r="N681" s="266"/>
      <c r="O681" s="266"/>
      <c r="P681" s="266"/>
      <c r="Q681" s="266"/>
      <c r="R681" s="266"/>
      <c r="S681" s="266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66"/>
      <c r="M682" s="266"/>
      <c r="N682" s="266"/>
      <c r="O682" s="266"/>
      <c r="P682" s="266"/>
      <c r="Q682" s="266"/>
      <c r="R682" s="266"/>
      <c r="S682" s="266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66"/>
      <c r="M683" s="266"/>
      <c r="N683" s="266"/>
      <c r="O683" s="266"/>
      <c r="P683" s="266"/>
      <c r="Q683" s="266"/>
      <c r="R683" s="266"/>
      <c r="S683" s="266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66"/>
      <c r="M684" s="266"/>
      <c r="N684" s="266"/>
      <c r="O684" s="266"/>
      <c r="P684" s="266"/>
      <c r="Q684" s="266"/>
      <c r="R684" s="266"/>
      <c r="S684" s="266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66"/>
      <c r="M685" s="266"/>
      <c r="N685" s="266"/>
      <c r="O685" s="266"/>
      <c r="P685" s="266"/>
      <c r="Q685" s="266"/>
      <c r="R685" s="266"/>
      <c r="S685" s="266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66"/>
      <c r="M686" s="266"/>
      <c r="N686" s="266"/>
      <c r="O686" s="266"/>
      <c r="P686" s="266"/>
      <c r="Q686" s="266"/>
      <c r="R686" s="266"/>
      <c r="S686" s="266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66"/>
      <c r="M687" s="266"/>
      <c r="N687" s="266"/>
      <c r="O687" s="266"/>
      <c r="P687" s="266"/>
      <c r="Q687" s="266"/>
      <c r="R687" s="266"/>
      <c r="S687" s="266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66"/>
      <c r="M688" s="266"/>
      <c r="N688" s="266"/>
      <c r="O688" s="266"/>
      <c r="P688" s="266"/>
      <c r="Q688" s="266"/>
      <c r="R688" s="266"/>
      <c r="S688" s="266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66"/>
      <c r="M689" s="266"/>
      <c r="N689" s="266"/>
      <c r="O689" s="266"/>
      <c r="P689" s="266"/>
      <c r="Q689" s="266"/>
      <c r="R689" s="266"/>
      <c r="S689" s="266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66"/>
      <c r="M690" s="266"/>
      <c r="N690" s="266"/>
      <c r="O690" s="266"/>
      <c r="P690" s="266"/>
      <c r="Q690" s="266"/>
      <c r="R690" s="266"/>
      <c r="S690" s="266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66"/>
      <c r="M691" s="266"/>
      <c r="N691" s="266"/>
      <c r="O691" s="266"/>
      <c r="P691" s="266"/>
      <c r="Q691" s="266"/>
      <c r="R691" s="266"/>
      <c r="S691" s="266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66"/>
      <c r="M692" s="266"/>
      <c r="N692" s="266"/>
      <c r="O692" s="266"/>
      <c r="P692" s="266"/>
      <c r="Q692" s="266"/>
      <c r="R692" s="266"/>
      <c r="S692" s="266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66"/>
      <c r="M693" s="266"/>
      <c r="N693" s="266"/>
      <c r="O693" s="266"/>
      <c r="P693" s="266"/>
      <c r="Q693" s="266"/>
      <c r="R693" s="266"/>
      <c r="S693" s="266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66"/>
      <c r="M694" s="266"/>
      <c r="N694" s="266"/>
      <c r="O694" s="266"/>
      <c r="P694" s="266"/>
      <c r="Q694" s="266"/>
      <c r="R694" s="266"/>
      <c r="S694" s="266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66"/>
      <c r="M695" s="266"/>
      <c r="N695" s="266"/>
      <c r="O695" s="266"/>
      <c r="P695" s="266"/>
      <c r="Q695" s="266"/>
      <c r="R695" s="266"/>
      <c r="S695" s="266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66"/>
      <c r="M696" s="266"/>
      <c r="N696" s="266"/>
      <c r="O696" s="266"/>
      <c r="P696" s="266"/>
      <c r="Q696" s="266"/>
      <c r="R696" s="266"/>
      <c r="S696" s="266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66"/>
      <c r="M697" s="266"/>
      <c r="N697" s="266"/>
      <c r="O697" s="266"/>
      <c r="P697" s="266"/>
      <c r="Q697" s="266"/>
      <c r="R697" s="266"/>
      <c r="S697" s="266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66"/>
      <c r="M698" s="266"/>
      <c r="N698" s="266"/>
      <c r="O698" s="266"/>
      <c r="P698" s="266"/>
      <c r="Q698" s="266"/>
      <c r="R698" s="266"/>
      <c r="S698" s="266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66"/>
      <c r="M699" s="266"/>
      <c r="N699" s="266"/>
      <c r="O699" s="266"/>
      <c r="P699" s="266"/>
      <c r="Q699" s="266"/>
      <c r="R699" s="266"/>
      <c r="S699" s="266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66"/>
      <c r="M700" s="266"/>
      <c r="N700" s="266"/>
      <c r="O700" s="266"/>
      <c r="P700" s="266"/>
      <c r="Q700" s="266"/>
      <c r="R700" s="266"/>
      <c r="S700" s="266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66"/>
      <c r="M701" s="266"/>
      <c r="N701" s="266"/>
      <c r="O701" s="266"/>
      <c r="P701" s="266"/>
      <c r="Q701" s="266"/>
      <c r="R701" s="266"/>
      <c r="S701" s="266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66"/>
      <c r="M702" s="266"/>
      <c r="N702" s="266"/>
      <c r="O702" s="266"/>
      <c r="P702" s="266"/>
      <c r="Q702" s="266"/>
      <c r="R702" s="266"/>
      <c r="S702" s="266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66"/>
      <c r="M703" s="266"/>
      <c r="N703" s="266"/>
      <c r="O703" s="266"/>
      <c r="P703" s="266"/>
      <c r="Q703" s="266"/>
      <c r="R703" s="266"/>
      <c r="S703" s="266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66"/>
      <c r="M704" s="266"/>
      <c r="N704" s="266"/>
      <c r="O704" s="266"/>
      <c r="P704" s="266"/>
      <c r="Q704" s="266"/>
      <c r="R704" s="266"/>
      <c r="S704" s="266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66"/>
      <c r="M705" s="266"/>
      <c r="N705" s="266"/>
      <c r="O705" s="266"/>
      <c r="P705" s="266"/>
      <c r="Q705" s="266"/>
      <c r="R705" s="266"/>
      <c r="S705" s="266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66"/>
      <c r="M706" s="266"/>
      <c r="N706" s="266"/>
      <c r="O706" s="266"/>
      <c r="P706" s="266"/>
      <c r="Q706" s="266"/>
      <c r="R706" s="266"/>
      <c r="S706" s="266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66"/>
      <c r="M707" s="266"/>
      <c r="N707" s="266"/>
      <c r="O707" s="266"/>
      <c r="P707" s="266"/>
      <c r="Q707" s="266"/>
      <c r="R707" s="266"/>
      <c r="S707" s="266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66"/>
      <c r="M708" s="266"/>
      <c r="N708" s="266"/>
      <c r="O708" s="266"/>
      <c r="P708" s="266"/>
      <c r="Q708" s="266"/>
      <c r="R708" s="266"/>
      <c r="S708" s="266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66"/>
      <c r="M709" s="266"/>
      <c r="N709" s="266"/>
      <c r="O709" s="266"/>
      <c r="P709" s="266"/>
      <c r="Q709" s="266"/>
      <c r="R709" s="266"/>
      <c r="S709" s="266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66"/>
      <c r="M710" s="266"/>
      <c r="N710" s="266"/>
      <c r="O710" s="266"/>
      <c r="P710" s="266"/>
      <c r="Q710" s="266"/>
      <c r="R710" s="266"/>
      <c r="S710" s="266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66"/>
      <c r="M711" s="266"/>
      <c r="N711" s="266"/>
      <c r="O711" s="266"/>
      <c r="P711" s="266"/>
      <c r="Q711" s="266"/>
      <c r="R711" s="266"/>
      <c r="S711" s="266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66"/>
      <c r="M712" s="266"/>
      <c r="N712" s="266"/>
      <c r="O712" s="266"/>
      <c r="P712" s="266"/>
      <c r="Q712" s="266"/>
      <c r="R712" s="266"/>
      <c r="S712" s="266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66"/>
      <c r="M713" s="266"/>
      <c r="N713" s="266"/>
      <c r="O713" s="266"/>
      <c r="P713" s="266"/>
      <c r="Q713" s="266"/>
      <c r="R713" s="266"/>
      <c r="S713" s="266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66"/>
      <c r="M714" s="266"/>
      <c r="N714" s="266"/>
      <c r="O714" s="266"/>
      <c r="P714" s="266"/>
      <c r="Q714" s="266"/>
      <c r="R714" s="266"/>
      <c r="S714" s="266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66"/>
      <c r="M715" s="266"/>
      <c r="N715" s="266"/>
      <c r="O715" s="266"/>
      <c r="P715" s="266"/>
      <c r="Q715" s="266"/>
      <c r="R715" s="266"/>
      <c r="S715" s="266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66"/>
      <c r="M716" s="266"/>
      <c r="N716" s="266"/>
      <c r="O716" s="266"/>
      <c r="P716" s="266"/>
      <c r="Q716" s="266"/>
      <c r="R716" s="266"/>
      <c r="S716" s="266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66"/>
      <c r="M717" s="266"/>
      <c r="N717" s="266"/>
      <c r="O717" s="266"/>
      <c r="P717" s="266"/>
      <c r="Q717" s="266"/>
      <c r="R717" s="266"/>
      <c r="S717" s="266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66"/>
      <c r="M718" s="266"/>
      <c r="N718" s="266"/>
      <c r="O718" s="266"/>
      <c r="P718" s="266"/>
      <c r="Q718" s="266"/>
      <c r="R718" s="266"/>
      <c r="S718" s="266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66"/>
      <c r="M719" s="266"/>
      <c r="N719" s="266"/>
      <c r="O719" s="266"/>
      <c r="P719" s="266"/>
      <c r="Q719" s="266"/>
      <c r="R719" s="266"/>
      <c r="S719" s="266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66"/>
      <c r="M720" s="266"/>
      <c r="N720" s="266"/>
      <c r="O720" s="266"/>
      <c r="P720" s="266"/>
      <c r="Q720" s="266"/>
      <c r="R720" s="266"/>
      <c r="S720" s="266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66"/>
      <c r="M721" s="266"/>
      <c r="N721" s="266"/>
      <c r="O721" s="266"/>
      <c r="P721" s="266"/>
      <c r="Q721" s="266"/>
      <c r="R721" s="266"/>
      <c r="S721" s="266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66"/>
      <c r="M722" s="266"/>
      <c r="N722" s="266"/>
      <c r="O722" s="266"/>
      <c r="P722" s="266"/>
      <c r="Q722" s="266"/>
      <c r="R722" s="266"/>
      <c r="S722" s="266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66"/>
      <c r="M723" s="266"/>
      <c r="N723" s="266"/>
      <c r="O723" s="266"/>
      <c r="P723" s="266"/>
      <c r="Q723" s="266"/>
      <c r="R723" s="266"/>
      <c r="S723" s="266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66"/>
      <c r="M724" s="266"/>
      <c r="N724" s="266"/>
      <c r="O724" s="266"/>
      <c r="P724" s="266"/>
      <c r="Q724" s="266"/>
      <c r="R724" s="266"/>
      <c r="S724" s="266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66"/>
      <c r="M725" s="266"/>
      <c r="N725" s="266"/>
      <c r="O725" s="266"/>
      <c r="P725" s="266"/>
      <c r="Q725" s="266"/>
      <c r="R725" s="266"/>
      <c r="S725" s="266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66"/>
      <c r="M726" s="266"/>
      <c r="N726" s="266"/>
      <c r="O726" s="266"/>
      <c r="P726" s="266"/>
      <c r="Q726" s="266"/>
      <c r="R726" s="266"/>
      <c r="S726" s="266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66"/>
      <c r="M727" s="266"/>
      <c r="N727" s="266"/>
      <c r="O727" s="266"/>
      <c r="P727" s="266"/>
      <c r="Q727" s="266"/>
      <c r="R727" s="266"/>
      <c r="S727" s="266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66"/>
      <c r="M728" s="266"/>
      <c r="N728" s="266"/>
      <c r="O728" s="266"/>
      <c r="P728" s="266"/>
      <c r="Q728" s="266"/>
      <c r="R728" s="266"/>
      <c r="S728" s="266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66"/>
      <c r="M729" s="266"/>
      <c r="N729" s="266"/>
      <c r="O729" s="266"/>
      <c r="P729" s="266"/>
      <c r="Q729" s="266"/>
      <c r="R729" s="266"/>
      <c r="S729" s="266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66"/>
      <c r="M730" s="266"/>
      <c r="N730" s="266"/>
      <c r="O730" s="266"/>
      <c r="P730" s="266"/>
      <c r="Q730" s="266"/>
      <c r="R730" s="266"/>
      <c r="S730" s="266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66"/>
      <c r="M731" s="266"/>
      <c r="N731" s="266"/>
      <c r="O731" s="266"/>
      <c r="P731" s="266"/>
      <c r="Q731" s="266"/>
      <c r="R731" s="266"/>
      <c r="S731" s="266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66"/>
      <c r="M732" s="266"/>
      <c r="N732" s="266"/>
      <c r="O732" s="266"/>
      <c r="P732" s="266"/>
      <c r="Q732" s="266"/>
      <c r="R732" s="266"/>
      <c r="S732" s="266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66"/>
      <c r="M733" s="266"/>
      <c r="N733" s="266"/>
      <c r="O733" s="266"/>
      <c r="P733" s="266"/>
      <c r="Q733" s="266"/>
      <c r="R733" s="266"/>
      <c r="S733" s="266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66"/>
      <c r="M734" s="266"/>
      <c r="N734" s="266"/>
      <c r="O734" s="266"/>
      <c r="P734" s="266"/>
      <c r="Q734" s="266"/>
      <c r="R734" s="266"/>
      <c r="S734" s="266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66"/>
      <c r="M735" s="266"/>
      <c r="N735" s="266"/>
      <c r="O735" s="266"/>
      <c r="P735" s="266"/>
      <c r="Q735" s="266"/>
      <c r="R735" s="266"/>
      <c r="S735" s="266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66"/>
      <c r="M736" s="266"/>
      <c r="N736" s="266"/>
      <c r="O736" s="266"/>
      <c r="P736" s="266"/>
      <c r="Q736" s="266"/>
      <c r="R736" s="266"/>
      <c r="S736" s="266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66"/>
      <c r="M737" s="266"/>
      <c r="N737" s="266"/>
      <c r="O737" s="266"/>
      <c r="P737" s="266"/>
      <c r="Q737" s="266"/>
      <c r="R737" s="266"/>
      <c r="S737" s="266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66"/>
      <c r="M738" s="266"/>
      <c r="N738" s="266"/>
      <c r="O738" s="266"/>
      <c r="P738" s="266"/>
      <c r="Q738" s="266"/>
      <c r="R738" s="266"/>
      <c r="S738" s="266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66"/>
      <c r="M739" s="266"/>
      <c r="N739" s="266"/>
      <c r="O739" s="266"/>
      <c r="P739" s="266"/>
      <c r="Q739" s="266"/>
      <c r="R739" s="266"/>
      <c r="S739" s="266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66"/>
      <c r="M740" s="266"/>
      <c r="N740" s="266"/>
      <c r="O740" s="266"/>
      <c r="P740" s="266"/>
      <c r="Q740" s="266"/>
      <c r="R740" s="266"/>
      <c r="S740" s="266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66"/>
      <c r="M741" s="266"/>
      <c r="N741" s="266"/>
      <c r="O741" s="266"/>
      <c r="P741" s="266"/>
      <c r="Q741" s="266"/>
      <c r="R741" s="266"/>
      <c r="S741" s="266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66"/>
      <c r="M742" s="266"/>
      <c r="N742" s="266"/>
      <c r="O742" s="266"/>
      <c r="P742" s="266"/>
      <c r="Q742" s="266"/>
      <c r="R742" s="266"/>
      <c r="S742" s="266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66"/>
      <c r="M743" s="266"/>
      <c r="N743" s="266"/>
      <c r="O743" s="266"/>
      <c r="P743" s="266"/>
      <c r="Q743" s="266"/>
      <c r="R743" s="266"/>
      <c r="S743" s="266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66"/>
      <c r="M744" s="266"/>
      <c r="N744" s="266"/>
      <c r="O744" s="266"/>
      <c r="P744" s="266"/>
      <c r="Q744" s="266"/>
      <c r="R744" s="266"/>
      <c r="S744" s="266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66"/>
      <c r="M745" s="266"/>
      <c r="N745" s="266"/>
      <c r="O745" s="266"/>
      <c r="P745" s="266"/>
      <c r="Q745" s="266"/>
      <c r="R745" s="266"/>
      <c r="S745" s="266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66"/>
      <c r="M746" s="266"/>
      <c r="N746" s="266"/>
      <c r="O746" s="266"/>
      <c r="P746" s="266"/>
      <c r="Q746" s="266"/>
      <c r="R746" s="266"/>
      <c r="S746" s="266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66"/>
      <c r="M747" s="266"/>
      <c r="N747" s="266"/>
      <c r="O747" s="266"/>
      <c r="P747" s="266"/>
      <c r="Q747" s="266"/>
      <c r="R747" s="266"/>
      <c r="S747" s="266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66"/>
      <c r="M748" s="266"/>
      <c r="N748" s="266"/>
      <c r="O748" s="266"/>
      <c r="P748" s="266"/>
      <c r="Q748" s="266"/>
      <c r="R748" s="266"/>
      <c r="S748" s="266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66"/>
      <c r="M749" s="266"/>
      <c r="N749" s="266"/>
      <c r="O749" s="266"/>
      <c r="P749" s="266"/>
      <c r="Q749" s="266"/>
      <c r="R749" s="266"/>
      <c r="S749" s="266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66"/>
      <c r="M750" s="266"/>
      <c r="N750" s="266"/>
      <c r="O750" s="266"/>
      <c r="P750" s="266"/>
      <c r="Q750" s="266"/>
      <c r="R750" s="266"/>
      <c r="S750" s="266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66"/>
      <c r="M751" s="266"/>
      <c r="N751" s="266"/>
      <c r="O751" s="266"/>
      <c r="P751" s="266"/>
      <c r="Q751" s="266"/>
      <c r="R751" s="266"/>
      <c r="S751" s="266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66"/>
      <c r="M752" s="266"/>
      <c r="N752" s="266"/>
      <c r="O752" s="266"/>
      <c r="P752" s="266"/>
      <c r="Q752" s="266"/>
      <c r="R752" s="266"/>
      <c r="S752" s="266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66"/>
      <c r="M753" s="266"/>
      <c r="N753" s="266"/>
      <c r="O753" s="266"/>
      <c r="P753" s="266"/>
      <c r="Q753" s="266"/>
      <c r="R753" s="266"/>
      <c r="S753" s="266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66"/>
      <c r="M754" s="266"/>
      <c r="N754" s="266"/>
      <c r="O754" s="266"/>
      <c r="P754" s="266"/>
      <c r="Q754" s="266"/>
      <c r="R754" s="266"/>
      <c r="S754" s="266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66"/>
      <c r="M755" s="266"/>
      <c r="N755" s="266"/>
      <c r="O755" s="266"/>
      <c r="P755" s="266"/>
      <c r="Q755" s="266"/>
      <c r="R755" s="266"/>
      <c r="S755" s="266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66"/>
      <c r="M756" s="266"/>
      <c r="N756" s="266"/>
      <c r="O756" s="266"/>
      <c r="P756" s="266"/>
      <c r="Q756" s="266"/>
      <c r="R756" s="266"/>
      <c r="S756" s="266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66"/>
      <c r="M757" s="266"/>
      <c r="N757" s="266"/>
      <c r="O757" s="266"/>
      <c r="P757" s="266"/>
      <c r="Q757" s="266"/>
      <c r="R757" s="266"/>
      <c r="S757" s="266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66"/>
      <c r="M758" s="266"/>
      <c r="N758" s="266"/>
      <c r="O758" s="266"/>
      <c r="P758" s="266"/>
      <c r="Q758" s="266"/>
      <c r="R758" s="266"/>
      <c r="S758" s="266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66"/>
      <c r="M759" s="266"/>
      <c r="N759" s="266"/>
      <c r="O759" s="266"/>
      <c r="P759" s="266"/>
      <c r="Q759" s="266"/>
      <c r="R759" s="266"/>
      <c r="S759" s="266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66"/>
      <c r="M760" s="266"/>
      <c r="N760" s="266"/>
      <c r="O760" s="266"/>
      <c r="P760" s="266"/>
      <c r="Q760" s="266"/>
      <c r="R760" s="266"/>
      <c r="S760" s="266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66"/>
      <c r="M761" s="266"/>
      <c r="N761" s="266"/>
      <c r="O761" s="266"/>
      <c r="P761" s="266"/>
      <c r="Q761" s="266"/>
      <c r="R761" s="266"/>
      <c r="S761" s="266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66"/>
      <c r="M762" s="266"/>
      <c r="N762" s="266"/>
      <c r="O762" s="266"/>
      <c r="P762" s="266"/>
      <c r="Q762" s="266"/>
      <c r="R762" s="266"/>
      <c r="S762" s="266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66"/>
      <c r="M763" s="266"/>
      <c r="N763" s="266"/>
      <c r="O763" s="266"/>
      <c r="P763" s="266"/>
      <c r="Q763" s="266"/>
      <c r="R763" s="266"/>
      <c r="S763" s="266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66"/>
      <c r="M764" s="266"/>
      <c r="N764" s="266"/>
      <c r="O764" s="266"/>
      <c r="P764" s="266"/>
      <c r="Q764" s="266"/>
      <c r="R764" s="266"/>
      <c r="S764" s="266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66"/>
      <c r="M765" s="266"/>
      <c r="N765" s="266"/>
      <c r="O765" s="266"/>
      <c r="P765" s="266"/>
      <c r="Q765" s="266"/>
      <c r="R765" s="266"/>
      <c r="S765" s="266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66"/>
      <c r="M766" s="266"/>
      <c r="N766" s="266"/>
      <c r="O766" s="266"/>
      <c r="P766" s="266"/>
      <c r="Q766" s="266"/>
      <c r="R766" s="266"/>
      <c r="S766" s="266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66"/>
      <c r="M767" s="266"/>
      <c r="N767" s="266"/>
      <c r="O767" s="266"/>
      <c r="P767" s="266"/>
      <c r="Q767" s="266"/>
      <c r="R767" s="266"/>
      <c r="S767" s="266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66"/>
      <c r="M768" s="266"/>
      <c r="N768" s="266"/>
      <c r="O768" s="266"/>
      <c r="P768" s="266"/>
      <c r="Q768" s="266"/>
      <c r="R768" s="266"/>
      <c r="S768" s="266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66"/>
      <c r="M769" s="266"/>
      <c r="N769" s="266"/>
      <c r="O769" s="266"/>
      <c r="P769" s="266"/>
      <c r="Q769" s="266"/>
      <c r="R769" s="266"/>
      <c r="S769" s="266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66"/>
      <c r="M770" s="266"/>
      <c r="N770" s="266"/>
      <c r="O770" s="266"/>
      <c r="P770" s="266"/>
      <c r="Q770" s="266"/>
      <c r="R770" s="266"/>
      <c r="S770" s="266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66"/>
      <c r="M771" s="266"/>
      <c r="N771" s="266"/>
      <c r="O771" s="266"/>
      <c r="P771" s="266"/>
      <c r="Q771" s="266"/>
      <c r="R771" s="266"/>
      <c r="S771" s="266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66"/>
      <c r="M772" s="266"/>
      <c r="N772" s="266"/>
      <c r="O772" s="266"/>
      <c r="P772" s="266"/>
      <c r="Q772" s="266"/>
      <c r="R772" s="266"/>
      <c r="S772" s="266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66"/>
      <c r="M773" s="266"/>
      <c r="N773" s="266"/>
      <c r="O773" s="266"/>
      <c r="P773" s="266"/>
      <c r="Q773" s="266"/>
      <c r="R773" s="266"/>
      <c r="S773" s="266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66"/>
      <c r="M774" s="266"/>
      <c r="N774" s="266"/>
      <c r="O774" s="266"/>
      <c r="P774" s="266"/>
      <c r="Q774" s="266"/>
      <c r="R774" s="266"/>
      <c r="S774" s="266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66"/>
      <c r="M775" s="266"/>
      <c r="N775" s="266"/>
      <c r="O775" s="266"/>
      <c r="P775" s="266"/>
      <c r="Q775" s="266"/>
      <c r="R775" s="266"/>
      <c r="S775" s="266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66"/>
      <c r="M776" s="266"/>
      <c r="N776" s="266"/>
      <c r="O776" s="266"/>
      <c r="P776" s="266"/>
      <c r="Q776" s="266"/>
      <c r="R776" s="266"/>
      <c r="S776" s="266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66"/>
      <c r="M777" s="266"/>
      <c r="N777" s="266"/>
      <c r="O777" s="266"/>
      <c r="P777" s="266"/>
      <c r="Q777" s="266"/>
      <c r="R777" s="266"/>
      <c r="S777" s="266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66"/>
      <c r="M778" s="266"/>
      <c r="N778" s="266"/>
      <c r="O778" s="266"/>
      <c r="P778" s="266"/>
      <c r="Q778" s="266"/>
      <c r="R778" s="266"/>
      <c r="S778" s="266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66"/>
      <c r="M779" s="266"/>
      <c r="N779" s="266"/>
      <c r="O779" s="266"/>
      <c r="P779" s="266"/>
      <c r="Q779" s="266"/>
      <c r="R779" s="266"/>
      <c r="S779" s="266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66"/>
      <c r="M780" s="266"/>
      <c r="N780" s="266"/>
      <c r="O780" s="266"/>
      <c r="P780" s="266"/>
      <c r="Q780" s="266"/>
      <c r="R780" s="266"/>
      <c r="S780" s="266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66"/>
      <c r="M781" s="266"/>
      <c r="N781" s="266"/>
      <c r="O781" s="266"/>
      <c r="P781" s="266"/>
      <c r="Q781" s="266"/>
      <c r="R781" s="266"/>
      <c r="S781" s="266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66"/>
      <c r="M782" s="266"/>
      <c r="N782" s="266"/>
      <c r="O782" s="266"/>
      <c r="P782" s="266"/>
      <c r="Q782" s="266"/>
      <c r="R782" s="266"/>
      <c r="S782" s="266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66"/>
      <c r="M783" s="266"/>
      <c r="N783" s="266"/>
      <c r="O783" s="266"/>
      <c r="P783" s="266"/>
      <c r="Q783" s="266"/>
      <c r="R783" s="266"/>
      <c r="S783" s="266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66"/>
      <c r="M784" s="266"/>
      <c r="N784" s="266"/>
      <c r="O784" s="266"/>
      <c r="P784" s="266"/>
      <c r="Q784" s="266"/>
      <c r="R784" s="266"/>
      <c r="S784" s="266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66"/>
      <c r="M785" s="266"/>
      <c r="N785" s="266"/>
      <c r="O785" s="266"/>
      <c r="P785" s="266"/>
      <c r="Q785" s="266"/>
      <c r="R785" s="266"/>
      <c r="S785" s="266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66"/>
      <c r="M786" s="266"/>
      <c r="N786" s="266"/>
      <c r="O786" s="266"/>
      <c r="P786" s="266"/>
      <c r="Q786" s="266"/>
      <c r="R786" s="266"/>
      <c r="S786" s="266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66"/>
      <c r="M787" s="266"/>
      <c r="N787" s="266"/>
      <c r="O787" s="266"/>
      <c r="P787" s="266"/>
      <c r="Q787" s="266"/>
      <c r="R787" s="266"/>
      <c r="S787" s="266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66"/>
      <c r="M788" s="266"/>
      <c r="N788" s="266"/>
      <c r="O788" s="266"/>
      <c r="P788" s="266"/>
      <c r="Q788" s="266"/>
      <c r="R788" s="266"/>
      <c r="S788" s="266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66"/>
      <c r="M789" s="266"/>
      <c r="N789" s="266"/>
      <c r="O789" s="266"/>
      <c r="P789" s="266"/>
      <c r="Q789" s="266"/>
      <c r="R789" s="266"/>
      <c r="S789" s="266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66"/>
      <c r="M790" s="266"/>
      <c r="N790" s="266"/>
      <c r="O790" s="266"/>
      <c r="P790" s="266"/>
      <c r="Q790" s="266"/>
      <c r="R790" s="266"/>
      <c r="S790" s="266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66"/>
      <c r="M791" s="266"/>
      <c r="N791" s="266"/>
      <c r="O791" s="266"/>
      <c r="P791" s="266"/>
      <c r="Q791" s="266"/>
      <c r="R791" s="266"/>
      <c r="S791" s="266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66"/>
      <c r="M792" s="266"/>
      <c r="N792" s="266"/>
      <c r="O792" s="266"/>
      <c r="P792" s="266"/>
      <c r="Q792" s="266"/>
      <c r="R792" s="266"/>
      <c r="S792" s="266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66"/>
      <c r="M793" s="266"/>
      <c r="N793" s="266"/>
      <c r="O793" s="266"/>
      <c r="P793" s="266"/>
      <c r="Q793" s="266"/>
      <c r="R793" s="266"/>
      <c r="S793" s="266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66"/>
      <c r="M794" s="266"/>
      <c r="N794" s="266"/>
      <c r="O794" s="266"/>
      <c r="P794" s="266"/>
      <c r="Q794" s="266"/>
      <c r="R794" s="266"/>
      <c r="S794" s="266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66"/>
      <c r="M795" s="266"/>
      <c r="N795" s="266"/>
      <c r="O795" s="266"/>
      <c r="P795" s="266"/>
      <c r="Q795" s="266"/>
      <c r="R795" s="266"/>
      <c r="S795" s="266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66"/>
      <c r="M796" s="266"/>
      <c r="N796" s="266"/>
      <c r="O796" s="266"/>
      <c r="P796" s="266"/>
      <c r="Q796" s="266"/>
      <c r="R796" s="266"/>
      <c r="S796" s="266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66"/>
      <c r="M797" s="266"/>
      <c r="N797" s="266"/>
      <c r="O797" s="266"/>
      <c r="P797" s="266"/>
      <c r="Q797" s="266"/>
      <c r="R797" s="266"/>
      <c r="S797" s="266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66"/>
      <c r="M798" s="266"/>
      <c r="N798" s="266"/>
      <c r="O798" s="266"/>
      <c r="P798" s="266"/>
      <c r="Q798" s="266"/>
      <c r="R798" s="266"/>
      <c r="S798" s="266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66"/>
      <c r="M799" s="266"/>
      <c r="N799" s="266"/>
      <c r="O799" s="266"/>
      <c r="P799" s="266"/>
      <c r="Q799" s="266"/>
      <c r="R799" s="266"/>
      <c r="S799" s="266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66"/>
      <c r="M800" s="266"/>
      <c r="N800" s="266"/>
      <c r="O800" s="266"/>
      <c r="P800" s="266"/>
      <c r="Q800" s="266"/>
      <c r="R800" s="266"/>
      <c r="S800" s="266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66"/>
      <c r="M801" s="266"/>
      <c r="N801" s="266"/>
      <c r="O801" s="266"/>
      <c r="P801" s="266"/>
      <c r="Q801" s="266"/>
      <c r="R801" s="266"/>
      <c r="S801" s="266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66"/>
      <c r="M802" s="266"/>
      <c r="N802" s="266"/>
      <c r="O802" s="266"/>
      <c r="P802" s="266"/>
      <c r="Q802" s="266"/>
      <c r="R802" s="266"/>
      <c r="S802" s="266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66"/>
      <c r="M803" s="266"/>
      <c r="N803" s="266"/>
      <c r="O803" s="266"/>
      <c r="P803" s="266"/>
      <c r="Q803" s="266"/>
      <c r="R803" s="266"/>
      <c r="S803" s="266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66"/>
      <c r="M804" s="266"/>
      <c r="N804" s="266"/>
      <c r="O804" s="266"/>
      <c r="P804" s="266"/>
      <c r="Q804" s="266"/>
      <c r="R804" s="266"/>
      <c r="S804" s="266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66"/>
      <c r="M805" s="266"/>
      <c r="N805" s="266"/>
      <c r="O805" s="266"/>
      <c r="P805" s="266"/>
      <c r="Q805" s="266"/>
      <c r="R805" s="266"/>
      <c r="S805" s="266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66"/>
      <c r="M806" s="266"/>
      <c r="N806" s="266"/>
      <c r="O806" s="266"/>
      <c r="P806" s="266"/>
      <c r="Q806" s="266"/>
      <c r="R806" s="266"/>
      <c r="S806" s="266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66"/>
      <c r="M807" s="266"/>
      <c r="N807" s="266"/>
      <c r="O807" s="266"/>
      <c r="P807" s="266"/>
      <c r="Q807" s="266"/>
      <c r="R807" s="266"/>
      <c r="S807" s="266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66"/>
      <c r="M808" s="266"/>
      <c r="N808" s="266"/>
      <c r="O808" s="266"/>
      <c r="P808" s="266"/>
      <c r="Q808" s="266"/>
      <c r="R808" s="266"/>
      <c r="S808" s="266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66"/>
      <c r="M809" s="266"/>
      <c r="N809" s="266"/>
      <c r="O809" s="266"/>
      <c r="P809" s="266"/>
      <c r="Q809" s="266"/>
      <c r="R809" s="266"/>
      <c r="S809" s="266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66"/>
      <c r="M810" s="266"/>
      <c r="N810" s="266"/>
      <c r="O810" s="266"/>
      <c r="P810" s="266"/>
      <c r="Q810" s="266"/>
      <c r="R810" s="266"/>
      <c r="S810" s="266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66"/>
      <c r="M811" s="266"/>
      <c r="N811" s="266"/>
      <c r="O811" s="266"/>
      <c r="P811" s="266"/>
      <c r="Q811" s="266"/>
      <c r="R811" s="266"/>
      <c r="S811" s="266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66"/>
      <c r="M812" s="266"/>
      <c r="N812" s="266"/>
      <c r="O812" s="266"/>
      <c r="P812" s="266"/>
      <c r="Q812" s="266"/>
      <c r="R812" s="266"/>
      <c r="S812" s="266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66"/>
      <c r="M813" s="266"/>
      <c r="N813" s="266"/>
      <c r="O813" s="266"/>
      <c r="P813" s="266"/>
      <c r="Q813" s="266"/>
      <c r="R813" s="266"/>
      <c r="S813" s="266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66"/>
      <c r="M814" s="266"/>
      <c r="N814" s="266"/>
      <c r="O814" s="266"/>
      <c r="P814" s="266"/>
      <c r="Q814" s="266"/>
      <c r="R814" s="266"/>
      <c r="S814" s="266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66"/>
      <c r="M815" s="266"/>
      <c r="N815" s="266"/>
      <c r="O815" s="266"/>
      <c r="P815" s="266"/>
      <c r="Q815" s="266"/>
      <c r="R815" s="266"/>
      <c r="S815" s="266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66"/>
      <c r="M816" s="266"/>
      <c r="N816" s="266"/>
      <c r="O816" s="266"/>
      <c r="P816" s="266"/>
      <c r="Q816" s="266"/>
      <c r="R816" s="266"/>
      <c r="S816" s="266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66"/>
      <c r="M817" s="266"/>
      <c r="N817" s="266"/>
      <c r="O817" s="266"/>
      <c r="P817" s="266"/>
      <c r="Q817" s="266"/>
      <c r="R817" s="266"/>
      <c r="S817" s="266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66"/>
      <c r="M818" s="266"/>
      <c r="N818" s="266"/>
      <c r="O818" s="266"/>
      <c r="P818" s="266"/>
      <c r="Q818" s="266"/>
      <c r="R818" s="266"/>
      <c r="S818" s="266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66"/>
      <c r="M819" s="266"/>
      <c r="N819" s="266"/>
      <c r="O819" s="266"/>
      <c r="P819" s="266"/>
      <c r="Q819" s="266"/>
      <c r="R819" s="266"/>
      <c r="S819" s="266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66"/>
      <c r="M820" s="266"/>
      <c r="N820" s="266"/>
      <c r="O820" s="266"/>
      <c r="P820" s="266"/>
      <c r="Q820" s="266"/>
      <c r="R820" s="266"/>
      <c r="S820" s="266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66"/>
      <c r="M821" s="266"/>
      <c r="N821" s="266"/>
      <c r="O821" s="266"/>
      <c r="P821" s="266"/>
      <c r="Q821" s="266"/>
      <c r="R821" s="266"/>
      <c r="S821" s="266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66"/>
      <c r="M822" s="266"/>
      <c r="N822" s="266"/>
      <c r="O822" s="266"/>
      <c r="P822" s="266"/>
      <c r="Q822" s="266"/>
      <c r="R822" s="266"/>
      <c r="S822" s="266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66"/>
      <c r="M823" s="266"/>
      <c r="N823" s="266"/>
      <c r="O823" s="266"/>
      <c r="P823" s="266"/>
      <c r="Q823" s="266"/>
      <c r="R823" s="266"/>
      <c r="S823" s="266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66"/>
      <c r="M824" s="266"/>
      <c r="N824" s="266"/>
      <c r="O824" s="266"/>
      <c r="P824" s="266"/>
      <c r="Q824" s="266"/>
      <c r="R824" s="266"/>
      <c r="S824" s="266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66"/>
      <c r="M825" s="266"/>
      <c r="N825" s="266"/>
      <c r="O825" s="266"/>
      <c r="P825" s="266"/>
      <c r="Q825" s="266"/>
      <c r="R825" s="266"/>
      <c r="S825" s="266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66"/>
      <c r="M826" s="266"/>
      <c r="N826" s="266"/>
      <c r="O826" s="266"/>
      <c r="P826" s="266"/>
      <c r="Q826" s="266"/>
      <c r="R826" s="266"/>
      <c r="S826" s="266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66"/>
      <c r="M827" s="266"/>
      <c r="N827" s="266"/>
      <c r="O827" s="266"/>
      <c r="P827" s="266"/>
      <c r="Q827" s="266"/>
      <c r="R827" s="266"/>
      <c r="S827" s="266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66"/>
      <c r="M828" s="266"/>
      <c r="N828" s="266"/>
      <c r="O828" s="266"/>
      <c r="P828" s="266"/>
      <c r="Q828" s="266"/>
      <c r="R828" s="266"/>
      <c r="S828" s="266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66"/>
      <c r="M829" s="266"/>
      <c r="N829" s="266"/>
      <c r="O829" s="266"/>
      <c r="P829" s="266"/>
      <c r="Q829" s="266"/>
      <c r="R829" s="266"/>
      <c r="S829" s="266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66"/>
      <c r="M830" s="266"/>
      <c r="N830" s="266"/>
      <c r="O830" s="266"/>
      <c r="P830" s="266"/>
      <c r="Q830" s="266"/>
      <c r="R830" s="266"/>
      <c r="S830" s="266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66"/>
      <c r="M831" s="266"/>
      <c r="N831" s="266"/>
      <c r="O831" s="266"/>
      <c r="P831" s="266"/>
      <c r="Q831" s="266"/>
      <c r="R831" s="266"/>
      <c r="S831" s="266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66"/>
      <c r="M832" s="266"/>
      <c r="N832" s="266"/>
      <c r="O832" s="266"/>
      <c r="P832" s="266"/>
      <c r="Q832" s="266"/>
      <c r="R832" s="266"/>
      <c r="S832" s="266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66"/>
      <c r="M833" s="266"/>
      <c r="N833" s="266"/>
      <c r="O833" s="266"/>
      <c r="P833" s="266"/>
      <c r="Q833" s="266"/>
      <c r="R833" s="266"/>
      <c r="S833" s="266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66"/>
      <c r="M834" s="266"/>
      <c r="N834" s="266"/>
      <c r="O834" s="266"/>
      <c r="P834" s="266"/>
      <c r="Q834" s="266"/>
      <c r="R834" s="266"/>
      <c r="S834" s="266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66"/>
      <c r="M835" s="266"/>
      <c r="N835" s="266"/>
      <c r="O835" s="266"/>
      <c r="P835" s="266"/>
      <c r="Q835" s="266"/>
      <c r="R835" s="266"/>
      <c r="S835" s="266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66"/>
      <c r="M836" s="266"/>
      <c r="N836" s="266"/>
      <c r="O836" s="266"/>
      <c r="P836" s="266"/>
      <c r="Q836" s="266"/>
      <c r="R836" s="266"/>
      <c r="S836" s="266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66"/>
      <c r="M837" s="266"/>
      <c r="N837" s="266"/>
      <c r="O837" s="266"/>
      <c r="P837" s="266"/>
      <c r="Q837" s="266"/>
      <c r="R837" s="266"/>
      <c r="S837" s="266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66"/>
      <c r="M838" s="266"/>
      <c r="N838" s="266"/>
      <c r="O838" s="266"/>
      <c r="P838" s="266"/>
      <c r="Q838" s="266"/>
      <c r="R838" s="266"/>
      <c r="S838" s="266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66"/>
      <c r="M839" s="266"/>
      <c r="N839" s="266"/>
      <c r="O839" s="266"/>
      <c r="P839" s="266"/>
      <c r="Q839" s="266"/>
      <c r="R839" s="266"/>
      <c r="S839" s="266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66"/>
      <c r="M840" s="266"/>
      <c r="N840" s="266"/>
      <c r="O840" s="266"/>
      <c r="P840" s="266"/>
      <c r="Q840" s="266"/>
      <c r="R840" s="266"/>
      <c r="S840" s="266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66"/>
      <c r="M841" s="266"/>
      <c r="N841" s="266"/>
      <c r="O841" s="266"/>
      <c r="P841" s="266"/>
      <c r="Q841" s="266"/>
      <c r="R841" s="266"/>
      <c r="S841" s="266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66"/>
      <c r="M842" s="266"/>
      <c r="N842" s="266"/>
      <c r="O842" s="266"/>
      <c r="P842" s="266"/>
      <c r="Q842" s="266"/>
      <c r="R842" s="266"/>
      <c r="S842" s="266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66"/>
      <c r="M843" s="266"/>
      <c r="N843" s="266"/>
      <c r="O843" s="266"/>
      <c r="P843" s="266"/>
      <c r="Q843" s="266"/>
      <c r="R843" s="266"/>
      <c r="S843" s="266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66"/>
      <c r="M844" s="266"/>
      <c r="N844" s="266"/>
      <c r="O844" s="266"/>
      <c r="P844" s="266"/>
      <c r="Q844" s="266"/>
      <c r="R844" s="266"/>
      <c r="S844" s="266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66"/>
      <c r="M845" s="266"/>
      <c r="N845" s="266"/>
      <c r="O845" s="266"/>
      <c r="P845" s="266"/>
      <c r="Q845" s="266"/>
      <c r="R845" s="266"/>
      <c r="S845" s="266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66"/>
      <c r="M846" s="266"/>
      <c r="N846" s="266"/>
      <c r="O846" s="266"/>
      <c r="P846" s="266"/>
      <c r="Q846" s="266"/>
      <c r="R846" s="266"/>
      <c r="S846" s="266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66"/>
      <c r="M847" s="266"/>
      <c r="N847" s="266"/>
      <c r="O847" s="266"/>
      <c r="P847" s="266"/>
      <c r="Q847" s="266"/>
      <c r="R847" s="266"/>
      <c r="S847" s="266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66"/>
      <c r="M848" s="266"/>
      <c r="N848" s="266"/>
      <c r="O848" s="266"/>
      <c r="P848" s="266"/>
      <c r="Q848" s="266"/>
      <c r="R848" s="266"/>
      <c r="S848" s="266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66"/>
      <c r="M849" s="266"/>
      <c r="N849" s="266"/>
      <c r="O849" s="266"/>
      <c r="P849" s="266"/>
      <c r="Q849" s="266"/>
      <c r="R849" s="266"/>
      <c r="S849" s="266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66"/>
      <c r="M850" s="266"/>
      <c r="N850" s="266"/>
      <c r="O850" s="266"/>
      <c r="P850" s="266"/>
      <c r="Q850" s="266"/>
      <c r="R850" s="266"/>
      <c r="S850" s="266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66"/>
      <c r="M851" s="266"/>
      <c r="N851" s="266"/>
      <c r="O851" s="266"/>
      <c r="P851" s="266"/>
      <c r="Q851" s="266"/>
      <c r="R851" s="266"/>
      <c r="S851" s="266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66"/>
      <c r="M852" s="266"/>
      <c r="N852" s="266"/>
      <c r="O852" s="266"/>
      <c r="P852" s="266"/>
      <c r="Q852" s="266"/>
      <c r="R852" s="266"/>
      <c r="S852" s="266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66"/>
      <c r="M853" s="266"/>
      <c r="N853" s="266"/>
      <c r="O853" s="266"/>
      <c r="P853" s="266"/>
      <c r="Q853" s="266"/>
      <c r="R853" s="266"/>
      <c r="S853" s="266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66"/>
      <c r="M854" s="266"/>
      <c r="N854" s="266"/>
      <c r="O854" s="266"/>
      <c r="P854" s="266"/>
      <c r="Q854" s="266"/>
      <c r="R854" s="266"/>
      <c r="S854" s="266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66"/>
      <c r="M855" s="266"/>
      <c r="N855" s="266"/>
      <c r="O855" s="266"/>
      <c r="P855" s="266"/>
      <c r="Q855" s="266"/>
      <c r="R855" s="266"/>
      <c r="S855" s="266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66"/>
      <c r="M856" s="266"/>
      <c r="N856" s="266"/>
      <c r="O856" s="266"/>
      <c r="P856" s="266"/>
      <c r="Q856" s="266"/>
      <c r="R856" s="266"/>
      <c r="S856" s="266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66"/>
      <c r="M857" s="266"/>
      <c r="N857" s="266"/>
      <c r="O857" s="266"/>
      <c r="P857" s="266"/>
      <c r="Q857" s="266"/>
      <c r="R857" s="266"/>
      <c r="S857" s="266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66"/>
      <c r="M858" s="266"/>
      <c r="N858" s="266"/>
      <c r="O858" s="266"/>
      <c r="P858" s="266"/>
      <c r="Q858" s="266"/>
      <c r="R858" s="266"/>
      <c r="S858" s="266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66"/>
      <c r="M859" s="266"/>
      <c r="N859" s="266"/>
      <c r="O859" s="266"/>
      <c r="P859" s="266"/>
      <c r="Q859" s="266"/>
      <c r="R859" s="266"/>
      <c r="S859" s="266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66"/>
      <c r="M860" s="266"/>
      <c r="N860" s="266"/>
      <c r="O860" s="266"/>
      <c r="P860" s="266"/>
      <c r="Q860" s="266"/>
      <c r="R860" s="266"/>
      <c r="S860" s="266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66"/>
      <c r="M861" s="266"/>
      <c r="N861" s="266"/>
      <c r="O861" s="266"/>
      <c r="P861" s="266"/>
      <c r="Q861" s="266"/>
      <c r="R861" s="266"/>
      <c r="S861" s="266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66"/>
      <c r="M862" s="266"/>
      <c r="N862" s="266"/>
      <c r="O862" s="266"/>
      <c r="P862" s="266"/>
      <c r="Q862" s="266"/>
      <c r="R862" s="266"/>
      <c r="S862" s="266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66"/>
      <c r="M863" s="266"/>
      <c r="N863" s="266"/>
      <c r="O863" s="266"/>
      <c r="P863" s="266"/>
      <c r="Q863" s="266"/>
      <c r="R863" s="266"/>
      <c r="S863" s="266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66"/>
      <c r="M864" s="266"/>
      <c r="N864" s="266"/>
      <c r="O864" s="266"/>
      <c r="P864" s="266"/>
      <c r="Q864" s="266"/>
      <c r="R864" s="266"/>
      <c r="S864" s="266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66"/>
      <c r="M865" s="266"/>
      <c r="N865" s="266"/>
      <c r="O865" s="266"/>
      <c r="P865" s="266"/>
      <c r="Q865" s="266"/>
      <c r="R865" s="266"/>
      <c r="S865" s="266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66"/>
      <c r="M866" s="266"/>
      <c r="N866" s="266"/>
      <c r="O866" s="266"/>
      <c r="P866" s="266"/>
      <c r="Q866" s="266"/>
      <c r="R866" s="266"/>
      <c r="S866" s="266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66"/>
      <c r="M867" s="266"/>
      <c r="N867" s="266"/>
      <c r="O867" s="266"/>
      <c r="P867" s="266"/>
      <c r="Q867" s="266"/>
      <c r="R867" s="266"/>
      <c r="S867" s="266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66"/>
      <c r="M868" s="266"/>
      <c r="N868" s="266"/>
      <c r="O868" s="266"/>
      <c r="P868" s="266"/>
      <c r="Q868" s="266"/>
      <c r="R868" s="266"/>
      <c r="S868" s="266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66"/>
      <c r="M869" s="266"/>
      <c r="N869" s="266"/>
      <c r="O869" s="266"/>
      <c r="P869" s="266"/>
      <c r="Q869" s="266"/>
      <c r="R869" s="266"/>
      <c r="S869" s="266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66"/>
      <c r="M870" s="266"/>
      <c r="N870" s="266"/>
      <c r="O870" s="266"/>
      <c r="P870" s="266"/>
      <c r="Q870" s="266"/>
      <c r="R870" s="266"/>
      <c r="S870" s="266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66"/>
      <c r="M871" s="266"/>
      <c r="N871" s="266"/>
      <c r="O871" s="266"/>
      <c r="P871" s="266"/>
      <c r="Q871" s="266"/>
      <c r="R871" s="266"/>
      <c r="S871" s="266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66"/>
      <c r="M872" s="266"/>
      <c r="N872" s="266"/>
      <c r="O872" s="266"/>
      <c r="P872" s="266"/>
      <c r="Q872" s="266"/>
      <c r="R872" s="266"/>
      <c r="S872" s="266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66"/>
      <c r="M873" s="266"/>
      <c r="N873" s="266"/>
      <c r="O873" s="266"/>
      <c r="P873" s="266"/>
      <c r="Q873" s="266"/>
      <c r="R873" s="266"/>
      <c r="S873" s="266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66"/>
      <c r="M874" s="266"/>
      <c r="N874" s="266"/>
      <c r="O874" s="266"/>
      <c r="P874" s="266"/>
      <c r="Q874" s="266"/>
      <c r="R874" s="266"/>
      <c r="S874" s="266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66"/>
      <c r="M875" s="266"/>
      <c r="N875" s="266"/>
      <c r="O875" s="266"/>
      <c r="P875" s="266"/>
      <c r="Q875" s="266"/>
      <c r="R875" s="266"/>
      <c r="S875" s="266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66"/>
      <c r="M876" s="266"/>
      <c r="N876" s="266"/>
      <c r="O876" s="266"/>
      <c r="P876" s="266"/>
      <c r="Q876" s="266"/>
      <c r="R876" s="266"/>
      <c r="S876" s="266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66"/>
      <c r="M877" s="266"/>
      <c r="N877" s="266"/>
      <c r="O877" s="266"/>
      <c r="P877" s="266"/>
      <c r="Q877" s="266"/>
      <c r="R877" s="266"/>
      <c r="S877" s="266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66"/>
      <c r="M878" s="266"/>
      <c r="N878" s="266"/>
      <c r="O878" s="266"/>
      <c r="P878" s="266"/>
      <c r="Q878" s="266"/>
      <c r="R878" s="266"/>
      <c r="S878" s="266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66"/>
      <c r="M879" s="266"/>
      <c r="N879" s="266"/>
      <c r="O879" s="266"/>
      <c r="P879" s="266"/>
      <c r="Q879" s="266"/>
      <c r="R879" s="266"/>
      <c r="S879" s="266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66"/>
      <c r="M880" s="266"/>
      <c r="N880" s="266"/>
      <c r="O880" s="266"/>
      <c r="P880" s="266"/>
      <c r="Q880" s="266"/>
      <c r="R880" s="266"/>
      <c r="S880" s="266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66"/>
      <c r="M881" s="266"/>
      <c r="N881" s="266"/>
      <c r="O881" s="266"/>
      <c r="P881" s="266"/>
      <c r="Q881" s="266"/>
      <c r="R881" s="266"/>
      <c r="S881" s="266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66"/>
      <c r="M882" s="266"/>
      <c r="N882" s="266"/>
      <c r="O882" s="266"/>
      <c r="P882" s="266"/>
      <c r="Q882" s="266"/>
      <c r="R882" s="266"/>
      <c r="S882" s="266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66"/>
      <c r="M883" s="266"/>
      <c r="N883" s="266"/>
      <c r="O883" s="266"/>
      <c r="P883" s="266"/>
      <c r="Q883" s="266"/>
      <c r="R883" s="266"/>
      <c r="S883" s="266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66"/>
      <c r="M884" s="266"/>
      <c r="N884" s="266"/>
      <c r="O884" s="266"/>
      <c r="P884" s="266"/>
      <c r="Q884" s="266"/>
      <c r="R884" s="266"/>
      <c r="S884" s="266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66"/>
      <c r="M885" s="266"/>
      <c r="N885" s="266"/>
      <c r="O885" s="266"/>
      <c r="P885" s="266"/>
      <c r="Q885" s="266"/>
      <c r="R885" s="266"/>
      <c r="S885" s="266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66"/>
      <c r="M886" s="266"/>
      <c r="N886" s="266"/>
      <c r="O886" s="266"/>
      <c r="P886" s="266"/>
      <c r="Q886" s="266"/>
      <c r="R886" s="266"/>
      <c r="S886" s="266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66"/>
      <c r="M887" s="266"/>
      <c r="N887" s="266"/>
      <c r="O887" s="266"/>
      <c r="P887" s="266"/>
      <c r="Q887" s="266"/>
      <c r="R887" s="266"/>
      <c r="S887" s="266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66"/>
      <c r="M888" s="266"/>
      <c r="N888" s="266"/>
      <c r="O888" s="266"/>
      <c r="P888" s="266"/>
      <c r="Q888" s="266"/>
      <c r="R888" s="266"/>
      <c r="S888" s="266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66"/>
      <c r="M889" s="266"/>
      <c r="N889" s="266"/>
      <c r="O889" s="266"/>
      <c r="P889" s="266"/>
      <c r="Q889" s="266"/>
      <c r="R889" s="266"/>
      <c r="S889" s="266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66"/>
      <c r="M890" s="266"/>
      <c r="N890" s="266"/>
      <c r="O890" s="266"/>
      <c r="P890" s="266"/>
      <c r="Q890" s="266"/>
      <c r="R890" s="266"/>
      <c r="S890" s="266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66"/>
      <c r="M891" s="266"/>
      <c r="N891" s="266"/>
      <c r="O891" s="266"/>
      <c r="P891" s="266"/>
      <c r="Q891" s="266"/>
      <c r="R891" s="266"/>
      <c r="S891" s="266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66"/>
      <c r="M892" s="266"/>
      <c r="N892" s="266"/>
      <c r="O892" s="266"/>
      <c r="P892" s="266"/>
      <c r="Q892" s="266"/>
      <c r="R892" s="266"/>
      <c r="S892" s="266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66"/>
      <c r="M893" s="266"/>
      <c r="N893" s="266"/>
      <c r="O893" s="266"/>
      <c r="P893" s="266"/>
      <c r="Q893" s="266"/>
      <c r="R893" s="266"/>
      <c r="S893" s="266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66"/>
      <c r="M894" s="266"/>
      <c r="N894" s="266"/>
      <c r="O894" s="266"/>
      <c r="P894" s="266"/>
      <c r="Q894" s="266"/>
      <c r="R894" s="266"/>
      <c r="S894" s="266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66"/>
      <c r="M895" s="266"/>
      <c r="N895" s="266"/>
      <c r="O895" s="266"/>
      <c r="P895" s="266"/>
      <c r="Q895" s="266"/>
      <c r="R895" s="266"/>
      <c r="S895" s="266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66"/>
      <c r="M896" s="266"/>
      <c r="N896" s="266"/>
      <c r="O896" s="266"/>
      <c r="P896" s="266"/>
      <c r="Q896" s="266"/>
      <c r="R896" s="266"/>
      <c r="S896" s="266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66"/>
      <c r="M897" s="266"/>
      <c r="N897" s="266"/>
      <c r="O897" s="266"/>
      <c r="P897" s="266"/>
      <c r="Q897" s="266"/>
      <c r="R897" s="266"/>
      <c r="S897" s="266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66"/>
      <c r="M898" s="266"/>
      <c r="N898" s="266"/>
      <c r="O898" s="266"/>
      <c r="P898" s="266"/>
      <c r="Q898" s="266"/>
      <c r="R898" s="266"/>
      <c r="S898" s="266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66"/>
      <c r="M899" s="266"/>
      <c r="N899" s="266"/>
      <c r="O899" s="266"/>
      <c r="P899" s="266"/>
      <c r="Q899" s="266"/>
      <c r="R899" s="266"/>
      <c r="S899" s="266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66"/>
      <c r="M900" s="266"/>
      <c r="N900" s="266"/>
      <c r="O900" s="266"/>
      <c r="P900" s="266"/>
      <c r="Q900" s="266"/>
      <c r="R900" s="266"/>
      <c r="S900" s="266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66"/>
      <c r="M901" s="266"/>
      <c r="N901" s="266"/>
      <c r="O901" s="266"/>
      <c r="P901" s="266"/>
      <c r="Q901" s="266"/>
      <c r="R901" s="266"/>
      <c r="S901" s="266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66"/>
      <c r="M902" s="266"/>
      <c r="N902" s="266"/>
      <c r="O902" s="266"/>
      <c r="P902" s="266"/>
      <c r="Q902" s="266"/>
      <c r="R902" s="266"/>
      <c r="S902" s="266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66"/>
      <c r="M903" s="266"/>
      <c r="N903" s="266"/>
      <c r="O903" s="266"/>
      <c r="P903" s="266"/>
      <c r="Q903" s="266"/>
      <c r="R903" s="266"/>
      <c r="S903" s="266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66"/>
      <c r="M904" s="266"/>
      <c r="N904" s="266"/>
      <c r="O904" s="266"/>
      <c r="P904" s="266"/>
      <c r="Q904" s="266"/>
      <c r="R904" s="266"/>
      <c r="S904" s="266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66"/>
      <c r="M905" s="266"/>
      <c r="N905" s="266"/>
      <c r="O905" s="266"/>
      <c r="P905" s="266"/>
      <c r="Q905" s="266"/>
      <c r="R905" s="266"/>
      <c r="S905" s="266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66"/>
      <c r="M906" s="266"/>
      <c r="N906" s="266"/>
      <c r="O906" s="266"/>
      <c r="P906" s="266"/>
      <c r="Q906" s="266"/>
      <c r="R906" s="266"/>
      <c r="S906" s="266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66"/>
      <c r="M907" s="266"/>
      <c r="N907" s="266"/>
      <c r="O907" s="266"/>
      <c r="P907" s="266"/>
      <c r="Q907" s="266"/>
      <c r="R907" s="266"/>
      <c r="S907" s="266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66"/>
      <c r="M908" s="266"/>
      <c r="N908" s="266"/>
      <c r="O908" s="266"/>
      <c r="P908" s="266"/>
      <c r="Q908" s="266"/>
      <c r="R908" s="266"/>
      <c r="S908" s="266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66"/>
      <c r="M909" s="266"/>
      <c r="N909" s="266"/>
      <c r="O909" s="266"/>
      <c r="P909" s="266"/>
      <c r="Q909" s="266"/>
      <c r="R909" s="266"/>
      <c r="S909" s="266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66"/>
      <c r="M910" s="266"/>
      <c r="N910" s="266"/>
      <c r="O910" s="266"/>
      <c r="P910" s="266"/>
      <c r="Q910" s="266"/>
      <c r="R910" s="266"/>
      <c r="S910" s="266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66"/>
      <c r="M911" s="266"/>
      <c r="N911" s="266"/>
      <c r="O911" s="266"/>
      <c r="P911" s="266"/>
      <c r="Q911" s="266"/>
      <c r="R911" s="266"/>
      <c r="S911" s="266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66"/>
      <c r="M912" s="266"/>
      <c r="N912" s="266"/>
      <c r="O912" s="266"/>
      <c r="P912" s="266"/>
      <c r="Q912" s="266"/>
      <c r="R912" s="266"/>
      <c r="S912" s="266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66"/>
      <c r="M913" s="266"/>
      <c r="N913" s="266"/>
      <c r="O913" s="266"/>
      <c r="P913" s="266"/>
      <c r="Q913" s="266"/>
      <c r="R913" s="266"/>
      <c r="S913" s="266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66"/>
      <c r="M914" s="266"/>
      <c r="N914" s="266"/>
      <c r="O914" s="266"/>
      <c r="P914" s="266"/>
      <c r="Q914" s="266"/>
      <c r="R914" s="266"/>
      <c r="S914" s="266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66"/>
      <c r="M915" s="266"/>
      <c r="N915" s="266"/>
      <c r="O915" s="266"/>
      <c r="P915" s="266"/>
      <c r="Q915" s="266"/>
      <c r="R915" s="266"/>
      <c r="S915" s="266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66"/>
      <c r="M916" s="266"/>
      <c r="N916" s="266"/>
      <c r="O916" s="266"/>
      <c r="P916" s="266"/>
      <c r="Q916" s="266"/>
      <c r="R916" s="266"/>
      <c r="S916" s="266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66"/>
      <c r="M917" s="266"/>
      <c r="N917" s="266"/>
      <c r="O917" s="266"/>
      <c r="P917" s="266"/>
      <c r="Q917" s="266"/>
      <c r="R917" s="266"/>
      <c r="S917" s="266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66"/>
      <c r="M918" s="266"/>
      <c r="N918" s="266"/>
      <c r="O918" s="266"/>
      <c r="P918" s="266"/>
      <c r="Q918" s="266"/>
      <c r="R918" s="266"/>
      <c r="S918" s="266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66"/>
      <c r="M919" s="266"/>
      <c r="N919" s="266"/>
      <c r="O919" s="266"/>
      <c r="P919" s="266"/>
      <c r="Q919" s="266"/>
      <c r="R919" s="266"/>
      <c r="S919" s="266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66"/>
      <c r="M920" s="266"/>
      <c r="N920" s="266"/>
      <c r="O920" s="266"/>
      <c r="P920" s="266"/>
      <c r="Q920" s="266"/>
      <c r="R920" s="266"/>
      <c r="S920" s="266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66"/>
      <c r="M921" s="266"/>
      <c r="N921" s="266"/>
      <c r="O921" s="266"/>
      <c r="P921" s="266"/>
      <c r="Q921" s="266"/>
      <c r="R921" s="266"/>
      <c r="S921" s="266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66"/>
      <c r="M922" s="266"/>
      <c r="N922" s="266"/>
      <c r="O922" s="266"/>
      <c r="P922" s="266"/>
      <c r="Q922" s="266"/>
      <c r="R922" s="266"/>
      <c r="S922" s="266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66"/>
      <c r="M923" s="266"/>
      <c r="N923" s="266"/>
      <c r="O923" s="266"/>
      <c r="P923" s="266"/>
      <c r="Q923" s="266"/>
      <c r="R923" s="266"/>
      <c r="S923" s="266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66"/>
      <c r="M924" s="266"/>
      <c r="N924" s="266"/>
      <c r="O924" s="266"/>
      <c r="P924" s="266"/>
      <c r="Q924" s="266"/>
      <c r="R924" s="266"/>
      <c r="S924" s="266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66"/>
      <c r="M925" s="266"/>
      <c r="N925" s="266"/>
      <c r="O925" s="266"/>
      <c r="P925" s="266"/>
      <c r="Q925" s="266"/>
      <c r="R925" s="266"/>
      <c r="S925" s="266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66"/>
      <c r="M926" s="266"/>
      <c r="N926" s="266"/>
      <c r="O926" s="266"/>
      <c r="P926" s="266"/>
      <c r="Q926" s="266"/>
      <c r="R926" s="266"/>
      <c r="S926" s="266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66"/>
      <c r="M927" s="266"/>
      <c r="N927" s="266"/>
      <c r="O927" s="266"/>
      <c r="P927" s="266"/>
      <c r="Q927" s="266"/>
      <c r="R927" s="266"/>
      <c r="S927" s="266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66"/>
      <c r="M928" s="266"/>
      <c r="N928" s="266"/>
      <c r="O928" s="266"/>
      <c r="P928" s="266"/>
      <c r="Q928" s="266"/>
      <c r="R928" s="266"/>
      <c r="S928" s="266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66"/>
      <c r="M929" s="266"/>
      <c r="N929" s="266"/>
      <c r="O929" s="266"/>
      <c r="P929" s="266"/>
      <c r="Q929" s="266"/>
      <c r="R929" s="266"/>
      <c r="S929" s="266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66"/>
      <c r="M930" s="266"/>
      <c r="N930" s="266"/>
      <c r="O930" s="266"/>
      <c r="P930" s="266"/>
      <c r="Q930" s="266"/>
      <c r="R930" s="266"/>
      <c r="S930" s="266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66"/>
      <c r="M931" s="266"/>
      <c r="N931" s="266"/>
      <c r="O931" s="266"/>
      <c r="P931" s="266"/>
      <c r="Q931" s="266"/>
      <c r="R931" s="266"/>
      <c r="S931" s="266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66"/>
      <c r="M932" s="266"/>
      <c r="N932" s="266"/>
      <c r="O932" s="266"/>
      <c r="P932" s="266"/>
      <c r="Q932" s="266"/>
      <c r="R932" s="266"/>
      <c r="S932" s="266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66"/>
      <c r="M933" s="266"/>
      <c r="N933" s="266"/>
      <c r="O933" s="266"/>
      <c r="P933" s="266"/>
      <c r="Q933" s="266"/>
      <c r="R933" s="266"/>
      <c r="S933" s="266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66"/>
      <c r="M934" s="266"/>
      <c r="N934" s="266"/>
      <c r="O934" s="266"/>
      <c r="P934" s="266"/>
      <c r="Q934" s="266"/>
      <c r="R934" s="266"/>
      <c r="S934" s="266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66"/>
      <c r="M935" s="266"/>
      <c r="N935" s="266"/>
      <c r="O935" s="266"/>
      <c r="P935" s="266"/>
      <c r="Q935" s="266"/>
      <c r="R935" s="266"/>
      <c r="S935" s="266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66"/>
      <c r="M936" s="266"/>
      <c r="N936" s="266"/>
      <c r="O936" s="266"/>
      <c r="P936" s="266"/>
      <c r="Q936" s="266"/>
      <c r="R936" s="266"/>
      <c r="S936" s="266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66"/>
      <c r="M937" s="266"/>
      <c r="N937" s="266"/>
      <c r="O937" s="266"/>
      <c r="P937" s="266"/>
      <c r="Q937" s="266"/>
      <c r="R937" s="266"/>
      <c r="S937" s="266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66"/>
      <c r="M938" s="266"/>
      <c r="N938" s="266"/>
      <c r="O938" s="266"/>
      <c r="P938" s="266"/>
      <c r="Q938" s="266"/>
      <c r="R938" s="266"/>
      <c r="S938" s="266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66"/>
      <c r="M939" s="266"/>
      <c r="N939" s="266"/>
      <c r="O939" s="266"/>
      <c r="P939" s="266"/>
      <c r="Q939" s="266"/>
      <c r="R939" s="266"/>
      <c r="S939" s="266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66"/>
      <c r="M940" s="266"/>
      <c r="N940" s="266"/>
      <c r="O940" s="266"/>
      <c r="P940" s="266"/>
      <c r="Q940" s="266"/>
      <c r="R940" s="266"/>
      <c r="S940" s="266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66"/>
      <c r="M941" s="266"/>
      <c r="N941" s="266"/>
      <c r="O941" s="266"/>
      <c r="P941" s="266"/>
      <c r="Q941" s="266"/>
      <c r="R941" s="266"/>
      <c r="S941" s="266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66"/>
      <c r="M942" s="266"/>
      <c r="N942" s="266"/>
      <c r="O942" s="266"/>
      <c r="P942" s="266"/>
      <c r="Q942" s="266"/>
      <c r="R942" s="266"/>
      <c r="S942" s="266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66"/>
      <c r="M943" s="266"/>
      <c r="N943" s="266"/>
      <c r="O943" s="266"/>
      <c r="P943" s="266"/>
      <c r="Q943" s="266"/>
      <c r="R943" s="266"/>
      <c r="S943" s="266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66"/>
      <c r="M944" s="266"/>
      <c r="N944" s="266"/>
      <c r="O944" s="266"/>
      <c r="P944" s="266"/>
      <c r="Q944" s="266"/>
      <c r="R944" s="266"/>
      <c r="S944" s="266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66"/>
      <c r="M945" s="266"/>
      <c r="N945" s="266"/>
      <c r="O945" s="266"/>
      <c r="P945" s="266"/>
      <c r="Q945" s="266"/>
      <c r="R945" s="266"/>
      <c r="S945" s="266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66"/>
      <c r="M946" s="266"/>
      <c r="N946" s="266"/>
      <c r="O946" s="266"/>
      <c r="P946" s="266"/>
      <c r="Q946" s="266"/>
      <c r="R946" s="266"/>
      <c r="S946" s="266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66"/>
      <c r="M947" s="266"/>
      <c r="N947" s="266"/>
      <c r="O947" s="266"/>
      <c r="P947" s="266"/>
      <c r="Q947" s="266"/>
      <c r="R947" s="266"/>
      <c r="S947" s="266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66"/>
      <c r="M948" s="266"/>
      <c r="N948" s="266"/>
      <c r="O948" s="266"/>
      <c r="P948" s="266"/>
      <c r="Q948" s="266"/>
      <c r="R948" s="266"/>
      <c r="S948" s="266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66"/>
      <c r="M949" s="266"/>
      <c r="N949" s="266"/>
      <c r="O949" s="266"/>
      <c r="P949" s="266"/>
      <c r="Q949" s="266"/>
      <c r="R949" s="266"/>
      <c r="S949" s="266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66"/>
      <c r="M950" s="266"/>
      <c r="N950" s="266"/>
      <c r="O950" s="266"/>
      <c r="P950" s="266"/>
      <c r="Q950" s="266"/>
      <c r="R950" s="266"/>
      <c r="S950" s="266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66"/>
      <c r="M951" s="266"/>
      <c r="N951" s="266"/>
      <c r="O951" s="266"/>
      <c r="P951" s="266"/>
      <c r="Q951" s="266"/>
      <c r="R951" s="266"/>
      <c r="S951" s="266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66"/>
      <c r="M952" s="266"/>
      <c r="N952" s="266"/>
      <c r="O952" s="266"/>
      <c r="P952" s="266"/>
      <c r="Q952" s="266"/>
      <c r="R952" s="266"/>
      <c r="S952" s="266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66"/>
      <c r="M953" s="266"/>
      <c r="N953" s="266"/>
      <c r="O953" s="266"/>
      <c r="P953" s="266"/>
      <c r="Q953" s="266"/>
      <c r="R953" s="266"/>
      <c r="S953" s="266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66"/>
      <c r="M954" s="266"/>
      <c r="N954" s="266"/>
      <c r="O954" s="266"/>
      <c r="P954" s="266"/>
      <c r="Q954" s="266"/>
      <c r="R954" s="266"/>
      <c r="S954" s="266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66"/>
      <c r="M955" s="266"/>
      <c r="N955" s="266"/>
      <c r="O955" s="266"/>
      <c r="P955" s="266"/>
      <c r="Q955" s="266"/>
      <c r="R955" s="266"/>
      <c r="S955" s="266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66"/>
      <c r="M956" s="266"/>
      <c r="N956" s="266"/>
      <c r="O956" s="266"/>
      <c r="P956" s="266"/>
      <c r="Q956" s="266"/>
      <c r="R956" s="266"/>
      <c r="S956" s="266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66"/>
      <c r="M957" s="266"/>
      <c r="N957" s="266"/>
      <c r="O957" s="266"/>
      <c r="P957" s="266"/>
      <c r="Q957" s="266"/>
      <c r="R957" s="266"/>
      <c r="S957" s="266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66"/>
      <c r="M958" s="266"/>
      <c r="N958" s="266"/>
      <c r="O958" s="266"/>
      <c r="P958" s="266"/>
      <c r="Q958" s="266"/>
      <c r="R958" s="266"/>
      <c r="S958" s="266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66"/>
      <c r="M959" s="266"/>
      <c r="N959" s="266"/>
      <c r="O959" s="266"/>
      <c r="P959" s="266"/>
      <c r="Q959" s="266"/>
      <c r="R959" s="266"/>
      <c r="S959" s="266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66"/>
      <c r="M960" s="266"/>
      <c r="N960" s="266"/>
      <c r="O960" s="266"/>
      <c r="P960" s="266"/>
      <c r="Q960" s="266"/>
      <c r="R960" s="266"/>
      <c r="S960" s="266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66"/>
      <c r="M961" s="266"/>
      <c r="N961" s="266"/>
      <c r="O961" s="266"/>
      <c r="P961" s="266"/>
      <c r="Q961" s="266"/>
      <c r="R961" s="266"/>
      <c r="S961" s="266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66"/>
      <c r="M962" s="266"/>
      <c r="N962" s="266"/>
      <c r="O962" s="266"/>
      <c r="P962" s="266"/>
      <c r="Q962" s="266"/>
      <c r="R962" s="266"/>
      <c r="S962" s="266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66"/>
      <c r="M963" s="266"/>
      <c r="N963" s="266"/>
      <c r="O963" s="266"/>
      <c r="P963" s="266"/>
      <c r="Q963" s="266"/>
      <c r="R963" s="266"/>
      <c r="S963" s="266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66"/>
      <c r="M964" s="266"/>
      <c r="N964" s="266"/>
      <c r="O964" s="266"/>
      <c r="P964" s="266"/>
      <c r="Q964" s="266"/>
      <c r="R964" s="266"/>
      <c r="S964" s="266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66"/>
      <c r="M965" s="266"/>
      <c r="N965" s="266"/>
      <c r="O965" s="266"/>
      <c r="P965" s="266"/>
      <c r="Q965" s="266"/>
      <c r="R965" s="266"/>
      <c r="S965" s="266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66"/>
      <c r="M966" s="266"/>
      <c r="N966" s="266"/>
      <c r="O966" s="266"/>
      <c r="P966" s="266"/>
      <c r="Q966" s="266"/>
      <c r="R966" s="266"/>
      <c r="S966" s="266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66"/>
      <c r="M967" s="266"/>
      <c r="N967" s="266"/>
      <c r="O967" s="266"/>
      <c r="P967" s="266"/>
      <c r="Q967" s="266"/>
      <c r="R967" s="266"/>
      <c r="S967" s="266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66"/>
      <c r="M968" s="266"/>
      <c r="N968" s="266"/>
      <c r="O968" s="266"/>
      <c r="P968" s="266"/>
      <c r="Q968" s="266"/>
      <c r="R968" s="266"/>
      <c r="S968" s="266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66"/>
      <c r="M969" s="266"/>
      <c r="N969" s="266"/>
      <c r="O969" s="266"/>
      <c r="P969" s="266"/>
      <c r="Q969" s="266"/>
      <c r="R969" s="266"/>
      <c r="S969" s="266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66"/>
      <c r="M970" s="266"/>
      <c r="N970" s="266"/>
      <c r="O970" s="266"/>
      <c r="P970" s="266"/>
      <c r="Q970" s="266"/>
      <c r="R970" s="266"/>
      <c r="S970" s="266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66"/>
      <c r="M971" s="266"/>
      <c r="N971" s="266"/>
      <c r="O971" s="266"/>
      <c r="P971" s="266"/>
      <c r="Q971" s="266"/>
      <c r="R971" s="266"/>
      <c r="S971" s="266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66"/>
      <c r="M972" s="266"/>
      <c r="N972" s="266"/>
      <c r="O972" s="266"/>
      <c r="P972" s="266"/>
      <c r="Q972" s="266"/>
      <c r="R972" s="266"/>
      <c r="S972" s="266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66"/>
      <c r="M973" s="266"/>
      <c r="N973" s="266"/>
      <c r="O973" s="266"/>
      <c r="P973" s="266"/>
      <c r="Q973" s="266"/>
      <c r="R973" s="266"/>
      <c r="S973" s="266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66"/>
      <c r="M974" s="266"/>
      <c r="N974" s="266"/>
      <c r="O974" s="266"/>
      <c r="P974" s="266"/>
      <c r="Q974" s="266"/>
      <c r="R974" s="266"/>
      <c r="S974" s="266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66"/>
      <c r="M975" s="266"/>
      <c r="N975" s="266"/>
      <c r="O975" s="266"/>
      <c r="P975" s="266"/>
      <c r="Q975" s="266"/>
      <c r="R975" s="266"/>
      <c r="S975" s="266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66"/>
      <c r="M976" s="266"/>
      <c r="N976" s="266"/>
      <c r="O976" s="266"/>
      <c r="P976" s="266"/>
      <c r="Q976" s="266"/>
      <c r="R976" s="266"/>
      <c r="S976" s="266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66"/>
      <c r="M977" s="266"/>
      <c r="N977" s="266"/>
      <c r="O977" s="266"/>
      <c r="P977" s="266"/>
      <c r="Q977" s="266"/>
      <c r="R977" s="266"/>
      <c r="S977" s="266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66"/>
      <c r="M978" s="266"/>
      <c r="N978" s="266"/>
      <c r="O978" s="266"/>
      <c r="P978" s="266"/>
      <c r="Q978" s="266"/>
      <c r="R978" s="266"/>
      <c r="S978" s="266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66"/>
      <c r="M979" s="266"/>
      <c r="N979" s="266"/>
      <c r="O979" s="266"/>
      <c r="P979" s="266"/>
      <c r="Q979" s="266"/>
      <c r="R979" s="266"/>
      <c r="S979" s="266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66"/>
      <c r="M980" s="266"/>
      <c r="N980" s="266"/>
      <c r="O980" s="266"/>
      <c r="P980" s="266"/>
      <c r="Q980" s="266"/>
      <c r="R980" s="266"/>
      <c r="S980" s="266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66"/>
      <c r="M981" s="266"/>
      <c r="N981" s="266"/>
      <c r="O981" s="266"/>
      <c r="P981" s="266"/>
      <c r="Q981" s="266"/>
      <c r="R981" s="266"/>
      <c r="S981" s="266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66"/>
      <c r="M982" s="266"/>
      <c r="N982" s="266"/>
      <c r="O982" s="266"/>
      <c r="P982" s="266"/>
      <c r="Q982" s="266"/>
      <c r="R982" s="266"/>
      <c r="S982" s="266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66"/>
      <c r="M983" s="266"/>
      <c r="N983" s="266"/>
      <c r="O983" s="266"/>
      <c r="P983" s="266"/>
      <c r="Q983" s="266"/>
      <c r="R983" s="266"/>
      <c r="S983" s="266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66"/>
      <c r="M984" s="266"/>
      <c r="N984" s="266"/>
      <c r="O984" s="266"/>
      <c r="P984" s="266"/>
      <c r="Q984" s="266"/>
      <c r="R984" s="266"/>
      <c r="S984" s="266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66"/>
      <c r="M985" s="266"/>
      <c r="N985" s="266"/>
      <c r="O985" s="266"/>
      <c r="P985" s="266"/>
      <c r="Q985" s="266"/>
      <c r="R985" s="266"/>
      <c r="S985" s="266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66"/>
      <c r="M986" s="266"/>
      <c r="N986" s="266"/>
      <c r="O986" s="266"/>
      <c r="P986" s="266"/>
      <c r="Q986" s="266"/>
      <c r="R986" s="266"/>
      <c r="S986" s="266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66"/>
      <c r="M987" s="266"/>
      <c r="N987" s="266"/>
      <c r="O987" s="266"/>
      <c r="P987" s="266"/>
      <c r="Q987" s="266"/>
      <c r="R987" s="266"/>
      <c r="S987" s="266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66"/>
      <c r="M988" s="266"/>
      <c r="N988" s="266"/>
      <c r="O988" s="266"/>
      <c r="P988" s="266"/>
      <c r="Q988" s="266"/>
      <c r="R988" s="266"/>
      <c r="S988" s="266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66"/>
      <c r="M989" s="266"/>
      <c r="N989" s="266"/>
      <c r="O989" s="266"/>
      <c r="P989" s="266"/>
      <c r="Q989" s="266"/>
      <c r="R989" s="266"/>
      <c r="S989" s="266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66"/>
      <c r="M990" s="266"/>
      <c r="N990" s="266"/>
      <c r="O990" s="266"/>
      <c r="P990" s="266"/>
      <c r="Q990" s="266"/>
      <c r="R990" s="266"/>
      <c r="S990" s="266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66"/>
      <c r="M991" s="266"/>
      <c r="N991" s="266"/>
      <c r="O991" s="266"/>
      <c r="P991" s="266"/>
      <c r="Q991" s="266"/>
      <c r="R991" s="266"/>
      <c r="S991" s="266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66"/>
      <c r="M992" s="266"/>
      <c r="N992" s="266"/>
      <c r="O992" s="266"/>
      <c r="P992" s="266"/>
      <c r="Q992" s="266"/>
      <c r="R992" s="266"/>
      <c r="S992" s="266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66"/>
      <c r="M993" s="266"/>
      <c r="N993" s="266"/>
      <c r="O993" s="266"/>
      <c r="P993" s="266"/>
      <c r="Q993" s="266"/>
      <c r="R993" s="266"/>
      <c r="S993" s="266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66"/>
      <c r="M994" s="266"/>
      <c r="N994" s="266"/>
      <c r="O994" s="266"/>
      <c r="P994" s="266"/>
      <c r="Q994" s="266"/>
      <c r="R994" s="266"/>
      <c r="S994" s="266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66"/>
      <c r="M995" s="266"/>
      <c r="N995" s="266"/>
      <c r="O995" s="266"/>
      <c r="P995" s="266"/>
      <c r="Q995" s="266"/>
      <c r="R995" s="266"/>
      <c r="S995" s="266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66"/>
      <c r="M996" s="266"/>
      <c r="N996" s="266"/>
      <c r="O996" s="266"/>
      <c r="P996" s="266"/>
      <c r="Q996" s="266"/>
      <c r="R996" s="266"/>
      <c r="S996" s="266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1:30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66"/>
      <c r="M997" s="266"/>
      <c r="N997" s="266"/>
      <c r="O997" s="266"/>
      <c r="P997" s="266"/>
      <c r="Q997" s="266"/>
      <c r="R997" s="266"/>
      <c r="S997" s="266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1:30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66"/>
      <c r="M998" s="266"/>
      <c r="N998" s="266"/>
      <c r="O998" s="266"/>
      <c r="P998" s="266"/>
      <c r="Q998" s="266"/>
      <c r="R998" s="266"/>
      <c r="S998" s="266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1:30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66"/>
      <c r="M999" s="266"/>
      <c r="N999" s="266"/>
      <c r="O999" s="266"/>
      <c r="P999" s="266"/>
      <c r="Q999" s="266"/>
      <c r="R999" s="266"/>
      <c r="S999" s="266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spans="1:30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66"/>
      <c r="M1000" s="266"/>
      <c r="N1000" s="266"/>
      <c r="O1000" s="266"/>
      <c r="P1000" s="266"/>
      <c r="Q1000" s="266"/>
      <c r="R1000" s="266"/>
      <c r="S1000" s="266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</sheetData>
  <mergeCells count="76">
    <mergeCell ref="B76:J78"/>
    <mergeCell ref="B80:J83"/>
    <mergeCell ref="B71:F73"/>
    <mergeCell ref="F64:H64"/>
    <mergeCell ref="B64:E65"/>
    <mergeCell ref="G73:H73"/>
    <mergeCell ref="G71:H71"/>
    <mergeCell ref="G72:H72"/>
    <mergeCell ref="H12:J12"/>
    <mergeCell ref="H10:J10"/>
    <mergeCell ref="H11:J11"/>
    <mergeCell ref="B13:C13"/>
    <mergeCell ref="H13:J13"/>
    <mergeCell ref="B10:C10"/>
    <mergeCell ref="B11:C11"/>
    <mergeCell ref="H8:J8"/>
    <mergeCell ref="H9:J9"/>
    <mergeCell ref="E7:J7"/>
    <mergeCell ref="A2:J2"/>
    <mergeCell ref="H1:I1"/>
    <mergeCell ref="A7:A8"/>
    <mergeCell ref="B7:C8"/>
    <mergeCell ref="D7:D8"/>
    <mergeCell ref="B37:C37"/>
    <mergeCell ref="B27:C27"/>
    <mergeCell ref="B28:C28"/>
    <mergeCell ref="B25:C25"/>
    <mergeCell ref="H19:J19"/>
    <mergeCell ref="H20:J20"/>
    <mergeCell ref="H23:J23"/>
    <mergeCell ref="H25:J25"/>
    <mergeCell ref="H35:J35"/>
    <mergeCell ref="H34:J34"/>
    <mergeCell ref="B24:C24"/>
    <mergeCell ref="B29:C29"/>
    <mergeCell ref="B30:C30"/>
    <mergeCell ref="B20:C20"/>
    <mergeCell ref="B19:C19"/>
    <mergeCell ref="B21:C21"/>
    <mergeCell ref="B22:C22"/>
    <mergeCell ref="B23:C23"/>
    <mergeCell ref="B12:C12"/>
    <mergeCell ref="B17:C17"/>
    <mergeCell ref="B16:C16"/>
    <mergeCell ref="B14:C14"/>
    <mergeCell ref="B18:C18"/>
    <mergeCell ref="H39:J39"/>
    <mergeCell ref="H38:J38"/>
    <mergeCell ref="F68:H68"/>
    <mergeCell ref="F65:H65"/>
    <mergeCell ref="B63:H63"/>
    <mergeCell ref="C58:E58"/>
    <mergeCell ref="C59:E59"/>
    <mergeCell ref="C57:E57"/>
    <mergeCell ref="A50:J50"/>
    <mergeCell ref="F66:H66"/>
    <mergeCell ref="F67:H67"/>
    <mergeCell ref="B66:E68"/>
    <mergeCell ref="H14:J14"/>
    <mergeCell ref="H24:J24"/>
    <mergeCell ref="H18:J18"/>
    <mergeCell ref="H17:J17"/>
    <mergeCell ref="H22:J22"/>
    <mergeCell ref="H21:J21"/>
    <mergeCell ref="H15:J15"/>
    <mergeCell ref="H16:J16"/>
    <mergeCell ref="H37:J37"/>
    <mergeCell ref="H26:J26"/>
    <mergeCell ref="H36:J36"/>
    <mergeCell ref="H31:J31"/>
    <mergeCell ref="H30:J30"/>
    <mergeCell ref="H33:J33"/>
    <mergeCell ref="H32:J32"/>
    <mergeCell ref="H29:J29"/>
    <mergeCell ref="H27:J27"/>
    <mergeCell ref="H28:J28"/>
  </mergeCells>
  <conditionalFormatting sqref="F27:G37 F27:H27 F10:G14 H27:H36 F16:G25 F39:G39 F29:H29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37:G38 G26">
      <formula1>GTE(LEN(G15),(1000))</formula1>
    </dataValidation>
    <dataValidation type="custom" allowBlank="1" showInputMessage="1" showErrorMessage="1" prompt="Perhatian - Data terisi secara outomatis, silahkan pilih cancel" sqref="C3:G4 C55:J55 I52:I54 D54:G54 C52:G53 C6:J6 I3:I5 D5:G5">
      <formula1>GTE(LEN(C3),(1000))</formula1>
    </dataValidation>
    <dataValidation type="custom" allowBlank="1" sqref="C5 C54 E39 E37:F38 E27:E36 E26:F26 E16:E25 E15:F15 E10:E1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0" verticalDpi="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228">
        <v>0</v>
      </c>
      <c r="B2" s="228" t="s">
        <v>232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228">
        <v>1</v>
      </c>
      <c r="B3" s="228" t="s">
        <v>233</v>
      </c>
      <c r="C3" s="2"/>
      <c r="D3" s="2"/>
      <c r="E3" s="2"/>
      <c r="F3" s="2"/>
      <c r="G3" s="2"/>
      <c r="H3" s="4"/>
      <c r="I3" s="97"/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228">
        <v>2</v>
      </c>
      <c r="B4" s="228" t="s">
        <v>234</v>
      </c>
      <c r="C4" s="2"/>
      <c r="D4" s="2"/>
      <c r="E4" s="2"/>
      <c r="F4" s="2"/>
      <c r="G4" s="2"/>
      <c r="H4" s="4"/>
      <c r="I4" s="97"/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228">
        <v>3</v>
      </c>
      <c r="B5" s="228" t="s">
        <v>235</v>
      </c>
      <c r="C5" s="2"/>
      <c r="D5" s="2"/>
      <c r="E5" s="2"/>
      <c r="F5" s="2"/>
      <c r="G5" s="2"/>
      <c r="H5" s="4"/>
      <c r="I5" s="97"/>
      <c r="J5" s="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228">
        <v>4</v>
      </c>
      <c r="B6" s="228" t="s">
        <v>236</v>
      </c>
      <c r="C6" s="2"/>
      <c r="D6" s="2"/>
      <c r="E6" s="2"/>
      <c r="F6" s="2"/>
      <c r="G6" s="2"/>
      <c r="H6" s="4"/>
      <c r="I6" s="97"/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228">
        <v>5</v>
      </c>
      <c r="B7" s="228" t="s">
        <v>237</v>
      </c>
      <c r="C7" s="2"/>
      <c r="D7" s="2"/>
      <c r="E7" s="2"/>
      <c r="F7" s="2"/>
      <c r="G7" s="2"/>
      <c r="H7" s="4"/>
      <c r="I7" s="97"/>
      <c r="J7" s="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228">
        <v>6</v>
      </c>
      <c r="B8" s="228" t="s">
        <v>238</v>
      </c>
      <c r="C8" s="2"/>
      <c r="D8" s="2"/>
      <c r="E8" s="2"/>
      <c r="F8" s="2"/>
      <c r="G8" s="2"/>
      <c r="H8" s="4"/>
      <c r="I8" s="97"/>
      <c r="J8" s="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228">
        <v>7</v>
      </c>
      <c r="B9" s="228" t="s">
        <v>239</v>
      </c>
      <c r="C9" s="2"/>
      <c r="D9" s="2"/>
      <c r="E9" s="2"/>
      <c r="F9" s="2"/>
      <c r="G9" s="2"/>
      <c r="H9" s="4"/>
      <c r="I9" s="97"/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228">
        <v>8</v>
      </c>
      <c r="B10" s="228" t="s">
        <v>240</v>
      </c>
      <c r="C10" s="2"/>
      <c r="D10" s="2"/>
      <c r="E10" s="2"/>
      <c r="F10" s="2"/>
      <c r="G10" s="2"/>
      <c r="H10" s="4"/>
      <c r="I10" s="97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228">
        <v>9</v>
      </c>
      <c r="B11" s="228" t="s">
        <v>241</v>
      </c>
      <c r="C11" s="2"/>
      <c r="D11" s="2"/>
      <c r="E11" s="2"/>
      <c r="F11" s="2"/>
      <c r="G11" s="2"/>
      <c r="H11" s="4"/>
      <c r="I11" s="97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2"/>
      <c r="B12" s="2"/>
      <c r="C12" s="2"/>
      <c r="D12" s="2"/>
      <c r="E12" s="2"/>
      <c r="F12" s="2"/>
      <c r="G12" s="2"/>
      <c r="H12" s="4"/>
      <c r="I12" s="97"/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2"/>
      <c r="B13" s="2"/>
      <c r="C13" s="2"/>
      <c r="D13" s="2"/>
      <c r="E13" s="2"/>
      <c r="F13" s="2"/>
      <c r="G13" s="2"/>
      <c r="H13" s="2"/>
      <c r="I13" s="97"/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2017-03-17T01:24:55Z</cp:lastPrinted>
  <dcterms:modified xsi:type="dcterms:W3CDTF">2017-03-17T01:27:30Z</dcterms:modified>
</cp:coreProperties>
</file>