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3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2">'ENTRI NILAI PILIH TAB INI'!$A$3:$AF$45</definedName>
    <definedName name="_xlnm.Print_Area" localSheetId="3">'TRANSKIP NILAI'!$A$2:$J$102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B95" i="4"/>
  <c r="B94"/>
  <c r="B76"/>
  <c r="J73"/>
  <c r="J72"/>
  <c r="J71"/>
  <c r="J68"/>
  <c r="J67"/>
  <c r="J66"/>
  <c r="J65"/>
  <c r="F65"/>
  <c r="J64"/>
  <c r="F64"/>
  <c r="J53"/>
  <c r="J49"/>
  <c r="J48"/>
  <c r="L40"/>
  <c r="E39"/>
  <c r="L39" s="1"/>
  <c r="D39"/>
  <c r="F38"/>
  <c r="F37"/>
  <c r="E36"/>
  <c r="G36" s="1"/>
  <c r="D36"/>
  <c r="B36"/>
  <c r="E35"/>
  <c r="G35" s="1"/>
  <c r="D35"/>
  <c r="B35"/>
  <c r="E34"/>
  <c r="G34" s="1"/>
  <c r="D34"/>
  <c r="B34"/>
  <c r="E33"/>
  <c r="G33" s="1"/>
  <c r="D33"/>
  <c r="B33"/>
  <c r="E32"/>
  <c r="G32" s="1"/>
  <c r="D32"/>
  <c r="B32"/>
  <c r="E31"/>
  <c r="L31" s="1"/>
  <c r="D31"/>
  <c r="B31"/>
  <c r="E30"/>
  <c r="L30" s="1"/>
  <c r="D30"/>
  <c r="B30"/>
  <c r="E29"/>
  <c r="L29" s="1"/>
  <c r="D29"/>
  <c r="B29"/>
  <c r="E28"/>
  <c r="L28" s="1"/>
  <c r="D28"/>
  <c r="B28"/>
  <c r="E27"/>
  <c r="L27" s="1"/>
  <c r="D27"/>
  <c r="B27"/>
  <c r="F26"/>
  <c r="E24"/>
  <c r="G24" s="1"/>
  <c r="D24"/>
  <c r="B24"/>
  <c r="E23"/>
  <c r="G23" s="1"/>
  <c r="D23"/>
  <c r="B23"/>
  <c r="E22"/>
  <c r="L22" s="1"/>
  <c r="D22"/>
  <c r="B22"/>
  <c r="E21"/>
  <c r="L21" s="1"/>
  <c r="D21"/>
  <c r="B21"/>
  <c r="E20"/>
  <c r="L20" s="1"/>
  <c r="D20"/>
  <c r="B20"/>
  <c r="E19"/>
  <c r="L19" s="1"/>
  <c r="D19"/>
  <c r="B19"/>
  <c r="E18"/>
  <c r="L18" s="1"/>
  <c r="D18"/>
  <c r="B18"/>
  <c r="E17"/>
  <c r="L17" s="1"/>
  <c r="D17"/>
  <c r="B17"/>
  <c r="E16"/>
  <c r="L16" s="1"/>
  <c r="D16"/>
  <c r="B16"/>
  <c r="F15"/>
  <c r="E14"/>
  <c r="L14" s="1"/>
  <c r="D14"/>
  <c r="B14"/>
  <c r="E13"/>
  <c r="L13" s="1"/>
  <c r="D13"/>
  <c r="B13"/>
  <c r="E12"/>
  <c r="L12" s="1"/>
  <c r="D12"/>
  <c r="B12"/>
  <c r="E11"/>
  <c r="L11" s="1"/>
  <c r="D11"/>
  <c r="B11"/>
  <c r="E10"/>
  <c r="G10" s="1"/>
  <c r="D10"/>
  <c r="B10"/>
  <c r="M4"/>
  <c r="J4"/>
  <c r="C3"/>
  <c r="C53" i="3"/>
  <c r="C52"/>
  <c r="C54" s="1"/>
  <c r="C50"/>
  <c r="B50"/>
  <c r="C49"/>
  <c r="B49"/>
  <c r="C48"/>
  <c r="B48"/>
  <c r="B47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19"/>
  <c r="B19"/>
  <c r="C18"/>
  <c r="B18"/>
  <c r="C16"/>
  <c r="B16"/>
  <c r="C15"/>
  <c r="B15"/>
  <c r="C14"/>
  <c r="B14"/>
  <c r="C13"/>
  <c r="C52" i="4" s="1"/>
  <c r="B13" i="3"/>
  <c r="C53" i="4" s="1"/>
  <c r="C12" i="3"/>
  <c r="B12"/>
  <c r="C11"/>
  <c r="B11"/>
  <c r="C10"/>
  <c r="B10"/>
  <c r="C9"/>
  <c r="B9"/>
  <c r="B8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C4"/>
  <c r="E4"/>
  <c r="C180" i="2"/>
  <c r="C179"/>
  <c r="J5" i="1"/>
  <c r="J54" i="4" s="1"/>
  <c r="J3" i="1"/>
  <c r="J52" i="4" s="1"/>
  <c r="AC3" i="3" l="1"/>
  <c r="F17" i="4"/>
  <c r="H30"/>
  <c r="F30"/>
  <c r="F33"/>
  <c r="F10"/>
  <c r="F11"/>
  <c r="F21"/>
  <c r="F35"/>
  <c r="F13"/>
  <c r="F19"/>
  <c r="H23"/>
  <c r="F23"/>
  <c r="H24"/>
  <c r="F24"/>
  <c r="H28"/>
  <c r="F28"/>
  <c r="F32"/>
  <c r="H33"/>
  <c r="F34"/>
  <c r="H35"/>
  <c r="F36"/>
  <c r="H32"/>
  <c r="H34"/>
  <c r="H36"/>
  <c r="H10"/>
  <c r="E3" i="3"/>
  <c r="J3" i="4"/>
  <c r="J5"/>
  <c r="G11"/>
  <c r="H11" s="1"/>
  <c r="F12"/>
  <c r="G13"/>
  <c r="H13" s="1"/>
  <c r="F14"/>
  <c r="F16"/>
  <c r="G17"/>
  <c r="H17" s="1"/>
  <c r="F18"/>
  <c r="G19"/>
  <c r="H19" s="1"/>
  <c r="F20"/>
  <c r="G21"/>
  <c r="H21" s="1"/>
  <c r="F22"/>
  <c r="F27"/>
  <c r="H27"/>
  <c r="G28"/>
  <c r="F29"/>
  <c r="H29"/>
  <c r="G30"/>
  <c r="F31"/>
  <c r="H31"/>
  <c r="F39"/>
  <c r="C4"/>
  <c r="M5"/>
  <c r="G12"/>
  <c r="H12" s="1"/>
  <c r="G14"/>
  <c r="H14" s="1"/>
  <c r="G16"/>
  <c r="H16" s="1"/>
  <c r="G18"/>
  <c r="H18" s="1"/>
  <c r="G20"/>
  <c r="H20" s="1"/>
  <c r="G22"/>
  <c r="H22" s="1"/>
  <c r="G27"/>
  <c r="G29"/>
  <c r="G31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<sst xmlns="http://schemas.openxmlformats.org/spreadsheetml/2006/main" count="341" uniqueCount="215">
  <si>
    <t xml:space="preserve">DATA SISWA </t>
  </si>
  <si>
    <t>DAFTAR MATA PELAJARAN</t>
  </si>
  <si>
    <t>:</t>
  </si>
  <si>
    <t>Kelas/Semester</t>
  </si>
  <si>
    <t xml:space="preserve">: </t>
  </si>
  <si>
    <t>Walikelas</t>
  </si>
  <si>
    <t xml:space="preserve">:  </t>
  </si>
  <si>
    <t>NIS</t>
  </si>
  <si>
    <t>N A M A</t>
  </si>
  <si>
    <t>L</t>
  </si>
  <si>
    <t>NORMATIF</t>
  </si>
  <si>
    <t>ADAPTIF</t>
  </si>
  <si>
    <t>PRODUKTIF</t>
  </si>
  <si>
    <t>MULOK</t>
  </si>
  <si>
    <t>Rata-rata smt 1</t>
  </si>
  <si>
    <t>Jumlah</t>
  </si>
  <si>
    <t>Peringkat</t>
  </si>
  <si>
    <t>PRAKERIN (PSG)</t>
  </si>
  <si>
    <t>Extra - School</t>
  </si>
  <si>
    <t>Kepribadian</t>
  </si>
  <si>
    <t>ABSENSI</t>
  </si>
  <si>
    <t>Catatan untuk Ortu/Wali</t>
  </si>
  <si>
    <t>Pernyataan</t>
  </si>
  <si>
    <t>P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</si>
  <si>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</si>
  <si>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</si>
  <si>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</si>
  <si>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</si>
  <si>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</si>
  <si>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</si>
  <si>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</si>
  <si>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</si>
  <si>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</si>
  <si>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</si>
  <si>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SMK NEGERI 1 BANGSRI</t>
  </si>
  <si>
    <t>NO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</si>
  <si>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</si>
  <si>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</si>
  <si>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</si>
  <si>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</si>
  <si>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</si>
  <si>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</si>
  <si>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</si>
  <si>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</si>
  <si>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</si>
  <si>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</t>
  </si>
  <si>
    <t>Agama</t>
  </si>
  <si>
    <t>ADE PUTRA PAMUNGKAS</t>
  </si>
  <si>
    <t>Normatif</t>
  </si>
  <si>
    <t>KKM</t>
  </si>
  <si>
    <t xml:space="preserve">Kelas / Semester </t>
  </si>
  <si>
    <t>X / 1</t>
  </si>
  <si>
    <t>Pendidikan Agama</t>
  </si>
  <si>
    <t>AGUS PRABOWO</t>
  </si>
  <si>
    <t xml:space="preserve">Tahun Ajaran         </t>
  </si>
  <si>
    <t>2016-2017</t>
  </si>
  <si>
    <t xml:space="preserve">Pendidikan Pancasila dan Kewarganegaraan </t>
  </si>
  <si>
    <t>Program</t>
  </si>
  <si>
    <t>AHMAD ARDHINUS SYAFIUDDIN</t>
  </si>
  <si>
    <t>AHMAD SAIFUL</t>
  </si>
  <si>
    <t>Teknik Sepeda Motor</t>
  </si>
  <si>
    <t>Bahasa  Indonesia</t>
  </si>
  <si>
    <t>AINUL YAKIN</t>
  </si>
  <si>
    <t>Tanggal Raport</t>
  </si>
  <si>
    <t>ANISA MAHARANI</t>
  </si>
  <si>
    <t>CITRA FEBYLIYA</t>
  </si>
  <si>
    <t>Rekayasa Perangkat Lunak</t>
  </si>
  <si>
    <t>Pendidikan Jasmani dan Olahraga</t>
  </si>
  <si>
    <t>DERA SUCI SAFITRI</t>
  </si>
  <si>
    <t>DIYAH DWI LESTARI</t>
  </si>
  <si>
    <t>DWIKI MAULANA R.</t>
  </si>
  <si>
    <t>Toetik Irawati, S.Pd</t>
  </si>
  <si>
    <t>EFITA DWI JAYANTI</t>
  </si>
  <si>
    <t>ELY FATMAWATI</t>
  </si>
  <si>
    <t>FELICIA KARSTEN YACHNE</t>
  </si>
  <si>
    <t>FIKI ALIFIA ANGGRAINI</t>
  </si>
  <si>
    <t>FRASTIKO MAULANA SUSILO</t>
  </si>
  <si>
    <t xml:space="preserve"> </t>
  </si>
  <si>
    <t>HIKMAH MULIAWATI</t>
  </si>
  <si>
    <t>IKA NOOR AMALIA</t>
  </si>
  <si>
    <t>IKE VITMA ARIYANTI</t>
  </si>
  <si>
    <t>Administrasi Perkantoran</t>
  </si>
  <si>
    <t>IROH RUMIYANA</t>
  </si>
  <si>
    <t>Seni Budaya</t>
  </si>
  <si>
    <t>NIP</t>
  </si>
  <si>
    <t>JIHAN PRATIWI</t>
  </si>
  <si>
    <t>19760425200501 2 004</t>
  </si>
  <si>
    <t>LELY FERNISAH</t>
  </si>
  <si>
    <t>Pemasaran</t>
  </si>
  <si>
    <t>LINATUL FITRIANA</t>
  </si>
  <si>
    <t>B</t>
  </si>
  <si>
    <t>Adaptif</t>
  </si>
  <si>
    <t>LUSIANA DWI SAFITRI</t>
  </si>
  <si>
    <t>LUTFI MAULANA</t>
  </si>
  <si>
    <t>MAILIA SENITA FIRJINIA</t>
  </si>
  <si>
    <t>MARIA KRISTIN RAHAYU</t>
  </si>
  <si>
    <t>MUHAMMAD JIBALSYAH</t>
  </si>
  <si>
    <t>MUTIARA ANFANI</t>
  </si>
  <si>
    <t>NELA RAHMAWATI</t>
  </si>
  <si>
    <t>Bahasa Inggris</t>
  </si>
  <si>
    <t>NENENG KHOIRUN NISA</t>
  </si>
  <si>
    <t>OKTIANA NURKHASANAH</t>
  </si>
  <si>
    <t>PANJI FERDINANTA</t>
  </si>
  <si>
    <t>PUTRI DEWI SETYANINGSIH</t>
  </si>
  <si>
    <t>PUTRI LAILIYAH ANDRIYANI</t>
  </si>
  <si>
    <t>Matematika</t>
  </si>
  <si>
    <t xml:space="preserve"> X / 1</t>
  </si>
  <si>
    <t>RAVENNA AMALIA</t>
  </si>
  <si>
    <t>VIKA MELIANA</t>
  </si>
  <si>
    <t>Ilmu Pengetahuan Alam (IPA)</t>
  </si>
  <si>
    <t xml:space="preserve"> X / 2</t>
  </si>
  <si>
    <t>WAHYU ADI SETIAWAN</t>
  </si>
  <si>
    <t>1144</t>
  </si>
  <si>
    <t>Ilmu Pengetahuan Sosial (IPS)</t>
  </si>
  <si>
    <t xml:space="preserve"> XI / 3</t>
  </si>
  <si>
    <t>Ketrampilan Komputer dan Pengelolaan Informasi</t>
  </si>
  <si>
    <t xml:space="preserve"> XI / 4</t>
  </si>
  <si>
    <t>WINITA ENI SANJAYA</t>
  </si>
  <si>
    <t>Kewirausahaan</t>
  </si>
  <si>
    <t xml:space="preserve"> XII / 5</t>
  </si>
  <si>
    <t xml:space="preserve"> XII / 6</t>
  </si>
  <si>
    <t>1104</t>
  </si>
  <si>
    <t>ZAHROTUL MUNA ZIROH</t>
  </si>
  <si>
    <t>C</t>
  </si>
  <si>
    <t>Produktif</t>
  </si>
  <si>
    <t>Menerapkan Prinsip Profesional Bekerja</t>
  </si>
  <si>
    <t>Memahami Prinsip-prinsip Bisnis</t>
  </si>
  <si>
    <t>Menemukan Peluang Baru dari Pelanggan</t>
  </si>
  <si>
    <t>Melaksanakan Penagihan Pembayaran</t>
  </si>
  <si>
    <t>Pengantar Akuntansi</t>
  </si>
  <si>
    <t>D</t>
  </si>
  <si>
    <t>Muatan Lokal  :</t>
  </si>
  <si>
    <t>Bahasa Jawa</t>
  </si>
  <si>
    <t>L =</t>
  </si>
  <si>
    <t>P =</t>
  </si>
  <si>
    <t>JML =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</si>
  <si>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</si>
  <si>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</si>
  <si>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</si>
  <si>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</si>
  <si>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</si>
  <si>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</si>
  <si>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</si>
  <si>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</si>
  <si>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</si>
  <si>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</si>
  <si>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</si>
  <si>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</si>
  <si>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</si>
  <si>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</si>
  <si>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</si>
  <si>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</si>
  <si>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</si>
  <si>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</si>
  <si>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</si>
  <si>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</si>
  <si>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</si>
  <si>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</si>
  <si>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</si>
  <si>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</si>
  <si>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</si>
  <si>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</si>
  <si>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</si>
  <si>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</si>
  <si>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</si>
  <si>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</si>
  <si>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</si>
  <si>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</si>
  <si>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Baik</t>
  </si>
  <si>
    <t>Amat Baik</t>
  </si>
  <si>
    <t>delapan</t>
  </si>
  <si>
    <t>sembilan</t>
  </si>
  <si>
    <t>Sembilan puluh</t>
  </si>
  <si>
    <t>Belum Kompeten</t>
  </si>
  <si>
    <t>Diberikan di   : Bangsri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</si>
  <si>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</si>
  <si>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</si>
  <si>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</si>
  <si>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</si>
  <si>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</si>
  <si>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</si>
  <si>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</si>
  <si>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</si>
  <si>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</si>
  <si>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</si>
  <si>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</si>
  <si>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</si>
  <si>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</si>
  <si>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</si>
  <si>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</si>
  <si>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</si>
  <si>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</si>
  <si>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</si>
  <si>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</si>
  <si>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</si>
  <si>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</si>
  <si>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</si>
  <si>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</si>
  <si>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</si>
  <si>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</si>
  <si>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</si>
  <si>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</si>
  <si>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</si>
  <si>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</si>
  <si>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</si>
  <si>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</si>
  <si>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</si>
  <si>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Tanggal         : 17 Juni 2017</t>
  </si>
  <si>
    <t>Keputusan:</t>
  </si>
  <si>
    <t xml:space="preserve">Dengan memperhatikan hasil yang dicapai </t>
  </si>
  <si>
    <t>pada semester  I (Satu) dan II (Dua) maka</t>
  </si>
  <si>
    <t>peserta didik dapat melanjutkan ke kelas XI</t>
  </si>
  <si>
    <t>Kepala Sekolah</t>
  </si>
  <si>
    <t>Drs. Muh Zainudin Azis, M.Ds</t>
  </si>
  <si>
    <t>NIP. 19640416 199303 1 003</t>
  </si>
</sst>
</file>

<file path=xl/styles.xml><?xml version="1.0" encoding="utf-8"?>
<styleSheet xmlns="http://schemas.openxmlformats.org/spreadsheetml/2006/main">
  <numFmts count="9">
    <numFmt numFmtId="164" formatCode="\:\ \ @\ "/>
    <numFmt numFmtId="165" formatCode="0000"/>
    <numFmt numFmtId="166" formatCode="_(* #,##0_);_(* \(#,##0\);_(* \-_);_(@_)"/>
    <numFmt numFmtId="167" formatCode="[$-421]dd\ mmmm\ yyyy"/>
    <numFmt numFmtId="168" formatCode="000"/>
    <numFmt numFmtId="169" formatCode="\:\ \ @"/>
    <numFmt numFmtId="170" formatCode="0000000000"/>
    <numFmt numFmtId="171" formatCode="\:\ \ General"/>
    <numFmt numFmtId="172" formatCode="0.0"/>
  </numFmts>
  <fonts count="47"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b/>
      <sz val="12"/>
      <name val="Arial"/>
    </font>
    <font>
      <b/>
      <sz val="10"/>
      <name val="Arial"/>
    </font>
    <font>
      <sz val="9"/>
      <name val="Arial"/>
    </font>
    <font>
      <u/>
      <sz val="11"/>
      <name val="Arial"/>
    </font>
    <font>
      <sz val="10"/>
      <name val="Arial"/>
    </font>
    <font>
      <sz val="11"/>
      <name val="Arial"/>
    </font>
    <font>
      <sz val="9"/>
      <name val="Arial Narrow"/>
    </font>
    <font>
      <b/>
      <sz val="14"/>
      <name val="Arial"/>
    </font>
    <font>
      <sz val="10"/>
      <color rgb="FFFF0000"/>
      <name val="Arial"/>
    </font>
    <font>
      <b/>
      <sz val="20"/>
      <name val="Arial"/>
    </font>
    <font>
      <b/>
      <sz val="12"/>
      <color rgb="FFFF0000"/>
      <name val="Arial Narrow"/>
    </font>
    <font>
      <b/>
      <sz val="9"/>
      <name val="Arial"/>
    </font>
    <font>
      <sz val="10"/>
      <name val="Tahoma"/>
    </font>
    <font>
      <sz val="10"/>
      <name val="Arial"/>
    </font>
    <font>
      <sz val="10"/>
      <color rgb="FFFFFFFF"/>
      <name val="Arial"/>
    </font>
    <font>
      <sz val="10"/>
      <name val="Lobster"/>
    </font>
    <font>
      <sz val="11"/>
      <name val="Calibri"/>
    </font>
    <font>
      <b/>
      <sz val="12"/>
      <name val="Arial Narrow"/>
    </font>
    <font>
      <b/>
      <i/>
      <sz val="10"/>
      <name val="Arial Narrow"/>
    </font>
    <font>
      <sz val="11"/>
      <name val="Arial Narrow"/>
    </font>
    <font>
      <b/>
      <sz val="11"/>
      <name val="Arial Narrow"/>
    </font>
    <font>
      <b/>
      <sz val="10"/>
      <color rgb="FFFF0000"/>
      <name val="Arial"/>
    </font>
    <font>
      <b/>
      <sz val="10"/>
      <name val="Arial Narrow"/>
    </font>
    <font>
      <sz val="12"/>
      <color rgb="FF000000"/>
      <name val="Calibri"/>
    </font>
    <font>
      <sz val="10"/>
      <name val="Arial Narrow"/>
    </font>
    <font>
      <sz val="10"/>
      <color rgb="FFFF0000"/>
      <name val="Tahoma"/>
    </font>
    <font>
      <u/>
      <sz val="1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b/>
      <sz val="9"/>
      <name val="Arial Narrow"/>
    </font>
    <font>
      <sz val="10"/>
      <name val="Dancing Script"/>
    </font>
    <font>
      <i/>
      <sz val="10"/>
      <name val="Arial Narrow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u/>
      <sz val="10"/>
      <name val="Arial"/>
    </font>
    <font>
      <b/>
      <u/>
      <sz val="9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0"/>
      <name val="Calibri"/>
    </font>
    <font>
      <sz val="11"/>
      <name val="Lobster"/>
    </font>
    <font>
      <sz val="12"/>
      <name val="Times New Roman"/>
    </font>
    <font>
      <b/>
      <u/>
      <sz val="10"/>
      <name val="Quintessential"/>
    </font>
    <font>
      <sz val="12"/>
      <name val="Arial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0C0C0C"/>
        <bgColor rgb="FF0C0C0C"/>
      </patternFill>
    </fill>
  </fills>
  <borders count="6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2">
    <xf numFmtId="0" fontId="0" fillId="0" borderId="0" xfId="0" applyFont="1" applyAlignment="1"/>
    <xf numFmtId="0" fontId="1" fillId="2" borderId="0" xfId="0" applyFont="1" applyFill="1" applyBorder="1"/>
    <xf numFmtId="0" fontId="2" fillId="3" borderId="0" xfId="0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 applyFont="1"/>
    <xf numFmtId="164" fontId="4" fillId="0" borderId="0" xfId="0" applyNumberFormat="1" applyFont="1"/>
    <xf numFmtId="0" fontId="6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11" fillId="4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165" fontId="15" fillId="0" borderId="2" xfId="0" applyNumberFormat="1" applyFont="1" applyBorder="1" applyAlignment="1">
      <alignment horizontal="left" vertical="center"/>
    </xf>
    <xf numFmtId="0" fontId="15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6" fillId="0" borderId="2" xfId="0" applyFont="1" applyBorder="1" applyAlignment="1"/>
    <xf numFmtId="0" fontId="0" fillId="2" borderId="0" xfId="0" applyFont="1" applyFill="1" applyBorder="1"/>
    <xf numFmtId="0" fontId="8" fillId="0" borderId="2" xfId="0" applyFont="1" applyBorder="1" applyAlignment="1">
      <alignment horizontal="center"/>
    </xf>
    <xf numFmtId="0" fontId="17" fillId="2" borderId="0" xfId="0" applyFont="1" applyFill="1" applyBorder="1"/>
    <xf numFmtId="0" fontId="1" fillId="0" borderId="2" xfId="0" applyFont="1" applyBorder="1"/>
    <xf numFmtId="0" fontId="4" fillId="0" borderId="11" xfId="0" applyFont="1" applyBorder="1" applyAlignment="1">
      <alignment horizontal="center" vertical="center"/>
    </xf>
    <xf numFmtId="0" fontId="1" fillId="4" borderId="2" xfId="0" applyFont="1" applyFill="1" applyBorder="1"/>
    <xf numFmtId="0" fontId="5" fillId="0" borderId="12" xfId="0" applyFont="1" applyBorder="1" applyAlignment="1">
      <alignment horizontal="center" vertical="center"/>
    </xf>
    <xf numFmtId="0" fontId="16" fillId="0" borderId="2" xfId="0" applyFont="1" applyBorder="1" applyAlignment="1">
      <alignment horizontal="right"/>
    </xf>
    <xf numFmtId="0" fontId="0" fillId="0" borderId="2" xfId="0" applyFont="1" applyBorder="1" applyAlignment="1">
      <alignment horizontal="center" vertical="center" shrinkToFit="1"/>
    </xf>
    <xf numFmtId="0" fontId="18" fillId="4" borderId="2" xfId="0" applyFont="1" applyFill="1" applyBorder="1" applyAlignment="1"/>
    <xf numFmtId="0" fontId="0" fillId="0" borderId="2" xfId="0" applyFont="1" applyBorder="1" applyAlignment="1">
      <alignment shrinkToFit="1"/>
    </xf>
    <xf numFmtId="0" fontId="19" fillId="0" borderId="3" xfId="0" applyFont="1" applyBorder="1" applyAlignment="1">
      <alignment vertical="center"/>
    </xf>
    <xf numFmtId="0" fontId="4" fillId="2" borderId="0" xfId="0" applyFont="1" applyFill="1" applyBorder="1" applyAlignment="1">
      <alignment horizontal="right"/>
    </xf>
    <xf numFmtId="0" fontId="20" fillId="6" borderId="13" xfId="0" applyFont="1" applyFill="1" applyBorder="1" applyAlignment="1">
      <alignment horizontal="left" vertical="center"/>
    </xf>
    <xf numFmtId="166" fontId="1" fillId="0" borderId="14" xfId="0" applyNumberFormat="1" applyFont="1" applyBorder="1" applyAlignment="1">
      <alignment horizontal="left" vertical="center"/>
    </xf>
    <xf numFmtId="0" fontId="21" fillId="6" borderId="15" xfId="0" applyFont="1" applyFill="1" applyBorder="1" applyAlignment="1">
      <alignment horizontal="left" vertical="center"/>
    </xf>
    <xf numFmtId="166" fontId="1" fillId="0" borderId="14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164" fontId="14" fillId="2" borderId="2" xfId="0" applyNumberFormat="1" applyFont="1" applyFill="1" applyBorder="1" applyAlignment="1">
      <alignment horizontal="left" vertical="center"/>
    </xf>
    <xf numFmtId="166" fontId="1" fillId="0" borderId="14" xfId="0" applyNumberFormat="1" applyFont="1" applyBorder="1" applyAlignment="1">
      <alignment horizontal="left"/>
    </xf>
    <xf numFmtId="0" fontId="1" fillId="0" borderId="14" xfId="0" applyFont="1" applyBorder="1" applyAlignment="1">
      <alignment horizontal="left" vertical="center"/>
    </xf>
    <xf numFmtId="0" fontId="1" fillId="3" borderId="2" xfId="0" applyFont="1" applyFill="1" applyBorder="1" applyAlignment="1">
      <alignment horizontal="center"/>
    </xf>
    <xf numFmtId="0" fontId="1" fillId="0" borderId="16" xfId="0" applyFont="1" applyBorder="1"/>
    <xf numFmtId="0" fontId="22" fillId="3" borderId="2" xfId="0" applyFont="1" applyFill="1" applyBorder="1" applyAlignment="1">
      <alignment vertical="center" wrapText="1"/>
    </xf>
    <xf numFmtId="0" fontId="5" fillId="0" borderId="17" xfId="0" applyFont="1" applyBorder="1" applyAlignment="1">
      <alignment horizontal="center" vertical="center"/>
    </xf>
    <xf numFmtId="166" fontId="1" fillId="0" borderId="2" xfId="0" applyNumberFormat="1" applyFont="1" applyBorder="1" applyAlignment="1">
      <alignment horizontal="left" vertical="center"/>
    </xf>
    <xf numFmtId="166" fontId="1" fillId="0" borderId="2" xfId="0" applyNumberFormat="1" applyFont="1" applyBorder="1" applyAlignment="1">
      <alignment horizontal="center" vertical="center"/>
    </xf>
    <xf numFmtId="0" fontId="23" fillId="3" borderId="2" xfId="0" applyFont="1" applyFill="1" applyBorder="1" applyAlignment="1">
      <alignment horizontal="center" vertical="center" wrapText="1"/>
    </xf>
    <xf numFmtId="166" fontId="1" fillId="0" borderId="2" xfId="0" applyNumberFormat="1" applyFont="1" applyBorder="1" applyAlignment="1">
      <alignment horizontal="left"/>
    </xf>
    <xf numFmtId="164" fontId="14" fillId="6" borderId="2" xfId="0" applyNumberFormat="1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9" xfId="0" applyFont="1" applyBorder="1"/>
    <xf numFmtId="0" fontId="0" fillId="0" borderId="2" xfId="0" applyFont="1" applyBorder="1" applyAlignment="1">
      <alignment horizontal="left" vertical="center" shrinkToFit="1"/>
    </xf>
    <xf numFmtId="166" fontId="1" fillId="3" borderId="2" xfId="0" applyNumberFormat="1" applyFont="1" applyFill="1" applyBorder="1" applyAlignment="1">
      <alignment horizontal="left" vertical="center"/>
    </xf>
    <xf numFmtId="167" fontId="11" fillId="5" borderId="2" xfId="0" applyNumberFormat="1" applyFont="1" applyFill="1" applyBorder="1" applyAlignment="1">
      <alignment horizontal="left" vertical="center"/>
    </xf>
    <xf numFmtId="166" fontId="1" fillId="3" borderId="2" xfId="0" applyNumberFormat="1" applyFont="1" applyFill="1" applyBorder="1" applyAlignment="1">
      <alignment horizontal="left"/>
    </xf>
    <xf numFmtId="0" fontId="1" fillId="3" borderId="2" xfId="0" applyFont="1" applyFill="1" applyBorder="1"/>
    <xf numFmtId="0" fontId="25" fillId="6" borderId="15" xfId="0" applyFont="1" applyFill="1" applyBorder="1" applyAlignment="1">
      <alignment horizontal="left" vertical="center"/>
    </xf>
    <xf numFmtId="0" fontId="25" fillId="6" borderId="15" xfId="0" applyFont="1" applyFill="1" applyBorder="1" applyAlignment="1">
      <alignment horizontal="center" vertical="center"/>
    </xf>
    <xf numFmtId="0" fontId="25" fillId="3" borderId="2" xfId="0" applyFont="1" applyFill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/>
    </xf>
    <xf numFmtId="0" fontId="23" fillId="3" borderId="2" xfId="0" applyFont="1" applyFill="1" applyBorder="1" applyAlignment="1">
      <alignment vertical="center" wrapText="1"/>
    </xf>
    <xf numFmtId="0" fontId="19" fillId="0" borderId="20" xfId="0" applyFont="1" applyBorder="1" applyAlignment="1">
      <alignment vertical="center"/>
    </xf>
    <xf numFmtId="0" fontId="19" fillId="0" borderId="22" xfId="0" applyFont="1" applyBorder="1" applyAlignment="1">
      <alignment vertical="center"/>
    </xf>
    <xf numFmtId="0" fontId="1" fillId="6" borderId="2" xfId="0" applyFont="1" applyFill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165" fontId="16" fillId="0" borderId="0" xfId="0" applyNumberFormat="1" applyFont="1" applyAlignment="1"/>
    <xf numFmtId="0" fontId="19" fillId="0" borderId="22" xfId="0" applyFont="1" applyBorder="1" applyAlignment="1">
      <alignment horizontal="center" vertical="center"/>
    </xf>
    <xf numFmtId="0" fontId="23" fillId="6" borderId="2" xfId="0" applyFont="1" applyFill="1" applyBorder="1" applyAlignment="1">
      <alignment vertical="center" wrapText="1"/>
    </xf>
    <xf numFmtId="0" fontId="5" fillId="0" borderId="23" xfId="0" applyFont="1" applyBorder="1" applyAlignment="1">
      <alignment horizontal="center" vertical="center"/>
    </xf>
    <xf numFmtId="0" fontId="25" fillId="6" borderId="2" xfId="0" applyFont="1" applyFill="1" applyBorder="1" applyAlignment="1">
      <alignment horizontal="center" vertical="center" wrapText="1"/>
    </xf>
    <xf numFmtId="165" fontId="15" fillId="0" borderId="6" xfId="0" applyNumberFormat="1" applyFont="1" applyBorder="1" applyAlignment="1">
      <alignment horizontal="center" vertical="center"/>
    </xf>
    <xf numFmtId="166" fontId="15" fillId="0" borderId="6" xfId="0" applyNumberFormat="1" applyFont="1" applyBorder="1" applyAlignment="1">
      <alignment vertical="center"/>
    </xf>
    <xf numFmtId="0" fontId="1" fillId="0" borderId="3" xfId="0" applyFont="1" applyBorder="1"/>
    <xf numFmtId="0" fontId="15" fillId="0" borderId="2" xfId="0" applyFont="1" applyBorder="1" applyAlignment="1">
      <alignment horizontal="center" vertical="center"/>
    </xf>
    <xf numFmtId="165" fontId="15" fillId="0" borderId="2" xfId="0" applyNumberFormat="1" applyFont="1" applyBorder="1" applyAlignment="1">
      <alignment horizontal="center" vertical="center"/>
    </xf>
    <xf numFmtId="166" fontId="15" fillId="0" borderId="2" xfId="0" applyNumberFormat="1" applyFont="1" applyBorder="1" applyAlignment="1">
      <alignment vertical="center"/>
    </xf>
    <xf numFmtId="0" fontId="27" fillId="3" borderId="2" xfId="0" applyFont="1" applyFill="1" applyBorder="1" applyAlignment="1">
      <alignment vertical="center" wrapText="1"/>
    </xf>
    <xf numFmtId="0" fontId="27" fillId="3" borderId="2" xfId="0" applyFont="1" applyFill="1" applyBorder="1" applyAlignment="1">
      <alignment vertical="center" wrapText="1"/>
    </xf>
    <xf numFmtId="0" fontId="25" fillId="3" borderId="2" xfId="0" applyFont="1" applyFill="1" applyBorder="1" applyAlignment="1">
      <alignment vertical="center" wrapText="1"/>
    </xf>
    <xf numFmtId="0" fontId="25" fillId="6" borderId="2" xfId="0" applyFont="1" applyFill="1" applyBorder="1" applyAlignment="1">
      <alignment vertical="center" wrapText="1"/>
    </xf>
    <xf numFmtId="0" fontId="25" fillId="3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/>
    <xf numFmtId="0" fontId="25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166" fontId="11" fillId="0" borderId="2" xfId="0" applyNumberFormat="1" applyFont="1" applyBorder="1" applyAlignment="1">
      <alignment horizontal="left"/>
    </xf>
    <xf numFmtId="166" fontId="11" fillId="0" borderId="2" xfId="0" applyNumberFormat="1" applyFont="1" applyBorder="1" applyAlignment="1">
      <alignment horizontal="left" vertical="center"/>
    </xf>
    <xf numFmtId="166" fontId="1" fillId="0" borderId="2" xfId="0" applyNumberFormat="1" applyFont="1" applyBorder="1"/>
    <xf numFmtId="0" fontId="5" fillId="0" borderId="24" xfId="0" applyFont="1" applyBorder="1" applyAlignment="1">
      <alignment horizontal="center" vertical="center"/>
    </xf>
    <xf numFmtId="165" fontId="15" fillId="0" borderId="20" xfId="0" applyNumberFormat="1" applyFont="1" applyBorder="1" applyAlignment="1">
      <alignment horizontal="center" vertical="center"/>
    </xf>
    <xf numFmtId="166" fontId="15" fillId="0" borderId="20" xfId="0" applyNumberFormat="1" applyFont="1" applyBorder="1" applyAlignment="1">
      <alignment vertical="center"/>
    </xf>
    <xf numFmtId="0" fontId="15" fillId="0" borderId="20" xfId="0" applyFont="1" applyBorder="1" applyAlignment="1">
      <alignment horizontal="center" vertical="center"/>
    </xf>
    <xf numFmtId="166" fontId="1" fillId="0" borderId="20" xfId="0" applyNumberFormat="1" applyFont="1" applyBorder="1" applyAlignment="1">
      <alignment horizontal="left" vertical="center"/>
    </xf>
    <xf numFmtId="166" fontId="1" fillId="0" borderId="20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166" fontId="1" fillId="0" borderId="20" xfId="0" applyNumberFormat="1" applyFont="1" applyBorder="1" applyAlignment="1">
      <alignment horizontal="left"/>
    </xf>
    <xf numFmtId="0" fontId="1" fillId="0" borderId="20" xfId="0" applyFont="1" applyBorder="1" applyAlignment="1">
      <alignment horizontal="left" vertical="center"/>
    </xf>
    <xf numFmtId="0" fontId="1" fillId="0" borderId="25" xfId="0" applyFont="1" applyBorder="1"/>
    <xf numFmtId="0" fontId="5" fillId="0" borderId="0" xfId="0" applyFont="1" applyAlignment="1">
      <alignment horizontal="center" vertical="center"/>
    </xf>
    <xf numFmtId="165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28" fillId="0" borderId="3" xfId="0" applyFont="1" applyBorder="1" applyAlignment="1">
      <alignment horizontal="center" vertical="center"/>
    </xf>
    <xf numFmtId="0" fontId="11" fillId="0" borderId="2" xfId="0" applyFont="1" applyBorder="1"/>
    <xf numFmtId="0" fontId="11" fillId="4" borderId="2" xfId="0" applyFont="1" applyFill="1" applyBorder="1" applyAlignment="1"/>
    <xf numFmtId="0" fontId="11" fillId="4" borderId="2" xfId="0" applyFont="1" applyFill="1" applyBorder="1"/>
    <xf numFmtId="165" fontId="15" fillId="0" borderId="2" xfId="0" applyNumberFormat="1" applyFont="1" applyBorder="1" applyAlignment="1">
      <alignment horizontal="left" vertical="center"/>
    </xf>
    <xf numFmtId="0" fontId="8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29" fillId="0" borderId="0" xfId="0" applyFont="1"/>
    <xf numFmtId="0" fontId="5" fillId="7" borderId="0" xfId="0" applyFont="1" applyFill="1" applyBorder="1" applyAlignment="1">
      <alignment vertical="center"/>
    </xf>
    <xf numFmtId="0" fontId="5" fillId="7" borderId="0" xfId="0" applyFont="1" applyFill="1" applyBorder="1" applyAlignment="1">
      <alignment horizontal="center" vertical="center"/>
    </xf>
    <xf numFmtId="1" fontId="5" fillId="7" borderId="0" xfId="0" applyNumberFormat="1" applyFont="1" applyFill="1" applyBorder="1" applyAlignment="1">
      <alignment vertical="center"/>
    </xf>
    <xf numFmtId="0" fontId="31" fillId="7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5" fillId="7" borderId="0" xfId="0" applyFont="1" applyFill="1" applyBorder="1" applyAlignment="1">
      <alignment horizontal="center" vertical="top"/>
    </xf>
    <xf numFmtId="0" fontId="5" fillId="2" borderId="0" xfId="0" applyFont="1" applyFill="1" applyBorder="1" applyAlignment="1">
      <alignment vertical="top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164" fontId="14" fillId="0" borderId="0" xfId="0" applyNumberFormat="1" applyFont="1" applyAlignment="1">
      <alignment horizontal="left" vertical="center"/>
    </xf>
    <xf numFmtId="169" fontId="14" fillId="0" borderId="0" xfId="0" applyNumberFormat="1" applyFont="1" applyAlignment="1">
      <alignment horizontal="center" vertical="center"/>
    </xf>
    <xf numFmtId="170" fontId="14" fillId="0" borderId="0" xfId="0" applyNumberFormat="1" applyFont="1" applyAlignment="1">
      <alignment horizontal="left" vertical="center"/>
    </xf>
    <xf numFmtId="0" fontId="14" fillId="7" borderId="0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171" fontId="23" fillId="0" borderId="0" xfId="0" applyNumberFormat="1" applyFont="1" applyAlignment="1">
      <alignment horizontal="center" vertical="center"/>
    </xf>
    <xf numFmtId="164" fontId="14" fillId="2" borderId="0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25" fillId="6" borderId="2" xfId="0" applyNumberFormat="1" applyFont="1" applyFill="1" applyBorder="1" applyAlignment="1">
      <alignment horizontal="center" vertical="center"/>
    </xf>
    <xf numFmtId="0" fontId="25" fillId="6" borderId="2" xfId="0" applyFont="1" applyFill="1" applyBorder="1" applyAlignment="1">
      <alignment horizontal="center" vertical="center"/>
    </xf>
    <xf numFmtId="0" fontId="27" fillId="7" borderId="0" xfId="0" applyFont="1" applyFill="1" applyBorder="1" applyAlignment="1">
      <alignment horizontal="center" vertical="center"/>
    </xf>
    <xf numFmtId="0" fontId="20" fillId="6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left" vertical="center"/>
    </xf>
    <xf numFmtId="0" fontId="21" fillId="6" borderId="36" xfId="0" applyFont="1" applyFill="1" applyBorder="1" applyAlignment="1">
      <alignment horizontal="left" vertical="center"/>
    </xf>
    <xf numFmtId="0" fontId="25" fillId="6" borderId="37" xfId="0" applyFont="1" applyFill="1" applyBorder="1" applyAlignment="1">
      <alignment horizontal="center" vertical="center"/>
    </xf>
    <xf numFmtId="1" fontId="25" fillId="6" borderId="37" xfId="0" applyNumberFormat="1" applyFont="1" applyFill="1" applyBorder="1" applyAlignment="1">
      <alignment vertical="center"/>
    </xf>
    <xf numFmtId="0" fontId="25" fillId="6" borderId="37" xfId="0" applyFont="1" applyFill="1" applyBorder="1" applyAlignment="1">
      <alignment vertical="center"/>
    </xf>
    <xf numFmtId="0" fontId="27" fillId="7" borderId="0" xfId="0" applyFont="1" applyFill="1" applyBorder="1" applyAlignment="1">
      <alignment vertical="center"/>
    </xf>
    <xf numFmtId="0" fontId="27" fillId="0" borderId="40" xfId="0" applyFont="1" applyBorder="1" applyAlignment="1">
      <alignment horizontal="center" vertical="center"/>
    </xf>
    <xf numFmtId="0" fontId="27" fillId="0" borderId="41" xfId="0" applyFont="1" applyBorder="1" applyAlignment="1">
      <alignment horizontal="left" vertical="center" wrapText="1"/>
    </xf>
    <xf numFmtId="0" fontId="27" fillId="0" borderId="43" xfId="0" applyFont="1" applyBorder="1" applyAlignment="1">
      <alignment horizontal="center" vertical="center"/>
    </xf>
    <xf numFmtId="0" fontId="27" fillId="0" borderId="43" xfId="0" applyFont="1" applyBorder="1" applyAlignment="1">
      <alignment horizontal="center" vertical="center" wrapText="1"/>
    </xf>
    <xf numFmtId="1" fontId="27" fillId="7" borderId="0" xfId="0" applyNumberFormat="1" applyFont="1" applyFill="1" applyBorder="1" applyAlignment="1">
      <alignment horizontal="center" vertical="center"/>
    </xf>
    <xf numFmtId="0" fontId="27" fillId="0" borderId="46" xfId="0" applyFont="1" applyBorder="1" applyAlignment="1">
      <alignment horizontal="center" vertical="center" wrapText="1"/>
    </xf>
    <xf numFmtId="0" fontId="33" fillId="2" borderId="0" xfId="0" applyFont="1" applyFill="1" applyBorder="1" applyAlignment="1">
      <alignment vertical="center"/>
    </xf>
    <xf numFmtId="0" fontId="25" fillId="6" borderId="36" xfId="0" applyFont="1" applyFill="1" applyBorder="1" applyAlignment="1">
      <alignment horizontal="left" vertical="center"/>
    </xf>
    <xf numFmtId="0" fontId="25" fillId="6" borderId="37" xfId="0" applyFont="1" applyFill="1" applyBorder="1" applyAlignment="1">
      <alignment horizontal="center" vertical="center" wrapText="1"/>
    </xf>
    <xf numFmtId="0" fontId="34" fillId="0" borderId="47" xfId="0" applyFont="1" applyBorder="1" applyAlignment="1">
      <alignment horizontal="center" vertical="center" wrapText="1"/>
    </xf>
    <xf numFmtId="0" fontId="27" fillId="0" borderId="47" xfId="0" applyFont="1" applyBorder="1" applyAlignment="1">
      <alignment horizontal="center" vertical="center" wrapText="1"/>
    </xf>
    <xf numFmtId="0" fontId="21" fillId="6" borderId="37" xfId="0" applyFont="1" applyFill="1" applyBorder="1" applyAlignment="1">
      <alignment horizontal="center" vertical="center" wrapText="1"/>
    </xf>
    <xf numFmtId="0" fontId="27" fillId="0" borderId="40" xfId="0" applyFont="1" applyBorder="1" applyAlignment="1">
      <alignment horizontal="center" vertical="center" wrapText="1"/>
    </xf>
    <xf numFmtId="0" fontId="27" fillId="0" borderId="48" xfId="0" applyFont="1" applyBorder="1" applyAlignment="1">
      <alignment horizontal="center" vertical="center" wrapText="1"/>
    </xf>
    <xf numFmtId="0" fontId="27" fillId="0" borderId="42" xfId="0" applyFont="1" applyBorder="1" applyAlignment="1">
      <alignment horizontal="left" vertical="center" wrapText="1"/>
    </xf>
    <xf numFmtId="0" fontId="25" fillId="0" borderId="48" xfId="0" applyFont="1" applyBorder="1" applyAlignment="1">
      <alignment horizontal="center" vertical="center" wrapText="1"/>
    </xf>
    <xf numFmtId="0" fontId="21" fillId="0" borderId="51" xfId="0" applyFont="1" applyBorder="1" applyAlignment="1">
      <alignment horizontal="center" vertical="center" wrapText="1"/>
    </xf>
    <xf numFmtId="0" fontId="25" fillId="0" borderId="51" xfId="0" applyFont="1" applyBorder="1" applyAlignment="1">
      <alignment horizontal="center" vertical="center" wrapText="1"/>
    </xf>
    <xf numFmtId="0" fontId="20" fillId="6" borderId="34" xfId="0" applyFont="1" applyFill="1" applyBorder="1" applyAlignment="1">
      <alignment horizontal="center" vertical="center" wrapText="1"/>
    </xf>
    <xf numFmtId="0" fontId="20" fillId="6" borderId="36" xfId="0" applyFont="1" applyFill="1" applyBorder="1" applyAlignment="1">
      <alignment horizontal="left" vertical="center"/>
    </xf>
    <xf numFmtId="0" fontId="27" fillId="0" borderId="41" xfId="0" applyFont="1" applyBorder="1" applyAlignment="1">
      <alignment horizontal="left" vertical="center"/>
    </xf>
    <xf numFmtId="0" fontId="27" fillId="0" borderId="42" xfId="0" applyFont="1" applyBorder="1" applyAlignment="1">
      <alignment horizontal="left" vertical="center"/>
    </xf>
    <xf numFmtId="0" fontId="25" fillId="0" borderId="52" xfId="0" applyFont="1" applyBorder="1" applyAlignment="1">
      <alignment horizontal="center" vertical="center" wrapText="1"/>
    </xf>
    <xf numFmtId="0" fontId="25" fillId="0" borderId="53" xfId="0" applyFont="1" applyBorder="1" applyAlignment="1">
      <alignment horizontal="left" vertical="center" wrapText="1"/>
    </xf>
    <xf numFmtId="0" fontId="35" fillId="0" borderId="53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left" vertical="center" wrapText="1"/>
    </xf>
    <xf numFmtId="1" fontId="36" fillId="0" borderId="53" xfId="0" applyNumberFormat="1" applyFont="1" applyBorder="1" applyAlignment="1">
      <alignment horizontal="center" vertical="center"/>
    </xf>
    <xf numFmtId="1" fontId="36" fillId="0" borderId="54" xfId="0" applyNumberFormat="1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1" fontId="25" fillId="0" borderId="0" xfId="0" applyNumberFormat="1" applyFont="1" applyAlignment="1">
      <alignment vertical="center"/>
    </xf>
    <xf numFmtId="0" fontId="25" fillId="7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1" fontId="25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4" fillId="7" borderId="0" xfId="0" applyFont="1" applyFill="1" applyBorder="1"/>
    <xf numFmtId="0" fontId="4" fillId="2" borderId="0" xfId="0" applyFont="1" applyFill="1" applyBorder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7" borderId="0" xfId="0" applyFont="1" applyFill="1" applyBorder="1" applyAlignment="1">
      <alignment vertical="center"/>
    </xf>
    <xf numFmtId="1" fontId="4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37" fillId="0" borderId="0" xfId="0" applyFont="1" applyAlignment="1">
      <alignment horizontal="center" vertical="center"/>
    </xf>
    <xf numFmtId="1" fontId="14" fillId="0" borderId="0" xfId="0" applyNumberFormat="1" applyFont="1" applyAlignment="1">
      <alignment vertical="center"/>
    </xf>
    <xf numFmtId="0" fontId="14" fillId="7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38" fillId="0" borderId="0" xfId="0" applyFont="1" applyAlignment="1">
      <alignment vertical="center"/>
    </xf>
    <xf numFmtId="1" fontId="4" fillId="0" borderId="0" xfId="0" applyNumberFormat="1" applyFont="1" applyAlignment="1">
      <alignment horizontal="left" vertical="center"/>
    </xf>
    <xf numFmtId="0" fontId="40" fillId="7" borderId="0" xfId="0" applyFont="1" applyFill="1" applyBorder="1" applyAlignment="1">
      <alignment vertical="center"/>
    </xf>
    <xf numFmtId="0" fontId="40" fillId="2" borderId="0" xfId="0" applyFont="1" applyFill="1" applyBorder="1" applyAlignment="1">
      <alignment vertical="center"/>
    </xf>
    <xf numFmtId="0" fontId="41" fillId="0" borderId="0" xfId="0" applyFont="1" applyAlignment="1">
      <alignment horizontal="center"/>
    </xf>
    <xf numFmtId="1" fontId="5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3" fillId="0" borderId="0" xfId="0" applyFont="1" applyAlignment="1">
      <alignment vertical="top"/>
    </xf>
    <xf numFmtId="0" fontId="22" fillId="0" borderId="0" xfId="0" applyFont="1" applyAlignment="1">
      <alignment vertical="top"/>
    </xf>
    <xf numFmtId="1" fontId="22" fillId="0" borderId="0" xfId="0" applyNumberFormat="1" applyFont="1" applyAlignment="1">
      <alignment horizontal="center" vertical="top"/>
    </xf>
    <xf numFmtId="0" fontId="22" fillId="0" borderId="0" xfId="0" applyFont="1" applyAlignment="1">
      <alignment horizontal="center" vertical="top"/>
    </xf>
    <xf numFmtId="0" fontId="22" fillId="7" borderId="0" xfId="0" applyFont="1" applyFill="1" applyBorder="1" applyAlignment="1">
      <alignment vertical="top"/>
    </xf>
    <xf numFmtId="0" fontId="22" fillId="2" borderId="0" xfId="0" applyFont="1" applyFill="1" applyBorder="1" applyAlignment="1">
      <alignment vertical="top"/>
    </xf>
    <xf numFmtId="0" fontId="5" fillId="0" borderId="0" xfId="0" applyFont="1" applyAlignment="1">
      <alignment vertical="center"/>
    </xf>
    <xf numFmtId="0" fontId="14" fillId="0" borderId="5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1" fontId="5" fillId="0" borderId="0" xfId="0" applyNumberFormat="1" applyFont="1" applyAlignment="1">
      <alignment vertical="center"/>
    </xf>
    <xf numFmtId="0" fontId="23" fillId="0" borderId="0" xfId="0" applyFont="1"/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1" fontId="22" fillId="0" borderId="0" xfId="0" applyNumberFormat="1" applyFont="1" applyAlignment="1">
      <alignment vertical="center"/>
    </xf>
    <xf numFmtId="0" fontId="22" fillId="7" borderId="0" xfId="0" applyFont="1" applyFill="1" applyBorder="1" applyAlignment="1">
      <alignment vertical="center"/>
    </xf>
    <xf numFmtId="0" fontId="22" fillId="2" borderId="0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42" fillId="0" borderId="2" xfId="0" applyFont="1" applyBorder="1" applyAlignment="1">
      <alignment horizontal="center" vertical="top" wrapText="1"/>
    </xf>
    <xf numFmtId="0" fontId="20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9" fillId="0" borderId="0" xfId="0" applyFont="1" applyAlignment="1">
      <alignment horizontal="center" vertical="top"/>
    </xf>
    <xf numFmtId="1" fontId="9" fillId="0" borderId="0" xfId="0" applyNumberFormat="1" applyFont="1" applyAlignment="1">
      <alignment vertical="top"/>
    </xf>
    <xf numFmtId="0" fontId="9" fillId="7" borderId="0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8" fillId="0" borderId="2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0" fontId="9" fillId="7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44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5" fillId="7" borderId="0" xfId="0" applyFont="1" applyFill="1" applyBorder="1" applyAlignment="1">
      <alignment horizontal="center"/>
    </xf>
    <xf numFmtId="0" fontId="46" fillId="0" borderId="2" xfId="0" applyFont="1" applyBorder="1"/>
    <xf numFmtId="0" fontId="8" fillId="0" borderId="62" xfId="0" applyFont="1" applyBorder="1" applyAlignment="1">
      <alignment horizontal="center"/>
    </xf>
    <xf numFmtId="0" fontId="2" fillId="0" borderId="62" xfId="0" applyFont="1" applyBorder="1" applyAlignment="1">
      <alignment horizontal="right"/>
    </xf>
    <xf numFmtId="0" fontId="16" fillId="0" borderId="62" xfId="0" applyFont="1" applyBorder="1" applyAlignment="1"/>
    <xf numFmtId="0" fontId="16" fillId="3" borderId="62" xfId="0" applyFont="1" applyFill="1" applyBorder="1" applyAlignment="1"/>
    <xf numFmtId="0" fontId="1" fillId="0" borderId="62" xfId="0" applyFont="1" applyBorder="1" applyAlignment="1">
      <alignment horizontal="center"/>
    </xf>
    <xf numFmtId="0" fontId="19" fillId="0" borderId="62" xfId="0" applyFont="1" applyBorder="1" applyAlignment="1">
      <alignment horizontal="center"/>
    </xf>
    <xf numFmtId="0" fontId="27" fillId="0" borderId="62" xfId="0" applyFont="1" applyBorder="1" applyAlignment="1">
      <alignment horizontal="center"/>
    </xf>
    <xf numFmtId="1" fontId="22" fillId="0" borderId="62" xfId="0" applyNumberFormat="1" applyFont="1" applyBorder="1" applyAlignment="1">
      <alignment horizontal="center"/>
    </xf>
    <xf numFmtId="172" fontId="1" fillId="0" borderId="5" xfId="0" applyNumberFormat="1" applyFont="1" applyBorder="1" applyAlignment="1">
      <alignment horizontal="left"/>
    </xf>
    <xf numFmtId="0" fontId="4" fillId="6" borderId="3" xfId="0" applyFont="1" applyFill="1" applyBorder="1" applyAlignment="1">
      <alignment horizontal="center"/>
    </xf>
    <xf numFmtId="0" fontId="7" fillId="0" borderId="5" xfId="0" applyFont="1" applyBorder="1"/>
    <xf numFmtId="0" fontId="13" fillId="5" borderId="0" xfId="0" applyFont="1" applyFill="1" applyBorder="1" applyAlignment="1">
      <alignment horizontal="center"/>
    </xf>
    <xf numFmtId="0" fontId="7" fillId="0" borderId="0" xfId="0" applyFont="1" applyBorder="1"/>
    <xf numFmtId="0" fontId="14" fillId="6" borderId="3" xfId="0" applyFont="1" applyFill="1" applyBorder="1" applyAlignment="1">
      <alignment horizontal="left" vertical="center"/>
    </xf>
    <xf numFmtId="0" fontId="24" fillId="5" borderId="3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7" fillId="0" borderId="11" xfId="0" applyFont="1" applyBorder="1"/>
    <xf numFmtId="0" fontId="10" fillId="0" borderId="0" xfId="0" applyFont="1" applyAlignment="1">
      <alignment horizontal="center"/>
    </xf>
    <xf numFmtId="0" fontId="0" fillId="0" borderId="0" xfId="0" applyFont="1" applyAlignment="1"/>
    <xf numFmtId="0" fontId="12" fillId="0" borderId="0" xfId="0" applyFont="1" applyAlignment="1">
      <alignment horizontal="center"/>
    </xf>
    <xf numFmtId="0" fontId="14" fillId="0" borderId="7" xfId="0" applyFont="1" applyBorder="1" applyAlignment="1">
      <alignment horizontal="center" vertical="center"/>
    </xf>
    <xf numFmtId="0" fontId="7" fillId="0" borderId="9" xfId="0" applyFont="1" applyBorder="1"/>
    <xf numFmtId="0" fontId="14" fillId="0" borderId="8" xfId="0" applyFont="1" applyBorder="1" applyAlignment="1">
      <alignment horizontal="center" vertical="center"/>
    </xf>
    <xf numFmtId="0" fontId="7" fillId="0" borderId="10" xfId="0" applyFont="1" applyBorder="1"/>
    <xf numFmtId="0" fontId="4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6" xfId="0" applyFont="1" applyBorder="1"/>
    <xf numFmtId="0" fontId="2" fillId="4" borderId="3" xfId="0" applyFont="1" applyFill="1" applyBorder="1" applyAlignment="1">
      <alignment horizontal="center"/>
    </xf>
    <xf numFmtId="0" fontId="7" fillId="0" borderId="4" xfId="0" applyFont="1" applyBorder="1"/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0" fillId="7" borderId="0" xfId="0" applyFont="1" applyFill="1" applyBorder="1" applyAlignment="1">
      <alignment horizontal="left" vertical="center"/>
    </xf>
    <xf numFmtId="0" fontId="25" fillId="6" borderId="3" xfId="0" applyFont="1" applyFill="1" applyBorder="1" applyAlignment="1">
      <alignment horizontal="center" vertical="center"/>
    </xf>
    <xf numFmtId="0" fontId="7" fillId="0" borderId="33" xfId="0" applyFont="1" applyBorder="1"/>
    <xf numFmtId="0" fontId="32" fillId="6" borderId="35" xfId="0" applyFont="1" applyFill="1" applyBorder="1" applyAlignment="1">
      <alignment horizontal="center" vertical="center"/>
    </xf>
    <xf numFmtId="0" fontId="7" fillId="0" borderId="38" xfId="0" applyFont="1" applyBorder="1"/>
    <xf numFmtId="0" fontId="7" fillId="0" borderId="39" xfId="0" applyFont="1" applyBorder="1"/>
    <xf numFmtId="0" fontId="27" fillId="0" borderId="41" xfId="0" applyFont="1" applyBorder="1" applyAlignment="1">
      <alignment horizontal="left" vertical="center" wrapText="1"/>
    </xf>
    <xf numFmtId="0" fontId="7" fillId="0" borderId="44" xfId="0" applyFont="1" applyBorder="1"/>
    <xf numFmtId="0" fontId="7" fillId="0" borderId="45" xfId="0" applyFont="1" applyBorder="1"/>
    <xf numFmtId="0" fontId="25" fillId="6" borderId="28" xfId="0" applyFont="1" applyFill="1" applyBorder="1" applyAlignment="1">
      <alignment horizontal="center" vertical="center"/>
    </xf>
    <xf numFmtId="0" fontId="7" fillId="0" borderId="29" xfId="0" applyFont="1" applyBorder="1"/>
    <xf numFmtId="0" fontId="7" fillId="0" borderId="30" xfId="0" applyFont="1" applyBorder="1"/>
    <xf numFmtId="0" fontId="43" fillId="0" borderId="13" xfId="0" applyFont="1" applyBorder="1" applyAlignment="1">
      <alignment horizontal="center" vertical="center"/>
    </xf>
    <xf numFmtId="0" fontId="7" fillId="0" borderId="59" xfId="0" applyFont="1" applyBorder="1"/>
    <xf numFmtId="0" fontId="7" fillId="0" borderId="15" xfId="0" applyFont="1" applyBorder="1"/>
    <xf numFmtId="0" fontId="7" fillId="0" borderId="60" xfId="0" applyFont="1" applyBorder="1"/>
    <xf numFmtId="0" fontId="7" fillId="0" borderId="61" xfId="0" applyFont="1" applyBorder="1"/>
    <xf numFmtId="0" fontId="7" fillId="0" borderId="32" xfId="0" applyFont="1" applyBorder="1"/>
    <xf numFmtId="0" fontId="7" fillId="0" borderId="18" xfId="0" applyFont="1" applyBorder="1"/>
    <xf numFmtId="0" fontId="7" fillId="0" borderId="21" xfId="0" applyFont="1" applyBorder="1"/>
    <xf numFmtId="0" fontId="7" fillId="0" borderId="42" xfId="0" applyFont="1" applyBorder="1"/>
    <xf numFmtId="0" fontId="14" fillId="0" borderId="56" xfId="0" applyFont="1" applyBorder="1" applyAlignment="1">
      <alignment horizontal="center" vertical="center" wrapText="1"/>
    </xf>
    <xf numFmtId="0" fontId="7" fillId="0" borderId="57" xfId="0" applyFont="1" applyBorder="1"/>
    <xf numFmtId="0" fontId="7" fillId="0" borderId="58" xfId="0" applyFont="1" applyBorder="1"/>
    <xf numFmtId="0" fontId="14" fillId="0" borderId="3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left" vertical="center" wrapText="1"/>
    </xf>
    <xf numFmtId="0" fontId="25" fillId="6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top"/>
    </xf>
    <xf numFmtId="0" fontId="25" fillId="6" borderId="7" xfId="0" applyFont="1" applyFill="1" applyBorder="1" applyAlignment="1">
      <alignment horizontal="center" vertical="center"/>
    </xf>
    <xf numFmtId="0" fontId="7" fillId="0" borderId="31" xfId="0" applyFont="1" applyBorder="1"/>
    <xf numFmtId="0" fontId="5" fillId="0" borderId="13" xfId="0" applyFont="1" applyBorder="1" applyAlignment="1">
      <alignment horizontal="center" vertical="center"/>
    </xf>
    <xf numFmtId="1" fontId="27" fillId="0" borderId="41" xfId="0" applyNumberFormat="1" applyFont="1" applyBorder="1" applyAlignment="1">
      <alignment horizontal="left" vertical="center" wrapText="1"/>
    </xf>
    <xf numFmtId="0" fontId="25" fillId="0" borderId="49" xfId="0" applyFont="1" applyBorder="1" applyAlignment="1">
      <alignment horizontal="left" vertical="center" wrapText="1"/>
    </xf>
    <xf numFmtId="0" fontId="7" fillId="0" borderId="50" xfId="0" applyFont="1" applyBorder="1"/>
    <xf numFmtId="0" fontId="39" fillId="0" borderId="0" xfId="0" applyFont="1" applyAlignment="1">
      <alignment horizontal="center"/>
    </xf>
    <xf numFmtId="0" fontId="14" fillId="0" borderId="3" xfId="0" applyFont="1" applyBorder="1" applyAlignment="1">
      <alignment horizontal="center" vertical="center" wrapText="1"/>
    </xf>
    <xf numFmtId="0" fontId="25" fillId="6" borderId="26" xfId="0" applyFont="1" applyFill="1" applyBorder="1" applyAlignment="1">
      <alignment horizontal="center" vertical="center" wrapText="1"/>
    </xf>
    <xf numFmtId="0" fontId="7" fillId="0" borderId="27" xfId="0" applyFont="1" applyBorder="1"/>
    <xf numFmtId="0" fontId="19" fillId="0" borderId="13" xfId="0" applyFont="1" applyBorder="1" applyAlignment="1">
      <alignment horizontal="center" vertical="center" wrapText="1"/>
    </xf>
    <xf numFmtId="1" fontId="27" fillId="0" borderId="41" xfId="0" applyNumberFormat="1" applyFont="1" applyBorder="1" applyAlignment="1">
      <alignment horizontal="left" vertical="center" shrinkToFit="1"/>
    </xf>
    <xf numFmtId="0" fontId="19" fillId="0" borderId="3" xfId="0" applyFont="1" applyBorder="1" applyAlignment="1">
      <alignment horizontal="left" vertical="top" wrapText="1"/>
    </xf>
    <xf numFmtId="0" fontId="42" fillId="0" borderId="3" xfId="0" applyFont="1" applyBorder="1" applyAlignment="1">
      <alignment vertical="top" wrapText="1"/>
    </xf>
    <xf numFmtId="0" fontId="1" fillId="0" borderId="3" xfId="0" applyFont="1" applyBorder="1" applyAlignment="1">
      <alignment horizontal="left" vertical="center" wrapText="1"/>
    </xf>
    <xf numFmtId="0" fontId="25" fillId="0" borderId="41" xfId="0" applyFont="1" applyBorder="1" applyAlignment="1">
      <alignment horizontal="left" vertical="center" wrapText="1"/>
    </xf>
    <xf numFmtId="1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2">
    <dxf>
      <fill>
        <patternFill patternType="none"/>
      </fill>
      <border>
        <left/>
        <right/>
        <top/>
        <bottom/>
      </border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>
      <selection activeCell="K4" sqref="K4"/>
    </sheetView>
  </sheetViews>
  <sheetFormatPr defaultColWidth="17.28515625" defaultRowHeight="15" customHeight="1"/>
  <cols>
    <col min="1" max="1" width="2.28515625" customWidth="1"/>
    <col min="2" max="2" width="9.140625" customWidth="1"/>
    <col min="3" max="3" width="41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</cols>
  <sheetData>
    <row r="1" spans="1:26" ht="15.75" customHeight="1">
      <c r="A1" s="1"/>
      <c r="B1" s="253" t="s">
        <v>1</v>
      </c>
      <c r="C1" s="254"/>
      <c r="D1" s="254"/>
      <c r="E1" s="1"/>
      <c r="F1" s="1"/>
      <c r="G1" s="1"/>
      <c r="H1" s="1"/>
      <c r="I1" s="1"/>
      <c r="J1" s="25"/>
      <c r="K1" s="25"/>
      <c r="L1" s="25"/>
      <c r="M1" s="25"/>
      <c r="N1" s="25"/>
      <c r="O1" s="27"/>
      <c r="P1" s="1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25"/>
      <c r="K2" s="25"/>
      <c r="L2" s="25"/>
      <c r="M2" s="25"/>
      <c r="N2" s="25"/>
      <c r="O2" s="27"/>
      <c r="P2" s="1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>
      <c r="A3" s="37" t="s">
        <v>45</v>
      </c>
      <c r="B3" s="38" t="s">
        <v>48</v>
      </c>
      <c r="C3" s="40"/>
      <c r="D3" s="40" t="s">
        <v>49</v>
      </c>
      <c r="E3" s="1"/>
      <c r="F3" s="255" t="s">
        <v>50</v>
      </c>
      <c r="G3" s="252"/>
      <c r="H3" s="43" t="s">
        <v>51</v>
      </c>
      <c r="I3" s="1"/>
      <c r="J3" s="25" t="str">
        <f>VLOOKUP(K3,$L$11:$M$16,2)</f>
        <v xml:space="preserve"> XI / 4</v>
      </c>
      <c r="K3" s="25">
        <v>4</v>
      </c>
      <c r="L3" s="25"/>
      <c r="M3" s="25"/>
      <c r="N3" s="25"/>
      <c r="O3" s="27"/>
      <c r="P3" s="1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6.5" customHeight="1">
      <c r="A4" s="37"/>
      <c r="B4" s="46">
        <v>1</v>
      </c>
      <c r="C4" s="48" t="s">
        <v>52</v>
      </c>
      <c r="D4" s="52">
        <v>76</v>
      </c>
      <c r="E4" s="1"/>
      <c r="F4" s="255" t="s">
        <v>54</v>
      </c>
      <c r="G4" s="252"/>
      <c r="H4" s="54" t="s">
        <v>55</v>
      </c>
      <c r="I4" s="1"/>
      <c r="J4" s="25"/>
      <c r="K4" s="25"/>
      <c r="L4" s="25"/>
      <c r="M4" s="25"/>
      <c r="N4" s="25"/>
      <c r="O4" s="27"/>
      <c r="P4" s="1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6.5" customHeight="1">
      <c r="A5" s="37"/>
      <c r="B5" s="46">
        <v>2</v>
      </c>
      <c r="C5" s="48" t="s">
        <v>56</v>
      </c>
      <c r="D5" s="52">
        <v>75</v>
      </c>
      <c r="E5" s="1"/>
      <c r="F5" s="255" t="s">
        <v>57</v>
      </c>
      <c r="G5" s="252"/>
      <c r="H5" s="43"/>
      <c r="I5" s="1"/>
      <c r="J5" s="25" t="str">
        <f>VLOOKUP(K5,$L$5:$M$8,2)</f>
        <v>Pemasaran</v>
      </c>
      <c r="K5" s="25">
        <v>4</v>
      </c>
      <c r="L5" s="25">
        <v>1</v>
      </c>
      <c r="M5" s="25" t="s">
        <v>60</v>
      </c>
      <c r="N5" s="25"/>
      <c r="O5" s="27"/>
      <c r="P5" s="1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6.5" customHeight="1">
      <c r="A6" s="37"/>
      <c r="B6" s="46">
        <v>3</v>
      </c>
      <c r="C6" s="48" t="s">
        <v>61</v>
      </c>
      <c r="D6" s="52">
        <v>75</v>
      </c>
      <c r="E6" s="1"/>
      <c r="F6" s="256" t="s">
        <v>63</v>
      </c>
      <c r="G6" s="252"/>
      <c r="H6" s="59">
        <v>41629</v>
      </c>
      <c r="I6" s="1"/>
      <c r="J6" s="25"/>
      <c r="K6" s="25"/>
      <c r="L6" s="25">
        <v>2</v>
      </c>
      <c r="M6" s="25" t="s">
        <v>66</v>
      </c>
      <c r="N6" s="25"/>
      <c r="O6" s="27"/>
      <c r="P6" s="1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6.5" customHeight="1">
      <c r="A7" s="37"/>
      <c r="B7" s="46">
        <v>4</v>
      </c>
      <c r="C7" s="48" t="s">
        <v>67</v>
      </c>
      <c r="D7" s="52">
        <v>75</v>
      </c>
      <c r="E7" s="1"/>
      <c r="F7" s="251" t="s">
        <v>5</v>
      </c>
      <c r="G7" s="252"/>
      <c r="H7" s="61" t="s">
        <v>71</v>
      </c>
      <c r="I7" s="1"/>
      <c r="J7" s="25"/>
      <c r="K7" s="25"/>
      <c r="L7" s="25">
        <v>3</v>
      </c>
      <c r="M7" s="25" t="s">
        <v>81</v>
      </c>
      <c r="N7" s="25"/>
      <c r="O7" s="27"/>
      <c r="P7" s="1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6.5" customHeight="1">
      <c r="A8" s="37"/>
      <c r="B8" s="46">
        <v>5</v>
      </c>
      <c r="C8" s="48" t="s">
        <v>83</v>
      </c>
      <c r="D8" s="52">
        <v>75</v>
      </c>
      <c r="E8" s="1"/>
      <c r="F8" s="251" t="s">
        <v>84</v>
      </c>
      <c r="G8" s="252"/>
      <c r="H8" s="61" t="s">
        <v>86</v>
      </c>
      <c r="I8" s="1"/>
      <c r="J8" s="25"/>
      <c r="K8" s="25"/>
      <c r="L8" s="25">
        <v>4</v>
      </c>
      <c r="M8" s="25" t="s">
        <v>88</v>
      </c>
      <c r="N8" s="25"/>
      <c r="O8" s="27"/>
      <c r="P8" s="1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>
      <c r="A9" s="37" t="s">
        <v>90</v>
      </c>
      <c r="B9" s="38" t="s">
        <v>91</v>
      </c>
      <c r="C9" s="62"/>
      <c r="D9" s="63"/>
      <c r="E9" s="1"/>
      <c r="F9" s="1"/>
      <c r="G9" s="1"/>
      <c r="H9" s="1"/>
      <c r="I9" s="1"/>
      <c r="J9" s="25"/>
      <c r="K9" s="25"/>
      <c r="L9" s="25"/>
      <c r="M9" s="25"/>
      <c r="N9" s="25"/>
      <c r="O9" s="27"/>
      <c r="P9" s="1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" customHeight="1">
      <c r="A10" s="37"/>
      <c r="B10" s="46">
        <v>1</v>
      </c>
      <c r="C10" s="48" t="s">
        <v>99</v>
      </c>
      <c r="D10" s="64">
        <v>75</v>
      </c>
      <c r="E10" s="1"/>
      <c r="F10" s="1"/>
      <c r="G10" s="1"/>
      <c r="H10" s="1"/>
      <c r="I10" s="1"/>
      <c r="J10" s="25"/>
      <c r="K10" s="25"/>
      <c r="L10" s="25"/>
      <c r="M10" s="25"/>
      <c r="N10" s="25"/>
      <c r="O10" s="27"/>
      <c r="P10" s="1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" customHeight="1">
      <c r="A11" s="37"/>
      <c r="B11" s="46">
        <v>2</v>
      </c>
      <c r="C11" s="48" t="s">
        <v>105</v>
      </c>
      <c r="D11" s="64">
        <v>75</v>
      </c>
      <c r="E11" s="1"/>
      <c r="F11" s="1"/>
      <c r="G11" s="1"/>
      <c r="H11" s="1"/>
      <c r="I11" s="1"/>
      <c r="J11" s="25"/>
      <c r="K11" s="25"/>
      <c r="L11" s="25">
        <v>1</v>
      </c>
      <c r="M11" s="25" t="s">
        <v>106</v>
      </c>
      <c r="N11" s="25"/>
      <c r="O11" s="27"/>
      <c r="P11" s="1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" customHeight="1">
      <c r="A12" s="37"/>
      <c r="B12" s="46">
        <v>3</v>
      </c>
      <c r="C12" s="48" t="s">
        <v>109</v>
      </c>
      <c r="D12" s="64">
        <v>75</v>
      </c>
      <c r="E12" s="1"/>
      <c r="F12" s="1"/>
      <c r="G12" s="1"/>
      <c r="H12" s="1"/>
      <c r="I12" s="1"/>
      <c r="J12" s="25"/>
      <c r="K12" s="25"/>
      <c r="L12" s="25">
        <v>2</v>
      </c>
      <c r="M12" s="25" t="s">
        <v>110</v>
      </c>
      <c r="N12" s="25"/>
      <c r="O12" s="27"/>
      <c r="P12" s="1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" customHeight="1">
      <c r="A13" s="37"/>
      <c r="B13" s="46">
        <v>4</v>
      </c>
      <c r="C13" s="48" t="s">
        <v>113</v>
      </c>
      <c r="D13" s="64">
        <v>75</v>
      </c>
      <c r="E13" s="1"/>
      <c r="F13" s="1"/>
      <c r="G13" s="1"/>
      <c r="H13" s="1"/>
      <c r="I13" s="1"/>
      <c r="J13" s="25"/>
      <c r="K13" s="25"/>
      <c r="L13" s="25">
        <v>3</v>
      </c>
      <c r="M13" s="25" t="s">
        <v>114</v>
      </c>
      <c r="N13" s="25"/>
      <c r="O13" s="27"/>
      <c r="P13" s="1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" customHeight="1">
      <c r="A14" s="37"/>
      <c r="B14" s="46">
        <v>5</v>
      </c>
      <c r="C14" s="48" t="s">
        <v>115</v>
      </c>
      <c r="D14" s="64">
        <v>75</v>
      </c>
      <c r="E14" s="1"/>
      <c r="F14" s="1"/>
      <c r="G14" s="1"/>
      <c r="H14" s="1"/>
      <c r="I14" s="1"/>
      <c r="J14" s="25"/>
      <c r="K14" s="25"/>
      <c r="L14" s="25">
        <v>4</v>
      </c>
      <c r="M14" s="25" t="s">
        <v>116</v>
      </c>
      <c r="N14" s="25"/>
      <c r="O14" s="27"/>
      <c r="P14" s="1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" customHeight="1">
      <c r="A15" s="37"/>
      <c r="B15" s="46">
        <v>6</v>
      </c>
      <c r="C15" s="48" t="s">
        <v>118</v>
      </c>
      <c r="D15" s="64">
        <v>75</v>
      </c>
      <c r="E15" s="1"/>
      <c r="F15" s="1"/>
      <c r="G15" s="1"/>
      <c r="H15" s="1"/>
      <c r="I15" s="1"/>
      <c r="J15" s="25"/>
      <c r="K15" s="25"/>
      <c r="L15" s="25">
        <v>5</v>
      </c>
      <c r="M15" s="25" t="s">
        <v>119</v>
      </c>
      <c r="N15" s="25"/>
      <c r="O15" s="27"/>
      <c r="P15" s="1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" customHeight="1">
      <c r="A16" s="37"/>
      <c r="B16" s="46"/>
      <c r="C16" s="66"/>
      <c r="D16" s="64"/>
      <c r="E16" s="1"/>
      <c r="F16" s="1"/>
      <c r="G16" s="1"/>
      <c r="H16" s="1"/>
      <c r="I16" s="1"/>
      <c r="J16" s="25"/>
      <c r="K16" s="25"/>
      <c r="L16" s="25">
        <v>6</v>
      </c>
      <c r="M16" s="25" t="s">
        <v>120</v>
      </c>
      <c r="N16" s="25"/>
      <c r="O16" s="27"/>
      <c r="P16" s="1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" customHeight="1">
      <c r="A17" s="37"/>
      <c r="B17" s="46"/>
      <c r="C17" s="66"/>
      <c r="D17" s="64"/>
      <c r="E17" s="1"/>
      <c r="F17" s="1"/>
      <c r="G17" s="1"/>
      <c r="H17" s="1"/>
      <c r="I17" s="1"/>
      <c r="J17" s="25"/>
      <c r="K17" s="25"/>
      <c r="L17" s="25"/>
      <c r="M17" s="25"/>
      <c r="N17" s="25"/>
      <c r="O17" s="27"/>
      <c r="P17" s="1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" customHeight="1">
      <c r="A18" s="37"/>
      <c r="B18" s="46"/>
      <c r="C18" s="66"/>
      <c r="D18" s="64"/>
      <c r="E18" s="1"/>
      <c r="F18" s="1"/>
      <c r="G18" s="1"/>
      <c r="H18" s="1"/>
      <c r="I18" s="1"/>
      <c r="J18" s="25"/>
      <c r="K18" s="25"/>
      <c r="L18" s="25"/>
      <c r="M18" s="25"/>
      <c r="N18" s="25"/>
      <c r="O18" s="27"/>
      <c r="P18" s="1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" customHeight="1">
      <c r="A19" s="37"/>
      <c r="B19" s="69"/>
      <c r="C19" s="73"/>
      <c r="D19" s="75"/>
      <c r="E19" s="1"/>
      <c r="F19" s="1"/>
      <c r="G19" s="1"/>
      <c r="H19" s="1"/>
      <c r="I19" s="1"/>
      <c r="J19" s="25"/>
      <c r="K19" s="25"/>
      <c r="L19" s="25"/>
      <c r="M19" s="25"/>
      <c r="N19" s="25"/>
      <c r="O19" s="27"/>
      <c r="P19" s="1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>
      <c r="A20" s="37" t="s">
        <v>123</v>
      </c>
      <c r="B20" s="38" t="s">
        <v>124</v>
      </c>
      <c r="C20" s="62"/>
      <c r="D20" s="63"/>
      <c r="E20" s="1"/>
      <c r="F20" s="1"/>
      <c r="G20" s="1"/>
      <c r="H20" s="1"/>
      <c r="I20" s="1"/>
      <c r="J20" s="25"/>
      <c r="K20" s="25"/>
      <c r="L20" s="25"/>
      <c r="M20" s="25"/>
      <c r="N20" s="25"/>
      <c r="O20" s="27"/>
      <c r="P20" s="1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>
      <c r="A21" s="37"/>
      <c r="B21" s="46">
        <v>1</v>
      </c>
      <c r="C21" s="78" t="s">
        <v>125</v>
      </c>
      <c r="D21" s="64">
        <v>74</v>
      </c>
      <c r="E21" s="1"/>
      <c r="F21" s="1"/>
      <c r="G21" s="1"/>
      <c r="H21" s="1"/>
      <c r="I21" s="1"/>
      <c r="J21" s="25"/>
      <c r="K21" s="25"/>
      <c r="L21" s="25"/>
      <c r="M21" s="25"/>
      <c r="N21" s="25"/>
      <c r="O21" s="27"/>
      <c r="P21" s="1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>
      <c r="A22" s="37"/>
      <c r="B22" s="46">
        <v>2</v>
      </c>
      <c r="C22" s="78" t="s">
        <v>126</v>
      </c>
      <c r="D22" s="64">
        <v>74</v>
      </c>
      <c r="E22" s="1"/>
      <c r="F22" s="1"/>
      <c r="G22" s="1"/>
      <c r="H22" s="1"/>
      <c r="I22" s="1"/>
      <c r="J22" s="25"/>
      <c r="K22" s="25"/>
      <c r="L22" s="25"/>
      <c r="M22" s="25"/>
      <c r="N22" s="25"/>
      <c r="O22" s="27"/>
      <c r="P22" s="1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>
      <c r="A23" s="37"/>
      <c r="B23" s="46">
        <v>3</v>
      </c>
      <c r="C23" s="78" t="s">
        <v>127</v>
      </c>
      <c r="D23" s="64">
        <v>74</v>
      </c>
      <c r="E23" s="1"/>
      <c r="F23" s="1"/>
      <c r="G23" s="1"/>
      <c r="H23" s="1"/>
      <c r="I23" s="1"/>
      <c r="J23" s="25"/>
      <c r="K23" s="25"/>
      <c r="L23" s="25"/>
      <c r="M23" s="25"/>
      <c r="N23" s="25"/>
      <c r="O23" s="27"/>
      <c r="P23" s="1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>
      <c r="A24" s="37"/>
      <c r="B24" s="46">
        <v>4</v>
      </c>
      <c r="C24" s="78" t="s">
        <v>128</v>
      </c>
      <c r="D24" s="64">
        <v>74</v>
      </c>
      <c r="E24" s="1"/>
      <c r="F24" s="1"/>
      <c r="G24" s="1"/>
      <c r="H24" s="1"/>
      <c r="I24" s="1"/>
      <c r="J24" s="25"/>
      <c r="K24" s="25"/>
      <c r="L24" s="25"/>
      <c r="M24" s="25"/>
      <c r="N24" s="25"/>
      <c r="O24" s="27"/>
      <c r="P24" s="1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>
      <c r="A25" s="37"/>
      <c r="B25" s="46">
        <v>5</v>
      </c>
      <c r="C25" s="82" t="s">
        <v>129</v>
      </c>
      <c r="D25" s="64">
        <v>74</v>
      </c>
      <c r="E25" s="1"/>
      <c r="F25" s="1"/>
      <c r="G25" s="1"/>
      <c r="H25" s="1"/>
      <c r="I25" s="1"/>
      <c r="J25" s="25"/>
      <c r="K25" s="25"/>
      <c r="L25" s="25"/>
      <c r="M25" s="25"/>
      <c r="N25" s="25"/>
      <c r="O25" s="27"/>
      <c r="P25" s="1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>
      <c r="A26" s="37"/>
      <c r="B26" s="46"/>
      <c r="C26" s="83"/>
      <c r="D26" s="64"/>
      <c r="E26" s="1"/>
      <c r="F26" s="1"/>
      <c r="G26" s="1"/>
      <c r="H26" s="1"/>
      <c r="I26" s="1"/>
      <c r="J26" s="25"/>
      <c r="K26" s="25"/>
      <c r="L26" s="25"/>
      <c r="M26" s="25"/>
      <c r="N26" s="25"/>
      <c r="O26" s="27"/>
      <c r="P26" s="1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>
      <c r="A27" s="37"/>
      <c r="B27" s="46"/>
      <c r="C27" s="84"/>
      <c r="D27" s="64"/>
      <c r="E27" s="1"/>
      <c r="F27" s="1"/>
      <c r="G27" s="1"/>
      <c r="H27" s="1"/>
      <c r="I27" s="1"/>
      <c r="J27" s="25"/>
      <c r="K27" s="25"/>
      <c r="L27" s="25"/>
      <c r="M27" s="25"/>
      <c r="N27" s="25"/>
      <c r="O27" s="27"/>
      <c r="P27" s="1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>
      <c r="A28" s="37"/>
      <c r="B28" s="46"/>
      <c r="C28" s="84"/>
      <c r="D28" s="64"/>
      <c r="E28" s="1"/>
      <c r="F28" s="1"/>
      <c r="G28" s="1"/>
      <c r="H28" s="1"/>
      <c r="I28" s="1"/>
      <c r="J28" s="25"/>
      <c r="K28" s="25"/>
      <c r="L28" s="25"/>
      <c r="M28" s="25"/>
      <c r="N28" s="25"/>
      <c r="O28" s="27"/>
      <c r="P28" s="1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>
      <c r="A29" s="37"/>
      <c r="B29" s="46"/>
      <c r="C29" s="84"/>
      <c r="D29" s="64"/>
      <c r="E29" s="1"/>
      <c r="F29" s="1"/>
      <c r="G29" s="1"/>
      <c r="H29" s="1"/>
      <c r="I29" s="1"/>
      <c r="J29" s="25"/>
      <c r="K29" s="25"/>
      <c r="L29" s="25"/>
      <c r="M29" s="25"/>
      <c r="N29" s="25"/>
      <c r="O29" s="27"/>
      <c r="P29" s="1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>
      <c r="A30" s="37"/>
      <c r="B30" s="46"/>
      <c r="C30" s="84"/>
      <c r="D30" s="64"/>
      <c r="E30" s="1"/>
      <c r="F30" s="1"/>
      <c r="G30" s="1"/>
      <c r="H30" s="1"/>
      <c r="I30" s="1"/>
      <c r="J30" s="25"/>
      <c r="K30" s="25"/>
      <c r="L30" s="25"/>
      <c r="M30" s="25"/>
      <c r="N30" s="25"/>
      <c r="O30" s="27"/>
      <c r="P30" s="1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>
      <c r="A31" s="37"/>
      <c r="B31" s="69"/>
      <c r="C31" s="85"/>
      <c r="D31" s="75"/>
      <c r="E31" s="1"/>
      <c r="F31" s="1"/>
      <c r="G31" s="1"/>
      <c r="H31" s="1"/>
      <c r="I31" s="1"/>
      <c r="J31" s="25"/>
      <c r="K31" s="25"/>
      <c r="L31" s="25"/>
      <c r="M31" s="25"/>
      <c r="N31" s="25"/>
      <c r="O31" s="27"/>
      <c r="P31" s="1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>
      <c r="A32" s="37" t="s">
        <v>130</v>
      </c>
      <c r="B32" s="38" t="s">
        <v>131</v>
      </c>
      <c r="C32" s="62"/>
      <c r="D32" s="63"/>
      <c r="E32" s="1"/>
      <c r="F32" s="1"/>
      <c r="G32" s="1"/>
      <c r="H32" s="1"/>
      <c r="I32" s="1"/>
      <c r="J32" s="25"/>
      <c r="K32" s="25"/>
      <c r="L32" s="25"/>
      <c r="M32" s="25"/>
      <c r="N32" s="25"/>
      <c r="O32" s="27"/>
      <c r="P32" s="1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>
      <c r="A33" s="1"/>
      <c r="B33" s="46">
        <v>1</v>
      </c>
      <c r="C33" s="86" t="s">
        <v>132</v>
      </c>
      <c r="D33" s="88">
        <v>75</v>
      </c>
      <c r="E33" s="1"/>
      <c r="F33" s="1"/>
      <c r="G33" s="1"/>
      <c r="H33" s="1"/>
      <c r="I33" s="1"/>
      <c r="J33" s="25"/>
      <c r="K33" s="25"/>
      <c r="L33" s="25"/>
      <c r="M33" s="25"/>
      <c r="N33" s="25"/>
      <c r="O33" s="27"/>
      <c r="P33" s="1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25"/>
      <c r="K34" s="25"/>
      <c r="L34" s="25"/>
      <c r="M34" s="25"/>
      <c r="N34" s="25"/>
      <c r="O34" s="27"/>
      <c r="P34" s="1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59" t="s">
        <v>0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4"/>
      <c r="M1" s="4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26.25" customHeight="1">
      <c r="A2" s="261" t="s">
        <v>34</v>
      </c>
      <c r="B2" s="260"/>
      <c r="C2" s="260"/>
      <c r="D2" s="260"/>
      <c r="E2" s="260"/>
      <c r="F2" s="260"/>
      <c r="G2" s="260"/>
      <c r="H2" s="260"/>
      <c r="I2" s="260"/>
      <c r="J2" s="260"/>
      <c r="K2" s="260"/>
      <c r="L2" s="4"/>
      <c r="M2" s="4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8" customHeight="1">
      <c r="A3" s="259"/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4"/>
      <c r="M3" s="4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8" customHeight="1">
      <c r="A4" s="18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6.5" customHeight="1">
      <c r="A5" s="20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" customHeight="1">
      <c r="A6" s="262" t="s">
        <v>35</v>
      </c>
      <c r="B6" s="264" t="s">
        <v>7</v>
      </c>
      <c r="C6" s="257" t="s">
        <v>8</v>
      </c>
      <c r="D6" s="266" t="s">
        <v>36</v>
      </c>
      <c r="E6" s="257" t="s">
        <v>37</v>
      </c>
      <c r="F6" s="23"/>
      <c r="G6" s="257" t="s">
        <v>38</v>
      </c>
      <c r="H6" s="257" t="s">
        <v>39</v>
      </c>
      <c r="I6" s="257" t="s">
        <v>40</v>
      </c>
      <c r="J6" s="257" t="s">
        <v>41</v>
      </c>
      <c r="K6" s="257" t="s">
        <v>42</v>
      </c>
      <c r="L6" s="257" t="s">
        <v>43</v>
      </c>
      <c r="M6" s="257" t="s">
        <v>44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27.75" customHeight="1">
      <c r="A7" s="263"/>
      <c r="B7" s="265"/>
      <c r="C7" s="258"/>
      <c r="D7" s="258"/>
      <c r="E7" s="258"/>
      <c r="F7" s="29" t="s">
        <v>46</v>
      </c>
      <c r="G7" s="258"/>
      <c r="H7" s="258"/>
      <c r="I7" s="258"/>
      <c r="J7" s="258"/>
      <c r="K7" s="258"/>
      <c r="L7" s="258"/>
      <c r="M7" s="25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6.5" customHeight="1">
      <c r="A8" s="31">
        <v>1</v>
      </c>
      <c r="B8" s="33">
        <v>1421</v>
      </c>
      <c r="C8" s="35" t="s">
        <v>47</v>
      </c>
      <c r="D8" s="36" t="s">
        <v>9</v>
      </c>
      <c r="E8" s="39"/>
      <c r="F8" s="41"/>
      <c r="G8" s="39"/>
      <c r="H8" s="39"/>
      <c r="I8" s="42"/>
      <c r="J8" s="44"/>
      <c r="K8" s="39"/>
      <c r="L8" s="45"/>
      <c r="M8" s="4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6.5" customHeight="1">
      <c r="A9" s="49">
        <v>2</v>
      </c>
      <c r="B9" s="33">
        <v>1422</v>
      </c>
      <c r="C9" s="35" t="s">
        <v>53</v>
      </c>
      <c r="D9" s="36" t="s">
        <v>9</v>
      </c>
      <c r="E9" s="50"/>
      <c r="F9" s="51"/>
      <c r="G9" s="50"/>
      <c r="H9" s="50"/>
      <c r="I9" s="11"/>
      <c r="J9" s="53"/>
      <c r="K9" s="50"/>
      <c r="L9" s="55"/>
      <c r="M9" s="56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6.5" customHeight="1">
      <c r="A10" s="49">
        <v>3</v>
      </c>
      <c r="B10" s="33">
        <v>1423</v>
      </c>
      <c r="C10" s="35" t="s">
        <v>58</v>
      </c>
      <c r="D10" s="36" t="s">
        <v>9</v>
      </c>
      <c r="E10" s="50"/>
      <c r="F10" s="51"/>
      <c r="G10" s="50"/>
      <c r="H10" s="50"/>
      <c r="I10" s="11"/>
      <c r="J10" s="53"/>
      <c r="K10" s="50"/>
      <c r="L10" s="55"/>
      <c r="M10" s="56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6.5" customHeight="1">
      <c r="A11" s="49">
        <v>4</v>
      </c>
      <c r="B11" s="33">
        <v>1424</v>
      </c>
      <c r="C11" s="57" t="s">
        <v>59</v>
      </c>
      <c r="D11" s="36" t="s">
        <v>9</v>
      </c>
      <c r="E11" s="50"/>
      <c r="F11" s="51"/>
      <c r="G11" s="50"/>
      <c r="H11" s="50"/>
      <c r="I11" s="11"/>
      <c r="J11" s="53"/>
      <c r="K11" s="50"/>
      <c r="L11" s="55"/>
      <c r="M11" s="56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6.5" customHeight="1">
      <c r="A12" s="49">
        <v>5</v>
      </c>
      <c r="B12" s="33">
        <v>1425</v>
      </c>
      <c r="C12" s="35" t="s">
        <v>62</v>
      </c>
      <c r="D12" s="36" t="s">
        <v>23</v>
      </c>
      <c r="E12" s="50"/>
      <c r="F12" s="51"/>
      <c r="G12" s="50"/>
      <c r="H12" s="50"/>
      <c r="I12" s="11"/>
      <c r="J12" s="53"/>
      <c r="K12" s="50"/>
      <c r="L12" s="55"/>
      <c r="M12" s="56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6.5" customHeight="1">
      <c r="A13" s="49">
        <v>6</v>
      </c>
      <c r="B13" s="33">
        <v>1426</v>
      </c>
      <c r="C13" s="35" t="s">
        <v>64</v>
      </c>
      <c r="D13" s="36" t="s">
        <v>23</v>
      </c>
      <c r="E13" s="50"/>
      <c r="F13" s="51"/>
      <c r="G13" s="50"/>
      <c r="H13" s="50"/>
      <c r="I13" s="11"/>
      <c r="J13" s="53"/>
      <c r="K13" s="50"/>
      <c r="L13" s="55"/>
      <c r="M13" s="56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6.5" customHeight="1">
      <c r="A14" s="49">
        <v>7</v>
      </c>
      <c r="B14" s="33">
        <v>1427</v>
      </c>
      <c r="C14" s="35" t="s">
        <v>65</v>
      </c>
      <c r="D14" s="36" t="s">
        <v>9</v>
      </c>
      <c r="E14" s="58"/>
      <c r="F14" s="51"/>
      <c r="G14" s="58"/>
      <c r="H14" s="58"/>
      <c r="I14" s="46"/>
      <c r="J14" s="60"/>
      <c r="K14" s="58"/>
      <c r="L14" s="55"/>
      <c r="M14" s="56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6.5" customHeight="1">
      <c r="A15" s="49">
        <v>8</v>
      </c>
      <c r="B15" s="33">
        <v>1428</v>
      </c>
      <c r="C15" s="35" t="s">
        <v>68</v>
      </c>
      <c r="D15" s="36" t="s">
        <v>9</v>
      </c>
      <c r="E15" s="50"/>
      <c r="F15" s="51"/>
      <c r="G15" s="50"/>
      <c r="H15" s="50"/>
      <c r="I15" s="46"/>
      <c r="J15" s="53"/>
      <c r="K15" s="50"/>
      <c r="L15" s="55"/>
      <c r="M15" s="56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6.5" customHeight="1">
      <c r="A16" s="49">
        <v>9</v>
      </c>
      <c r="B16" s="33">
        <v>1429</v>
      </c>
      <c r="C16" s="35" t="s">
        <v>69</v>
      </c>
      <c r="D16" s="36" t="s">
        <v>9</v>
      </c>
      <c r="E16" s="50"/>
      <c r="F16" s="51"/>
      <c r="G16" s="50"/>
      <c r="H16" s="50"/>
      <c r="I16" s="46"/>
      <c r="J16" s="53"/>
      <c r="K16" s="50"/>
      <c r="L16" s="55"/>
      <c r="M16" s="56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6.5" customHeight="1">
      <c r="A17" s="49">
        <v>10</v>
      </c>
      <c r="B17" s="33">
        <v>1430</v>
      </c>
      <c r="C17" s="35" t="s">
        <v>70</v>
      </c>
      <c r="D17" s="36" t="s">
        <v>23</v>
      </c>
      <c r="E17" s="50"/>
      <c r="F17" s="51"/>
      <c r="G17" s="50"/>
      <c r="H17" s="50"/>
      <c r="I17" s="46"/>
      <c r="J17" s="53"/>
      <c r="K17" s="50"/>
      <c r="L17" s="55"/>
      <c r="M17" s="56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6.5" customHeight="1">
      <c r="A18" s="49">
        <v>11</v>
      </c>
      <c r="B18" s="33">
        <v>1431</v>
      </c>
      <c r="C18" s="35" t="s">
        <v>72</v>
      </c>
      <c r="D18" s="36" t="s">
        <v>9</v>
      </c>
      <c r="E18" s="50"/>
      <c r="F18" s="51"/>
      <c r="G18" s="50"/>
      <c r="H18" s="50"/>
      <c r="I18" s="11"/>
      <c r="J18" s="53"/>
      <c r="K18" s="50"/>
      <c r="L18" s="55"/>
      <c r="M18" s="56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6.5" customHeight="1">
      <c r="A19" s="49">
        <v>12</v>
      </c>
      <c r="B19" s="33">
        <v>1432</v>
      </c>
      <c r="C19" s="35" t="s">
        <v>73</v>
      </c>
      <c r="D19" s="36" t="s">
        <v>23</v>
      </c>
      <c r="E19" s="50"/>
      <c r="F19" s="51"/>
      <c r="G19" s="50"/>
      <c r="H19" s="50"/>
      <c r="I19" s="11"/>
      <c r="J19" s="53"/>
      <c r="K19" s="50"/>
      <c r="L19" s="55"/>
      <c r="M19" s="56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6.5" customHeight="1">
      <c r="A20" s="49">
        <v>13</v>
      </c>
      <c r="B20" s="33">
        <v>1433</v>
      </c>
      <c r="C20" s="35" t="s">
        <v>74</v>
      </c>
      <c r="D20" s="36" t="s">
        <v>9</v>
      </c>
      <c r="E20" s="50"/>
      <c r="F20" s="51"/>
      <c r="G20" s="50"/>
      <c r="H20" s="50"/>
      <c r="I20" s="11"/>
      <c r="J20" s="53"/>
      <c r="K20" s="50"/>
      <c r="L20" s="55"/>
      <c r="M20" s="56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6.5" customHeight="1">
      <c r="A21" s="49">
        <v>14</v>
      </c>
      <c r="B21" s="33">
        <v>1434</v>
      </c>
      <c r="C21" s="35" t="s">
        <v>75</v>
      </c>
      <c r="D21" s="36" t="s">
        <v>23</v>
      </c>
      <c r="E21" s="50"/>
      <c r="F21" s="51"/>
      <c r="G21" s="50"/>
      <c r="H21" s="50"/>
      <c r="I21" s="11"/>
      <c r="J21" s="53"/>
      <c r="K21" s="50"/>
      <c r="L21" s="55"/>
      <c r="M21" s="56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6.5" customHeight="1">
      <c r="A22" s="49">
        <v>15</v>
      </c>
      <c r="B22" s="33">
        <v>1435</v>
      </c>
      <c r="C22" s="35" t="s">
        <v>76</v>
      </c>
      <c r="D22" s="36" t="s">
        <v>23</v>
      </c>
      <c r="E22" s="50"/>
      <c r="F22" s="51"/>
      <c r="G22" s="50"/>
      <c r="H22" s="50"/>
      <c r="I22" s="11"/>
      <c r="J22" s="53"/>
      <c r="K22" s="50"/>
      <c r="L22" s="55"/>
      <c r="M22" s="56"/>
      <c r="N22" s="8"/>
      <c r="O22" s="8"/>
      <c r="P22" s="4" t="s">
        <v>77</v>
      </c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6.5" customHeight="1">
      <c r="A23" s="49">
        <v>16</v>
      </c>
      <c r="B23" s="33">
        <v>1437</v>
      </c>
      <c r="C23" s="35" t="s">
        <v>78</v>
      </c>
      <c r="D23" s="36" t="s">
        <v>9</v>
      </c>
      <c r="E23" s="50"/>
      <c r="F23" s="51"/>
      <c r="G23" s="50"/>
      <c r="H23" s="50"/>
      <c r="I23" s="11"/>
      <c r="J23" s="53"/>
      <c r="K23" s="50"/>
      <c r="L23" s="55"/>
      <c r="M23" s="56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6.5" customHeight="1">
      <c r="A24" s="49">
        <v>17</v>
      </c>
      <c r="B24" s="33">
        <v>1438</v>
      </c>
      <c r="C24" s="35" t="s">
        <v>79</v>
      </c>
      <c r="D24" s="36" t="s">
        <v>23</v>
      </c>
      <c r="E24" s="50"/>
      <c r="F24" s="51"/>
      <c r="G24" s="50"/>
      <c r="H24" s="50"/>
      <c r="I24" s="11"/>
      <c r="J24" s="53"/>
      <c r="K24" s="50"/>
      <c r="L24" s="55"/>
      <c r="M24" s="56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6.5" customHeight="1">
      <c r="A25" s="49">
        <v>18</v>
      </c>
      <c r="B25" s="33">
        <v>1439</v>
      </c>
      <c r="C25" s="35" t="s">
        <v>80</v>
      </c>
      <c r="D25" s="36" t="s">
        <v>9</v>
      </c>
      <c r="E25" s="50"/>
      <c r="F25" s="51"/>
      <c r="G25" s="50"/>
      <c r="H25" s="50"/>
      <c r="I25" s="11"/>
      <c r="J25" s="53"/>
      <c r="K25" s="50"/>
      <c r="L25" s="55"/>
      <c r="M25" s="56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6.5" customHeight="1">
      <c r="A26" s="49">
        <v>19</v>
      </c>
      <c r="B26" s="33">
        <v>1441</v>
      </c>
      <c r="C26" s="57" t="s">
        <v>82</v>
      </c>
      <c r="D26" s="36" t="s">
        <v>23</v>
      </c>
      <c r="E26" s="50"/>
      <c r="F26" s="51"/>
      <c r="G26" s="50"/>
      <c r="H26" s="50"/>
      <c r="I26" s="11"/>
      <c r="J26" s="53"/>
      <c r="K26" s="50"/>
      <c r="L26" s="55"/>
      <c r="M26" s="56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6.5" customHeight="1">
      <c r="A27" s="49">
        <v>20</v>
      </c>
      <c r="B27" s="33">
        <v>1442</v>
      </c>
      <c r="C27" s="35" t="s">
        <v>85</v>
      </c>
      <c r="D27" s="36" t="s">
        <v>23</v>
      </c>
      <c r="E27" s="50"/>
      <c r="F27" s="51"/>
      <c r="G27" s="50"/>
      <c r="H27" s="50"/>
      <c r="I27" s="11"/>
      <c r="J27" s="53"/>
      <c r="K27" s="50"/>
      <c r="L27" s="55"/>
      <c r="M27" s="56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6.5" customHeight="1">
      <c r="A28" s="49">
        <v>21</v>
      </c>
      <c r="B28" s="33">
        <v>1443</v>
      </c>
      <c r="C28" s="35" t="s">
        <v>87</v>
      </c>
      <c r="D28" s="36" t="s">
        <v>9</v>
      </c>
      <c r="E28" s="50"/>
      <c r="F28" s="51"/>
      <c r="G28" s="50"/>
      <c r="H28" s="50"/>
      <c r="I28" s="11"/>
      <c r="J28" s="53"/>
      <c r="K28" s="50"/>
      <c r="L28" s="55"/>
      <c r="M28" s="56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6.5" customHeight="1">
      <c r="A29" s="49">
        <v>22</v>
      </c>
      <c r="B29" s="33">
        <v>1444</v>
      </c>
      <c r="C29" s="35" t="s">
        <v>89</v>
      </c>
      <c r="D29" s="36" t="s">
        <v>9</v>
      </c>
      <c r="E29" s="50"/>
      <c r="F29" s="51"/>
      <c r="G29" s="50"/>
      <c r="H29" s="50"/>
      <c r="I29" s="11"/>
      <c r="J29" s="53"/>
      <c r="K29" s="50"/>
      <c r="L29" s="55"/>
      <c r="M29" s="56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6.5" customHeight="1">
      <c r="A30" s="49">
        <v>23</v>
      </c>
      <c r="B30" s="33">
        <v>1445</v>
      </c>
      <c r="C30" s="35" t="s">
        <v>92</v>
      </c>
      <c r="D30" s="36" t="s">
        <v>9</v>
      </c>
      <c r="E30" s="50"/>
      <c r="F30" s="51"/>
      <c r="G30" s="50"/>
      <c r="H30" s="50"/>
      <c r="I30" s="11"/>
      <c r="J30" s="53"/>
      <c r="K30" s="50"/>
      <c r="L30" s="55"/>
      <c r="M30" s="56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6.5" customHeight="1">
      <c r="A31" s="49">
        <v>24</v>
      </c>
      <c r="B31" s="33">
        <v>1446</v>
      </c>
      <c r="C31" s="35" t="s">
        <v>93</v>
      </c>
      <c r="D31" s="36" t="s">
        <v>9</v>
      </c>
      <c r="E31" s="50"/>
      <c r="F31" s="51"/>
      <c r="G31" s="50"/>
      <c r="H31" s="50"/>
      <c r="I31" s="11"/>
      <c r="J31" s="53"/>
      <c r="K31" s="50"/>
      <c r="L31" s="55"/>
      <c r="M31" s="56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6.5" customHeight="1">
      <c r="A32" s="49">
        <v>25</v>
      </c>
      <c r="B32" s="33">
        <v>1447</v>
      </c>
      <c r="C32" s="57" t="s">
        <v>94</v>
      </c>
      <c r="D32" s="36" t="s">
        <v>23</v>
      </c>
      <c r="E32" s="50"/>
      <c r="F32" s="51"/>
      <c r="G32" s="50"/>
      <c r="H32" s="50"/>
      <c r="I32" s="11"/>
      <c r="J32" s="53"/>
      <c r="K32" s="50"/>
      <c r="L32" s="55"/>
      <c r="M32" s="56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6.5" customHeight="1">
      <c r="A33" s="49">
        <v>26</v>
      </c>
      <c r="B33" s="33">
        <v>1448</v>
      </c>
      <c r="C33" s="35" t="s">
        <v>95</v>
      </c>
      <c r="D33" s="36" t="s">
        <v>23</v>
      </c>
      <c r="E33" s="50"/>
      <c r="F33" s="51"/>
      <c r="G33" s="50"/>
      <c r="H33" s="50"/>
      <c r="I33" s="11"/>
      <c r="J33" s="53"/>
      <c r="K33" s="50"/>
      <c r="L33" s="55"/>
      <c r="M33" s="56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6.5" customHeight="1">
      <c r="A34" s="49">
        <v>27</v>
      </c>
      <c r="B34" s="33">
        <v>1449</v>
      </c>
      <c r="C34" s="35" t="s">
        <v>96</v>
      </c>
      <c r="D34" s="36" t="s">
        <v>23</v>
      </c>
      <c r="E34" s="50"/>
      <c r="F34" s="51"/>
      <c r="G34" s="50"/>
      <c r="H34" s="50"/>
      <c r="I34" s="11"/>
      <c r="J34" s="53"/>
      <c r="K34" s="50"/>
      <c r="L34" s="55"/>
      <c r="M34" s="56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6.5" customHeight="1">
      <c r="A35" s="49">
        <v>28</v>
      </c>
      <c r="B35" s="33">
        <v>1450</v>
      </c>
      <c r="C35" s="35" t="s">
        <v>97</v>
      </c>
      <c r="D35" s="36" t="s">
        <v>23</v>
      </c>
      <c r="E35" s="50"/>
      <c r="F35" s="51"/>
      <c r="G35" s="50"/>
      <c r="H35" s="50"/>
      <c r="I35" s="46"/>
      <c r="J35" s="53"/>
      <c r="K35" s="50"/>
      <c r="L35" s="55"/>
      <c r="M35" s="56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6.5" customHeight="1">
      <c r="A36" s="49">
        <v>29</v>
      </c>
      <c r="B36" s="33">
        <v>1451</v>
      </c>
      <c r="C36" s="35" t="s">
        <v>98</v>
      </c>
      <c r="D36" s="36" t="s">
        <v>23</v>
      </c>
      <c r="E36" s="50"/>
      <c r="F36" s="51"/>
      <c r="G36" s="50"/>
      <c r="H36" s="50"/>
      <c r="I36" s="11"/>
      <c r="J36" s="53"/>
      <c r="K36" s="50"/>
      <c r="L36" s="55"/>
      <c r="M36" s="56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6.5" customHeight="1">
      <c r="A37" s="49">
        <v>30</v>
      </c>
      <c r="B37" s="33">
        <v>1452</v>
      </c>
      <c r="C37" s="35" t="s">
        <v>100</v>
      </c>
      <c r="D37" s="36" t="s">
        <v>23</v>
      </c>
      <c r="E37" s="50"/>
      <c r="F37" s="51"/>
      <c r="G37" s="50"/>
      <c r="H37" s="50"/>
      <c r="I37" s="11"/>
      <c r="J37" s="53"/>
      <c r="K37" s="50"/>
      <c r="L37" s="55"/>
      <c r="M37" s="56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6.5" customHeight="1">
      <c r="A38" s="49">
        <v>31</v>
      </c>
      <c r="B38" s="33">
        <v>1453</v>
      </c>
      <c r="C38" s="35" t="s">
        <v>101</v>
      </c>
      <c r="D38" s="36" t="s">
        <v>9</v>
      </c>
      <c r="E38" s="50"/>
      <c r="F38" s="51"/>
      <c r="G38" s="50"/>
      <c r="H38" s="50"/>
      <c r="I38" s="46"/>
      <c r="J38" s="53"/>
      <c r="K38" s="50"/>
      <c r="L38" s="55"/>
      <c r="M38" s="56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6.5" customHeight="1">
      <c r="A39" s="49">
        <v>32</v>
      </c>
      <c r="B39" s="33">
        <v>1454</v>
      </c>
      <c r="C39" s="35" t="s">
        <v>102</v>
      </c>
      <c r="D39" s="36" t="s">
        <v>9</v>
      </c>
      <c r="E39" s="50"/>
      <c r="F39" s="51"/>
      <c r="G39" s="50"/>
      <c r="H39" s="50"/>
      <c r="I39" s="11"/>
      <c r="J39" s="53"/>
      <c r="K39" s="50"/>
      <c r="L39" s="55"/>
      <c r="M39" s="56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6.5" customHeight="1">
      <c r="A40" s="49">
        <v>33</v>
      </c>
      <c r="B40" s="33">
        <v>1455</v>
      </c>
      <c r="C40" s="35" t="s">
        <v>103</v>
      </c>
      <c r="D40" s="36" t="s">
        <v>23</v>
      </c>
      <c r="E40" s="50"/>
      <c r="F40" s="51"/>
      <c r="G40" s="50"/>
      <c r="H40" s="50"/>
      <c r="I40" s="11"/>
      <c r="J40" s="53"/>
      <c r="K40" s="50"/>
      <c r="L40" s="55"/>
      <c r="M40" s="56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6.5" customHeight="1">
      <c r="A41" s="49">
        <v>34</v>
      </c>
      <c r="B41" s="33">
        <v>1456</v>
      </c>
      <c r="C41" s="35" t="s">
        <v>104</v>
      </c>
      <c r="D41" s="36" t="s">
        <v>23</v>
      </c>
      <c r="E41" s="50"/>
      <c r="F41" s="51"/>
      <c r="G41" s="50"/>
      <c r="H41" s="50"/>
      <c r="I41" s="11"/>
      <c r="J41" s="53"/>
      <c r="K41" s="50"/>
      <c r="L41" s="55"/>
      <c r="M41" s="56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6.5" customHeight="1">
      <c r="A42" s="49">
        <v>35</v>
      </c>
      <c r="B42" s="33">
        <v>1457</v>
      </c>
      <c r="C42" s="35" t="s">
        <v>107</v>
      </c>
      <c r="D42" s="36" t="s">
        <v>23</v>
      </c>
      <c r="E42" s="50"/>
      <c r="F42" s="51"/>
      <c r="G42" s="50"/>
      <c r="H42" s="50"/>
      <c r="I42" s="11"/>
      <c r="J42" s="53"/>
      <c r="K42" s="50"/>
      <c r="L42" s="55"/>
      <c r="M42" s="56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6.5" customHeight="1">
      <c r="A43" s="49">
        <v>36</v>
      </c>
      <c r="B43" s="33">
        <v>1458</v>
      </c>
      <c r="C43" s="35" t="s">
        <v>108</v>
      </c>
      <c r="D43" s="36" t="s">
        <v>23</v>
      </c>
      <c r="E43" s="50"/>
      <c r="F43" s="51"/>
      <c r="G43" s="50"/>
      <c r="H43" s="50"/>
      <c r="I43" s="11"/>
      <c r="J43" s="53"/>
      <c r="K43" s="50"/>
      <c r="L43" s="55"/>
      <c r="M43" s="56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6.5" customHeight="1">
      <c r="A44" s="49">
        <v>37</v>
      </c>
      <c r="B44" s="33">
        <v>1459</v>
      </c>
      <c r="C44" s="35" t="s">
        <v>111</v>
      </c>
      <c r="D44" s="36" t="s">
        <v>9</v>
      </c>
      <c r="E44" s="50"/>
      <c r="F44" s="51"/>
      <c r="G44" s="50"/>
      <c r="H44" s="50"/>
      <c r="I44" s="11"/>
      <c r="J44" s="53"/>
      <c r="K44" s="50"/>
      <c r="L44" s="55"/>
      <c r="M44" s="56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6.5" customHeight="1">
      <c r="A45" s="49">
        <v>38</v>
      </c>
      <c r="B45" s="65" t="s">
        <v>112</v>
      </c>
      <c r="C45" s="67" t="s">
        <v>117</v>
      </c>
      <c r="D45" s="68" t="s">
        <v>23</v>
      </c>
      <c r="E45" s="50"/>
      <c r="F45" s="51"/>
      <c r="G45" s="50"/>
      <c r="H45" s="50"/>
      <c r="I45" s="11"/>
      <c r="J45" s="53"/>
      <c r="K45" s="50"/>
      <c r="L45" s="55"/>
      <c r="M45" s="56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6.5" customHeight="1">
      <c r="A46" s="49">
        <v>39</v>
      </c>
      <c r="B46" s="70" t="s">
        <v>121</v>
      </c>
      <c r="C46" s="67" t="s">
        <v>122</v>
      </c>
      <c r="D46" s="72" t="s">
        <v>23</v>
      </c>
      <c r="E46" s="50"/>
      <c r="F46" s="51"/>
      <c r="G46" s="50"/>
      <c r="H46" s="50"/>
      <c r="I46" s="11"/>
      <c r="J46" s="53"/>
      <c r="K46" s="50"/>
      <c r="L46" s="55"/>
      <c r="M46" s="56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6.5" customHeight="1">
      <c r="A47" s="74">
        <v>40</v>
      </c>
      <c r="B47" s="76"/>
      <c r="C47" s="77"/>
      <c r="D47" s="79"/>
      <c r="E47" s="50"/>
      <c r="F47" s="51"/>
      <c r="G47" s="50"/>
      <c r="H47" s="50"/>
      <c r="I47" s="11"/>
      <c r="J47" s="53"/>
      <c r="K47" s="50"/>
      <c r="L47" s="55"/>
      <c r="M47" s="56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6.5" customHeight="1">
      <c r="A48" s="74">
        <v>41</v>
      </c>
      <c r="B48" s="80"/>
      <c r="C48" s="81"/>
      <c r="D48" s="79"/>
      <c r="E48" s="50"/>
      <c r="F48" s="51"/>
      <c r="G48" s="50"/>
      <c r="H48" s="50"/>
      <c r="I48" s="46"/>
      <c r="J48" s="53"/>
      <c r="K48" s="50"/>
      <c r="L48" s="55"/>
      <c r="M48" s="56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6.5" customHeight="1">
      <c r="A49" s="74">
        <v>42</v>
      </c>
      <c r="B49" s="80"/>
      <c r="C49" s="81"/>
      <c r="D49" s="79"/>
      <c r="E49" s="50"/>
      <c r="F49" s="51"/>
      <c r="G49" s="50"/>
      <c r="H49" s="50"/>
      <c r="I49" s="11"/>
      <c r="J49" s="53"/>
      <c r="K49" s="50"/>
      <c r="L49" s="55"/>
      <c r="M49" s="56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6.5" customHeight="1">
      <c r="A50" s="74">
        <v>43</v>
      </c>
      <c r="B50" s="80"/>
      <c r="C50" s="81"/>
      <c r="D50" s="79"/>
      <c r="E50" s="50"/>
      <c r="F50" s="51"/>
      <c r="G50" s="50"/>
      <c r="H50" s="50"/>
      <c r="I50" s="11"/>
      <c r="J50" s="53"/>
      <c r="K50" s="50"/>
      <c r="L50" s="55"/>
      <c r="M50" s="56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6.5" customHeight="1">
      <c r="A51" s="74">
        <v>44</v>
      </c>
      <c r="B51" s="80"/>
      <c r="C51" s="81"/>
      <c r="D51" s="79"/>
      <c r="E51" s="50"/>
      <c r="F51" s="51"/>
      <c r="G51" s="50"/>
      <c r="H51" s="50"/>
      <c r="I51" s="11"/>
      <c r="J51" s="53"/>
      <c r="K51" s="50"/>
      <c r="L51" s="55"/>
      <c r="M51" s="56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6.5" customHeight="1">
      <c r="A52" s="74">
        <v>45</v>
      </c>
      <c r="B52" s="80"/>
      <c r="C52" s="81"/>
      <c r="D52" s="79"/>
      <c r="E52" s="50"/>
      <c r="F52" s="51"/>
      <c r="G52" s="50"/>
      <c r="H52" s="50"/>
      <c r="I52" s="11"/>
      <c r="J52" s="53"/>
      <c r="K52" s="50"/>
      <c r="L52" s="55"/>
      <c r="M52" s="56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6.5" customHeight="1">
      <c r="A53" s="74">
        <v>46</v>
      </c>
      <c r="B53" s="80"/>
      <c r="C53" s="81"/>
      <c r="D53" s="79"/>
      <c r="E53" s="50"/>
      <c r="F53" s="51"/>
      <c r="G53" s="50"/>
      <c r="H53" s="50"/>
      <c r="I53" s="11"/>
      <c r="J53" s="53"/>
      <c r="K53" s="50"/>
      <c r="L53" s="55"/>
      <c r="M53" s="56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6.5" customHeight="1">
      <c r="A54" s="74">
        <v>47</v>
      </c>
      <c r="B54" s="80"/>
      <c r="C54" s="81"/>
      <c r="D54" s="79"/>
      <c r="E54" s="50"/>
      <c r="F54" s="51"/>
      <c r="G54" s="50"/>
      <c r="H54" s="50"/>
      <c r="I54" s="11"/>
      <c r="J54" s="53"/>
      <c r="K54" s="50"/>
      <c r="L54" s="55"/>
      <c r="M54" s="56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6.5" customHeight="1">
      <c r="A55" s="74">
        <v>48</v>
      </c>
      <c r="B55" s="80"/>
      <c r="C55" s="81"/>
      <c r="D55" s="79"/>
      <c r="E55" s="50"/>
      <c r="F55" s="51"/>
      <c r="G55" s="50"/>
      <c r="H55" s="50"/>
      <c r="I55" s="11"/>
      <c r="J55" s="53"/>
      <c r="K55" s="50"/>
      <c r="L55" s="55"/>
      <c r="M55" s="56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6.5" customHeight="1">
      <c r="A56" s="74">
        <v>49</v>
      </c>
      <c r="B56" s="80"/>
      <c r="C56" s="81"/>
      <c r="D56" s="79"/>
      <c r="E56" s="50"/>
      <c r="F56" s="51"/>
      <c r="G56" s="50"/>
      <c r="H56" s="50"/>
      <c r="I56" s="11"/>
      <c r="J56" s="53"/>
      <c r="K56" s="50"/>
      <c r="L56" s="55"/>
      <c r="M56" s="56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6.5" customHeight="1">
      <c r="A57" s="74">
        <v>50</v>
      </c>
      <c r="B57" s="80"/>
      <c r="C57" s="81"/>
      <c r="D57" s="79"/>
      <c r="E57" s="50"/>
      <c r="F57" s="51"/>
      <c r="G57" s="50"/>
      <c r="H57" s="50"/>
      <c r="I57" s="11"/>
      <c r="J57" s="53"/>
      <c r="K57" s="50"/>
      <c r="L57" s="55"/>
      <c r="M57" s="56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6.5" customHeight="1">
      <c r="A58" s="74">
        <v>51</v>
      </c>
      <c r="B58" s="80"/>
      <c r="C58" s="81"/>
      <c r="D58" s="79"/>
      <c r="E58" s="50"/>
      <c r="F58" s="51"/>
      <c r="G58" s="50"/>
      <c r="H58" s="50"/>
      <c r="I58" s="11"/>
      <c r="J58" s="53"/>
      <c r="K58" s="50"/>
      <c r="L58" s="55"/>
      <c r="M58" s="56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6.5" customHeight="1">
      <c r="A59" s="74">
        <v>52</v>
      </c>
      <c r="B59" s="80"/>
      <c r="C59" s="81"/>
      <c r="D59" s="79"/>
      <c r="E59" s="50"/>
      <c r="F59" s="51"/>
      <c r="G59" s="50"/>
      <c r="H59" s="50"/>
      <c r="I59" s="11"/>
      <c r="J59" s="53"/>
      <c r="K59" s="50"/>
      <c r="L59" s="55"/>
      <c r="M59" s="56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6.5" customHeight="1">
      <c r="A60" s="74">
        <v>53</v>
      </c>
      <c r="B60" s="80"/>
      <c r="C60" s="81"/>
      <c r="D60" s="79"/>
      <c r="E60" s="50"/>
      <c r="F60" s="51"/>
      <c r="G60" s="50"/>
      <c r="H60" s="50"/>
      <c r="I60" s="11"/>
      <c r="J60" s="53"/>
      <c r="K60" s="50"/>
      <c r="L60" s="55"/>
      <c r="M60" s="56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6.5" customHeight="1">
      <c r="A61" s="74">
        <v>54</v>
      </c>
      <c r="B61" s="80"/>
      <c r="C61" s="81"/>
      <c r="D61" s="79"/>
      <c r="E61" s="50"/>
      <c r="F61" s="51"/>
      <c r="G61" s="50"/>
      <c r="H61" s="50"/>
      <c r="I61" s="11"/>
      <c r="J61" s="53"/>
      <c r="K61" s="50"/>
      <c r="L61" s="55"/>
      <c r="M61" s="56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6.5" customHeight="1">
      <c r="A62" s="74">
        <v>55</v>
      </c>
      <c r="B62" s="80"/>
      <c r="C62" s="81"/>
      <c r="D62" s="79"/>
      <c r="E62" s="50"/>
      <c r="F62" s="51"/>
      <c r="G62" s="50"/>
      <c r="H62" s="50"/>
      <c r="I62" s="11"/>
      <c r="J62" s="53"/>
      <c r="K62" s="50"/>
      <c r="L62" s="55"/>
      <c r="M62" s="56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6.5" customHeight="1">
      <c r="A63" s="74">
        <v>56</v>
      </c>
      <c r="B63" s="80"/>
      <c r="C63" s="81"/>
      <c r="D63" s="79"/>
      <c r="E63" s="50"/>
      <c r="F63" s="51"/>
      <c r="G63" s="50"/>
      <c r="H63" s="50"/>
      <c r="I63" s="11"/>
      <c r="J63" s="53"/>
      <c r="K63" s="50"/>
      <c r="L63" s="55"/>
      <c r="M63" s="56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6.5" customHeight="1">
      <c r="A64" s="74">
        <v>57</v>
      </c>
      <c r="B64" s="80"/>
      <c r="C64" s="81"/>
      <c r="D64" s="79"/>
      <c r="E64" s="50"/>
      <c r="F64" s="51"/>
      <c r="G64" s="50"/>
      <c r="H64" s="50"/>
      <c r="I64" s="11"/>
      <c r="J64" s="53"/>
      <c r="K64" s="50"/>
      <c r="L64" s="55"/>
      <c r="M64" s="56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6.5" customHeight="1">
      <c r="A65" s="74">
        <v>58</v>
      </c>
      <c r="B65" s="80"/>
      <c r="C65" s="81"/>
      <c r="D65" s="79"/>
      <c r="E65" s="50"/>
      <c r="F65" s="51"/>
      <c r="G65" s="50"/>
      <c r="H65" s="50"/>
      <c r="I65" s="11"/>
      <c r="J65" s="53"/>
      <c r="K65" s="50"/>
      <c r="L65" s="55"/>
      <c r="M65" s="56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6.5" customHeight="1">
      <c r="A66" s="74">
        <v>59</v>
      </c>
      <c r="B66" s="80"/>
      <c r="C66" s="81"/>
      <c r="D66" s="79"/>
      <c r="E66" s="50"/>
      <c r="F66" s="51"/>
      <c r="G66" s="50"/>
      <c r="H66" s="50"/>
      <c r="I66" s="11"/>
      <c r="J66" s="53"/>
      <c r="K66" s="50"/>
      <c r="L66" s="55"/>
      <c r="M66" s="56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6.5" customHeight="1">
      <c r="A67" s="74">
        <v>60</v>
      </c>
      <c r="B67" s="80"/>
      <c r="C67" s="81"/>
      <c r="D67" s="79"/>
      <c r="E67" s="50"/>
      <c r="F67" s="51"/>
      <c r="G67" s="50"/>
      <c r="H67" s="50"/>
      <c r="I67" s="11"/>
      <c r="J67" s="53"/>
      <c r="K67" s="50"/>
      <c r="L67" s="55"/>
      <c r="M67" s="56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6.5" customHeight="1">
      <c r="A68" s="74">
        <v>61</v>
      </c>
      <c r="B68" s="80"/>
      <c r="C68" s="81"/>
      <c r="D68" s="79"/>
      <c r="E68" s="50"/>
      <c r="F68" s="51"/>
      <c r="G68" s="50"/>
      <c r="H68" s="50"/>
      <c r="I68" s="11"/>
      <c r="J68" s="53"/>
      <c r="K68" s="50"/>
      <c r="L68" s="55"/>
      <c r="M68" s="56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6.5" customHeight="1">
      <c r="A69" s="74">
        <v>62</v>
      </c>
      <c r="B69" s="80"/>
      <c r="C69" s="81"/>
      <c r="D69" s="79"/>
      <c r="E69" s="50"/>
      <c r="F69" s="51"/>
      <c r="G69" s="50"/>
      <c r="H69" s="50"/>
      <c r="I69" s="11"/>
      <c r="J69" s="53"/>
      <c r="K69" s="50"/>
      <c r="L69" s="55"/>
      <c r="M69" s="56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6.5" customHeight="1">
      <c r="A70" s="74">
        <v>63</v>
      </c>
      <c r="B70" s="80"/>
      <c r="C70" s="81"/>
      <c r="D70" s="79"/>
      <c r="E70" s="50"/>
      <c r="F70" s="51"/>
      <c r="G70" s="50"/>
      <c r="H70" s="50"/>
      <c r="I70" s="11"/>
      <c r="J70" s="53"/>
      <c r="K70" s="50"/>
      <c r="L70" s="55"/>
      <c r="M70" s="56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6.5" customHeight="1">
      <c r="A71" s="74">
        <v>64</v>
      </c>
      <c r="B71" s="80"/>
      <c r="C71" s="81"/>
      <c r="D71" s="79"/>
      <c r="E71" s="50"/>
      <c r="F71" s="51"/>
      <c r="G71" s="50"/>
      <c r="H71" s="50"/>
      <c r="I71" s="11"/>
      <c r="J71" s="53"/>
      <c r="K71" s="50"/>
      <c r="L71" s="55"/>
      <c r="M71" s="56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6.5" customHeight="1">
      <c r="A72" s="74">
        <v>65</v>
      </c>
      <c r="B72" s="80"/>
      <c r="C72" s="81"/>
      <c r="D72" s="79"/>
      <c r="E72" s="50"/>
      <c r="F72" s="51"/>
      <c r="G72" s="50"/>
      <c r="H72" s="50"/>
      <c r="I72" s="11"/>
      <c r="J72" s="53"/>
      <c r="K72" s="50"/>
      <c r="L72" s="55"/>
      <c r="M72" s="56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6.5" customHeight="1">
      <c r="A73" s="74">
        <v>66</v>
      </c>
      <c r="B73" s="80"/>
      <c r="C73" s="81"/>
      <c r="D73" s="79"/>
      <c r="E73" s="50"/>
      <c r="F73" s="51"/>
      <c r="G73" s="50"/>
      <c r="H73" s="50"/>
      <c r="I73" s="11"/>
      <c r="J73" s="53"/>
      <c r="K73" s="50"/>
      <c r="L73" s="55"/>
      <c r="M73" s="56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6.5" customHeight="1">
      <c r="A74" s="74">
        <v>67</v>
      </c>
      <c r="B74" s="80"/>
      <c r="C74" s="81"/>
      <c r="D74" s="79"/>
      <c r="E74" s="50"/>
      <c r="F74" s="51"/>
      <c r="G74" s="50"/>
      <c r="H74" s="50"/>
      <c r="I74" s="46"/>
      <c r="J74" s="53"/>
      <c r="K74" s="50"/>
      <c r="L74" s="55"/>
      <c r="M74" s="56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6.5" customHeight="1">
      <c r="A75" s="74">
        <v>68</v>
      </c>
      <c r="B75" s="80"/>
      <c r="C75" s="81"/>
      <c r="D75" s="79"/>
      <c r="E75" s="50"/>
      <c r="F75" s="51"/>
      <c r="G75" s="50"/>
      <c r="H75" s="50"/>
      <c r="I75" s="11"/>
      <c r="J75" s="53"/>
      <c r="K75" s="50"/>
      <c r="L75" s="55"/>
      <c r="M75" s="56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6.5" customHeight="1">
      <c r="A76" s="74">
        <v>69</v>
      </c>
      <c r="B76" s="80"/>
      <c r="C76" s="81"/>
      <c r="D76" s="79"/>
      <c r="E76" s="50"/>
      <c r="F76" s="51"/>
      <c r="G76" s="50"/>
      <c r="H76" s="50"/>
      <c r="I76" s="11"/>
      <c r="J76" s="53"/>
      <c r="K76" s="50"/>
      <c r="L76" s="55"/>
      <c r="M76" s="56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6.5" customHeight="1">
      <c r="A77" s="74">
        <v>70</v>
      </c>
      <c r="B77" s="80"/>
      <c r="C77" s="81"/>
      <c r="D77" s="79"/>
      <c r="E77" s="50"/>
      <c r="F77" s="51"/>
      <c r="G77" s="50"/>
      <c r="H77" s="50"/>
      <c r="I77" s="11"/>
      <c r="J77" s="53"/>
      <c r="K77" s="50"/>
      <c r="L77" s="55"/>
      <c r="M77" s="56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6.5" customHeight="1">
      <c r="A78" s="74">
        <v>71</v>
      </c>
      <c r="B78" s="80"/>
      <c r="C78" s="81"/>
      <c r="D78" s="79"/>
      <c r="E78" s="50"/>
      <c r="F78" s="51"/>
      <c r="G78" s="50"/>
      <c r="H78" s="50"/>
      <c r="I78" s="46"/>
      <c r="J78" s="53"/>
      <c r="K78" s="50"/>
      <c r="L78" s="55"/>
      <c r="M78" s="56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6.5" customHeight="1">
      <c r="A79" s="74">
        <v>72</v>
      </c>
      <c r="B79" s="80"/>
      <c r="C79" s="81"/>
      <c r="D79" s="79"/>
      <c r="E79" s="50"/>
      <c r="F79" s="51"/>
      <c r="G79" s="50"/>
      <c r="H79" s="50"/>
      <c r="I79" s="11"/>
      <c r="J79" s="53"/>
      <c r="K79" s="50"/>
      <c r="L79" s="55"/>
      <c r="M79" s="56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6.5" customHeight="1">
      <c r="A80" s="74">
        <v>73</v>
      </c>
      <c r="B80" s="80"/>
      <c r="C80" s="81"/>
      <c r="D80" s="79"/>
      <c r="E80" s="50"/>
      <c r="F80" s="51"/>
      <c r="G80" s="50"/>
      <c r="H80" s="50"/>
      <c r="I80" s="11"/>
      <c r="J80" s="53"/>
      <c r="K80" s="50"/>
      <c r="L80" s="55"/>
      <c r="M80" s="56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6.5" customHeight="1">
      <c r="A81" s="74">
        <v>74</v>
      </c>
      <c r="B81" s="80"/>
      <c r="C81" s="81"/>
      <c r="D81" s="79"/>
      <c r="E81" s="50"/>
      <c r="F81" s="51"/>
      <c r="G81" s="50"/>
      <c r="H81" s="50"/>
      <c r="I81" s="11"/>
      <c r="J81" s="53"/>
      <c r="K81" s="50"/>
      <c r="L81" s="55"/>
      <c r="M81" s="56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6.5" customHeight="1">
      <c r="A82" s="74">
        <v>75</v>
      </c>
      <c r="B82" s="80"/>
      <c r="C82" s="81"/>
      <c r="D82" s="79"/>
      <c r="E82" s="50"/>
      <c r="F82" s="51"/>
      <c r="G82" s="50"/>
      <c r="H82" s="50"/>
      <c r="I82" s="11"/>
      <c r="J82" s="53"/>
      <c r="K82" s="50"/>
      <c r="L82" s="55"/>
      <c r="M82" s="56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6.5" customHeight="1">
      <c r="A83" s="74">
        <v>76</v>
      </c>
      <c r="B83" s="80"/>
      <c r="C83" s="81"/>
      <c r="D83" s="79"/>
      <c r="E83" s="50"/>
      <c r="F83" s="51"/>
      <c r="G83" s="50"/>
      <c r="H83" s="50"/>
      <c r="I83" s="11"/>
      <c r="J83" s="53"/>
      <c r="K83" s="50"/>
      <c r="L83" s="55"/>
      <c r="M83" s="56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6.5" customHeight="1">
      <c r="A84" s="74">
        <v>77</v>
      </c>
      <c r="B84" s="80"/>
      <c r="C84" s="81"/>
      <c r="D84" s="79"/>
      <c r="E84" s="50"/>
      <c r="F84" s="51"/>
      <c r="G84" s="50"/>
      <c r="H84" s="50"/>
      <c r="I84" s="11"/>
      <c r="J84" s="53"/>
      <c r="K84" s="50"/>
      <c r="L84" s="55"/>
      <c r="M84" s="56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6.5" customHeight="1">
      <c r="A85" s="74">
        <v>78</v>
      </c>
      <c r="B85" s="80"/>
      <c r="C85" s="81"/>
      <c r="D85" s="79"/>
      <c r="E85" s="50"/>
      <c r="F85" s="51"/>
      <c r="G85" s="50"/>
      <c r="H85" s="50"/>
      <c r="I85" s="11"/>
      <c r="J85" s="53"/>
      <c r="K85" s="50"/>
      <c r="L85" s="55"/>
      <c r="M85" s="56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6.5" customHeight="1">
      <c r="A86" s="74">
        <v>79</v>
      </c>
      <c r="B86" s="80"/>
      <c r="C86" s="81"/>
      <c r="D86" s="79"/>
      <c r="E86" s="50"/>
      <c r="F86" s="51"/>
      <c r="G86" s="50"/>
      <c r="H86" s="50"/>
      <c r="I86" s="11"/>
      <c r="J86" s="53"/>
      <c r="K86" s="50"/>
      <c r="L86" s="55"/>
      <c r="M86" s="56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6.5" customHeight="1">
      <c r="A87" s="74">
        <v>80</v>
      </c>
      <c r="B87" s="80"/>
      <c r="C87" s="81"/>
      <c r="D87" s="79"/>
      <c r="E87" s="50"/>
      <c r="F87" s="51"/>
      <c r="G87" s="50"/>
      <c r="H87" s="50"/>
      <c r="I87" s="11"/>
      <c r="J87" s="53"/>
      <c r="K87" s="50"/>
      <c r="L87" s="55"/>
      <c r="M87" s="56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6.5" customHeight="1">
      <c r="A88" s="74">
        <v>81</v>
      </c>
      <c r="B88" s="80"/>
      <c r="C88" s="81"/>
      <c r="D88" s="79"/>
      <c r="E88" s="50"/>
      <c r="F88" s="51"/>
      <c r="G88" s="50"/>
      <c r="H88" s="50"/>
      <c r="I88" s="11"/>
      <c r="J88" s="53"/>
      <c r="K88" s="50"/>
      <c r="L88" s="55"/>
      <c r="M88" s="56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6.5" customHeight="1">
      <c r="A89" s="74">
        <v>82</v>
      </c>
      <c r="B89" s="80"/>
      <c r="C89" s="81"/>
      <c r="D89" s="79"/>
      <c r="E89" s="50"/>
      <c r="F89" s="51"/>
      <c r="G89" s="50"/>
      <c r="H89" s="50"/>
      <c r="I89" s="46"/>
      <c r="J89" s="53"/>
      <c r="K89" s="50"/>
      <c r="L89" s="55"/>
      <c r="M89" s="56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6.5" customHeight="1">
      <c r="A90" s="74">
        <v>83</v>
      </c>
      <c r="B90" s="80"/>
      <c r="C90" s="81"/>
      <c r="D90" s="79"/>
      <c r="E90" s="50"/>
      <c r="F90" s="51"/>
      <c r="G90" s="50"/>
      <c r="H90" s="50"/>
      <c r="I90" s="11"/>
      <c r="J90" s="53"/>
      <c r="K90" s="50"/>
      <c r="L90" s="55"/>
      <c r="M90" s="56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6.5" customHeight="1">
      <c r="A91" s="74">
        <v>84</v>
      </c>
      <c r="B91" s="80"/>
      <c r="C91" s="81"/>
      <c r="D91" s="79"/>
      <c r="E91" s="50"/>
      <c r="F91" s="51"/>
      <c r="G91" s="50"/>
      <c r="H91" s="50"/>
      <c r="I91" s="11"/>
      <c r="J91" s="53"/>
      <c r="K91" s="50"/>
      <c r="L91" s="55"/>
      <c r="M91" s="56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6.5" customHeight="1">
      <c r="A92" s="74">
        <v>85</v>
      </c>
      <c r="B92" s="80"/>
      <c r="C92" s="81"/>
      <c r="D92" s="79"/>
      <c r="E92" s="50"/>
      <c r="F92" s="51"/>
      <c r="G92" s="50"/>
      <c r="H92" s="50"/>
      <c r="I92" s="46"/>
      <c r="J92" s="53"/>
      <c r="K92" s="50"/>
      <c r="L92" s="55"/>
      <c r="M92" s="56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6.5" customHeight="1">
      <c r="A93" s="74">
        <v>86</v>
      </c>
      <c r="B93" s="80"/>
      <c r="C93" s="81"/>
      <c r="D93" s="79"/>
      <c r="E93" s="50"/>
      <c r="F93" s="51"/>
      <c r="G93" s="50"/>
      <c r="H93" s="50"/>
      <c r="I93" s="11"/>
      <c r="J93" s="53"/>
      <c r="K93" s="50"/>
      <c r="L93" s="55"/>
      <c r="M93" s="56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6.5" customHeight="1">
      <c r="A94" s="74">
        <v>87</v>
      </c>
      <c r="B94" s="80"/>
      <c r="C94" s="81"/>
      <c r="D94" s="79"/>
      <c r="E94" s="50"/>
      <c r="F94" s="51"/>
      <c r="G94" s="50"/>
      <c r="H94" s="50"/>
      <c r="I94" s="11"/>
      <c r="J94" s="53"/>
      <c r="K94" s="50"/>
      <c r="L94" s="55"/>
      <c r="M94" s="56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6.5" customHeight="1">
      <c r="A95" s="74">
        <v>88</v>
      </c>
      <c r="B95" s="80"/>
      <c r="C95" s="81"/>
      <c r="D95" s="79"/>
      <c r="E95" s="50"/>
      <c r="F95" s="51"/>
      <c r="G95" s="50"/>
      <c r="H95" s="50"/>
      <c r="I95" s="11"/>
      <c r="J95" s="53"/>
      <c r="K95" s="50"/>
      <c r="L95" s="55"/>
      <c r="M95" s="56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6.5" customHeight="1">
      <c r="A96" s="74">
        <v>89</v>
      </c>
      <c r="B96" s="80"/>
      <c r="C96" s="81"/>
      <c r="D96" s="79"/>
      <c r="E96" s="50"/>
      <c r="F96" s="51"/>
      <c r="G96" s="50"/>
      <c r="H96" s="50"/>
      <c r="I96" s="11"/>
      <c r="J96" s="53"/>
      <c r="K96" s="50"/>
      <c r="L96" s="55"/>
      <c r="M96" s="56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6.5" customHeight="1">
      <c r="A97" s="74">
        <v>90</v>
      </c>
      <c r="B97" s="80"/>
      <c r="C97" s="81"/>
      <c r="D97" s="79"/>
      <c r="E97" s="50"/>
      <c r="F97" s="51"/>
      <c r="G97" s="50"/>
      <c r="H97" s="50"/>
      <c r="I97" s="11"/>
      <c r="J97" s="53"/>
      <c r="K97" s="50"/>
      <c r="L97" s="55"/>
      <c r="M97" s="56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6.5" customHeight="1">
      <c r="A98" s="74">
        <v>91</v>
      </c>
      <c r="B98" s="80"/>
      <c r="C98" s="81"/>
      <c r="D98" s="79"/>
      <c r="E98" s="50"/>
      <c r="F98" s="51"/>
      <c r="G98" s="50"/>
      <c r="H98" s="50"/>
      <c r="I98" s="11"/>
      <c r="J98" s="53"/>
      <c r="K98" s="50"/>
      <c r="L98" s="55"/>
      <c r="M98" s="56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6.5" customHeight="1">
      <c r="A99" s="74">
        <v>92</v>
      </c>
      <c r="B99" s="80"/>
      <c r="C99" s="81"/>
      <c r="D99" s="79"/>
      <c r="E99" s="50"/>
      <c r="F99" s="51"/>
      <c r="G99" s="50"/>
      <c r="H99" s="50"/>
      <c r="I99" s="11"/>
      <c r="J99" s="53"/>
      <c r="K99" s="50"/>
      <c r="L99" s="55"/>
      <c r="M99" s="56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6.5" customHeight="1">
      <c r="A100" s="74">
        <v>93</v>
      </c>
      <c r="B100" s="80"/>
      <c r="C100" s="81"/>
      <c r="D100" s="79"/>
      <c r="E100" s="50"/>
      <c r="F100" s="51"/>
      <c r="G100" s="50"/>
      <c r="H100" s="50"/>
      <c r="I100" s="46"/>
      <c r="J100" s="53"/>
      <c r="K100" s="50"/>
      <c r="L100" s="55"/>
      <c r="M100" s="56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6.5" customHeight="1">
      <c r="A101" s="74">
        <v>94</v>
      </c>
      <c r="B101" s="80"/>
      <c r="C101" s="81"/>
      <c r="D101" s="79"/>
      <c r="E101" s="50"/>
      <c r="F101" s="51"/>
      <c r="G101" s="50"/>
      <c r="H101" s="50"/>
      <c r="I101" s="11"/>
      <c r="J101" s="53"/>
      <c r="K101" s="50"/>
      <c r="L101" s="55"/>
      <c r="M101" s="56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6.5" customHeight="1">
      <c r="A102" s="74">
        <v>95</v>
      </c>
      <c r="B102" s="80"/>
      <c r="C102" s="81"/>
      <c r="D102" s="79"/>
      <c r="E102" s="50"/>
      <c r="F102" s="51"/>
      <c r="G102" s="50"/>
      <c r="H102" s="50"/>
      <c r="I102" s="11"/>
      <c r="J102" s="53"/>
      <c r="K102" s="50"/>
      <c r="L102" s="55"/>
      <c r="M102" s="56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6.5" customHeight="1">
      <c r="A103" s="74">
        <v>96</v>
      </c>
      <c r="B103" s="80"/>
      <c r="C103" s="81"/>
      <c r="D103" s="79"/>
      <c r="E103" s="50"/>
      <c r="F103" s="51"/>
      <c r="G103" s="50"/>
      <c r="H103" s="50"/>
      <c r="I103" s="11"/>
      <c r="J103" s="53"/>
      <c r="K103" s="50"/>
      <c r="L103" s="55"/>
      <c r="M103" s="56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6.5" customHeight="1">
      <c r="A104" s="74">
        <v>97</v>
      </c>
      <c r="B104" s="80"/>
      <c r="C104" s="81"/>
      <c r="D104" s="79"/>
      <c r="E104" s="50"/>
      <c r="F104" s="51"/>
      <c r="G104" s="50"/>
      <c r="H104" s="50"/>
      <c r="I104" s="11"/>
      <c r="J104" s="53"/>
      <c r="K104" s="50"/>
      <c r="L104" s="55"/>
      <c r="M104" s="56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6.5" customHeight="1">
      <c r="A105" s="74">
        <v>98</v>
      </c>
      <c r="B105" s="80"/>
      <c r="C105" s="81"/>
      <c r="D105" s="79"/>
      <c r="E105" s="50"/>
      <c r="F105" s="51"/>
      <c r="G105" s="50"/>
      <c r="H105" s="50"/>
      <c r="I105" s="11"/>
      <c r="J105" s="53"/>
      <c r="K105" s="50"/>
      <c r="L105" s="55"/>
      <c r="M105" s="56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6.5" customHeight="1">
      <c r="A106" s="74">
        <v>99</v>
      </c>
      <c r="B106" s="80"/>
      <c r="C106" s="81"/>
      <c r="D106" s="79"/>
      <c r="E106" s="50"/>
      <c r="F106" s="51"/>
      <c r="G106" s="50"/>
      <c r="H106" s="50"/>
      <c r="I106" s="11"/>
      <c r="J106" s="53"/>
      <c r="K106" s="50"/>
      <c r="L106" s="55"/>
      <c r="M106" s="56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6.5" customHeight="1">
      <c r="A107" s="74">
        <v>100</v>
      </c>
      <c r="B107" s="80"/>
      <c r="C107" s="81"/>
      <c r="D107" s="79"/>
      <c r="E107" s="50"/>
      <c r="F107" s="51"/>
      <c r="G107" s="50"/>
      <c r="H107" s="50"/>
      <c r="I107" s="11"/>
      <c r="J107" s="53"/>
      <c r="K107" s="50"/>
      <c r="L107" s="55"/>
      <c r="M107" s="56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6.5" customHeight="1">
      <c r="A108" s="74">
        <v>101</v>
      </c>
      <c r="B108" s="80"/>
      <c r="C108" s="81"/>
      <c r="D108" s="79"/>
      <c r="E108" s="50"/>
      <c r="F108" s="51"/>
      <c r="G108" s="50"/>
      <c r="H108" s="50"/>
      <c r="I108" s="11"/>
      <c r="J108" s="53"/>
      <c r="K108" s="50"/>
      <c r="L108" s="55"/>
      <c r="M108" s="56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6.5" customHeight="1">
      <c r="A109" s="74">
        <v>102</v>
      </c>
      <c r="B109" s="80"/>
      <c r="C109" s="81"/>
      <c r="D109" s="79"/>
      <c r="E109" s="50"/>
      <c r="F109" s="51"/>
      <c r="G109" s="50"/>
      <c r="H109" s="50"/>
      <c r="I109" s="46"/>
      <c r="J109" s="53"/>
      <c r="K109" s="50"/>
      <c r="L109" s="55"/>
      <c r="M109" s="56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6.5" customHeight="1">
      <c r="A110" s="74">
        <v>103</v>
      </c>
      <c r="B110" s="80"/>
      <c r="C110" s="81"/>
      <c r="D110" s="79"/>
      <c r="E110" s="50"/>
      <c r="F110" s="51"/>
      <c r="G110" s="50"/>
      <c r="H110" s="50"/>
      <c r="I110" s="11"/>
      <c r="J110" s="53"/>
      <c r="K110" s="50"/>
      <c r="L110" s="55"/>
      <c r="M110" s="56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6.5" customHeight="1">
      <c r="A111" s="74">
        <v>104</v>
      </c>
      <c r="B111" s="80"/>
      <c r="C111" s="81"/>
      <c r="D111" s="79"/>
      <c r="E111" s="50"/>
      <c r="F111" s="51"/>
      <c r="G111" s="50"/>
      <c r="H111" s="50"/>
      <c r="I111" s="11"/>
      <c r="J111" s="53"/>
      <c r="K111" s="50"/>
      <c r="L111" s="55"/>
      <c r="M111" s="56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6.5" customHeight="1">
      <c r="A112" s="74">
        <v>105</v>
      </c>
      <c r="B112" s="80"/>
      <c r="C112" s="81"/>
      <c r="D112" s="79"/>
      <c r="E112" s="50"/>
      <c r="F112" s="51"/>
      <c r="G112" s="50"/>
      <c r="H112" s="50"/>
      <c r="I112" s="11"/>
      <c r="J112" s="53"/>
      <c r="K112" s="50"/>
      <c r="L112" s="89"/>
      <c r="M112" s="56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6.5" customHeight="1">
      <c r="A113" s="74">
        <v>106</v>
      </c>
      <c r="B113" s="80"/>
      <c r="C113" s="81"/>
      <c r="D113" s="79"/>
      <c r="E113" s="50"/>
      <c r="F113" s="51"/>
      <c r="G113" s="50"/>
      <c r="H113" s="50"/>
      <c r="I113" s="11"/>
      <c r="J113" s="53"/>
      <c r="K113" s="50"/>
      <c r="L113" s="55"/>
      <c r="M113" s="56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6.5" customHeight="1">
      <c r="A114" s="74">
        <v>107</v>
      </c>
      <c r="B114" s="80"/>
      <c r="C114" s="81"/>
      <c r="D114" s="79"/>
      <c r="E114" s="50"/>
      <c r="F114" s="51"/>
      <c r="G114" s="50"/>
      <c r="H114" s="50"/>
      <c r="I114" s="46"/>
      <c r="J114" s="53"/>
      <c r="K114" s="50"/>
      <c r="L114" s="55"/>
      <c r="M114" s="56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6.5" customHeight="1">
      <c r="A115" s="74">
        <v>108</v>
      </c>
      <c r="B115" s="80"/>
      <c r="C115" s="81"/>
      <c r="D115" s="79"/>
      <c r="E115" s="50"/>
      <c r="F115" s="51"/>
      <c r="G115" s="50"/>
      <c r="H115" s="50"/>
      <c r="I115" s="46"/>
      <c r="J115" s="53"/>
      <c r="K115" s="50"/>
      <c r="L115" s="55"/>
      <c r="M115" s="56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6.5" customHeight="1">
      <c r="A116" s="74">
        <v>109</v>
      </c>
      <c r="B116" s="80"/>
      <c r="C116" s="81"/>
      <c r="D116" s="79"/>
      <c r="E116" s="50"/>
      <c r="F116" s="51"/>
      <c r="G116" s="50"/>
      <c r="H116" s="50"/>
      <c r="I116" s="46"/>
      <c r="J116" s="90"/>
      <c r="K116" s="50"/>
      <c r="L116" s="55"/>
      <c r="M116" s="56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6.5" customHeight="1">
      <c r="A117" s="74">
        <v>110</v>
      </c>
      <c r="B117" s="80"/>
      <c r="C117" s="81"/>
      <c r="D117" s="79"/>
      <c r="E117" s="50"/>
      <c r="F117" s="51"/>
      <c r="G117" s="50"/>
      <c r="H117" s="50"/>
      <c r="I117" s="46"/>
      <c r="J117" s="53"/>
      <c r="K117" s="50"/>
      <c r="L117" s="55"/>
      <c r="M117" s="56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6.5" customHeight="1">
      <c r="A118" s="74">
        <v>111</v>
      </c>
      <c r="B118" s="80"/>
      <c r="C118" s="81"/>
      <c r="D118" s="79"/>
      <c r="E118" s="50"/>
      <c r="F118" s="51"/>
      <c r="G118" s="50"/>
      <c r="H118" s="50"/>
      <c r="I118" s="11"/>
      <c r="J118" s="53"/>
      <c r="K118" s="50"/>
      <c r="L118" s="55"/>
      <c r="M118" s="56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6.5" customHeight="1">
      <c r="A119" s="74">
        <v>112</v>
      </c>
      <c r="B119" s="80"/>
      <c r="C119" s="81"/>
      <c r="D119" s="79"/>
      <c r="E119" s="50"/>
      <c r="F119" s="51"/>
      <c r="G119" s="50"/>
      <c r="H119" s="50"/>
      <c r="I119" s="11"/>
      <c r="J119" s="53"/>
      <c r="K119" s="50"/>
      <c r="L119" s="55"/>
      <c r="M119" s="56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6.5" customHeight="1">
      <c r="A120" s="74">
        <v>113</v>
      </c>
      <c r="B120" s="80"/>
      <c r="C120" s="81"/>
      <c r="D120" s="79"/>
      <c r="E120" s="91"/>
      <c r="F120" s="51"/>
      <c r="G120" s="50"/>
      <c r="H120" s="50"/>
      <c r="I120" s="11"/>
      <c r="J120" s="53"/>
      <c r="K120" s="50"/>
      <c r="L120" s="55"/>
      <c r="M120" s="56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6.5" customHeight="1">
      <c r="A121" s="74">
        <v>114</v>
      </c>
      <c r="B121" s="80"/>
      <c r="C121" s="81"/>
      <c r="D121" s="79"/>
      <c r="E121" s="50"/>
      <c r="F121" s="51"/>
      <c r="G121" s="50"/>
      <c r="H121" s="50"/>
      <c r="I121" s="11"/>
      <c r="J121" s="53"/>
      <c r="K121" s="50"/>
      <c r="L121" s="55"/>
      <c r="M121" s="56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6.5" customHeight="1">
      <c r="A122" s="74">
        <v>115</v>
      </c>
      <c r="B122" s="80"/>
      <c r="C122" s="81"/>
      <c r="D122" s="79"/>
      <c r="E122" s="50"/>
      <c r="F122" s="51"/>
      <c r="G122" s="50"/>
      <c r="H122" s="50"/>
      <c r="I122" s="46"/>
      <c r="J122" s="53"/>
      <c r="K122" s="50"/>
      <c r="L122" s="55"/>
      <c r="M122" s="56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6.5" customHeight="1">
      <c r="A123" s="74">
        <v>116</v>
      </c>
      <c r="B123" s="80"/>
      <c r="C123" s="81"/>
      <c r="D123" s="79"/>
      <c r="E123" s="50"/>
      <c r="F123" s="51"/>
      <c r="G123" s="50"/>
      <c r="H123" s="50"/>
      <c r="I123" s="11"/>
      <c r="J123" s="53"/>
      <c r="K123" s="50"/>
      <c r="L123" s="55"/>
      <c r="M123" s="56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6.5" customHeight="1">
      <c r="A124" s="74">
        <v>117</v>
      </c>
      <c r="B124" s="80"/>
      <c r="C124" s="81"/>
      <c r="D124" s="79"/>
      <c r="E124" s="50"/>
      <c r="F124" s="51"/>
      <c r="G124" s="50"/>
      <c r="H124" s="50"/>
      <c r="I124" s="46"/>
      <c r="J124" s="53"/>
      <c r="K124" s="50"/>
      <c r="L124" s="55"/>
      <c r="M124" s="56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6.5" customHeight="1">
      <c r="A125" s="74">
        <v>118</v>
      </c>
      <c r="B125" s="80"/>
      <c r="C125" s="81"/>
      <c r="D125" s="79"/>
      <c r="E125" s="50"/>
      <c r="F125" s="51"/>
      <c r="G125" s="50"/>
      <c r="H125" s="50"/>
      <c r="I125" s="11"/>
      <c r="J125" s="53"/>
      <c r="K125" s="50"/>
      <c r="L125" s="55"/>
      <c r="M125" s="56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6.5" customHeight="1">
      <c r="A126" s="74">
        <v>119</v>
      </c>
      <c r="B126" s="80"/>
      <c r="C126" s="81"/>
      <c r="D126" s="79"/>
      <c r="E126" s="50"/>
      <c r="F126" s="51"/>
      <c r="G126" s="50"/>
      <c r="H126" s="50"/>
      <c r="I126" s="11"/>
      <c r="J126" s="53"/>
      <c r="K126" s="50"/>
      <c r="L126" s="55"/>
      <c r="M126" s="56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6.5" customHeight="1">
      <c r="A127" s="74">
        <v>120</v>
      </c>
      <c r="B127" s="80"/>
      <c r="C127" s="81"/>
      <c r="D127" s="79"/>
      <c r="E127" s="50"/>
      <c r="F127" s="51"/>
      <c r="G127" s="50"/>
      <c r="H127" s="50"/>
      <c r="I127" s="11"/>
      <c r="J127" s="53"/>
      <c r="K127" s="50"/>
      <c r="L127" s="55"/>
      <c r="M127" s="56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6.5" customHeight="1">
      <c r="A128" s="74">
        <v>121</v>
      </c>
      <c r="B128" s="80"/>
      <c r="C128" s="81"/>
      <c r="D128" s="79"/>
      <c r="E128" s="50"/>
      <c r="F128" s="51"/>
      <c r="G128" s="50"/>
      <c r="H128" s="50"/>
      <c r="I128" s="11"/>
      <c r="J128" s="53"/>
      <c r="K128" s="50"/>
      <c r="L128" s="55"/>
      <c r="M128" s="56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6.5" customHeight="1">
      <c r="A129" s="74">
        <v>122</v>
      </c>
      <c r="B129" s="80"/>
      <c r="C129" s="81"/>
      <c r="D129" s="79"/>
      <c r="E129" s="50"/>
      <c r="F129" s="51"/>
      <c r="G129" s="50"/>
      <c r="H129" s="50"/>
      <c r="I129" s="11"/>
      <c r="J129" s="53"/>
      <c r="K129" s="50"/>
      <c r="L129" s="55"/>
      <c r="M129" s="56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6.5" customHeight="1">
      <c r="A130" s="74">
        <v>123</v>
      </c>
      <c r="B130" s="80"/>
      <c r="C130" s="81"/>
      <c r="D130" s="79"/>
      <c r="E130" s="50"/>
      <c r="F130" s="51"/>
      <c r="G130" s="50"/>
      <c r="H130" s="50"/>
      <c r="I130" s="11"/>
      <c r="J130" s="53"/>
      <c r="K130" s="50"/>
      <c r="L130" s="55"/>
      <c r="M130" s="56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6.5" customHeight="1">
      <c r="A131" s="74">
        <v>124</v>
      </c>
      <c r="B131" s="80"/>
      <c r="C131" s="81"/>
      <c r="D131" s="79"/>
      <c r="E131" s="50"/>
      <c r="F131" s="51"/>
      <c r="G131" s="50"/>
      <c r="H131" s="50"/>
      <c r="I131" s="11"/>
      <c r="J131" s="53"/>
      <c r="K131" s="50"/>
      <c r="L131" s="55"/>
      <c r="M131" s="56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6.5" customHeight="1">
      <c r="A132" s="74">
        <v>125</v>
      </c>
      <c r="B132" s="80"/>
      <c r="C132" s="81"/>
      <c r="D132" s="79"/>
      <c r="E132" s="50"/>
      <c r="F132" s="51"/>
      <c r="G132" s="50"/>
      <c r="H132" s="50"/>
      <c r="I132" s="11"/>
      <c r="J132" s="53"/>
      <c r="K132" s="50"/>
      <c r="L132" s="55"/>
      <c r="M132" s="56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6.5" customHeight="1">
      <c r="A133" s="74">
        <v>126</v>
      </c>
      <c r="B133" s="80"/>
      <c r="C133" s="81"/>
      <c r="D133" s="79"/>
      <c r="E133" s="50"/>
      <c r="F133" s="51"/>
      <c r="G133" s="50"/>
      <c r="H133" s="50"/>
      <c r="I133" s="11"/>
      <c r="J133" s="53"/>
      <c r="K133" s="50"/>
      <c r="L133" s="55"/>
      <c r="M133" s="56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6.5" customHeight="1">
      <c r="A134" s="74">
        <v>127</v>
      </c>
      <c r="B134" s="80"/>
      <c r="C134" s="81"/>
      <c r="D134" s="79"/>
      <c r="E134" s="50"/>
      <c r="F134" s="51"/>
      <c r="G134" s="50"/>
      <c r="H134" s="50"/>
      <c r="I134" s="46"/>
      <c r="J134" s="53"/>
      <c r="K134" s="50"/>
      <c r="L134" s="55"/>
      <c r="M134" s="56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6.5" customHeight="1">
      <c r="A135" s="74">
        <v>128</v>
      </c>
      <c r="B135" s="80"/>
      <c r="C135" s="81"/>
      <c r="D135" s="79"/>
      <c r="E135" s="50"/>
      <c r="F135" s="51"/>
      <c r="G135" s="50"/>
      <c r="H135" s="50"/>
      <c r="I135" s="11"/>
      <c r="J135" s="53"/>
      <c r="K135" s="50"/>
      <c r="L135" s="55"/>
      <c r="M135" s="56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6.5" customHeight="1">
      <c r="A136" s="74">
        <v>129</v>
      </c>
      <c r="B136" s="80"/>
      <c r="C136" s="81"/>
      <c r="D136" s="79"/>
      <c r="E136" s="50"/>
      <c r="F136" s="51"/>
      <c r="G136" s="50"/>
      <c r="H136" s="50"/>
      <c r="I136" s="11"/>
      <c r="J136" s="53"/>
      <c r="K136" s="50"/>
      <c r="L136" s="55"/>
      <c r="M136" s="56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6.5" customHeight="1">
      <c r="A137" s="74">
        <v>130</v>
      </c>
      <c r="B137" s="80"/>
      <c r="C137" s="81"/>
      <c r="D137" s="79"/>
      <c r="E137" s="50"/>
      <c r="F137" s="51"/>
      <c r="G137" s="50"/>
      <c r="H137" s="50"/>
      <c r="I137" s="11"/>
      <c r="J137" s="53"/>
      <c r="K137" s="50"/>
      <c r="L137" s="55"/>
      <c r="M137" s="56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6.5" customHeight="1">
      <c r="A138" s="74">
        <v>131</v>
      </c>
      <c r="B138" s="80"/>
      <c r="C138" s="81"/>
      <c r="D138" s="79"/>
      <c r="E138" s="50"/>
      <c r="F138" s="51"/>
      <c r="G138" s="50"/>
      <c r="H138" s="50"/>
      <c r="I138" s="11"/>
      <c r="J138" s="53"/>
      <c r="K138" s="50"/>
      <c r="L138" s="55"/>
      <c r="M138" s="56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6.5" customHeight="1">
      <c r="A139" s="74">
        <v>132</v>
      </c>
      <c r="B139" s="80"/>
      <c r="C139" s="81"/>
      <c r="D139" s="79"/>
      <c r="E139" s="50"/>
      <c r="F139" s="51"/>
      <c r="G139" s="50"/>
      <c r="H139" s="50"/>
      <c r="I139" s="11"/>
      <c r="J139" s="53"/>
      <c r="K139" s="50"/>
      <c r="L139" s="55"/>
      <c r="M139" s="56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6.5" customHeight="1">
      <c r="A140" s="74">
        <v>133</v>
      </c>
      <c r="B140" s="80"/>
      <c r="C140" s="81"/>
      <c r="D140" s="79"/>
      <c r="E140" s="50"/>
      <c r="F140" s="51"/>
      <c r="G140" s="50"/>
      <c r="H140" s="50"/>
      <c r="I140" s="11"/>
      <c r="J140" s="53"/>
      <c r="K140" s="53"/>
      <c r="L140" s="89"/>
      <c r="M140" s="56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6.5" customHeight="1">
      <c r="A141" s="74">
        <v>134</v>
      </c>
      <c r="B141" s="80"/>
      <c r="C141" s="81"/>
      <c r="D141" s="79"/>
      <c r="E141" s="50"/>
      <c r="F141" s="51"/>
      <c r="G141" s="50"/>
      <c r="H141" s="50"/>
      <c r="I141" s="11"/>
      <c r="J141" s="53"/>
      <c r="K141" s="53"/>
      <c r="L141" s="55"/>
      <c r="M141" s="56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6.5" customHeight="1">
      <c r="A142" s="74">
        <v>135</v>
      </c>
      <c r="B142" s="80"/>
      <c r="C142" s="81"/>
      <c r="D142" s="79"/>
      <c r="E142" s="50"/>
      <c r="F142" s="51"/>
      <c r="G142" s="50"/>
      <c r="H142" s="50"/>
      <c r="I142" s="11"/>
      <c r="J142" s="53"/>
      <c r="K142" s="50"/>
      <c r="L142" s="55"/>
      <c r="M142" s="56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6.5" customHeight="1">
      <c r="A143" s="74">
        <v>136</v>
      </c>
      <c r="B143" s="80"/>
      <c r="C143" s="81"/>
      <c r="D143" s="79"/>
      <c r="E143" s="50"/>
      <c r="F143" s="51"/>
      <c r="G143" s="50"/>
      <c r="H143" s="50"/>
      <c r="I143" s="11"/>
      <c r="J143" s="53"/>
      <c r="K143" s="50"/>
      <c r="L143" s="55"/>
      <c r="M143" s="56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6.5" customHeight="1">
      <c r="A144" s="74">
        <v>137</v>
      </c>
      <c r="B144" s="80"/>
      <c r="C144" s="81"/>
      <c r="D144" s="79"/>
      <c r="E144" s="50"/>
      <c r="F144" s="51"/>
      <c r="G144" s="50"/>
      <c r="H144" s="50"/>
      <c r="I144" s="11"/>
      <c r="J144" s="53"/>
      <c r="K144" s="50"/>
      <c r="L144" s="55"/>
      <c r="M144" s="56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6.5" customHeight="1">
      <c r="A145" s="74">
        <v>138</v>
      </c>
      <c r="B145" s="80"/>
      <c r="C145" s="81"/>
      <c r="D145" s="79"/>
      <c r="E145" s="50"/>
      <c r="F145" s="51"/>
      <c r="G145" s="50"/>
      <c r="H145" s="50"/>
      <c r="I145" s="11"/>
      <c r="J145" s="53"/>
      <c r="K145" s="50"/>
      <c r="L145" s="55"/>
      <c r="M145" s="56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6.5" customHeight="1">
      <c r="A146" s="74">
        <v>139</v>
      </c>
      <c r="B146" s="80"/>
      <c r="C146" s="81"/>
      <c r="D146" s="79"/>
      <c r="E146" s="50"/>
      <c r="F146" s="51"/>
      <c r="G146" s="50"/>
      <c r="H146" s="50"/>
      <c r="I146" s="11"/>
      <c r="J146" s="53"/>
      <c r="K146" s="50"/>
      <c r="L146" s="55"/>
      <c r="M146" s="56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6.5" customHeight="1">
      <c r="A147" s="74">
        <v>140</v>
      </c>
      <c r="B147" s="80"/>
      <c r="C147" s="81"/>
      <c r="D147" s="79"/>
      <c r="E147" s="50"/>
      <c r="F147" s="51"/>
      <c r="G147" s="50"/>
      <c r="H147" s="50"/>
      <c r="I147" s="11"/>
      <c r="J147" s="53"/>
      <c r="K147" s="50"/>
      <c r="L147" s="55"/>
      <c r="M147" s="56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6.5" customHeight="1">
      <c r="A148" s="74">
        <v>141</v>
      </c>
      <c r="B148" s="80"/>
      <c r="C148" s="81"/>
      <c r="D148" s="79"/>
      <c r="E148" s="50"/>
      <c r="F148" s="51"/>
      <c r="G148" s="50"/>
      <c r="H148" s="50"/>
      <c r="I148" s="11"/>
      <c r="J148" s="53"/>
      <c r="K148" s="50"/>
      <c r="L148" s="55"/>
      <c r="M148" s="56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6.5" customHeight="1">
      <c r="A149" s="74">
        <v>142</v>
      </c>
      <c r="B149" s="80"/>
      <c r="C149" s="81"/>
      <c r="D149" s="79"/>
      <c r="E149" s="50"/>
      <c r="F149" s="51"/>
      <c r="G149" s="50"/>
      <c r="H149" s="50"/>
      <c r="I149" s="11"/>
      <c r="J149" s="53"/>
      <c r="K149" s="50"/>
      <c r="L149" s="55"/>
      <c r="M149" s="56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6.5" customHeight="1">
      <c r="A150" s="74">
        <v>143</v>
      </c>
      <c r="B150" s="80"/>
      <c r="C150" s="81"/>
      <c r="D150" s="79"/>
      <c r="E150" s="50"/>
      <c r="F150" s="51"/>
      <c r="G150" s="50"/>
      <c r="H150" s="50"/>
      <c r="I150" s="11"/>
      <c r="J150" s="53"/>
      <c r="K150" s="50"/>
      <c r="L150" s="55"/>
      <c r="M150" s="56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6.5" customHeight="1">
      <c r="A151" s="74">
        <v>144</v>
      </c>
      <c r="B151" s="80"/>
      <c r="C151" s="81"/>
      <c r="D151" s="79"/>
      <c r="E151" s="50"/>
      <c r="F151" s="51"/>
      <c r="G151" s="50"/>
      <c r="H151" s="50"/>
      <c r="I151" s="11"/>
      <c r="J151" s="53"/>
      <c r="K151" s="50"/>
      <c r="L151" s="55"/>
      <c r="M151" s="56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6.5" customHeight="1">
      <c r="A152" s="74">
        <v>145</v>
      </c>
      <c r="B152" s="80"/>
      <c r="C152" s="81"/>
      <c r="D152" s="79"/>
      <c r="E152" s="50"/>
      <c r="F152" s="51"/>
      <c r="G152" s="50"/>
      <c r="H152" s="50"/>
      <c r="I152" s="11"/>
      <c r="J152" s="53"/>
      <c r="K152" s="50"/>
      <c r="L152" s="55"/>
      <c r="M152" s="56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6.5" customHeight="1">
      <c r="A153" s="74">
        <v>146</v>
      </c>
      <c r="B153" s="80"/>
      <c r="C153" s="81"/>
      <c r="D153" s="79"/>
      <c r="E153" s="50"/>
      <c r="F153" s="51"/>
      <c r="G153" s="50"/>
      <c r="H153" s="50"/>
      <c r="I153" s="11"/>
      <c r="J153" s="53"/>
      <c r="K153" s="50"/>
      <c r="L153" s="55"/>
      <c r="M153" s="56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6.5" customHeight="1">
      <c r="A154" s="74">
        <v>147</v>
      </c>
      <c r="B154" s="80"/>
      <c r="C154" s="81"/>
      <c r="D154" s="79"/>
      <c r="E154" s="50"/>
      <c r="F154" s="51"/>
      <c r="G154" s="50"/>
      <c r="H154" s="50"/>
      <c r="I154" s="11"/>
      <c r="J154" s="53"/>
      <c r="K154" s="50"/>
      <c r="L154" s="55"/>
      <c r="M154" s="56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6.5" customHeight="1">
      <c r="A155" s="74">
        <v>148</v>
      </c>
      <c r="B155" s="80"/>
      <c r="C155" s="81"/>
      <c r="D155" s="79"/>
      <c r="E155" s="50"/>
      <c r="F155" s="51"/>
      <c r="G155" s="50"/>
      <c r="H155" s="50"/>
      <c r="I155" s="46"/>
      <c r="J155" s="53"/>
      <c r="K155" s="50"/>
      <c r="L155" s="55"/>
      <c r="M155" s="56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6.5" customHeight="1">
      <c r="A156" s="74">
        <v>149</v>
      </c>
      <c r="B156" s="80"/>
      <c r="C156" s="81"/>
      <c r="D156" s="79"/>
      <c r="E156" s="50"/>
      <c r="F156" s="51"/>
      <c r="G156" s="50"/>
      <c r="H156" s="50"/>
      <c r="I156" s="11"/>
      <c r="J156" s="53"/>
      <c r="K156" s="50"/>
      <c r="L156" s="55"/>
      <c r="M156" s="56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6.5" customHeight="1">
      <c r="A157" s="74">
        <v>150</v>
      </c>
      <c r="B157" s="80"/>
      <c r="C157" s="81"/>
      <c r="D157" s="79"/>
      <c r="E157" s="50"/>
      <c r="F157" s="51"/>
      <c r="G157" s="50"/>
      <c r="H157" s="50"/>
      <c r="I157" s="11"/>
      <c r="J157" s="53"/>
      <c r="K157" s="50"/>
      <c r="L157" s="55"/>
      <c r="M157" s="56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6.5" customHeight="1">
      <c r="A158" s="74">
        <v>151</v>
      </c>
      <c r="B158" s="80"/>
      <c r="C158" s="81"/>
      <c r="D158" s="79"/>
      <c r="E158" s="92"/>
      <c r="F158" s="51"/>
      <c r="G158" s="92"/>
      <c r="H158" s="92"/>
      <c r="I158" s="28"/>
      <c r="J158" s="92"/>
      <c r="K158" s="92"/>
      <c r="L158" s="55"/>
      <c r="M158" s="56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6.5" customHeight="1">
      <c r="A159" s="74">
        <v>152</v>
      </c>
      <c r="B159" s="80"/>
      <c r="C159" s="81"/>
      <c r="D159" s="79"/>
      <c r="E159" s="50"/>
      <c r="F159" s="51"/>
      <c r="G159" s="50"/>
      <c r="H159" s="50"/>
      <c r="I159" s="11"/>
      <c r="J159" s="53"/>
      <c r="K159" s="50"/>
      <c r="L159" s="55"/>
      <c r="M159" s="56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6.5" customHeight="1">
      <c r="A160" s="74">
        <v>153</v>
      </c>
      <c r="B160" s="80"/>
      <c r="C160" s="81"/>
      <c r="D160" s="79"/>
      <c r="E160" s="50"/>
      <c r="F160" s="51"/>
      <c r="G160" s="50"/>
      <c r="H160" s="50"/>
      <c r="I160" s="11"/>
      <c r="J160" s="53"/>
      <c r="K160" s="50"/>
      <c r="L160" s="55"/>
      <c r="M160" s="56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6.5" customHeight="1">
      <c r="A161" s="74">
        <v>154</v>
      </c>
      <c r="B161" s="80"/>
      <c r="C161" s="81"/>
      <c r="D161" s="79"/>
      <c r="E161" s="50"/>
      <c r="F161" s="51"/>
      <c r="G161" s="50"/>
      <c r="H161" s="50"/>
      <c r="I161" s="11"/>
      <c r="J161" s="53"/>
      <c r="K161" s="50"/>
      <c r="L161" s="55"/>
      <c r="M161" s="56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6.5" customHeight="1">
      <c r="A162" s="74">
        <v>155</v>
      </c>
      <c r="B162" s="80"/>
      <c r="C162" s="81"/>
      <c r="D162" s="79"/>
      <c r="E162" s="50"/>
      <c r="F162" s="51"/>
      <c r="G162" s="50"/>
      <c r="H162" s="50"/>
      <c r="I162" s="11"/>
      <c r="J162" s="53"/>
      <c r="K162" s="50"/>
      <c r="L162" s="55"/>
      <c r="M162" s="56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6.5" customHeight="1">
      <c r="A163" s="74">
        <v>156</v>
      </c>
      <c r="B163" s="80"/>
      <c r="C163" s="81"/>
      <c r="D163" s="79"/>
      <c r="E163" s="50"/>
      <c r="F163" s="51"/>
      <c r="G163" s="50"/>
      <c r="H163" s="50"/>
      <c r="I163" s="11"/>
      <c r="J163" s="53"/>
      <c r="K163" s="50"/>
      <c r="L163" s="55"/>
      <c r="M163" s="56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6.5" customHeight="1">
      <c r="A164" s="74">
        <v>157</v>
      </c>
      <c r="B164" s="80"/>
      <c r="C164" s="81"/>
      <c r="D164" s="79"/>
      <c r="E164" s="50"/>
      <c r="F164" s="51"/>
      <c r="G164" s="50"/>
      <c r="H164" s="50"/>
      <c r="I164" s="11"/>
      <c r="J164" s="53"/>
      <c r="K164" s="50"/>
      <c r="L164" s="55"/>
      <c r="M164" s="56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6.5" customHeight="1">
      <c r="A165" s="74">
        <v>158</v>
      </c>
      <c r="B165" s="80"/>
      <c r="C165" s="81"/>
      <c r="D165" s="79"/>
      <c r="E165" s="50"/>
      <c r="F165" s="51"/>
      <c r="G165" s="50"/>
      <c r="H165" s="50"/>
      <c r="I165" s="46"/>
      <c r="J165" s="53"/>
      <c r="K165" s="50"/>
      <c r="L165" s="55"/>
      <c r="M165" s="56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6.5" customHeight="1">
      <c r="A166" s="74">
        <v>159</v>
      </c>
      <c r="B166" s="80"/>
      <c r="C166" s="81"/>
      <c r="D166" s="79"/>
      <c r="E166" s="50"/>
      <c r="F166" s="51"/>
      <c r="G166" s="50"/>
      <c r="H166" s="50"/>
      <c r="I166" s="11"/>
      <c r="J166" s="53"/>
      <c r="K166" s="50"/>
      <c r="L166" s="55"/>
      <c r="M166" s="56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6.5" customHeight="1">
      <c r="A167" s="74">
        <v>160</v>
      </c>
      <c r="B167" s="80"/>
      <c r="C167" s="81"/>
      <c r="D167" s="79"/>
      <c r="E167" s="50"/>
      <c r="F167" s="51"/>
      <c r="G167" s="50"/>
      <c r="H167" s="50"/>
      <c r="I167" s="11"/>
      <c r="J167" s="53"/>
      <c r="K167" s="50"/>
      <c r="L167" s="55"/>
      <c r="M167" s="56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6.5" customHeight="1">
      <c r="A168" s="74">
        <v>161</v>
      </c>
      <c r="B168" s="80"/>
      <c r="C168" s="81"/>
      <c r="D168" s="79"/>
      <c r="E168" s="50"/>
      <c r="F168" s="51"/>
      <c r="G168" s="50"/>
      <c r="H168" s="50"/>
      <c r="I168" s="11"/>
      <c r="J168" s="53"/>
      <c r="K168" s="50"/>
      <c r="L168" s="55"/>
      <c r="M168" s="56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6.5" customHeight="1">
      <c r="A169" s="74">
        <v>162</v>
      </c>
      <c r="B169" s="80"/>
      <c r="C169" s="81"/>
      <c r="D169" s="79"/>
      <c r="E169" s="50"/>
      <c r="F169" s="51"/>
      <c r="G169" s="50"/>
      <c r="H169" s="50"/>
      <c r="I169" s="11"/>
      <c r="J169" s="53"/>
      <c r="K169" s="50"/>
      <c r="L169" s="55"/>
      <c r="M169" s="56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6.5" customHeight="1">
      <c r="A170" s="74">
        <v>163</v>
      </c>
      <c r="B170" s="80"/>
      <c r="C170" s="81"/>
      <c r="D170" s="79"/>
      <c r="E170" s="50"/>
      <c r="F170" s="51"/>
      <c r="G170" s="50"/>
      <c r="H170" s="50"/>
      <c r="I170" s="11"/>
      <c r="J170" s="53"/>
      <c r="K170" s="50"/>
      <c r="L170" s="55"/>
      <c r="M170" s="56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6.5" customHeight="1">
      <c r="A171" s="74">
        <v>164</v>
      </c>
      <c r="B171" s="80"/>
      <c r="C171" s="81"/>
      <c r="D171" s="79"/>
      <c r="E171" s="50"/>
      <c r="F171" s="51"/>
      <c r="G171" s="50"/>
      <c r="H171" s="50"/>
      <c r="I171" s="11"/>
      <c r="J171" s="53"/>
      <c r="K171" s="50"/>
      <c r="L171" s="55"/>
      <c r="M171" s="56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6.5" customHeight="1">
      <c r="A172" s="74">
        <v>165</v>
      </c>
      <c r="B172" s="80"/>
      <c r="C172" s="81"/>
      <c r="D172" s="79"/>
      <c r="E172" s="50"/>
      <c r="F172" s="51"/>
      <c r="G172" s="50"/>
      <c r="H172" s="50"/>
      <c r="I172" s="11"/>
      <c r="J172" s="53"/>
      <c r="K172" s="50"/>
      <c r="L172" s="55"/>
      <c r="M172" s="56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6.5" customHeight="1">
      <c r="A173" s="74">
        <v>166</v>
      </c>
      <c r="B173" s="80"/>
      <c r="C173" s="81"/>
      <c r="D173" s="79"/>
      <c r="E173" s="50"/>
      <c r="F173" s="51"/>
      <c r="G173" s="50"/>
      <c r="H173" s="50"/>
      <c r="I173" s="11"/>
      <c r="J173" s="53"/>
      <c r="K173" s="50"/>
      <c r="L173" s="55"/>
      <c r="M173" s="56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6.5" customHeight="1">
      <c r="A174" s="74">
        <v>167</v>
      </c>
      <c r="B174" s="80"/>
      <c r="C174" s="81"/>
      <c r="D174" s="79"/>
      <c r="E174" s="50"/>
      <c r="F174" s="51"/>
      <c r="G174" s="50"/>
      <c r="H174" s="50"/>
      <c r="I174" s="11"/>
      <c r="J174" s="53"/>
      <c r="K174" s="50"/>
      <c r="L174" s="55"/>
      <c r="M174" s="56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6.5" customHeight="1">
      <c r="A175" s="74">
        <v>168</v>
      </c>
      <c r="B175" s="80"/>
      <c r="C175" s="81"/>
      <c r="D175" s="79"/>
      <c r="E175" s="50"/>
      <c r="F175" s="51"/>
      <c r="G175" s="50"/>
      <c r="H175" s="50"/>
      <c r="I175" s="11"/>
      <c r="J175" s="53"/>
      <c r="K175" s="50"/>
      <c r="L175" s="55"/>
      <c r="M175" s="56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6.5" customHeight="1">
      <c r="A176" s="93">
        <v>169</v>
      </c>
      <c r="B176" s="94"/>
      <c r="C176" s="95"/>
      <c r="D176" s="96"/>
      <c r="E176" s="97"/>
      <c r="F176" s="98"/>
      <c r="G176" s="97"/>
      <c r="H176" s="97"/>
      <c r="I176" s="99"/>
      <c r="J176" s="100"/>
      <c r="K176" s="97"/>
      <c r="L176" s="101"/>
      <c r="M176" s="102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6.5" customHeight="1">
      <c r="A177" s="103"/>
      <c r="B177" s="104"/>
      <c r="C177" s="105"/>
      <c r="D177" s="106"/>
      <c r="E177" s="4"/>
      <c r="F177" s="4"/>
      <c r="G177" s="4"/>
      <c r="H177" s="4"/>
      <c r="I177" s="4"/>
      <c r="J177" s="4"/>
      <c r="K177" s="4"/>
      <c r="L177" s="4"/>
      <c r="M177" s="4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>
      <c r="A178" s="107"/>
      <c r="B178" s="4"/>
      <c r="C178" s="7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>
      <c r="A179" s="107"/>
      <c r="B179" s="108" t="s">
        <v>133</v>
      </c>
      <c r="C179" s="109">
        <f>COUNTIF(D50:D91,"L")</f>
        <v>0</v>
      </c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>
      <c r="A180" s="107"/>
      <c r="B180" s="108" t="s">
        <v>134</v>
      </c>
      <c r="C180" s="109">
        <f>COUNTIF(D50:D91,"P")</f>
        <v>0</v>
      </c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>
      <c r="A181" s="107"/>
      <c r="B181" s="107" t="s">
        <v>135</v>
      </c>
      <c r="C181" s="7">
        <v>169</v>
      </c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>
      <c r="A182" s="107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2"/>
  <sheetViews>
    <sheetView topLeftCell="T1" workbookViewId="0">
      <pane ySplit="7" topLeftCell="A8" activePane="bottomLeft" state="frozen"/>
      <selection pane="bottomLeft" activeCell="AJ13" sqref="AJ13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23" width="3.7109375" customWidth="1"/>
    <col min="24" max="28" width="3.7109375" hidden="1" customWidth="1"/>
    <col min="29" max="29" width="6.7109375" customWidth="1"/>
    <col min="30" max="32" width="9.140625" customWidth="1"/>
    <col min="33" max="35" width="12.42578125" customWidth="1"/>
    <col min="36" max="39" width="9.140625" customWidth="1"/>
    <col min="40" max="45" width="5.42578125" customWidth="1"/>
    <col min="46" max="46" width="29" customWidth="1"/>
    <col min="47" max="47" width="9.140625" customWidth="1"/>
  </cols>
  <sheetData>
    <row r="1" spans="1:47" ht="18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</row>
    <row r="2" spans="1:47" ht="12.75" customHeight="1">
      <c r="A2" s="2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</row>
    <row r="3" spans="1:47" ht="12.75" customHeight="1">
      <c r="A3" s="5"/>
      <c r="B3" s="4"/>
      <c r="C3" s="4"/>
      <c r="D3" s="6" t="s">
        <v>2</v>
      </c>
      <c r="E3" s="6" t="str">
        <f>nama_mapel!J5</f>
        <v>Pemasaran</v>
      </c>
      <c r="F3" s="4"/>
      <c r="G3" s="4"/>
      <c r="H3" s="4"/>
      <c r="I3" s="4"/>
      <c r="J3" s="4"/>
      <c r="K3" s="4"/>
      <c r="L3" s="4"/>
      <c r="M3" s="6"/>
      <c r="N3" s="6"/>
      <c r="O3" s="6"/>
      <c r="P3" s="6"/>
      <c r="Q3" s="6"/>
      <c r="R3" s="4"/>
      <c r="S3" s="6" t="s">
        <v>3</v>
      </c>
      <c r="T3" s="4"/>
      <c r="U3" s="6"/>
      <c r="V3" s="6"/>
      <c r="W3" s="4" t="s">
        <v>2</v>
      </c>
      <c r="X3" s="7" t="s">
        <v>4</v>
      </c>
      <c r="Y3" s="8"/>
      <c r="Z3" s="6"/>
      <c r="AA3" s="6"/>
      <c r="AB3" s="6"/>
      <c r="AC3" s="6" t="str">
        <f>nama_mapel!J3</f>
        <v xml:space="preserve"> XI / 4</v>
      </c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ht="12.75" customHeight="1">
      <c r="A4" s="5"/>
      <c r="B4" s="4"/>
      <c r="C4" s="4"/>
      <c r="D4" s="6" t="s">
        <v>2</v>
      </c>
      <c r="E4" s="9" t="str">
        <f>nama_mapel!H4</f>
        <v>2016-2017</v>
      </c>
      <c r="F4" s="4"/>
      <c r="G4" s="4"/>
      <c r="H4" s="4"/>
      <c r="I4" s="4"/>
      <c r="J4" s="4"/>
      <c r="K4" s="4"/>
      <c r="L4" s="4"/>
      <c r="M4" s="6"/>
      <c r="N4" s="6"/>
      <c r="O4" s="6"/>
      <c r="P4" s="6"/>
      <c r="Q4" s="6"/>
      <c r="R4" s="4"/>
      <c r="S4" s="6" t="s">
        <v>5</v>
      </c>
      <c r="T4" s="6"/>
      <c r="U4" s="6"/>
      <c r="V4" s="6"/>
      <c r="W4" s="4" t="s">
        <v>2</v>
      </c>
      <c r="X4" s="7" t="s">
        <v>6</v>
      </c>
      <c r="Y4" s="8"/>
      <c r="Z4" s="6"/>
      <c r="AA4" s="6"/>
      <c r="AB4" s="6"/>
      <c r="AC4" s="6" t="str">
        <f>nama_mapel!H7</f>
        <v>Toetik Irawati, S.Pd</v>
      </c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</row>
    <row r="5" spans="1:47" ht="15.75" customHeight="1">
      <c r="A5" s="5"/>
      <c r="B5" s="4"/>
      <c r="C5" s="4"/>
      <c r="D5" s="4"/>
      <c r="E5" s="4">
        <v>1</v>
      </c>
      <c r="F5" s="4">
        <v>2</v>
      </c>
      <c r="G5" s="4">
        <v>3</v>
      </c>
      <c r="H5" s="4">
        <v>4</v>
      </c>
      <c r="I5" s="4">
        <v>5</v>
      </c>
      <c r="J5" s="4">
        <v>6</v>
      </c>
      <c r="K5" s="4">
        <v>7</v>
      </c>
      <c r="L5" s="4">
        <v>8</v>
      </c>
      <c r="M5" s="4">
        <v>9</v>
      </c>
      <c r="N5" s="4">
        <v>10</v>
      </c>
      <c r="O5" s="4">
        <v>11</v>
      </c>
      <c r="P5" s="4">
        <v>12</v>
      </c>
      <c r="Q5" s="4">
        <v>13</v>
      </c>
      <c r="R5" s="4">
        <v>14</v>
      </c>
      <c r="S5" s="4">
        <v>15</v>
      </c>
      <c r="T5" s="4">
        <v>16</v>
      </c>
      <c r="U5" s="4">
        <v>17</v>
      </c>
      <c r="V5" s="4">
        <v>18</v>
      </c>
      <c r="W5" s="4">
        <v>19</v>
      </c>
      <c r="X5" s="4">
        <v>20</v>
      </c>
      <c r="Y5" s="4">
        <v>21</v>
      </c>
      <c r="Z5" s="4">
        <v>22</v>
      </c>
      <c r="AA5" s="4">
        <v>23</v>
      </c>
      <c r="AB5" s="4">
        <v>24</v>
      </c>
      <c r="AC5" s="4">
        <v>25</v>
      </c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1:47" ht="13.5" customHeight="1">
      <c r="A6" s="5"/>
      <c r="B6" s="276" t="s">
        <v>7</v>
      </c>
      <c r="C6" s="275" t="s">
        <v>8</v>
      </c>
      <c r="D6" s="10" t="s">
        <v>9</v>
      </c>
      <c r="E6" s="274" t="s">
        <v>10</v>
      </c>
      <c r="F6" s="270"/>
      <c r="G6" s="270"/>
      <c r="H6" s="270"/>
      <c r="I6" s="252"/>
      <c r="J6" s="274" t="s">
        <v>11</v>
      </c>
      <c r="K6" s="270"/>
      <c r="L6" s="270"/>
      <c r="M6" s="270"/>
      <c r="N6" s="270"/>
      <c r="O6" s="270"/>
      <c r="P6" s="270"/>
      <c r="Q6" s="270"/>
      <c r="R6" s="252"/>
      <c r="S6" s="274" t="s">
        <v>12</v>
      </c>
      <c r="T6" s="270"/>
      <c r="U6" s="270"/>
      <c r="V6" s="270"/>
      <c r="W6" s="270"/>
      <c r="X6" s="270"/>
      <c r="Y6" s="270"/>
      <c r="Z6" s="270"/>
      <c r="AA6" s="270"/>
      <c r="AB6" s="252"/>
      <c r="AC6" s="11" t="s">
        <v>13</v>
      </c>
      <c r="AD6" s="267" t="s">
        <v>14</v>
      </c>
      <c r="AE6" s="267" t="s">
        <v>15</v>
      </c>
      <c r="AF6" s="267" t="s">
        <v>16</v>
      </c>
      <c r="AG6" s="273" t="s">
        <v>17</v>
      </c>
      <c r="AH6" s="270"/>
      <c r="AI6" s="252"/>
      <c r="AJ6" s="269" t="s">
        <v>18</v>
      </c>
      <c r="AK6" s="270"/>
      <c r="AL6" s="270"/>
      <c r="AM6" s="252"/>
      <c r="AN6" s="269" t="s">
        <v>19</v>
      </c>
      <c r="AO6" s="270"/>
      <c r="AP6" s="252"/>
      <c r="AQ6" s="269" t="s">
        <v>20</v>
      </c>
      <c r="AR6" s="270"/>
      <c r="AS6" s="252"/>
      <c r="AT6" s="272" t="s">
        <v>21</v>
      </c>
      <c r="AU6" s="271" t="s">
        <v>22</v>
      </c>
    </row>
    <row r="7" spans="1:47" ht="86.25" customHeight="1">
      <c r="A7" s="5"/>
      <c r="B7" s="268"/>
      <c r="C7" s="268"/>
      <c r="D7" s="12" t="s">
        <v>23</v>
      </c>
      <c r="E7" s="13" t="str">
        <f>nama_mapel!C4</f>
        <v>Pendidikan Agama</v>
      </c>
      <c r="F7" s="13" t="str">
        <f>nama_mapel!C5</f>
        <v xml:space="preserve">Pendidikan Pancasila dan Kewarganegaraan </v>
      </c>
      <c r="G7" s="13" t="str">
        <f>nama_mapel!C6</f>
        <v>Bahasa  Indonesia</v>
      </c>
      <c r="H7" s="13" t="str">
        <f>nama_mapel!C7</f>
        <v>Pendidikan Jasmani dan Olahraga</v>
      </c>
      <c r="I7" s="13" t="str">
        <f>nama_mapel!C8</f>
        <v>Seni Budaya</v>
      </c>
      <c r="J7" s="13" t="str">
        <f>nama_mapel!C10</f>
        <v>Bahasa Inggris</v>
      </c>
      <c r="K7" s="13" t="str">
        <f>nama_mapel!C11</f>
        <v>Matematika</v>
      </c>
      <c r="L7" s="13" t="str">
        <f>nama_mapel!C12</f>
        <v>Ilmu Pengetahuan Alam (IPA)</v>
      </c>
      <c r="M7" s="13" t="str">
        <f>nama_mapel!C13</f>
        <v>Ilmu Pengetahuan Sosial (IPS)</v>
      </c>
      <c r="N7" s="13" t="str">
        <f>nama_mapel!C14</f>
        <v>Ketrampilan Komputer dan Pengelolaan Informasi</v>
      </c>
      <c r="O7" s="13" t="str">
        <f>nama_mapel!C15</f>
        <v>Kewirausahaan</v>
      </c>
      <c r="P7" s="13">
        <f>nama_mapel!C16</f>
        <v>0</v>
      </c>
      <c r="Q7" s="13">
        <f>nama_mapel!C17</f>
        <v>0</v>
      </c>
      <c r="R7" s="13">
        <f>nama_mapel!C18</f>
        <v>0</v>
      </c>
      <c r="S7" s="13" t="str">
        <f>nama_mapel!C21</f>
        <v>Menerapkan Prinsip Profesional Bekerja</v>
      </c>
      <c r="T7" s="13" t="str">
        <f>nama_mapel!C22</f>
        <v>Memahami Prinsip-prinsip Bisnis</v>
      </c>
      <c r="U7" s="13" t="str">
        <f>nama_mapel!C23</f>
        <v>Menemukan Peluang Baru dari Pelanggan</v>
      </c>
      <c r="V7" s="13" t="str">
        <f>nama_mapel!C24</f>
        <v>Melaksanakan Penagihan Pembayaran</v>
      </c>
      <c r="W7" s="13" t="str">
        <f>nama_mapel!C25</f>
        <v>Pengantar Akuntansi</v>
      </c>
      <c r="X7" s="13">
        <f>nama_mapel!C26</f>
        <v>0</v>
      </c>
      <c r="Y7" s="13">
        <f>nama_mapel!C27</f>
        <v>0</v>
      </c>
      <c r="Z7" s="13">
        <f>nama_mapel!C28</f>
        <v>0</v>
      </c>
      <c r="AA7" s="13">
        <f>nama_mapel!C29</f>
        <v>0</v>
      </c>
      <c r="AB7" s="13">
        <f>nama_mapel!C30</f>
        <v>0</v>
      </c>
      <c r="AC7" s="13" t="str">
        <f>nama_mapel!C33</f>
        <v>Bahasa Jawa</v>
      </c>
      <c r="AD7" s="268"/>
      <c r="AE7" s="268"/>
      <c r="AF7" s="268"/>
      <c r="AG7" s="14" t="s">
        <v>24</v>
      </c>
      <c r="AH7" s="14" t="s">
        <v>25</v>
      </c>
      <c r="AI7" s="14" t="s">
        <v>26</v>
      </c>
      <c r="AJ7" s="15">
        <v>1</v>
      </c>
      <c r="AK7" s="15" t="s">
        <v>27</v>
      </c>
      <c r="AL7" s="15">
        <v>3</v>
      </c>
      <c r="AM7" s="15" t="s">
        <v>27</v>
      </c>
      <c r="AN7" s="15" t="s">
        <v>28</v>
      </c>
      <c r="AO7" s="15" t="s">
        <v>29</v>
      </c>
      <c r="AP7" s="15" t="s">
        <v>30</v>
      </c>
      <c r="AQ7" s="15" t="s">
        <v>31</v>
      </c>
      <c r="AR7" s="15" t="s">
        <v>32</v>
      </c>
      <c r="AS7" s="15" t="s">
        <v>33</v>
      </c>
      <c r="AT7" s="268"/>
      <c r="AU7" s="268"/>
    </row>
    <row r="8" spans="1:47" ht="15.75" customHeight="1">
      <c r="A8" s="5">
        <v>1</v>
      </c>
      <c r="B8" s="16">
        <f t="shared" ref="B8:AU8" si="0">A8+1</f>
        <v>2</v>
      </c>
      <c r="C8" s="16">
        <f t="shared" si="0"/>
        <v>3</v>
      </c>
      <c r="D8" s="16">
        <f t="shared" si="0"/>
        <v>4</v>
      </c>
      <c r="E8" s="17">
        <f t="shared" si="0"/>
        <v>5</v>
      </c>
      <c r="F8" s="17">
        <f t="shared" si="0"/>
        <v>6</v>
      </c>
      <c r="G8" s="17">
        <f t="shared" si="0"/>
        <v>7</v>
      </c>
      <c r="H8" s="17">
        <f t="shared" si="0"/>
        <v>8</v>
      </c>
      <c r="I8" s="17">
        <f t="shared" si="0"/>
        <v>9</v>
      </c>
      <c r="J8" s="17">
        <f t="shared" si="0"/>
        <v>10</v>
      </c>
      <c r="K8" s="17">
        <f t="shared" si="0"/>
        <v>11</v>
      </c>
      <c r="L8" s="17">
        <f t="shared" si="0"/>
        <v>12</v>
      </c>
      <c r="M8" s="17">
        <f t="shared" si="0"/>
        <v>13</v>
      </c>
      <c r="N8" s="17">
        <f t="shared" si="0"/>
        <v>14</v>
      </c>
      <c r="O8" s="17">
        <f t="shared" si="0"/>
        <v>15</v>
      </c>
      <c r="P8" s="17">
        <f t="shared" si="0"/>
        <v>16</v>
      </c>
      <c r="Q8" s="17">
        <f t="shared" si="0"/>
        <v>17</v>
      </c>
      <c r="R8" s="17">
        <f t="shared" si="0"/>
        <v>18</v>
      </c>
      <c r="S8" s="17">
        <f t="shared" si="0"/>
        <v>19</v>
      </c>
      <c r="T8" s="17">
        <f t="shared" si="0"/>
        <v>20</v>
      </c>
      <c r="U8" s="17">
        <f t="shared" si="0"/>
        <v>21</v>
      </c>
      <c r="V8" s="17">
        <f t="shared" si="0"/>
        <v>22</v>
      </c>
      <c r="W8" s="17">
        <f t="shared" si="0"/>
        <v>23</v>
      </c>
      <c r="X8" s="17">
        <f t="shared" si="0"/>
        <v>24</v>
      </c>
      <c r="Y8" s="17">
        <f t="shared" si="0"/>
        <v>25</v>
      </c>
      <c r="Z8" s="17">
        <f t="shared" si="0"/>
        <v>26</v>
      </c>
      <c r="AA8" s="17">
        <f t="shared" si="0"/>
        <v>27</v>
      </c>
      <c r="AB8" s="17">
        <f t="shared" si="0"/>
        <v>28</v>
      </c>
      <c r="AC8" s="17">
        <f t="shared" si="0"/>
        <v>29</v>
      </c>
      <c r="AD8" s="16">
        <f t="shared" si="0"/>
        <v>30</v>
      </c>
      <c r="AE8" s="16">
        <f t="shared" si="0"/>
        <v>31</v>
      </c>
      <c r="AF8" s="16">
        <f t="shared" si="0"/>
        <v>32</v>
      </c>
      <c r="AG8" s="16">
        <f t="shared" si="0"/>
        <v>33</v>
      </c>
      <c r="AH8" s="16">
        <f t="shared" si="0"/>
        <v>34</v>
      </c>
      <c r="AI8" s="16">
        <f t="shared" si="0"/>
        <v>35</v>
      </c>
      <c r="AJ8" s="19">
        <f t="shared" si="0"/>
        <v>36</v>
      </c>
      <c r="AK8" s="19">
        <f t="shared" si="0"/>
        <v>37</v>
      </c>
      <c r="AL8" s="19">
        <f t="shared" si="0"/>
        <v>38</v>
      </c>
      <c r="AM8" s="19">
        <f t="shared" si="0"/>
        <v>39</v>
      </c>
      <c r="AN8" s="19">
        <f t="shared" si="0"/>
        <v>40</v>
      </c>
      <c r="AO8" s="19">
        <f t="shared" si="0"/>
        <v>41</v>
      </c>
      <c r="AP8" s="19">
        <f t="shared" si="0"/>
        <v>42</v>
      </c>
      <c r="AQ8" s="19">
        <f t="shared" si="0"/>
        <v>43</v>
      </c>
      <c r="AR8" s="19">
        <f t="shared" si="0"/>
        <v>44</v>
      </c>
      <c r="AS8" s="19">
        <f t="shared" si="0"/>
        <v>45</v>
      </c>
      <c r="AT8" s="19">
        <f t="shared" si="0"/>
        <v>46</v>
      </c>
      <c r="AU8" s="16">
        <f t="shared" si="0"/>
        <v>47</v>
      </c>
    </row>
    <row r="9" spans="1:47" ht="15.75" customHeight="1">
      <c r="A9" s="5">
        <v>1</v>
      </c>
      <c r="B9" s="21">
        <f>IF('DAFTAR SISWA'!B8="","",'DAFTAR SISWA'!B8)</f>
        <v>1421</v>
      </c>
      <c r="C9" s="21" t="str">
        <f>IF('DAFTAR SISWA'!C8="","",'DAFTAR SISWA'!C8)</f>
        <v>ADE PUTRA PAMUNGKAS</v>
      </c>
      <c r="D9" s="22" t="s">
        <v>9</v>
      </c>
      <c r="E9" s="242"/>
      <c r="F9" s="242"/>
      <c r="G9" s="242"/>
      <c r="H9" s="243"/>
      <c r="I9" s="244"/>
      <c r="J9" s="244"/>
      <c r="K9" s="242"/>
      <c r="L9" s="244"/>
      <c r="M9" s="242"/>
      <c r="N9" s="245"/>
      <c r="O9" s="242"/>
      <c r="P9" s="242"/>
      <c r="Q9" s="242"/>
      <c r="R9" s="242"/>
      <c r="S9" s="242"/>
      <c r="T9" s="242"/>
      <c r="U9" s="242"/>
      <c r="V9" s="242"/>
      <c r="W9" s="242"/>
      <c r="X9" s="242"/>
      <c r="Y9" s="242"/>
      <c r="Z9" s="242"/>
      <c r="AA9" s="242"/>
      <c r="AB9" s="242"/>
      <c r="AC9" s="245"/>
      <c r="AD9" s="250"/>
      <c r="AE9" s="89"/>
      <c r="AF9" s="89"/>
      <c r="AG9" s="28"/>
      <c r="AH9" s="28"/>
      <c r="AI9" s="28"/>
      <c r="AJ9" s="30"/>
      <c r="AK9" s="30"/>
      <c r="AL9" s="30"/>
      <c r="AM9" s="30"/>
      <c r="AN9" s="30"/>
      <c r="AO9" s="30"/>
      <c r="AP9" s="30"/>
      <c r="AQ9" s="24"/>
      <c r="AR9" s="24"/>
      <c r="AS9" s="32"/>
      <c r="AT9" s="34"/>
      <c r="AU9" s="28"/>
    </row>
    <row r="10" spans="1:47" ht="15.75" customHeight="1">
      <c r="A10" s="5">
        <v>2</v>
      </c>
      <c r="B10" s="21">
        <f>IF('DAFTAR SISWA'!B9="","",'DAFTAR SISWA'!B9)</f>
        <v>1422</v>
      </c>
      <c r="C10" s="21" t="str">
        <f>IF('DAFTAR SISWA'!C9="","",'DAFTAR SISWA'!C9)</f>
        <v>AGUS PRABOWO</v>
      </c>
      <c r="D10" s="22" t="s">
        <v>9</v>
      </c>
      <c r="E10" s="242"/>
      <c r="F10" s="242"/>
      <c r="G10" s="242"/>
      <c r="H10" s="243"/>
      <c r="I10" s="244"/>
      <c r="J10" s="244"/>
      <c r="K10" s="242"/>
      <c r="L10" s="244"/>
      <c r="M10" s="242"/>
      <c r="N10" s="245"/>
      <c r="O10" s="242"/>
      <c r="P10" s="242"/>
      <c r="Q10" s="242"/>
      <c r="R10" s="242"/>
      <c r="S10" s="242"/>
      <c r="T10" s="242"/>
      <c r="U10" s="242"/>
      <c r="V10" s="242"/>
      <c r="W10" s="242"/>
      <c r="X10" s="242"/>
      <c r="Y10" s="242"/>
      <c r="Z10" s="242"/>
      <c r="AA10" s="242"/>
      <c r="AB10" s="242"/>
      <c r="AC10" s="245"/>
      <c r="AD10" s="250"/>
      <c r="AE10" s="89"/>
      <c r="AF10" s="89"/>
      <c r="AG10" s="28"/>
      <c r="AH10" s="28"/>
      <c r="AI10" s="28"/>
      <c r="AJ10" s="30"/>
      <c r="AK10" s="30"/>
      <c r="AL10" s="30"/>
      <c r="AM10" s="30"/>
      <c r="AN10" s="30"/>
      <c r="AO10" s="30"/>
      <c r="AP10" s="30"/>
      <c r="AQ10" s="32"/>
      <c r="AR10" s="32"/>
      <c r="AS10" s="24"/>
      <c r="AT10" s="34"/>
      <c r="AU10" s="28"/>
    </row>
    <row r="11" spans="1:47" ht="15.75" customHeight="1">
      <c r="A11" s="5">
        <v>3</v>
      </c>
      <c r="B11" s="21">
        <f>IF('DAFTAR SISWA'!B10="","",'DAFTAR SISWA'!B10)</f>
        <v>1423</v>
      </c>
      <c r="C11" s="21" t="str">
        <f>IF('DAFTAR SISWA'!C10="","",'DAFTAR SISWA'!C10)</f>
        <v>AHMAD ARDHINUS SYAFIUDDIN</v>
      </c>
      <c r="D11" s="22" t="s">
        <v>9</v>
      </c>
      <c r="E11" s="242"/>
      <c r="F11" s="242"/>
      <c r="G11" s="242"/>
      <c r="H11" s="243"/>
      <c r="I11" s="244"/>
      <c r="J11" s="244"/>
      <c r="K11" s="242"/>
      <c r="L11" s="244"/>
      <c r="M11" s="242"/>
      <c r="N11" s="245"/>
      <c r="O11" s="242"/>
      <c r="P11" s="242"/>
      <c r="Q11" s="242"/>
      <c r="R11" s="242"/>
      <c r="S11" s="242"/>
      <c r="T11" s="242"/>
      <c r="U11" s="242"/>
      <c r="V11" s="242"/>
      <c r="W11" s="242"/>
      <c r="X11" s="242"/>
      <c r="Y11" s="242"/>
      <c r="Z11" s="242"/>
      <c r="AA11" s="242"/>
      <c r="AB11" s="242"/>
      <c r="AC11" s="245"/>
      <c r="AD11" s="250"/>
      <c r="AE11" s="89"/>
      <c r="AF11" s="89"/>
      <c r="AG11" s="28"/>
      <c r="AH11" s="28"/>
      <c r="AI11" s="28"/>
      <c r="AJ11" s="30"/>
      <c r="AK11" s="30"/>
      <c r="AL11" s="30"/>
      <c r="AM11" s="30"/>
      <c r="AN11" s="30"/>
      <c r="AO11" s="30"/>
      <c r="AP11" s="30"/>
      <c r="AQ11" s="32"/>
      <c r="AR11" s="32"/>
      <c r="AS11" s="32"/>
      <c r="AT11" s="34"/>
      <c r="AU11" s="28"/>
    </row>
    <row r="12" spans="1:47" ht="15.75" customHeight="1">
      <c r="A12" s="5">
        <v>4</v>
      </c>
      <c r="B12" s="21">
        <f>IF('DAFTAR SISWA'!B11="","",'DAFTAR SISWA'!B11)</f>
        <v>1424</v>
      </c>
      <c r="C12" s="21" t="str">
        <f>IF('DAFTAR SISWA'!C11="","",'DAFTAR SISWA'!C11)</f>
        <v>AHMAD SAIFUL</v>
      </c>
      <c r="D12" s="22" t="s">
        <v>9</v>
      </c>
      <c r="E12" s="242"/>
      <c r="F12" s="242"/>
      <c r="G12" s="242"/>
      <c r="H12" s="243"/>
      <c r="I12" s="244"/>
      <c r="J12" s="244"/>
      <c r="K12" s="242"/>
      <c r="L12" s="244"/>
      <c r="M12" s="242"/>
      <c r="N12" s="245"/>
      <c r="O12" s="242"/>
      <c r="P12" s="242"/>
      <c r="Q12" s="242"/>
      <c r="R12" s="242"/>
      <c r="S12" s="242"/>
      <c r="T12" s="242"/>
      <c r="U12" s="242"/>
      <c r="V12" s="242"/>
      <c r="W12" s="242"/>
      <c r="X12" s="242"/>
      <c r="Y12" s="242"/>
      <c r="Z12" s="242"/>
      <c r="AA12" s="242"/>
      <c r="AB12" s="242"/>
      <c r="AC12" s="245"/>
      <c r="AD12" s="250"/>
      <c r="AE12" s="89"/>
      <c r="AF12" s="89"/>
      <c r="AG12" s="28"/>
      <c r="AH12" s="28"/>
      <c r="AI12" s="28"/>
      <c r="AJ12" s="30"/>
      <c r="AK12" s="30"/>
      <c r="AL12" s="30"/>
      <c r="AM12" s="30"/>
      <c r="AN12" s="30"/>
      <c r="AO12" s="30"/>
      <c r="AP12" s="30"/>
      <c r="AQ12" s="32"/>
      <c r="AR12" s="24"/>
      <c r="AS12" s="24"/>
      <c r="AT12" s="34"/>
      <c r="AU12" s="28"/>
    </row>
    <row r="13" spans="1:47" ht="15.75" customHeight="1">
      <c r="A13" s="5">
        <v>5</v>
      </c>
      <c r="B13" s="21">
        <f>IF('DAFTAR SISWA'!B12="","",'DAFTAR SISWA'!B12)</f>
        <v>1425</v>
      </c>
      <c r="C13" s="21" t="str">
        <f>IF('DAFTAR SISWA'!C12="","",'DAFTAR SISWA'!C12)</f>
        <v>AINUL YAKIN</v>
      </c>
      <c r="D13" s="22" t="s">
        <v>9</v>
      </c>
      <c r="E13" s="242"/>
      <c r="F13" s="242"/>
      <c r="G13" s="242"/>
      <c r="H13" s="243"/>
      <c r="I13" s="244"/>
      <c r="J13" s="244"/>
      <c r="K13" s="242"/>
      <c r="L13" s="244"/>
      <c r="M13" s="242"/>
      <c r="N13" s="245"/>
      <c r="O13" s="242"/>
      <c r="P13" s="242"/>
      <c r="Q13" s="242"/>
      <c r="R13" s="242"/>
      <c r="S13" s="242"/>
      <c r="T13" s="242"/>
      <c r="U13" s="242"/>
      <c r="V13" s="242"/>
      <c r="W13" s="242"/>
      <c r="X13" s="242"/>
      <c r="Y13" s="242"/>
      <c r="Z13" s="242"/>
      <c r="AA13" s="242"/>
      <c r="AB13" s="242"/>
      <c r="AC13" s="245"/>
      <c r="AD13" s="250"/>
      <c r="AE13" s="89"/>
      <c r="AF13" s="89"/>
      <c r="AG13" s="28"/>
      <c r="AH13" s="28"/>
      <c r="AI13" s="28"/>
      <c r="AJ13" s="30"/>
      <c r="AK13" s="30"/>
      <c r="AL13" s="30"/>
      <c r="AM13" s="30"/>
      <c r="AN13" s="30"/>
      <c r="AO13" s="30"/>
      <c r="AP13" s="30"/>
      <c r="AQ13" s="24"/>
      <c r="AR13" s="24"/>
      <c r="AS13" s="24"/>
      <c r="AT13" s="34"/>
      <c r="AU13" s="28"/>
    </row>
    <row r="14" spans="1:47" ht="15.75" customHeight="1">
      <c r="A14" s="5">
        <v>6</v>
      </c>
      <c r="B14" s="21">
        <f>IF('DAFTAR SISWA'!B13="","",'DAFTAR SISWA'!B13)</f>
        <v>1426</v>
      </c>
      <c r="C14" s="21" t="str">
        <f>IF('DAFTAR SISWA'!C13="","",'DAFTAR SISWA'!C13)</f>
        <v>ANISA MAHARANI</v>
      </c>
      <c r="D14" s="22" t="s">
        <v>9</v>
      </c>
      <c r="E14" s="246"/>
      <c r="F14" s="246"/>
      <c r="G14" s="246"/>
      <c r="H14" s="243"/>
      <c r="I14" s="244"/>
      <c r="J14" s="244"/>
      <c r="K14" s="246"/>
      <c r="L14" s="244"/>
      <c r="M14" s="246"/>
      <c r="N14" s="245"/>
      <c r="O14" s="246"/>
      <c r="P14" s="246"/>
      <c r="Q14" s="246"/>
      <c r="R14" s="246"/>
      <c r="S14" s="246"/>
      <c r="T14" s="242"/>
      <c r="U14" s="246"/>
      <c r="V14" s="246"/>
      <c r="W14" s="246"/>
      <c r="X14" s="246"/>
      <c r="Y14" s="246"/>
      <c r="Z14" s="246"/>
      <c r="AA14" s="246"/>
      <c r="AB14" s="246"/>
      <c r="AC14" s="245"/>
      <c r="AD14" s="250"/>
      <c r="AE14" s="89"/>
      <c r="AF14" s="89"/>
      <c r="AG14" s="28"/>
      <c r="AH14" s="28"/>
      <c r="AI14" s="28"/>
      <c r="AJ14" s="30"/>
      <c r="AK14" s="30"/>
      <c r="AL14" s="30"/>
      <c r="AM14" s="30"/>
      <c r="AN14" s="30"/>
      <c r="AO14" s="30"/>
      <c r="AP14" s="30"/>
      <c r="AQ14" s="24"/>
      <c r="AR14" s="24"/>
      <c r="AS14" s="32"/>
      <c r="AT14" s="34"/>
      <c r="AU14" s="28"/>
    </row>
    <row r="15" spans="1:47" ht="15.75" customHeight="1">
      <c r="A15" s="5">
        <v>7</v>
      </c>
      <c r="B15" s="21">
        <f>IF('DAFTAR SISWA'!B14="","",'DAFTAR SISWA'!B14)</f>
        <v>1427</v>
      </c>
      <c r="C15" s="21" t="str">
        <f>IF('DAFTAR SISWA'!C14="","",'DAFTAR SISWA'!C14)</f>
        <v>CITRA FEBYLIYA</v>
      </c>
      <c r="D15" s="22" t="s">
        <v>9</v>
      </c>
      <c r="E15" s="246"/>
      <c r="F15" s="246"/>
      <c r="G15" s="246"/>
      <c r="H15" s="243"/>
      <c r="I15" s="244"/>
      <c r="J15" s="244"/>
      <c r="K15" s="246"/>
      <c r="L15" s="244"/>
      <c r="M15" s="246"/>
      <c r="N15" s="245"/>
      <c r="O15" s="246"/>
      <c r="P15" s="246"/>
      <c r="Q15" s="246"/>
      <c r="R15" s="246"/>
      <c r="S15" s="246"/>
      <c r="T15" s="242"/>
      <c r="U15" s="246"/>
      <c r="V15" s="246"/>
      <c r="W15" s="246"/>
      <c r="X15" s="246"/>
      <c r="Y15" s="246"/>
      <c r="Z15" s="246"/>
      <c r="AA15" s="246"/>
      <c r="AB15" s="246"/>
      <c r="AC15" s="245"/>
      <c r="AD15" s="250"/>
      <c r="AE15" s="89"/>
      <c r="AF15" s="89"/>
      <c r="AG15" s="28"/>
      <c r="AH15" s="28"/>
      <c r="AI15" s="28"/>
      <c r="AJ15" s="30"/>
      <c r="AK15" s="30"/>
      <c r="AL15" s="30"/>
      <c r="AM15" s="30"/>
      <c r="AN15" s="30"/>
      <c r="AO15" s="30"/>
      <c r="AP15" s="30"/>
      <c r="AQ15" s="32"/>
      <c r="AR15" s="32"/>
      <c r="AS15" s="24"/>
      <c r="AT15" s="34"/>
      <c r="AU15" s="28"/>
    </row>
    <row r="16" spans="1:47" ht="15.75" customHeight="1">
      <c r="A16" s="5">
        <v>8</v>
      </c>
      <c r="B16" s="21">
        <f>IF('DAFTAR SISWA'!B15="","",'DAFTAR SISWA'!B15)</f>
        <v>1428</v>
      </c>
      <c r="C16" s="21" t="str">
        <f>IF('DAFTAR SISWA'!C15="","",'DAFTAR SISWA'!C15)</f>
        <v>DERA SUCI SAFITRI</v>
      </c>
      <c r="D16" s="22" t="s">
        <v>9</v>
      </c>
      <c r="E16" s="242"/>
      <c r="F16" s="242"/>
      <c r="G16" s="242"/>
      <c r="H16" s="243"/>
      <c r="I16" s="244"/>
      <c r="J16" s="244"/>
      <c r="K16" s="242"/>
      <c r="L16" s="244"/>
      <c r="M16" s="242"/>
      <c r="N16" s="245"/>
      <c r="O16" s="242"/>
      <c r="P16" s="242"/>
      <c r="Q16" s="242"/>
      <c r="R16" s="242"/>
      <c r="S16" s="242"/>
      <c r="T16" s="242"/>
      <c r="U16" s="242"/>
      <c r="V16" s="242"/>
      <c r="W16" s="242"/>
      <c r="X16" s="242"/>
      <c r="Y16" s="242"/>
      <c r="Z16" s="242"/>
      <c r="AA16" s="242"/>
      <c r="AB16" s="242"/>
      <c r="AC16" s="245"/>
      <c r="AD16" s="250"/>
      <c r="AE16" s="89"/>
      <c r="AF16" s="89"/>
      <c r="AG16" s="28"/>
      <c r="AH16" s="28"/>
      <c r="AI16" s="28"/>
      <c r="AJ16" s="30"/>
      <c r="AK16" s="30"/>
      <c r="AL16" s="30"/>
      <c r="AM16" s="30"/>
      <c r="AN16" s="30"/>
      <c r="AO16" s="30"/>
      <c r="AP16" s="30"/>
      <c r="AQ16" s="32"/>
      <c r="AR16" s="32"/>
      <c r="AS16" s="24"/>
      <c r="AT16" s="34"/>
      <c r="AU16" s="28"/>
    </row>
    <row r="17" spans="1:47" ht="15.75" customHeight="1">
      <c r="A17" s="5">
        <v>9</v>
      </c>
      <c r="B17" s="21"/>
      <c r="C17" s="71" t="s">
        <v>69</v>
      </c>
      <c r="D17" s="22"/>
      <c r="E17" s="242"/>
      <c r="F17" s="242"/>
      <c r="G17" s="242"/>
      <c r="H17" s="243"/>
      <c r="I17" s="244"/>
      <c r="J17" s="244"/>
      <c r="K17" s="242"/>
      <c r="L17" s="244"/>
      <c r="M17" s="246"/>
      <c r="N17" s="245"/>
      <c r="O17" s="242"/>
      <c r="P17" s="242"/>
      <c r="Q17" s="242"/>
      <c r="R17" s="242"/>
      <c r="S17" s="242"/>
      <c r="T17" s="242"/>
      <c r="U17" s="242"/>
      <c r="V17" s="242"/>
      <c r="W17" s="242"/>
      <c r="X17" s="242"/>
      <c r="Y17" s="242"/>
      <c r="Z17" s="242"/>
      <c r="AA17" s="242"/>
      <c r="AB17" s="242"/>
      <c r="AC17" s="245"/>
      <c r="AD17" s="250"/>
      <c r="AE17" s="89"/>
      <c r="AF17" s="89"/>
      <c r="AG17" s="28"/>
      <c r="AH17" s="28"/>
      <c r="AI17" s="28"/>
      <c r="AJ17" s="30"/>
      <c r="AK17" s="30"/>
      <c r="AL17" s="30"/>
      <c r="AM17" s="30"/>
      <c r="AN17" s="30"/>
      <c r="AO17" s="30"/>
      <c r="AP17" s="30"/>
      <c r="AQ17" s="24"/>
      <c r="AR17" s="24"/>
      <c r="AS17" s="24"/>
      <c r="AT17" s="34"/>
      <c r="AU17" s="28"/>
    </row>
    <row r="18" spans="1:47" ht="15.75" customHeight="1">
      <c r="A18" s="5">
        <v>10</v>
      </c>
      <c r="B18" s="21">
        <f>IF('DAFTAR SISWA'!B17="","",'DAFTAR SISWA'!B17)</f>
        <v>1430</v>
      </c>
      <c r="C18" s="21" t="str">
        <f>IF('DAFTAR SISWA'!C17="","",'DAFTAR SISWA'!C17)</f>
        <v>DWIKI MAULANA R.</v>
      </c>
      <c r="D18" s="22" t="s">
        <v>9</v>
      </c>
      <c r="E18" s="242"/>
      <c r="F18" s="242"/>
      <c r="G18" s="242"/>
      <c r="H18" s="243"/>
      <c r="I18" s="244"/>
      <c r="J18" s="244"/>
      <c r="K18" s="242"/>
      <c r="L18" s="244"/>
      <c r="M18" s="246"/>
      <c r="N18" s="245"/>
      <c r="O18" s="242"/>
      <c r="P18" s="242"/>
      <c r="Q18" s="242"/>
      <c r="R18" s="242"/>
      <c r="S18" s="242"/>
      <c r="T18" s="242"/>
      <c r="U18" s="242"/>
      <c r="V18" s="242"/>
      <c r="W18" s="242"/>
      <c r="X18" s="242"/>
      <c r="Y18" s="242"/>
      <c r="Z18" s="242"/>
      <c r="AA18" s="242"/>
      <c r="AB18" s="242"/>
      <c r="AC18" s="245"/>
      <c r="AD18" s="250"/>
      <c r="AE18" s="89"/>
      <c r="AF18" s="89"/>
      <c r="AG18" s="28"/>
      <c r="AH18" s="28"/>
      <c r="AI18" s="28"/>
      <c r="AJ18" s="30"/>
      <c r="AK18" s="30"/>
      <c r="AL18" s="30"/>
      <c r="AM18" s="30"/>
      <c r="AN18" s="30"/>
      <c r="AO18" s="30"/>
      <c r="AP18" s="30"/>
      <c r="AQ18" s="24"/>
      <c r="AR18" s="32"/>
      <c r="AS18" s="24"/>
      <c r="AT18" s="34"/>
      <c r="AU18" s="28"/>
    </row>
    <row r="19" spans="1:47" ht="15.75" customHeight="1">
      <c r="A19" s="5">
        <v>11</v>
      </c>
      <c r="B19" s="21">
        <f>IF('DAFTAR SISWA'!B18="","",'DAFTAR SISWA'!B18)</f>
        <v>1431</v>
      </c>
      <c r="C19" s="21" t="str">
        <f>IF('DAFTAR SISWA'!C18="","",'DAFTAR SISWA'!C18)</f>
        <v>EFITA DWI JAYANTI</v>
      </c>
      <c r="D19" s="22" t="s">
        <v>9</v>
      </c>
      <c r="E19" s="242"/>
      <c r="F19" s="242"/>
      <c r="G19" s="242"/>
      <c r="H19" s="243"/>
      <c r="I19" s="244"/>
      <c r="J19" s="244"/>
      <c r="K19" s="242"/>
      <c r="L19" s="244"/>
      <c r="M19" s="246"/>
      <c r="N19" s="245"/>
      <c r="O19" s="242"/>
      <c r="P19" s="242"/>
      <c r="Q19" s="242"/>
      <c r="R19" s="242"/>
      <c r="S19" s="242"/>
      <c r="T19" s="242"/>
      <c r="U19" s="242"/>
      <c r="V19" s="242"/>
      <c r="W19" s="242"/>
      <c r="X19" s="242"/>
      <c r="Y19" s="242"/>
      <c r="Z19" s="242"/>
      <c r="AA19" s="242"/>
      <c r="AB19" s="242"/>
      <c r="AC19" s="245"/>
      <c r="AD19" s="250"/>
      <c r="AE19" s="89"/>
      <c r="AF19" s="89"/>
      <c r="AG19" s="28"/>
      <c r="AH19" s="28"/>
      <c r="AI19" s="28"/>
      <c r="AJ19" s="30"/>
      <c r="AK19" s="30"/>
      <c r="AL19" s="30"/>
      <c r="AM19" s="30"/>
      <c r="AN19" s="30"/>
      <c r="AO19" s="30"/>
      <c r="AP19" s="30"/>
      <c r="AQ19" s="32"/>
      <c r="AR19" s="24"/>
      <c r="AS19" s="24"/>
      <c r="AT19" s="34"/>
      <c r="AU19" s="28"/>
    </row>
    <row r="20" spans="1:47" ht="15.75" customHeight="1">
      <c r="A20" s="5">
        <v>12</v>
      </c>
      <c r="B20" s="21"/>
      <c r="C20" s="71" t="s">
        <v>73</v>
      </c>
      <c r="D20" s="22"/>
      <c r="E20" s="242"/>
      <c r="F20" s="242"/>
      <c r="G20" s="242"/>
      <c r="H20" s="243"/>
      <c r="I20" s="244"/>
      <c r="J20" s="244"/>
      <c r="K20" s="242"/>
      <c r="L20" s="244"/>
      <c r="M20" s="242"/>
      <c r="N20" s="245"/>
      <c r="O20" s="242"/>
      <c r="P20" s="242"/>
      <c r="Q20" s="242"/>
      <c r="R20" s="242"/>
      <c r="S20" s="242"/>
      <c r="T20" s="242"/>
      <c r="U20" s="242"/>
      <c r="V20" s="242"/>
      <c r="W20" s="242"/>
      <c r="X20" s="242"/>
      <c r="Y20" s="242"/>
      <c r="Z20" s="242"/>
      <c r="AA20" s="242"/>
      <c r="AB20" s="242"/>
      <c r="AC20" s="245"/>
      <c r="AD20" s="250"/>
      <c r="AE20" s="89"/>
      <c r="AF20" s="89"/>
      <c r="AG20" s="28"/>
      <c r="AH20" s="28"/>
      <c r="AI20" s="28"/>
      <c r="AJ20" s="30"/>
      <c r="AK20" s="30"/>
      <c r="AL20" s="30"/>
      <c r="AM20" s="30"/>
      <c r="AN20" s="30"/>
      <c r="AO20" s="30"/>
      <c r="AP20" s="30"/>
      <c r="AQ20" s="32"/>
      <c r="AR20" s="24"/>
      <c r="AS20" s="24"/>
      <c r="AT20" s="34"/>
      <c r="AU20" s="28"/>
    </row>
    <row r="21" spans="1:47" ht="15.75" customHeight="1">
      <c r="A21" s="5">
        <v>13</v>
      </c>
      <c r="B21" s="21">
        <f>IF('DAFTAR SISWA'!B20="","",'DAFTAR SISWA'!B20)</f>
        <v>1433</v>
      </c>
      <c r="C21" s="21" t="str">
        <f>IF('DAFTAR SISWA'!C20="","",'DAFTAR SISWA'!C20)</f>
        <v>FELICIA KARSTEN YACHNE</v>
      </c>
      <c r="D21" s="22" t="s">
        <v>9</v>
      </c>
      <c r="E21" s="242"/>
      <c r="F21" s="242"/>
      <c r="G21" s="242"/>
      <c r="H21" s="243"/>
      <c r="I21" s="244"/>
      <c r="J21" s="244"/>
      <c r="K21" s="242"/>
      <c r="L21" s="244"/>
      <c r="M21" s="242"/>
      <c r="N21" s="245"/>
      <c r="O21" s="242"/>
      <c r="P21" s="242"/>
      <c r="Q21" s="242"/>
      <c r="R21" s="242"/>
      <c r="S21" s="242"/>
      <c r="T21" s="242"/>
      <c r="U21" s="242"/>
      <c r="V21" s="242"/>
      <c r="W21" s="242"/>
      <c r="X21" s="242"/>
      <c r="Y21" s="242"/>
      <c r="Z21" s="242"/>
      <c r="AA21" s="242"/>
      <c r="AB21" s="242"/>
      <c r="AC21" s="245"/>
      <c r="AD21" s="250"/>
      <c r="AE21" s="89"/>
      <c r="AF21" s="89"/>
      <c r="AG21" s="28"/>
      <c r="AH21" s="28"/>
      <c r="AI21" s="28"/>
      <c r="AJ21" s="87"/>
      <c r="AK21" s="87"/>
      <c r="AL21" s="30"/>
      <c r="AM21" s="30"/>
      <c r="AN21" s="30"/>
      <c r="AO21" s="30"/>
      <c r="AP21" s="30"/>
      <c r="AQ21" s="24"/>
      <c r="AR21" s="32"/>
      <c r="AS21" s="24"/>
      <c r="AT21" s="34"/>
      <c r="AU21" s="28"/>
    </row>
    <row r="22" spans="1:47" ht="15.75" customHeight="1">
      <c r="A22" s="5">
        <v>14</v>
      </c>
      <c r="B22" s="21">
        <f>IF('DAFTAR SISWA'!B21="","",'DAFTAR SISWA'!B21)</f>
        <v>1434</v>
      </c>
      <c r="C22" s="21" t="str">
        <f>IF('DAFTAR SISWA'!C21="","",'DAFTAR SISWA'!C21)</f>
        <v>FIKI ALIFIA ANGGRAINI</v>
      </c>
      <c r="D22" s="22" t="s">
        <v>23</v>
      </c>
      <c r="E22" s="242"/>
      <c r="F22" s="242"/>
      <c r="G22" s="242"/>
      <c r="H22" s="243"/>
      <c r="I22" s="244"/>
      <c r="J22" s="244"/>
      <c r="K22" s="242"/>
      <c r="L22" s="244"/>
      <c r="M22" s="242"/>
      <c r="N22" s="245"/>
      <c r="O22" s="242"/>
      <c r="P22" s="242"/>
      <c r="Q22" s="242"/>
      <c r="R22" s="242"/>
      <c r="S22" s="242"/>
      <c r="T22" s="242"/>
      <c r="U22" s="242"/>
      <c r="V22" s="242"/>
      <c r="W22" s="242"/>
      <c r="X22" s="242"/>
      <c r="Y22" s="242"/>
      <c r="Z22" s="242"/>
      <c r="AA22" s="242"/>
      <c r="AB22" s="242"/>
      <c r="AC22" s="245"/>
      <c r="AD22" s="250"/>
      <c r="AE22" s="89"/>
      <c r="AF22" s="89"/>
      <c r="AG22" s="28"/>
      <c r="AH22" s="28"/>
      <c r="AI22" s="28"/>
      <c r="AJ22" s="30"/>
      <c r="AK22" s="30"/>
      <c r="AL22" s="30"/>
      <c r="AM22" s="30"/>
      <c r="AN22" s="30"/>
      <c r="AO22" s="30"/>
      <c r="AP22" s="30"/>
      <c r="AQ22" s="32"/>
      <c r="AR22" s="24"/>
      <c r="AS22" s="24"/>
      <c r="AT22" s="34"/>
      <c r="AU22" s="28"/>
    </row>
    <row r="23" spans="1:47" ht="15.75" customHeight="1">
      <c r="A23" s="5">
        <v>15</v>
      </c>
      <c r="B23" s="21">
        <f>IF('DAFTAR SISWA'!B22="","",'DAFTAR SISWA'!B22)</f>
        <v>1435</v>
      </c>
      <c r="C23" s="21" t="str">
        <f>IF('DAFTAR SISWA'!C22="","",'DAFTAR SISWA'!C22)</f>
        <v>FRASTIKO MAULANA SUSILO</v>
      </c>
      <c r="D23" s="22" t="s">
        <v>9</v>
      </c>
      <c r="E23" s="242"/>
      <c r="F23" s="242"/>
      <c r="G23" s="242"/>
      <c r="H23" s="243"/>
      <c r="I23" s="244"/>
      <c r="J23" s="244"/>
      <c r="K23" s="242"/>
      <c r="L23" s="244"/>
      <c r="M23" s="242"/>
      <c r="N23" s="245"/>
      <c r="O23" s="242"/>
      <c r="P23" s="242"/>
      <c r="Q23" s="242"/>
      <c r="R23" s="242"/>
      <c r="S23" s="242"/>
      <c r="T23" s="242"/>
      <c r="U23" s="242"/>
      <c r="V23" s="242"/>
      <c r="W23" s="242"/>
      <c r="X23" s="242"/>
      <c r="Y23" s="242"/>
      <c r="Z23" s="242"/>
      <c r="AA23" s="242"/>
      <c r="AB23" s="242"/>
      <c r="AC23" s="245"/>
      <c r="AD23" s="250"/>
      <c r="AE23" s="89"/>
      <c r="AF23" s="89"/>
      <c r="AG23" s="28"/>
      <c r="AH23" s="28"/>
      <c r="AI23" s="28"/>
      <c r="AJ23" s="30"/>
      <c r="AK23" s="30"/>
      <c r="AL23" s="30"/>
      <c r="AM23" s="30"/>
      <c r="AN23" s="30"/>
      <c r="AO23" s="30"/>
      <c r="AP23" s="30"/>
      <c r="AQ23" s="32"/>
      <c r="AR23" s="24"/>
      <c r="AS23" s="32"/>
      <c r="AT23" s="34"/>
      <c r="AU23" s="28"/>
    </row>
    <row r="24" spans="1:47" ht="15.75" customHeight="1">
      <c r="A24" s="5">
        <v>16</v>
      </c>
      <c r="B24" s="21">
        <f>IF('DAFTAR SISWA'!B23="","",'DAFTAR SISWA'!B23)</f>
        <v>1437</v>
      </c>
      <c r="C24" s="21" t="str">
        <f>IF('DAFTAR SISWA'!C23="","",'DAFTAR SISWA'!C23)</f>
        <v>HIKMAH MULIAWATI</v>
      </c>
      <c r="D24" s="22" t="s">
        <v>23</v>
      </c>
      <c r="E24" s="242"/>
      <c r="F24" s="242"/>
      <c r="G24" s="242"/>
      <c r="H24" s="243"/>
      <c r="I24" s="244"/>
      <c r="J24" s="244"/>
      <c r="K24" s="242"/>
      <c r="L24" s="244"/>
      <c r="M24" s="242"/>
      <c r="N24" s="245"/>
      <c r="O24" s="242"/>
      <c r="P24" s="242"/>
      <c r="Q24" s="242"/>
      <c r="R24" s="242"/>
      <c r="S24" s="242"/>
      <c r="T24" s="242"/>
      <c r="U24" s="242"/>
      <c r="V24" s="242"/>
      <c r="W24" s="242"/>
      <c r="X24" s="242"/>
      <c r="Y24" s="242"/>
      <c r="Z24" s="242"/>
      <c r="AA24" s="242"/>
      <c r="AB24" s="242"/>
      <c r="AC24" s="245"/>
      <c r="AD24" s="250"/>
      <c r="AE24" s="89"/>
      <c r="AF24" s="89"/>
      <c r="AG24" s="28"/>
      <c r="AH24" s="28"/>
      <c r="AI24" s="28"/>
      <c r="AJ24" s="30"/>
      <c r="AK24" s="30"/>
      <c r="AL24" s="30"/>
      <c r="AM24" s="30"/>
      <c r="AN24" s="30"/>
      <c r="AO24" s="30"/>
      <c r="AP24" s="30"/>
      <c r="AQ24" s="24"/>
      <c r="AR24" s="24"/>
      <c r="AS24" s="24"/>
      <c r="AT24" s="34"/>
      <c r="AU24" s="28"/>
    </row>
    <row r="25" spans="1:47" ht="15.75" customHeight="1">
      <c r="A25" s="5">
        <v>17</v>
      </c>
      <c r="B25" s="21">
        <f>IF('DAFTAR SISWA'!B24="","",'DAFTAR SISWA'!B24)</f>
        <v>1438</v>
      </c>
      <c r="C25" s="21" t="str">
        <f>IF('DAFTAR SISWA'!C24="","",'DAFTAR SISWA'!C24)</f>
        <v>IKA NOOR AMALIA</v>
      </c>
      <c r="D25" s="22" t="s">
        <v>9</v>
      </c>
      <c r="E25" s="242"/>
      <c r="F25" s="242"/>
      <c r="G25" s="242"/>
      <c r="H25" s="243"/>
      <c r="I25" s="244"/>
      <c r="J25" s="244"/>
      <c r="K25" s="242"/>
      <c r="L25" s="244"/>
      <c r="M25" s="242"/>
      <c r="N25" s="245"/>
      <c r="O25" s="242"/>
      <c r="P25" s="242"/>
      <c r="Q25" s="242"/>
      <c r="R25" s="242"/>
      <c r="S25" s="242"/>
      <c r="T25" s="242"/>
      <c r="U25" s="242"/>
      <c r="V25" s="242"/>
      <c r="W25" s="242"/>
      <c r="X25" s="242"/>
      <c r="Y25" s="242"/>
      <c r="Z25" s="242"/>
      <c r="AA25" s="242"/>
      <c r="AB25" s="242"/>
      <c r="AC25" s="245"/>
      <c r="AD25" s="250"/>
      <c r="AE25" s="89"/>
      <c r="AF25" s="89"/>
      <c r="AG25" s="28"/>
      <c r="AH25" s="28"/>
      <c r="AI25" s="28"/>
      <c r="AJ25" s="30"/>
      <c r="AK25" s="30"/>
      <c r="AL25" s="30"/>
      <c r="AM25" s="30"/>
      <c r="AN25" s="30"/>
      <c r="AO25" s="30"/>
      <c r="AP25" s="30"/>
      <c r="AQ25" s="24"/>
      <c r="AR25" s="24"/>
      <c r="AS25" s="24"/>
      <c r="AT25" s="34"/>
      <c r="AU25" s="28"/>
    </row>
    <row r="26" spans="1:47" ht="15.75" customHeight="1">
      <c r="A26" s="5">
        <v>18</v>
      </c>
      <c r="B26" s="21">
        <f>IF('DAFTAR SISWA'!B25="","",'DAFTAR SISWA'!B25)</f>
        <v>1439</v>
      </c>
      <c r="C26" s="21" t="str">
        <f>IF('DAFTAR SISWA'!C25="","",'DAFTAR SISWA'!C25)</f>
        <v>IKE VITMA ARIYANTI</v>
      </c>
      <c r="D26" s="22" t="s">
        <v>9</v>
      </c>
      <c r="E26" s="242"/>
      <c r="F26" s="242"/>
      <c r="G26" s="242"/>
      <c r="H26" s="243"/>
      <c r="I26" s="244"/>
      <c r="J26" s="244"/>
      <c r="K26" s="242"/>
      <c r="L26" s="244"/>
      <c r="M26" s="242"/>
      <c r="N26" s="245"/>
      <c r="O26" s="242"/>
      <c r="P26" s="242"/>
      <c r="Q26" s="242"/>
      <c r="R26" s="242"/>
      <c r="S26" s="242"/>
      <c r="T26" s="242"/>
      <c r="U26" s="242"/>
      <c r="V26" s="242"/>
      <c r="W26" s="242"/>
      <c r="X26" s="242"/>
      <c r="Y26" s="242"/>
      <c r="Z26" s="242"/>
      <c r="AA26" s="242"/>
      <c r="AB26" s="242"/>
      <c r="AC26" s="245"/>
      <c r="AD26" s="250"/>
      <c r="AE26" s="89"/>
      <c r="AF26" s="89"/>
      <c r="AG26" s="28"/>
      <c r="AH26" s="28"/>
      <c r="AI26" s="28"/>
      <c r="AJ26" s="30"/>
      <c r="AK26" s="30"/>
      <c r="AL26" s="30"/>
      <c r="AM26" s="30"/>
      <c r="AN26" s="30"/>
      <c r="AO26" s="30"/>
      <c r="AP26" s="30"/>
      <c r="AQ26" s="32"/>
      <c r="AR26" s="24"/>
      <c r="AS26" s="32"/>
      <c r="AT26" s="34"/>
      <c r="AU26" s="28"/>
    </row>
    <row r="27" spans="1:47" ht="15.75" customHeight="1">
      <c r="A27" s="5">
        <v>19</v>
      </c>
      <c r="B27" s="21">
        <f>IF('DAFTAR SISWA'!B26="","",'DAFTAR SISWA'!B26)</f>
        <v>1441</v>
      </c>
      <c r="C27" s="21" t="str">
        <f>IF('DAFTAR SISWA'!C26="","",'DAFTAR SISWA'!C26)</f>
        <v>IROH RUMIYANA</v>
      </c>
      <c r="D27" s="22" t="s">
        <v>9</v>
      </c>
      <c r="E27" s="242"/>
      <c r="F27" s="242"/>
      <c r="G27" s="242"/>
      <c r="H27" s="243"/>
      <c r="I27" s="244"/>
      <c r="J27" s="244"/>
      <c r="K27" s="242"/>
      <c r="L27" s="244"/>
      <c r="M27" s="242"/>
      <c r="N27" s="245"/>
      <c r="O27" s="242"/>
      <c r="P27" s="242"/>
      <c r="Q27" s="242"/>
      <c r="R27" s="242"/>
      <c r="S27" s="242"/>
      <c r="T27" s="242"/>
      <c r="U27" s="242"/>
      <c r="V27" s="242"/>
      <c r="W27" s="242"/>
      <c r="X27" s="242"/>
      <c r="Y27" s="242"/>
      <c r="Z27" s="242"/>
      <c r="AA27" s="242"/>
      <c r="AB27" s="242"/>
      <c r="AC27" s="245"/>
      <c r="AD27" s="250"/>
      <c r="AE27" s="89"/>
      <c r="AF27" s="89"/>
      <c r="AG27" s="28"/>
      <c r="AH27" s="28"/>
      <c r="AI27" s="28"/>
      <c r="AJ27" s="30"/>
      <c r="AK27" s="30"/>
      <c r="AL27" s="30"/>
      <c r="AM27" s="30"/>
      <c r="AN27" s="30"/>
      <c r="AO27" s="30"/>
      <c r="AP27" s="30"/>
      <c r="AQ27" s="24"/>
      <c r="AR27" s="32"/>
      <c r="AS27" s="24"/>
      <c r="AT27" s="34"/>
      <c r="AU27" s="28"/>
    </row>
    <row r="28" spans="1:47" ht="15.75" customHeight="1">
      <c r="A28" s="5">
        <v>20</v>
      </c>
      <c r="B28" s="21">
        <f>IF('DAFTAR SISWA'!B27="","",'DAFTAR SISWA'!B27)</f>
        <v>1442</v>
      </c>
      <c r="C28" s="21" t="str">
        <f>IF('DAFTAR SISWA'!C27="","",'DAFTAR SISWA'!C27)</f>
        <v>JIHAN PRATIWI</v>
      </c>
      <c r="D28" s="22" t="s">
        <v>9</v>
      </c>
      <c r="E28" s="242"/>
      <c r="F28" s="242"/>
      <c r="G28" s="242"/>
      <c r="H28" s="243"/>
      <c r="I28" s="244"/>
      <c r="J28" s="244"/>
      <c r="K28" s="242"/>
      <c r="L28" s="244"/>
      <c r="M28" s="242"/>
      <c r="N28" s="245"/>
      <c r="O28" s="242"/>
      <c r="P28" s="242"/>
      <c r="Q28" s="242"/>
      <c r="R28" s="242"/>
      <c r="S28" s="242"/>
      <c r="T28" s="242"/>
      <c r="U28" s="242"/>
      <c r="V28" s="242"/>
      <c r="W28" s="242"/>
      <c r="X28" s="242"/>
      <c r="Y28" s="242"/>
      <c r="Z28" s="242"/>
      <c r="AA28" s="242"/>
      <c r="AB28" s="242"/>
      <c r="AC28" s="245"/>
      <c r="AD28" s="250"/>
      <c r="AE28" s="89"/>
      <c r="AF28" s="89"/>
      <c r="AG28" s="28"/>
      <c r="AH28" s="28"/>
      <c r="AI28" s="28"/>
      <c r="AJ28" s="30"/>
      <c r="AK28" s="30"/>
      <c r="AL28" s="30"/>
      <c r="AM28" s="30"/>
      <c r="AN28" s="30"/>
      <c r="AO28" s="30"/>
      <c r="AP28" s="30"/>
      <c r="AQ28" s="24"/>
      <c r="AR28" s="24"/>
      <c r="AS28" s="24"/>
      <c r="AT28" s="34"/>
      <c r="AU28" s="28"/>
    </row>
    <row r="29" spans="1:47" ht="15.75" customHeight="1">
      <c r="A29" s="5">
        <v>21</v>
      </c>
      <c r="B29" s="21">
        <f>IF('DAFTAR SISWA'!B28="","",'DAFTAR SISWA'!B28)</f>
        <v>1443</v>
      </c>
      <c r="C29" s="21" t="str">
        <f>IF('DAFTAR SISWA'!C28="","",'DAFTAR SISWA'!C28)</f>
        <v>LELY FERNISAH</v>
      </c>
      <c r="D29" s="22" t="s">
        <v>9</v>
      </c>
      <c r="E29" s="242"/>
      <c r="F29" s="242"/>
      <c r="G29" s="242"/>
      <c r="H29" s="243"/>
      <c r="I29" s="244"/>
      <c r="J29" s="244"/>
      <c r="K29" s="242"/>
      <c r="L29" s="244"/>
      <c r="M29" s="242"/>
      <c r="N29" s="245"/>
      <c r="O29" s="242"/>
      <c r="P29" s="242"/>
      <c r="Q29" s="242"/>
      <c r="R29" s="242"/>
      <c r="S29" s="242"/>
      <c r="T29" s="242"/>
      <c r="U29" s="242"/>
      <c r="V29" s="242"/>
      <c r="W29" s="242"/>
      <c r="X29" s="242"/>
      <c r="Y29" s="242"/>
      <c r="Z29" s="242"/>
      <c r="AA29" s="242"/>
      <c r="AB29" s="242"/>
      <c r="AC29" s="245"/>
      <c r="AD29" s="250"/>
      <c r="AE29" s="89"/>
      <c r="AF29" s="89"/>
      <c r="AG29" s="28"/>
      <c r="AH29" s="28"/>
      <c r="AI29" s="28"/>
      <c r="AJ29" s="30"/>
      <c r="AK29" s="30"/>
      <c r="AL29" s="30"/>
      <c r="AM29" s="30"/>
      <c r="AN29" s="30"/>
      <c r="AO29" s="30"/>
      <c r="AP29" s="30"/>
      <c r="AQ29" s="32"/>
      <c r="AR29" s="24"/>
      <c r="AS29" s="24"/>
      <c r="AT29" s="34"/>
      <c r="AU29" s="28"/>
    </row>
    <row r="30" spans="1:47" ht="15.75" customHeight="1">
      <c r="A30" s="5">
        <v>22</v>
      </c>
      <c r="B30" s="21">
        <f>IF('DAFTAR SISWA'!B29="","",'DAFTAR SISWA'!B29)</f>
        <v>1444</v>
      </c>
      <c r="C30" s="21" t="str">
        <f>IF('DAFTAR SISWA'!C29="","",'DAFTAR SISWA'!C29)</f>
        <v>LINATUL FITRIANA</v>
      </c>
      <c r="D30" s="110" t="s">
        <v>9</v>
      </c>
      <c r="E30" s="242"/>
      <c r="F30" s="242"/>
      <c r="G30" s="242"/>
      <c r="H30" s="243"/>
      <c r="I30" s="244"/>
      <c r="J30" s="244"/>
      <c r="K30" s="242"/>
      <c r="L30" s="244"/>
      <c r="M30" s="242"/>
      <c r="N30" s="245"/>
      <c r="O30" s="242"/>
      <c r="P30" s="242"/>
      <c r="Q30" s="242"/>
      <c r="R30" s="242"/>
      <c r="S30" s="242"/>
      <c r="T30" s="242"/>
      <c r="U30" s="242"/>
      <c r="V30" s="242"/>
      <c r="W30" s="242"/>
      <c r="X30" s="242"/>
      <c r="Y30" s="242"/>
      <c r="Z30" s="242"/>
      <c r="AA30" s="242"/>
      <c r="AB30" s="242"/>
      <c r="AC30" s="245"/>
      <c r="AD30" s="250"/>
      <c r="AE30" s="89"/>
      <c r="AF30" s="89"/>
      <c r="AG30" s="111"/>
      <c r="AH30" s="111"/>
      <c r="AI30" s="111"/>
      <c r="AJ30" s="112"/>
      <c r="AK30" s="112"/>
      <c r="AL30" s="113"/>
      <c r="AM30" s="113"/>
      <c r="AN30" s="30"/>
      <c r="AO30" s="30"/>
      <c r="AP30" s="30"/>
      <c r="AQ30" s="24"/>
      <c r="AR30" s="24"/>
      <c r="AS30" s="24"/>
      <c r="AT30" s="34"/>
      <c r="AU30" s="111"/>
    </row>
    <row r="31" spans="1:47" ht="15.75" customHeight="1">
      <c r="A31" s="5">
        <v>23</v>
      </c>
      <c r="B31" s="21">
        <f>IF('DAFTAR SISWA'!B30="","",'DAFTAR SISWA'!B30)</f>
        <v>1445</v>
      </c>
      <c r="C31" s="21" t="str">
        <f>IF('DAFTAR SISWA'!C30="","",'DAFTAR SISWA'!C30)</f>
        <v>LUSIANA DWI SAFITRI</v>
      </c>
      <c r="D31" s="22" t="s">
        <v>9</v>
      </c>
      <c r="E31" s="242"/>
      <c r="F31" s="242"/>
      <c r="G31" s="242"/>
      <c r="H31" s="243"/>
      <c r="I31" s="244"/>
      <c r="J31" s="244"/>
      <c r="K31" s="242"/>
      <c r="L31" s="244"/>
      <c r="M31" s="242"/>
      <c r="N31" s="245"/>
      <c r="O31" s="242"/>
      <c r="P31" s="242"/>
      <c r="Q31" s="242"/>
      <c r="R31" s="242"/>
      <c r="S31" s="242"/>
      <c r="T31" s="242"/>
      <c r="U31" s="242"/>
      <c r="V31" s="242"/>
      <c r="W31" s="242"/>
      <c r="X31" s="242"/>
      <c r="Y31" s="242"/>
      <c r="Z31" s="242"/>
      <c r="AA31" s="242"/>
      <c r="AB31" s="242"/>
      <c r="AC31" s="245"/>
      <c r="AD31" s="250"/>
      <c r="AE31" s="89"/>
      <c r="AF31" s="89"/>
      <c r="AG31" s="28"/>
      <c r="AH31" s="28"/>
      <c r="AI31" s="28"/>
      <c r="AJ31" s="30"/>
      <c r="AK31" s="30"/>
      <c r="AL31" s="30"/>
      <c r="AM31" s="30"/>
      <c r="AN31" s="30"/>
      <c r="AO31" s="30"/>
      <c r="AP31" s="30"/>
      <c r="AQ31" s="24"/>
      <c r="AR31" s="32"/>
      <c r="AS31" s="24"/>
      <c r="AT31" s="34"/>
      <c r="AU31" s="28"/>
    </row>
    <row r="32" spans="1:47" ht="15.75" customHeight="1">
      <c r="A32" s="5">
        <v>24</v>
      </c>
      <c r="B32" s="21">
        <f>IF('DAFTAR SISWA'!B31="","",'DAFTAR SISWA'!B31)</f>
        <v>1446</v>
      </c>
      <c r="C32" s="21" t="str">
        <f>IF('DAFTAR SISWA'!C31="","",'DAFTAR SISWA'!C31)</f>
        <v>LUTFI MAULANA</v>
      </c>
      <c r="D32" s="22" t="s">
        <v>23</v>
      </c>
      <c r="E32" s="242"/>
      <c r="F32" s="242"/>
      <c r="G32" s="242"/>
      <c r="H32" s="243"/>
      <c r="I32" s="244"/>
      <c r="J32" s="244"/>
      <c r="K32" s="242"/>
      <c r="L32" s="244"/>
      <c r="M32" s="242"/>
      <c r="N32" s="245"/>
      <c r="O32" s="242"/>
      <c r="P32" s="242"/>
      <c r="Q32" s="242"/>
      <c r="R32" s="242"/>
      <c r="S32" s="242"/>
      <c r="T32" s="242"/>
      <c r="U32" s="242"/>
      <c r="V32" s="242"/>
      <c r="W32" s="242"/>
      <c r="X32" s="242"/>
      <c r="Y32" s="242"/>
      <c r="Z32" s="242"/>
      <c r="AA32" s="242"/>
      <c r="AB32" s="242"/>
      <c r="AC32" s="245"/>
      <c r="AD32" s="250"/>
      <c r="AE32" s="89"/>
      <c r="AF32" s="89"/>
      <c r="AG32" s="28"/>
      <c r="AH32" s="28"/>
      <c r="AI32" s="28"/>
      <c r="AJ32" s="30"/>
      <c r="AK32" s="30"/>
      <c r="AL32" s="30"/>
      <c r="AM32" s="30"/>
      <c r="AN32" s="30"/>
      <c r="AO32" s="30"/>
      <c r="AP32" s="30"/>
      <c r="AQ32" s="32"/>
      <c r="AR32" s="24"/>
      <c r="AS32" s="24"/>
      <c r="AT32" s="34"/>
      <c r="AU32" s="28"/>
    </row>
    <row r="33" spans="1:47" ht="15.75" customHeight="1">
      <c r="A33" s="5">
        <v>25</v>
      </c>
      <c r="B33" s="21">
        <f>IF('DAFTAR SISWA'!B32="","",'DAFTAR SISWA'!B32)</f>
        <v>1447</v>
      </c>
      <c r="C33" s="21" t="str">
        <f>IF('DAFTAR SISWA'!C32="","",'DAFTAR SISWA'!C32)</f>
        <v>MAILIA SENITA FIRJINIA</v>
      </c>
      <c r="D33" s="22" t="s">
        <v>9</v>
      </c>
      <c r="E33" s="242"/>
      <c r="F33" s="242"/>
      <c r="G33" s="242"/>
      <c r="H33" s="243"/>
      <c r="I33" s="244"/>
      <c r="J33" s="244"/>
      <c r="K33" s="242"/>
      <c r="L33" s="244"/>
      <c r="M33" s="242"/>
      <c r="N33" s="245"/>
      <c r="O33" s="242"/>
      <c r="P33" s="242"/>
      <c r="Q33" s="242"/>
      <c r="R33" s="242"/>
      <c r="S33" s="242"/>
      <c r="T33" s="242"/>
      <c r="U33" s="242"/>
      <c r="V33" s="242"/>
      <c r="W33" s="242"/>
      <c r="X33" s="242"/>
      <c r="Y33" s="242"/>
      <c r="Z33" s="242"/>
      <c r="AA33" s="242"/>
      <c r="AB33" s="242"/>
      <c r="AC33" s="245"/>
      <c r="AD33" s="250"/>
      <c r="AE33" s="89"/>
      <c r="AF33" s="89"/>
      <c r="AG33" s="28"/>
      <c r="AH33" s="28"/>
      <c r="AI33" s="28"/>
      <c r="AJ33" s="30"/>
      <c r="AK33" s="30"/>
      <c r="AL33" s="30"/>
      <c r="AM33" s="30"/>
      <c r="AN33" s="30"/>
      <c r="AO33" s="30"/>
      <c r="AP33" s="30"/>
      <c r="AQ33" s="24"/>
      <c r="AR33" s="24"/>
      <c r="AS33" s="24"/>
      <c r="AT33" s="34"/>
      <c r="AU33" s="28"/>
    </row>
    <row r="34" spans="1:47" ht="15.75" customHeight="1">
      <c r="A34" s="5">
        <v>26</v>
      </c>
      <c r="B34" s="21">
        <f>IF('DAFTAR SISWA'!B33="","",'DAFTAR SISWA'!B33)</f>
        <v>1448</v>
      </c>
      <c r="C34" s="21" t="str">
        <f>IF('DAFTAR SISWA'!C33="","",'DAFTAR SISWA'!C33)</f>
        <v>MARIA KRISTIN RAHAYU</v>
      </c>
      <c r="D34" s="22" t="s">
        <v>9</v>
      </c>
      <c r="E34" s="242"/>
      <c r="F34" s="242"/>
      <c r="G34" s="242"/>
      <c r="H34" s="243"/>
      <c r="I34" s="244"/>
      <c r="J34" s="244"/>
      <c r="K34" s="242"/>
      <c r="L34" s="244"/>
      <c r="M34" s="242"/>
      <c r="N34" s="245"/>
      <c r="O34" s="242"/>
      <c r="P34" s="242"/>
      <c r="Q34" s="242"/>
      <c r="R34" s="242"/>
      <c r="S34" s="242"/>
      <c r="T34" s="242"/>
      <c r="U34" s="242"/>
      <c r="V34" s="242"/>
      <c r="W34" s="242"/>
      <c r="X34" s="242"/>
      <c r="Y34" s="242"/>
      <c r="Z34" s="242"/>
      <c r="AA34" s="242"/>
      <c r="AB34" s="242"/>
      <c r="AC34" s="245"/>
      <c r="AD34" s="250"/>
      <c r="AE34" s="89"/>
      <c r="AF34" s="89"/>
      <c r="AG34" s="28"/>
      <c r="AH34" s="28"/>
      <c r="AI34" s="28"/>
      <c r="AJ34" s="30"/>
      <c r="AK34" s="30"/>
      <c r="AL34" s="30"/>
      <c r="AM34" s="30"/>
      <c r="AN34" s="30"/>
      <c r="AO34" s="30"/>
      <c r="AP34" s="30"/>
      <c r="AQ34" s="32"/>
      <c r="AR34" s="32"/>
      <c r="AS34" s="32"/>
      <c r="AT34" s="34"/>
      <c r="AU34" s="28"/>
    </row>
    <row r="35" spans="1:47" ht="15.75" customHeight="1">
      <c r="A35" s="5">
        <v>27</v>
      </c>
      <c r="B35" s="21">
        <f>IF('DAFTAR SISWA'!B34="","",'DAFTAR SISWA'!B34)</f>
        <v>1449</v>
      </c>
      <c r="C35" s="21" t="str">
        <f>IF('DAFTAR SISWA'!C34="","",'DAFTAR SISWA'!C34)</f>
        <v>MUHAMMAD JIBALSYAH</v>
      </c>
      <c r="D35" s="22" t="s">
        <v>9</v>
      </c>
      <c r="E35" s="242"/>
      <c r="F35" s="242"/>
      <c r="G35" s="242"/>
      <c r="H35" s="243"/>
      <c r="I35" s="244"/>
      <c r="J35" s="244"/>
      <c r="K35" s="242"/>
      <c r="L35" s="244"/>
      <c r="M35" s="242"/>
      <c r="N35" s="245"/>
      <c r="O35" s="242"/>
      <c r="P35" s="242"/>
      <c r="Q35" s="242"/>
      <c r="R35" s="242"/>
      <c r="S35" s="242"/>
      <c r="T35" s="242"/>
      <c r="U35" s="242"/>
      <c r="V35" s="242"/>
      <c r="W35" s="242"/>
      <c r="X35" s="242"/>
      <c r="Y35" s="242"/>
      <c r="Z35" s="242"/>
      <c r="AA35" s="242"/>
      <c r="AB35" s="242"/>
      <c r="AC35" s="245"/>
      <c r="AD35" s="250"/>
      <c r="AE35" s="89"/>
      <c r="AF35" s="89"/>
      <c r="AG35" s="28"/>
      <c r="AH35" s="28"/>
      <c r="AI35" s="28"/>
      <c r="AJ35" s="87"/>
      <c r="AK35" s="87"/>
      <c r="AL35" s="30"/>
      <c r="AM35" s="30"/>
      <c r="AN35" s="30"/>
      <c r="AO35" s="30"/>
      <c r="AP35" s="30"/>
      <c r="AQ35" s="24"/>
      <c r="AR35" s="32"/>
      <c r="AS35" s="32"/>
      <c r="AT35" s="34"/>
      <c r="AU35" s="28"/>
    </row>
    <row r="36" spans="1:47" ht="15.75" customHeight="1">
      <c r="A36" s="5">
        <v>28</v>
      </c>
      <c r="B36" s="21">
        <f>IF('DAFTAR SISWA'!B35="","",'DAFTAR SISWA'!B35)</f>
        <v>1450</v>
      </c>
      <c r="C36" s="21" t="str">
        <f>IF('DAFTAR SISWA'!C35="","",'DAFTAR SISWA'!C35)</f>
        <v>MUTIARA ANFANI</v>
      </c>
      <c r="D36" s="22" t="s">
        <v>9</v>
      </c>
      <c r="E36" s="242"/>
      <c r="F36" s="242"/>
      <c r="G36" s="242"/>
      <c r="H36" s="243"/>
      <c r="I36" s="244"/>
      <c r="J36" s="244"/>
      <c r="K36" s="242"/>
      <c r="L36" s="244"/>
      <c r="M36" s="242"/>
      <c r="N36" s="245"/>
      <c r="O36" s="242"/>
      <c r="P36" s="242"/>
      <c r="Q36" s="242"/>
      <c r="R36" s="242"/>
      <c r="S36" s="242"/>
      <c r="T36" s="242"/>
      <c r="U36" s="242"/>
      <c r="V36" s="242"/>
      <c r="W36" s="242"/>
      <c r="X36" s="242"/>
      <c r="Y36" s="242"/>
      <c r="Z36" s="242"/>
      <c r="AA36" s="242"/>
      <c r="AB36" s="242"/>
      <c r="AC36" s="245"/>
      <c r="AD36" s="250"/>
      <c r="AE36" s="89"/>
      <c r="AF36" s="89"/>
      <c r="AG36" s="28"/>
      <c r="AH36" s="28"/>
      <c r="AI36" s="28"/>
      <c r="AJ36" s="30"/>
      <c r="AK36" s="30"/>
      <c r="AL36" s="30"/>
      <c r="AM36" s="30"/>
      <c r="AN36" s="30"/>
      <c r="AO36" s="30"/>
      <c r="AP36" s="30"/>
      <c r="AQ36" s="24"/>
      <c r="AR36" s="24"/>
      <c r="AS36" s="24"/>
      <c r="AT36" s="34"/>
      <c r="AU36" s="28"/>
    </row>
    <row r="37" spans="1:47" ht="15.75" customHeight="1">
      <c r="A37" s="5">
        <v>29</v>
      </c>
      <c r="B37" s="21">
        <f>IF('DAFTAR SISWA'!B36="","",'DAFTAR SISWA'!B36)</f>
        <v>1451</v>
      </c>
      <c r="C37" s="21" t="str">
        <f>IF('DAFTAR SISWA'!C36="","",'DAFTAR SISWA'!C36)</f>
        <v>NELA RAHMAWATI</v>
      </c>
      <c r="D37" s="22" t="s">
        <v>9</v>
      </c>
      <c r="E37" s="242"/>
      <c r="F37" s="242"/>
      <c r="G37" s="242"/>
      <c r="H37" s="243"/>
      <c r="I37" s="244"/>
      <c r="J37" s="244"/>
      <c r="K37" s="242"/>
      <c r="L37" s="244"/>
      <c r="M37" s="242"/>
      <c r="N37" s="245"/>
      <c r="O37" s="242"/>
      <c r="P37" s="242"/>
      <c r="Q37" s="242"/>
      <c r="R37" s="242"/>
      <c r="S37" s="242"/>
      <c r="T37" s="242"/>
      <c r="U37" s="242"/>
      <c r="V37" s="242"/>
      <c r="W37" s="242"/>
      <c r="X37" s="242"/>
      <c r="Y37" s="242"/>
      <c r="Z37" s="242"/>
      <c r="AA37" s="242"/>
      <c r="AB37" s="242"/>
      <c r="AC37" s="245"/>
      <c r="AD37" s="250"/>
      <c r="AE37" s="89"/>
      <c r="AF37" s="89"/>
      <c r="AG37" s="28"/>
      <c r="AH37" s="28"/>
      <c r="AI37" s="28"/>
      <c r="AJ37" s="30"/>
      <c r="AK37" s="30"/>
      <c r="AL37" s="30"/>
      <c r="AM37" s="30"/>
      <c r="AN37" s="30"/>
      <c r="AO37" s="30"/>
      <c r="AP37" s="30"/>
      <c r="AQ37" s="32"/>
      <c r="AR37" s="32"/>
      <c r="AS37" s="24"/>
      <c r="AT37" s="34"/>
      <c r="AU37" s="28"/>
    </row>
    <row r="38" spans="1:47" ht="15.75" customHeight="1">
      <c r="A38" s="5">
        <v>30</v>
      </c>
      <c r="B38" s="21">
        <f>IF('DAFTAR SISWA'!B37="","",'DAFTAR SISWA'!B37)</f>
        <v>1452</v>
      </c>
      <c r="C38" s="21" t="str">
        <f>IF('DAFTAR SISWA'!C37="","",'DAFTAR SISWA'!C37)</f>
        <v>NENENG KHOIRUN NISA</v>
      </c>
      <c r="D38" s="22" t="s">
        <v>9</v>
      </c>
      <c r="E38" s="242"/>
      <c r="F38" s="242"/>
      <c r="G38" s="242"/>
      <c r="H38" s="243"/>
      <c r="I38" s="244"/>
      <c r="J38" s="244"/>
      <c r="K38" s="242"/>
      <c r="L38" s="244"/>
      <c r="M38" s="242"/>
      <c r="N38" s="245"/>
      <c r="O38" s="242"/>
      <c r="P38" s="242"/>
      <c r="Q38" s="242"/>
      <c r="R38" s="242"/>
      <c r="S38" s="242"/>
      <c r="T38" s="242"/>
      <c r="U38" s="242"/>
      <c r="V38" s="242"/>
      <c r="W38" s="242"/>
      <c r="X38" s="242"/>
      <c r="Y38" s="242"/>
      <c r="Z38" s="242"/>
      <c r="AA38" s="242"/>
      <c r="AB38" s="242"/>
      <c r="AC38" s="245"/>
      <c r="AD38" s="250"/>
      <c r="AE38" s="89"/>
      <c r="AF38" s="89"/>
      <c r="AG38" s="28"/>
      <c r="AH38" s="28"/>
      <c r="AI38" s="28"/>
      <c r="AJ38" s="30"/>
      <c r="AK38" s="30"/>
      <c r="AL38" s="30"/>
      <c r="AM38" s="30"/>
      <c r="AN38" s="30"/>
      <c r="AO38" s="30"/>
      <c r="AP38" s="30"/>
      <c r="AQ38" s="32"/>
      <c r="AR38" s="24"/>
      <c r="AS38" s="24"/>
      <c r="AT38" s="34"/>
      <c r="AU38" s="28"/>
    </row>
    <row r="39" spans="1:47" ht="15.75" customHeight="1">
      <c r="A39" s="5">
        <v>31</v>
      </c>
      <c r="B39" s="21">
        <f>IF('DAFTAR SISWA'!B38="","",'DAFTAR SISWA'!B38)</f>
        <v>1453</v>
      </c>
      <c r="C39" s="21" t="str">
        <f>IF('DAFTAR SISWA'!C38="","",'DAFTAR SISWA'!C38)</f>
        <v>OKTIANA NURKHASANAH</v>
      </c>
      <c r="D39" s="22" t="s">
        <v>9</v>
      </c>
      <c r="E39" s="242"/>
      <c r="F39" s="242"/>
      <c r="G39" s="242"/>
      <c r="H39" s="243"/>
      <c r="I39" s="244"/>
      <c r="J39" s="244"/>
      <c r="K39" s="242"/>
      <c r="L39" s="244"/>
      <c r="M39" s="242"/>
      <c r="N39" s="245"/>
      <c r="O39" s="242"/>
      <c r="P39" s="242"/>
      <c r="Q39" s="242"/>
      <c r="R39" s="242"/>
      <c r="S39" s="242"/>
      <c r="T39" s="242"/>
      <c r="U39" s="242"/>
      <c r="V39" s="242"/>
      <c r="W39" s="242"/>
      <c r="X39" s="242"/>
      <c r="Y39" s="242"/>
      <c r="Z39" s="242"/>
      <c r="AA39" s="242"/>
      <c r="AB39" s="242"/>
      <c r="AC39" s="245"/>
      <c r="AD39" s="250"/>
      <c r="AE39" s="89"/>
      <c r="AF39" s="89"/>
      <c r="AG39" s="28"/>
      <c r="AH39" s="28"/>
      <c r="AI39" s="28"/>
      <c r="AJ39" s="30"/>
      <c r="AK39" s="30"/>
      <c r="AL39" s="30"/>
      <c r="AM39" s="30"/>
      <c r="AN39" s="30"/>
      <c r="AO39" s="30"/>
      <c r="AP39" s="30"/>
      <c r="AQ39" s="24"/>
      <c r="AR39" s="32"/>
      <c r="AS39" s="24"/>
      <c r="AT39" s="34"/>
      <c r="AU39" s="28"/>
    </row>
    <row r="40" spans="1:47" ht="15.75" customHeight="1">
      <c r="A40" s="5">
        <v>32</v>
      </c>
      <c r="B40" s="21">
        <f>IF('DAFTAR SISWA'!B39="","",'DAFTAR SISWA'!B39)</f>
        <v>1454</v>
      </c>
      <c r="C40" s="21" t="str">
        <f>IF('DAFTAR SISWA'!C39="","",'DAFTAR SISWA'!C39)</f>
        <v>PANJI FERDINANTA</v>
      </c>
      <c r="D40" s="22" t="s">
        <v>9</v>
      </c>
      <c r="E40" s="242"/>
      <c r="F40" s="242"/>
      <c r="G40" s="242"/>
      <c r="H40" s="243"/>
      <c r="I40" s="244"/>
      <c r="J40" s="244"/>
      <c r="K40" s="242"/>
      <c r="L40" s="244"/>
      <c r="M40" s="242"/>
      <c r="N40" s="245"/>
      <c r="O40" s="242"/>
      <c r="P40" s="242"/>
      <c r="Q40" s="242"/>
      <c r="R40" s="242"/>
      <c r="S40" s="242"/>
      <c r="T40" s="242"/>
      <c r="U40" s="242"/>
      <c r="V40" s="242"/>
      <c r="W40" s="242"/>
      <c r="X40" s="242"/>
      <c r="Y40" s="242"/>
      <c r="Z40" s="242"/>
      <c r="AA40" s="242"/>
      <c r="AB40" s="242"/>
      <c r="AC40" s="245"/>
      <c r="AD40" s="250"/>
      <c r="AE40" s="89"/>
      <c r="AF40" s="89"/>
      <c r="AG40" s="28"/>
      <c r="AH40" s="28"/>
      <c r="AI40" s="28"/>
      <c r="AJ40" s="30"/>
      <c r="AK40" s="30"/>
      <c r="AL40" s="30"/>
      <c r="AM40" s="30"/>
      <c r="AN40" s="30"/>
      <c r="AO40" s="30"/>
      <c r="AP40" s="30"/>
      <c r="AQ40" s="24"/>
      <c r="AR40" s="24"/>
      <c r="AS40" s="24"/>
      <c r="AT40" s="34"/>
      <c r="AU40" s="28"/>
    </row>
    <row r="41" spans="1:47" ht="15.75" customHeight="1">
      <c r="A41" s="5">
        <v>33</v>
      </c>
      <c r="B41" s="21">
        <f>IF('DAFTAR SISWA'!B40="","",'DAFTAR SISWA'!B40)</f>
        <v>1455</v>
      </c>
      <c r="C41" s="21" t="str">
        <f>IF('DAFTAR SISWA'!C40="","",'DAFTAR SISWA'!C40)</f>
        <v>PUTRI DEWI SETYANINGSIH</v>
      </c>
      <c r="D41" s="22" t="s">
        <v>9</v>
      </c>
      <c r="E41" s="242"/>
      <c r="F41" s="242"/>
      <c r="G41" s="242"/>
      <c r="H41" s="243"/>
      <c r="I41" s="244"/>
      <c r="J41" s="244"/>
      <c r="K41" s="242"/>
      <c r="L41" s="244"/>
      <c r="M41" s="242"/>
      <c r="N41" s="245"/>
      <c r="O41" s="242"/>
      <c r="P41" s="242"/>
      <c r="Q41" s="242"/>
      <c r="R41" s="242"/>
      <c r="S41" s="242"/>
      <c r="T41" s="242"/>
      <c r="U41" s="242"/>
      <c r="V41" s="242"/>
      <c r="W41" s="242"/>
      <c r="X41" s="242"/>
      <c r="Y41" s="242"/>
      <c r="Z41" s="242"/>
      <c r="AA41" s="242"/>
      <c r="AB41" s="242"/>
      <c r="AC41" s="245"/>
      <c r="AD41" s="250"/>
      <c r="AE41" s="89"/>
      <c r="AF41" s="89"/>
      <c r="AG41" s="28"/>
      <c r="AH41" s="28"/>
      <c r="AI41" s="28"/>
      <c r="AJ41" s="30"/>
      <c r="AK41" s="30"/>
      <c r="AL41" s="30"/>
      <c r="AM41" s="30"/>
      <c r="AN41" s="30"/>
      <c r="AO41" s="30"/>
      <c r="AP41" s="30"/>
      <c r="AQ41" s="24"/>
      <c r="AR41" s="32"/>
      <c r="AS41" s="24"/>
      <c r="AT41" s="34"/>
      <c r="AU41" s="28"/>
    </row>
    <row r="42" spans="1:47" ht="15.75" customHeight="1">
      <c r="A42" s="5">
        <v>34</v>
      </c>
      <c r="B42" s="21">
        <f>IF('DAFTAR SISWA'!B41="","",'DAFTAR SISWA'!B41)</f>
        <v>1456</v>
      </c>
      <c r="C42" s="21" t="str">
        <f>IF('DAFTAR SISWA'!C41="","",'DAFTAR SISWA'!C41)</f>
        <v>PUTRI LAILIYAH ANDRIYANI</v>
      </c>
      <c r="D42" s="22" t="s">
        <v>9</v>
      </c>
      <c r="E42" s="242"/>
      <c r="F42" s="242"/>
      <c r="G42" s="242"/>
      <c r="H42" s="243"/>
      <c r="I42" s="244"/>
      <c r="J42" s="244"/>
      <c r="K42" s="242"/>
      <c r="L42" s="244"/>
      <c r="M42" s="242"/>
      <c r="N42" s="245"/>
      <c r="O42" s="242"/>
      <c r="P42" s="242"/>
      <c r="Q42" s="242"/>
      <c r="R42" s="242"/>
      <c r="S42" s="242"/>
      <c r="T42" s="242"/>
      <c r="U42" s="242"/>
      <c r="V42" s="242"/>
      <c r="W42" s="242"/>
      <c r="X42" s="242"/>
      <c r="Y42" s="242"/>
      <c r="Z42" s="242"/>
      <c r="AA42" s="242"/>
      <c r="AB42" s="242"/>
      <c r="AC42" s="245"/>
      <c r="AD42" s="250"/>
      <c r="AE42" s="89"/>
      <c r="AF42" s="89"/>
      <c r="AG42" s="28"/>
      <c r="AH42" s="28"/>
      <c r="AI42" s="28"/>
      <c r="AJ42" s="30"/>
      <c r="AK42" s="30"/>
      <c r="AL42" s="30"/>
      <c r="AM42" s="30"/>
      <c r="AN42" s="30"/>
      <c r="AO42" s="30"/>
      <c r="AP42" s="30"/>
      <c r="AQ42" s="24"/>
      <c r="AR42" s="24"/>
      <c r="AS42" s="24"/>
      <c r="AT42" s="34"/>
      <c r="AU42" s="28"/>
    </row>
    <row r="43" spans="1:47" ht="15.75" customHeight="1">
      <c r="A43" s="5">
        <v>35</v>
      </c>
      <c r="B43" s="21">
        <f>IF('DAFTAR SISWA'!B42="","",'DAFTAR SISWA'!B42)</f>
        <v>1457</v>
      </c>
      <c r="C43" s="21" t="str">
        <f>IF('DAFTAR SISWA'!C42="","",'DAFTAR SISWA'!C42)</f>
        <v>RAVENNA AMALIA</v>
      </c>
      <c r="D43" s="22" t="s">
        <v>9</v>
      </c>
      <c r="E43" s="242"/>
      <c r="F43" s="242"/>
      <c r="G43" s="242"/>
      <c r="H43" s="243"/>
      <c r="I43" s="244"/>
      <c r="J43" s="244"/>
      <c r="K43" s="242"/>
      <c r="L43" s="244"/>
      <c r="M43" s="242"/>
      <c r="N43" s="247"/>
      <c r="O43" s="242"/>
      <c r="P43" s="242"/>
      <c r="Q43" s="242"/>
      <c r="R43" s="242"/>
      <c r="S43" s="242"/>
      <c r="T43" s="242"/>
      <c r="U43" s="242"/>
      <c r="V43" s="242"/>
      <c r="W43" s="242"/>
      <c r="X43" s="242"/>
      <c r="Y43" s="242"/>
      <c r="Z43" s="242"/>
      <c r="AA43" s="242"/>
      <c r="AB43" s="242"/>
      <c r="AC43" s="247"/>
      <c r="AD43" s="250"/>
      <c r="AE43" s="89"/>
      <c r="AF43" s="89"/>
      <c r="AG43" s="28"/>
      <c r="AH43" s="28"/>
      <c r="AI43" s="28"/>
      <c r="AJ43" s="30"/>
      <c r="AK43" s="30"/>
      <c r="AL43" s="30"/>
      <c r="AM43" s="30"/>
      <c r="AN43" s="30"/>
      <c r="AO43" s="30"/>
      <c r="AP43" s="30"/>
      <c r="AQ43" s="24"/>
      <c r="AR43" s="24"/>
      <c r="AS43" s="24"/>
      <c r="AT43" s="34"/>
      <c r="AU43" s="28"/>
    </row>
    <row r="44" spans="1:47" ht="15.75" customHeight="1">
      <c r="A44" s="5">
        <v>36</v>
      </c>
      <c r="B44" s="21">
        <f>IF('DAFTAR SISWA'!B43="","",'DAFTAR SISWA'!B43)</f>
        <v>1458</v>
      </c>
      <c r="C44" s="21" t="str">
        <f>IF('DAFTAR SISWA'!C43="","",'DAFTAR SISWA'!C43)</f>
        <v>VIKA MELIANA</v>
      </c>
      <c r="D44" s="22" t="s">
        <v>9</v>
      </c>
      <c r="E44" s="242"/>
      <c r="F44" s="242"/>
      <c r="G44" s="242"/>
      <c r="H44" s="243"/>
      <c r="I44" s="244"/>
      <c r="J44" s="244"/>
      <c r="K44" s="242"/>
      <c r="L44" s="244"/>
      <c r="M44" s="242"/>
      <c r="N44" s="245"/>
      <c r="O44" s="242"/>
      <c r="P44" s="242"/>
      <c r="Q44" s="242"/>
      <c r="R44" s="242"/>
      <c r="S44" s="242"/>
      <c r="T44" s="242"/>
      <c r="U44" s="242"/>
      <c r="V44" s="242"/>
      <c r="W44" s="242"/>
      <c r="X44" s="242"/>
      <c r="Y44" s="242"/>
      <c r="Z44" s="242"/>
      <c r="AA44" s="242"/>
      <c r="AB44" s="242"/>
      <c r="AC44" s="245"/>
      <c r="AD44" s="250"/>
      <c r="AE44" s="89"/>
      <c r="AF44" s="89"/>
      <c r="AG44" s="28"/>
      <c r="AH44" s="28"/>
      <c r="AI44" s="28"/>
      <c r="AJ44" s="30"/>
      <c r="AK44" s="30"/>
      <c r="AL44" s="30"/>
      <c r="AM44" s="30"/>
      <c r="AN44" s="30"/>
      <c r="AO44" s="30"/>
      <c r="AP44" s="30"/>
      <c r="AQ44" s="24"/>
      <c r="AR44" s="24"/>
      <c r="AS44" s="24"/>
      <c r="AT44" s="34"/>
      <c r="AU44" s="28"/>
    </row>
    <row r="45" spans="1:47" ht="15.75" customHeight="1">
      <c r="A45" s="5">
        <v>37</v>
      </c>
      <c r="B45" s="21" t="str">
        <f>IF('DAFTAR SISWA'!B45="","",'DAFTAR SISWA'!B45)</f>
        <v>1144</v>
      </c>
      <c r="C45" s="71" t="s">
        <v>111</v>
      </c>
      <c r="D45" s="22" t="s">
        <v>9</v>
      </c>
      <c r="E45" s="248"/>
      <c r="F45" s="242"/>
      <c r="G45" s="248"/>
      <c r="H45" s="243"/>
      <c r="I45" s="244"/>
      <c r="J45" s="244"/>
      <c r="K45" s="248"/>
      <c r="L45" s="244"/>
      <c r="M45" s="248"/>
      <c r="N45" s="245"/>
      <c r="O45" s="248"/>
      <c r="P45" s="248"/>
      <c r="Q45" s="248"/>
      <c r="R45" s="248"/>
      <c r="S45" s="242"/>
      <c r="T45" s="242"/>
      <c r="U45" s="249"/>
      <c r="V45" s="242"/>
      <c r="W45" s="242"/>
      <c r="X45" s="242"/>
      <c r="Y45" s="242"/>
      <c r="Z45" s="242"/>
      <c r="AA45" s="242"/>
      <c r="AB45" s="242"/>
      <c r="AC45" s="245"/>
      <c r="AD45" s="250"/>
      <c r="AE45" s="89"/>
      <c r="AF45" s="89"/>
      <c r="AG45" s="28"/>
      <c r="AH45" s="28"/>
      <c r="AI45" s="28"/>
      <c r="AJ45" s="30"/>
      <c r="AK45" s="30"/>
      <c r="AL45" s="30"/>
      <c r="AM45" s="30"/>
      <c r="AN45" s="30"/>
      <c r="AO45" s="30"/>
      <c r="AP45" s="30"/>
      <c r="AQ45" s="32"/>
      <c r="AR45" s="32"/>
      <c r="AS45" s="24"/>
      <c r="AT45" s="34"/>
      <c r="AU45" s="28"/>
    </row>
    <row r="46" spans="1:47" ht="15.75" customHeight="1">
      <c r="A46" s="5">
        <v>38</v>
      </c>
      <c r="B46" s="21"/>
      <c r="C46" s="114"/>
      <c r="D46" s="79" t="s">
        <v>9</v>
      </c>
      <c r="E46" s="115"/>
      <c r="F46" s="115"/>
      <c r="G46" s="116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6"/>
      <c r="X46" s="115"/>
      <c r="Y46" s="115"/>
      <c r="Z46" s="115"/>
      <c r="AA46" s="115"/>
      <c r="AB46" s="115"/>
      <c r="AC46" s="115"/>
      <c r="AD46" s="28"/>
      <c r="AE46" s="28"/>
      <c r="AF46" s="28"/>
      <c r="AG46" s="28"/>
      <c r="AH46" s="28"/>
      <c r="AI46" s="28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28"/>
    </row>
    <row r="47" spans="1:47" ht="15.75" customHeight="1">
      <c r="A47" s="5">
        <v>39</v>
      </c>
      <c r="B47" s="21" t="str">
        <f>IF('DAFTAR SISWA'!B47="","",'DAFTAR SISWA'!B47)</f>
        <v/>
      </c>
      <c r="C47" s="114"/>
      <c r="D47" s="79" t="s">
        <v>9</v>
      </c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8"/>
      <c r="AE47" s="28"/>
      <c r="AF47" s="28"/>
      <c r="AG47" s="28"/>
      <c r="AH47" s="28"/>
      <c r="AI47" s="28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28"/>
    </row>
    <row r="48" spans="1:47" ht="15.75" customHeight="1">
      <c r="A48" s="5">
        <v>40</v>
      </c>
      <c r="B48" s="21" t="str">
        <f>IF('DAFTAR SISWA'!B48="","",'DAFTAR SISWA'!B48)</f>
        <v/>
      </c>
      <c r="C48" s="21" t="str">
        <f>IF('DAFTAR SISWA'!C48="","",'DAFTAR SISWA'!C48)</f>
        <v/>
      </c>
      <c r="D48" s="79" t="s">
        <v>9</v>
      </c>
      <c r="E48" s="28"/>
      <c r="F48" s="28"/>
      <c r="G48" s="28"/>
      <c r="H48" s="28"/>
      <c r="I48" s="28"/>
      <c r="J48" s="28"/>
      <c r="K48" s="11"/>
      <c r="L48" s="28"/>
      <c r="M48" s="11"/>
      <c r="N48" s="11"/>
      <c r="O48" s="11"/>
      <c r="P48" s="11"/>
      <c r="Q48" s="11"/>
      <c r="R48" s="28"/>
      <c r="S48" s="28"/>
      <c r="T48" s="11"/>
      <c r="U48" s="28"/>
      <c r="V48" s="11"/>
      <c r="W48" s="11"/>
      <c r="X48" s="11"/>
      <c r="Y48" s="11"/>
      <c r="Z48" s="11"/>
      <c r="AA48" s="11"/>
      <c r="AB48" s="11"/>
      <c r="AC48" s="28"/>
      <c r="AD48" s="28"/>
      <c r="AE48" s="28"/>
      <c r="AF48" s="28"/>
      <c r="AG48" s="28"/>
      <c r="AH48" s="28"/>
      <c r="AI48" s="28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28"/>
    </row>
    <row r="49" spans="1:47" ht="15.75" customHeight="1">
      <c r="A49" s="5">
        <v>41</v>
      </c>
      <c r="B49" s="21" t="str">
        <f>IF('DAFTAR SISWA'!B49="","",'DAFTAR SISWA'!B49)</f>
        <v/>
      </c>
      <c r="C49" s="21" t="str">
        <f>IF('DAFTAR SISWA'!C49="","",'DAFTAR SISWA'!C49)</f>
        <v/>
      </c>
      <c r="D49" s="79" t="s">
        <v>9</v>
      </c>
      <c r="E49" s="28"/>
      <c r="F49" s="28"/>
      <c r="G49" s="28"/>
      <c r="H49" s="28"/>
      <c r="I49" s="28"/>
      <c r="J49" s="28"/>
      <c r="K49" s="11"/>
      <c r="L49" s="28"/>
      <c r="M49" s="11"/>
      <c r="N49" s="11"/>
      <c r="O49" s="11"/>
      <c r="P49" s="11"/>
      <c r="Q49" s="11"/>
      <c r="R49" s="28"/>
      <c r="S49" s="28"/>
      <c r="T49" s="11"/>
      <c r="U49" s="28"/>
      <c r="V49" s="11"/>
      <c r="W49" s="11"/>
      <c r="X49" s="11"/>
      <c r="Y49" s="11"/>
      <c r="Z49" s="11"/>
      <c r="AA49" s="11"/>
      <c r="AB49" s="11"/>
      <c r="AC49" s="28"/>
      <c r="AD49" s="28"/>
      <c r="AE49" s="28"/>
      <c r="AF49" s="28"/>
      <c r="AG49" s="28"/>
      <c r="AH49" s="28"/>
      <c r="AI49" s="28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28"/>
    </row>
    <row r="50" spans="1:47" ht="15.75" customHeight="1">
      <c r="A50" s="5">
        <v>42</v>
      </c>
      <c r="B50" s="21" t="str">
        <f>IF('DAFTAR SISWA'!B50="","",'DAFTAR SISWA'!B50)</f>
        <v/>
      </c>
      <c r="C50" s="21" t="str">
        <f>IF('DAFTAR SISWA'!C50="","",'DAFTAR SISWA'!C50)</f>
        <v/>
      </c>
      <c r="D50" s="79" t="s">
        <v>9</v>
      </c>
      <c r="E50" s="28"/>
      <c r="F50" s="28"/>
      <c r="G50" s="28"/>
      <c r="H50" s="28"/>
      <c r="I50" s="28"/>
      <c r="J50" s="28"/>
      <c r="K50" s="11"/>
      <c r="L50" s="28"/>
      <c r="M50" s="11"/>
      <c r="N50" s="11"/>
      <c r="O50" s="11"/>
      <c r="P50" s="11"/>
      <c r="Q50" s="11"/>
      <c r="R50" s="28"/>
      <c r="S50" s="28"/>
      <c r="T50" s="11"/>
      <c r="U50" s="28"/>
      <c r="V50" s="11"/>
      <c r="W50" s="11"/>
      <c r="X50" s="11"/>
      <c r="Y50" s="11"/>
      <c r="Z50" s="11"/>
      <c r="AA50" s="11"/>
      <c r="AB50" s="11"/>
      <c r="AC50" s="28"/>
      <c r="AD50" s="28"/>
      <c r="AE50" s="28"/>
      <c r="AF50" s="28"/>
      <c r="AG50" s="28"/>
      <c r="AH50" s="28"/>
      <c r="AI50" s="28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28"/>
    </row>
    <row r="51" spans="1:47" ht="12.75" customHeight="1">
      <c r="A51" s="107"/>
      <c r="B51" s="4"/>
      <c r="C51" s="7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</row>
    <row r="52" spans="1:47" ht="12.75" customHeight="1">
      <c r="A52" s="107"/>
      <c r="B52" s="108" t="s">
        <v>133</v>
      </c>
      <c r="C52" s="109">
        <f>COUNTIF(D9:D50,"L")</f>
        <v>37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</row>
    <row r="53" spans="1:47" ht="12.75" customHeight="1">
      <c r="A53" s="107"/>
      <c r="B53" s="108" t="s">
        <v>134</v>
      </c>
      <c r="C53" s="109">
        <f>COUNTIF(D9:D50,"P")</f>
        <v>3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</row>
    <row r="54" spans="1:47" ht="12.75" customHeight="1">
      <c r="A54" s="107"/>
      <c r="B54" s="107" t="s">
        <v>135</v>
      </c>
      <c r="C54" s="7">
        <f>SUM(C52:C53)</f>
        <v>40</v>
      </c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</row>
    <row r="55" spans="1:47" ht="12.75" customHeight="1">
      <c r="A55" s="107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</row>
    <row r="56" spans="1:47" ht="12.75" customHeight="1">
      <c r="A56" s="107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</row>
    <row r="57" spans="1:47" ht="12.75" customHeight="1">
      <c r="A57" s="107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</row>
    <row r="58" spans="1:47" ht="12.7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</row>
    <row r="59" spans="1:47" ht="12.7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</row>
    <row r="60" spans="1:47" ht="12.7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</row>
    <row r="61" spans="1:47" ht="12.7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</row>
    <row r="62" spans="1:47" ht="12.7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</row>
    <row r="63" spans="1:47" ht="12.7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</row>
    <row r="64" spans="1:47" ht="12.7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</row>
    <row r="65" spans="1:47" ht="12.7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</row>
    <row r="66" spans="1:47" ht="12.7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</row>
    <row r="67" spans="1:47" ht="12.7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</row>
    <row r="68" spans="1:47" ht="12.7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</row>
    <row r="69" spans="1:47" ht="12.7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</row>
    <row r="70" spans="1:47" ht="12.7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</row>
    <row r="71" spans="1:47" ht="12.7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</row>
    <row r="72" spans="1:47" ht="12.7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</row>
    <row r="73" spans="1:47" ht="12.7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</row>
    <row r="74" spans="1:47" ht="12.7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</row>
    <row r="75" spans="1:47" ht="12.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</row>
    <row r="76" spans="1:47" ht="12.7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</row>
    <row r="77" spans="1:47" ht="12.7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</row>
    <row r="78" spans="1:47" ht="12.7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</row>
    <row r="79" spans="1:47" ht="12.7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</row>
    <row r="80" spans="1:47" ht="12.7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</row>
    <row r="81" spans="1:47" ht="12.7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</row>
    <row r="82" spans="1:47" ht="12.7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</row>
    <row r="83" spans="1:47" ht="12.7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</row>
    <row r="84" spans="1:47" ht="12.7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</row>
    <row r="85" spans="1:47" ht="12.7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</row>
    <row r="86" spans="1:47" ht="12.7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</row>
    <row r="87" spans="1:47" ht="12.7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</row>
    <row r="88" spans="1:47" ht="12.7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</row>
    <row r="89" spans="1:47" ht="12.7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</row>
    <row r="90" spans="1:47" ht="12.7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</row>
    <row r="91" spans="1:47" ht="12.7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</row>
    <row r="92" spans="1:47" ht="12.7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</row>
    <row r="93" spans="1:47" ht="12.7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</row>
    <row r="94" spans="1:47" ht="12.7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</row>
    <row r="95" spans="1:47" ht="12.7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</row>
    <row r="96" spans="1:47" ht="12.7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</row>
    <row r="97" spans="1:47" ht="12.7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</row>
    <row r="98" spans="1:47" ht="12.7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</row>
    <row r="99" spans="1:47" ht="12.7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</row>
    <row r="100" spans="1:47" ht="12.7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</row>
    <row r="101" spans="1:47" ht="12.7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</row>
    <row r="102" spans="1:47" ht="12.7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</row>
    <row r="103" spans="1:47" ht="12.7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</row>
    <row r="104" spans="1:47" ht="12.7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</row>
    <row r="105" spans="1:47" ht="12.7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</row>
    <row r="106" spans="1:47" ht="12.7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</row>
    <row r="107" spans="1:47" ht="12.7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</row>
    <row r="108" spans="1:47" ht="12.7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</row>
    <row r="109" spans="1:47" ht="12.7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</row>
    <row r="110" spans="1:47" ht="12.7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</row>
    <row r="111" spans="1:47" ht="12.7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</row>
    <row r="112" spans="1:47" ht="12.7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</row>
    <row r="113" spans="1:47" ht="12.7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</row>
    <row r="114" spans="1:47" ht="12.7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</row>
    <row r="115" spans="1:47" ht="12.7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</row>
    <row r="116" spans="1:47" ht="12.7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</row>
    <row r="117" spans="1:47" ht="12.7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</row>
    <row r="118" spans="1:47" ht="12.7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</row>
    <row r="119" spans="1:47" ht="12.7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</row>
    <row r="120" spans="1:47" ht="12.7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</row>
    <row r="121" spans="1:47" ht="12.7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</row>
    <row r="122" spans="1:47" ht="12.7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</row>
    <row r="123" spans="1:47" ht="12.7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</row>
    <row r="124" spans="1:47" ht="12.7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</row>
    <row r="125" spans="1:47" ht="12.7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</row>
    <row r="126" spans="1:47" ht="12.7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</row>
    <row r="127" spans="1:47" ht="12.7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</row>
    <row r="128" spans="1:47" ht="12.7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</row>
    <row r="129" spans="1:47" ht="12.7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</row>
    <row r="130" spans="1:47" ht="12.7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</row>
    <row r="131" spans="1:47" ht="12.7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</row>
    <row r="132" spans="1:47" ht="12.7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</row>
    <row r="133" spans="1:47" ht="12.7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</row>
    <row r="134" spans="1:47" ht="12.7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</row>
    <row r="135" spans="1:47" ht="12.7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</row>
    <row r="136" spans="1:47" ht="12.7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</row>
    <row r="137" spans="1:47" ht="12.7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</row>
    <row r="138" spans="1:47" ht="12.7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</row>
    <row r="139" spans="1:47" ht="12.7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</row>
    <row r="140" spans="1:47" ht="12.7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</row>
    <row r="141" spans="1:47" ht="12.7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</row>
    <row r="142" spans="1:47" ht="12.7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</row>
    <row r="143" spans="1:47" ht="12.7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</row>
    <row r="144" spans="1:47" ht="12.7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</row>
    <row r="145" spans="1:47" ht="12.7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</row>
    <row r="146" spans="1:47" ht="12.7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</row>
    <row r="147" spans="1:47" ht="12.7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</row>
    <row r="148" spans="1:47" ht="12.7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</row>
    <row r="149" spans="1:47" ht="12.7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</row>
    <row r="150" spans="1:47" ht="12.7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</row>
    <row r="151" spans="1:47" ht="12.7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</row>
    <row r="152" spans="1:47" ht="12.7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</row>
    <row r="153" spans="1:47" ht="12.7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</row>
    <row r="154" spans="1:47" ht="12.7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</row>
    <row r="155" spans="1:47" ht="12.7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</row>
    <row r="156" spans="1:47" ht="12.7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</row>
    <row r="157" spans="1:47" ht="12.7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</row>
    <row r="158" spans="1:47" ht="12.7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</row>
    <row r="159" spans="1:47" ht="12.7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</row>
    <row r="160" spans="1:47" ht="12.7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</row>
    <row r="161" spans="1:47" ht="12.7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</row>
    <row r="162" spans="1:47" ht="12.7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</row>
    <row r="163" spans="1:47" ht="12.7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</row>
    <row r="164" spans="1:47" ht="12.7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</row>
    <row r="165" spans="1:47" ht="12.7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</row>
    <row r="166" spans="1:47" ht="12.7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</row>
    <row r="167" spans="1:47" ht="12.7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</row>
    <row r="168" spans="1:47" ht="12.7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</row>
    <row r="169" spans="1:47" ht="12.7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</row>
    <row r="170" spans="1:47" ht="12.7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</row>
    <row r="171" spans="1:47" ht="12.7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</row>
    <row r="172" spans="1:47" ht="12.7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</row>
    <row r="173" spans="1:47" ht="12.7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</row>
    <row r="174" spans="1:47" ht="12.7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</row>
    <row r="175" spans="1:47" ht="12.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</row>
    <row r="176" spans="1:47" ht="12.7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</row>
    <row r="177" spans="1:47" ht="12.7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</row>
    <row r="178" spans="1:47" ht="12.7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</row>
    <row r="179" spans="1:47" ht="12.7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</row>
    <row r="180" spans="1:47" ht="12.7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</row>
    <row r="181" spans="1:47" ht="12.7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</row>
    <row r="182" spans="1:47" ht="12.7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</row>
    <row r="183" spans="1:47" ht="12.7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</row>
    <row r="184" spans="1:47" ht="12.7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</row>
    <row r="185" spans="1:47" ht="12.7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</row>
    <row r="186" spans="1:47" ht="12.7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</row>
    <row r="187" spans="1:47" ht="12.7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</row>
    <row r="188" spans="1:47" ht="12.7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</row>
    <row r="189" spans="1:47" ht="12.7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</row>
    <row r="190" spans="1:47" ht="12.7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</row>
    <row r="191" spans="1:47" ht="12.7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</row>
    <row r="192" spans="1:47" ht="12.7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</row>
    <row r="193" spans="1:47" ht="12.7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</row>
    <row r="194" spans="1:47" ht="12.7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</row>
    <row r="195" spans="1:47" ht="12.7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</row>
    <row r="196" spans="1:47" ht="12.7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</row>
    <row r="197" spans="1:47" ht="12.7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</row>
    <row r="198" spans="1:47" ht="12.7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</row>
    <row r="199" spans="1:47" ht="12.7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</row>
    <row r="200" spans="1:47" ht="12.7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</row>
    <row r="201" spans="1:47" ht="12.7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</row>
    <row r="202" spans="1:47" ht="12.7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</row>
    <row r="203" spans="1:47" ht="12.7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</row>
    <row r="204" spans="1:47" ht="12.7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</row>
    <row r="205" spans="1:47" ht="12.7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</row>
    <row r="206" spans="1:47" ht="12.7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</row>
    <row r="207" spans="1:47" ht="12.7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</row>
    <row r="208" spans="1:47" ht="12.7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</row>
    <row r="209" spans="1:47" ht="12.7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</row>
    <row r="210" spans="1:47" ht="12.7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</row>
    <row r="211" spans="1:47" ht="12.7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</row>
    <row r="212" spans="1:47" ht="12.7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</row>
    <row r="213" spans="1:47" ht="12.7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</row>
    <row r="214" spans="1:47" ht="12.7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</row>
    <row r="215" spans="1:47" ht="12.7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</row>
    <row r="216" spans="1:47" ht="12.7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</row>
    <row r="217" spans="1:47" ht="12.7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</row>
    <row r="218" spans="1:47" ht="12.7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</row>
    <row r="219" spans="1:47" ht="12.7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</row>
    <row r="220" spans="1:47" ht="12.7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</row>
    <row r="221" spans="1:47" ht="12.7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</row>
    <row r="222" spans="1:47" ht="12.7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</row>
    <row r="223" spans="1:47" ht="12.7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</row>
    <row r="224" spans="1:47" ht="12.7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</row>
    <row r="225" spans="1:47" ht="12.7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</row>
    <row r="226" spans="1:47" ht="12.7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</row>
    <row r="227" spans="1:47" ht="12.7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</row>
    <row r="228" spans="1:47" ht="12.7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</row>
    <row r="229" spans="1:47" ht="12.7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</row>
    <row r="230" spans="1:47" ht="12.7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</row>
    <row r="231" spans="1:47" ht="12.7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</row>
    <row r="232" spans="1:47" ht="12.7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</row>
    <row r="233" spans="1:47" ht="12.7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</row>
    <row r="234" spans="1:47" ht="12.7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</row>
    <row r="235" spans="1:47" ht="12.7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</row>
    <row r="236" spans="1:47" ht="12.7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</row>
    <row r="237" spans="1:47" ht="12.7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</row>
    <row r="238" spans="1:47" ht="12.7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</row>
    <row r="239" spans="1:47" ht="12.7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</row>
    <row r="240" spans="1:47" ht="12.7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</row>
    <row r="241" spans="1:47" ht="12.7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</row>
    <row r="242" spans="1:47" ht="12.7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</row>
    <row r="243" spans="1:47" ht="12.7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</row>
    <row r="244" spans="1:47" ht="12.7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</row>
    <row r="245" spans="1:47" ht="12.7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</row>
    <row r="246" spans="1:47" ht="12.7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</row>
    <row r="247" spans="1:47" ht="12.7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</row>
    <row r="248" spans="1:47" ht="12.7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</row>
    <row r="249" spans="1:47" ht="12.7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</row>
    <row r="250" spans="1:47" ht="12.7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</row>
    <row r="251" spans="1:47" ht="12.7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</row>
    <row r="252" spans="1:47" ht="12.7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</row>
    <row r="253" spans="1:47" ht="12.7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</row>
    <row r="254" spans="1:47" ht="12.7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</row>
    <row r="255" spans="1:47" ht="12.7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</row>
    <row r="256" spans="1:47" ht="12.7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</row>
    <row r="257" spans="1:47" ht="12.7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</row>
    <row r="258" spans="1:47" ht="12.7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</row>
    <row r="259" spans="1:47" ht="12.7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</row>
    <row r="260" spans="1:47" ht="12.7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</row>
    <row r="261" spans="1:47" ht="12.7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</row>
    <row r="262" spans="1:47" ht="12.7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</row>
    <row r="263" spans="1:47" ht="12.7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</row>
    <row r="264" spans="1:47" ht="12.7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</row>
    <row r="265" spans="1:47" ht="12.7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</row>
    <row r="266" spans="1:47" ht="12.7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</row>
    <row r="267" spans="1:47" ht="12.7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</row>
    <row r="268" spans="1:47" ht="12.7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</row>
    <row r="269" spans="1:47" ht="12.7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</row>
    <row r="270" spans="1:47" ht="12.7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</row>
    <row r="271" spans="1:47" ht="12.7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</row>
    <row r="272" spans="1:47" ht="12.7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</row>
    <row r="273" spans="1:47" ht="12.7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</row>
    <row r="274" spans="1:47" ht="12.7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</row>
    <row r="275" spans="1:47" ht="12.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</row>
    <row r="276" spans="1:47" ht="12.7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</row>
    <row r="277" spans="1:47" ht="12.7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</row>
    <row r="278" spans="1:47" ht="12.7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</row>
    <row r="279" spans="1:47" ht="12.7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</row>
    <row r="280" spans="1:47" ht="12.7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</row>
    <row r="281" spans="1:47" ht="12.7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</row>
    <row r="282" spans="1:47" ht="12.7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</row>
    <row r="283" spans="1:47" ht="12.7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</row>
    <row r="284" spans="1:47" ht="12.7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</row>
    <row r="285" spans="1:47" ht="12.7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</row>
    <row r="286" spans="1:47" ht="12.7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</row>
    <row r="287" spans="1:47" ht="12.7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</row>
    <row r="288" spans="1:47" ht="12.7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</row>
    <row r="289" spans="1:47" ht="12.7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</row>
    <row r="290" spans="1:47" ht="12.7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</row>
    <row r="291" spans="1:47" ht="12.7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</row>
    <row r="292" spans="1:47" ht="12.7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</row>
    <row r="293" spans="1:47" ht="12.7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</row>
    <row r="294" spans="1:47" ht="12.7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</row>
    <row r="295" spans="1:47" ht="12.7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</row>
    <row r="296" spans="1:47" ht="12.7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</row>
    <row r="297" spans="1:47" ht="12.7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</row>
    <row r="298" spans="1:47" ht="12.7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</row>
    <row r="299" spans="1:47" ht="12.7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</row>
    <row r="300" spans="1:47" ht="12.7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</row>
    <row r="301" spans="1:47" ht="12.7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</row>
    <row r="302" spans="1:47" ht="12.7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</row>
    <row r="303" spans="1:47" ht="12.7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</row>
    <row r="304" spans="1:47" ht="12.7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</row>
    <row r="305" spans="1:47" ht="12.7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</row>
    <row r="306" spans="1:47" ht="12.7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</row>
    <row r="307" spans="1:47" ht="12.7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</row>
    <row r="308" spans="1:47" ht="12.7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</row>
    <row r="309" spans="1:47" ht="12.7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</row>
    <row r="310" spans="1:47" ht="12.7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</row>
    <row r="311" spans="1:47" ht="12.7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</row>
    <row r="312" spans="1:47" ht="12.7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</row>
    <row r="313" spans="1:47" ht="12.7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</row>
    <row r="314" spans="1:47" ht="12.7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</row>
    <row r="315" spans="1:47" ht="12.7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</row>
    <row r="316" spans="1:47" ht="12.7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</row>
    <row r="317" spans="1:47" ht="12.7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</row>
    <row r="318" spans="1:47" ht="12.7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</row>
    <row r="319" spans="1:47" ht="12.7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</row>
    <row r="320" spans="1:47" ht="12.7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</row>
    <row r="321" spans="1:47" ht="12.7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</row>
    <row r="322" spans="1:47" ht="12.7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</row>
    <row r="323" spans="1:47" ht="12.7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</row>
    <row r="324" spans="1:47" ht="12.7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</row>
    <row r="325" spans="1:47" ht="12.7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</row>
    <row r="326" spans="1:47" ht="12.7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</row>
    <row r="327" spans="1:47" ht="12.7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</row>
    <row r="328" spans="1:47" ht="12.7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</row>
    <row r="329" spans="1:47" ht="12.7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</row>
    <row r="330" spans="1:47" ht="12.7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</row>
    <row r="331" spans="1:47" ht="12.7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</row>
    <row r="332" spans="1:47" ht="12.7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</row>
    <row r="333" spans="1:47" ht="12.7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</row>
    <row r="334" spans="1:47" ht="12.7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</row>
    <row r="335" spans="1:47" ht="12.7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</row>
    <row r="336" spans="1:47" ht="12.7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</row>
    <row r="337" spans="1:47" ht="12.7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</row>
    <row r="338" spans="1:47" ht="12.7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</row>
    <row r="339" spans="1:47" ht="12.7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</row>
    <row r="340" spans="1:47" ht="12.7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</row>
    <row r="341" spans="1:47" ht="12.7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</row>
    <row r="342" spans="1:47" ht="12.7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</row>
    <row r="343" spans="1:47" ht="12.7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</row>
    <row r="344" spans="1:47" ht="12.7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</row>
    <row r="345" spans="1:47" ht="12.7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</row>
    <row r="346" spans="1:47" ht="12.7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</row>
    <row r="347" spans="1:47" ht="12.7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</row>
    <row r="348" spans="1:47" ht="12.7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</row>
    <row r="349" spans="1:47" ht="12.7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</row>
    <row r="350" spans="1:47" ht="12.7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</row>
    <row r="351" spans="1:47" ht="12.7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</row>
    <row r="352" spans="1:47" ht="12.7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</row>
    <row r="353" spans="1:47" ht="12.7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</row>
    <row r="354" spans="1:47" ht="12.7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</row>
    <row r="355" spans="1:47" ht="12.7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</row>
    <row r="356" spans="1:47" ht="12.7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</row>
    <row r="357" spans="1:47" ht="12.7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</row>
    <row r="358" spans="1:47" ht="12.7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</row>
    <row r="359" spans="1:47" ht="12.7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</row>
    <row r="360" spans="1:47" ht="12.7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</row>
    <row r="361" spans="1:47" ht="12.7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</row>
    <row r="362" spans="1:47" ht="12.7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</row>
    <row r="363" spans="1:47" ht="12.7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</row>
    <row r="364" spans="1:47" ht="12.7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</row>
    <row r="365" spans="1:47" ht="12.7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</row>
    <row r="366" spans="1:47" ht="12.7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</row>
    <row r="367" spans="1:47" ht="12.7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</row>
    <row r="368" spans="1:47" ht="12.7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</row>
    <row r="369" spans="1:47" ht="12.7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</row>
    <row r="370" spans="1:47" ht="12.7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</row>
    <row r="371" spans="1:47" ht="12.7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</row>
    <row r="372" spans="1:47" ht="12.7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</row>
    <row r="373" spans="1:47" ht="12.7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</row>
    <row r="374" spans="1:47" ht="12.7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</row>
    <row r="375" spans="1:47" ht="12.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</row>
    <row r="376" spans="1:47" ht="12.7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</row>
    <row r="377" spans="1:47" ht="12.7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</row>
    <row r="378" spans="1:47" ht="12.7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</row>
    <row r="379" spans="1:47" ht="12.7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</row>
    <row r="380" spans="1:47" ht="12.7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</row>
    <row r="381" spans="1:47" ht="12.7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</row>
    <row r="382" spans="1:47" ht="12.7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</row>
    <row r="383" spans="1:47" ht="12.7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</row>
    <row r="384" spans="1:47" ht="12.7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</row>
    <row r="385" spans="1:47" ht="12.7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</row>
    <row r="386" spans="1:47" ht="12.7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</row>
    <row r="387" spans="1:47" ht="12.7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</row>
    <row r="388" spans="1:47" ht="12.7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</row>
    <row r="389" spans="1:47" ht="12.7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</row>
    <row r="390" spans="1:47" ht="12.7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</row>
    <row r="391" spans="1:47" ht="12.7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</row>
    <row r="392" spans="1:47" ht="12.7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</row>
    <row r="393" spans="1:47" ht="12.7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</row>
    <row r="394" spans="1:47" ht="12.7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</row>
    <row r="395" spans="1:47" ht="12.7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</row>
    <row r="396" spans="1:47" ht="12.7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</row>
    <row r="397" spans="1:47" ht="12.7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</row>
    <row r="398" spans="1:47" ht="12.7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</row>
    <row r="399" spans="1:47" ht="12.7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</row>
    <row r="400" spans="1:47" ht="12.7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</row>
    <row r="401" spans="1:47" ht="12.7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</row>
    <row r="402" spans="1:47" ht="12.7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</row>
    <row r="403" spans="1:47" ht="12.7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</row>
    <row r="404" spans="1:47" ht="12.7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</row>
    <row r="405" spans="1:47" ht="12.7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</row>
    <row r="406" spans="1:47" ht="12.7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</row>
    <row r="407" spans="1:47" ht="12.7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</row>
    <row r="408" spans="1:47" ht="12.7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</row>
    <row r="409" spans="1:47" ht="12.7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</row>
    <row r="410" spans="1:47" ht="12.7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</row>
    <row r="411" spans="1:47" ht="12.7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</row>
    <row r="412" spans="1:47" ht="12.7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</row>
    <row r="413" spans="1:47" ht="12.7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</row>
    <row r="414" spans="1:47" ht="12.7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</row>
    <row r="415" spans="1:47" ht="12.7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</row>
    <row r="416" spans="1:47" ht="12.7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</row>
    <row r="417" spans="1:47" ht="12.7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</row>
    <row r="418" spans="1:47" ht="12.7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</row>
    <row r="419" spans="1:47" ht="12.7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</row>
    <row r="420" spans="1:47" ht="12.7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</row>
    <row r="421" spans="1:47" ht="12.7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</row>
    <row r="422" spans="1:47" ht="12.7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</row>
    <row r="423" spans="1:47" ht="12.7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</row>
    <row r="424" spans="1:47" ht="12.7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</row>
    <row r="425" spans="1:47" ht="12.7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</row>
    <row r="426" spans="1:47" ht="12.7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</row>
    <row r="427" spans="1:47" ht="12.7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</row>
    <row r="428" spans="1:47" ht="12.7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</row>
    <row r="429" spans="1:47" ht="12.7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</row>
    <row r="430" spans="1:47" ht="12.7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</row>
    <row r="431" spans="1:47" ht="12.7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</row>
    <row r="432" spans="1:47" ht="12.7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</row>
    <row r="433" spans="1:47" ht="12.7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</row>
    <row r="434" spans="1:47" ht="12.7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</row>
    <row r="435" spans="1:47" ht="12.7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</row>
    <row r="436" spans="1:47" ht="12.7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</row>
    <row r="437" spans="1:47" ht="12.7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</row>
    <row r="438" spans="1:47" ht="12.7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</row>
    <row r="439" spans="1:47" ht="12.7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</row>
    <row r="440" spans="1:47" ht="12.7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</row>
    <row r="441" spans="1:47" ht="12.7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</row>
    <row r="442" spans="1:47" ht="12.7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</row>
    <row r="443" spans="1:47" ht="12.7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</row>
    <row r="444" spans="1:47" ht="12.7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</row>
    <row r="445" spans="1:47" ht="12.7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</row>
    <row r="446" spans="1:47" ht="12.7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</row>
    <row r="447" spans="1:47" ht="12.7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</row>
    <row r="448" spans="1:47" ht="12.7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</row>
    <row r="449" spans="1:47" ht="12.7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</row>
    <row r="450" spans="1:47" ht="12.7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</row>
    <row r="451" spans="1:47" ht="12.7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</row>
    <row r="452" spans="1:47" ht="12.7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</row>
    <row r="453" spans="1:47" ht="12.7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</row>
    <row r="454" spans="1:47" ht="12.7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</row>
    <row r="455" spans="1:47" ht="12.7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</row>
    <row r="456" spans="1:47" ht="12.7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</row>
    <row r="457" spans="1:47" ht="12.7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</row>
    <row r="458" spans="1:47" ht="12.7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</row>
    <row r="459" spans="1:47" ht="12.7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</row>
    <row r="460" spans="1:47" ht="12.7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</row>
    <row r="461" spans="1:47" ht="12.7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</row>
    <row r="462" spans="1:47" ht="12.7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</row>
    <row r="463" spans="1:47" ht="12.7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</row>
    <row r="464" spans="1:47" ht="12.7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</row>
    <row r="465" spans="1:47" ht="12.7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</row>
    <row r="466" spans="1:47" ht="12.7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</row>
    <row r="467" spans="1:47" ht="12.7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</row>
    <row r="468" spans="1:47" ht="12.7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</row>
    <row r="469" spans="1:47" ht="12.7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</row>
    <row r="470" spans="1:47" ht="12.7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</row>
    <row r="471" spans="1:47" ht="12.7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</row>
    <row r="472" spans="1:47" ht="12.7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</row>
    <row r="473" spans="1:47" ht="12.7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</row>
    <row r="474" spans="1:47" ht="12.7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</row>
    <row r="475" spans="1:47" ht="12.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</row>
    <row r="476" spans="1:47" ht="12.7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</row>
    <row r="477" spans="1:47" ht="12.7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</row>
    <row r="478" spans="1:47" ht="12.7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</row>
    <row r="479" spans="1:47" ht="12.7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</row>
    <row r="480" spans="1:47" ht="12.7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</row>
    <row r="481" spans="1:47" ht="12.7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</row>
    <row r="482" spans="1:47" ht="12.7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</row>
    <row r="483" spans="1:47" ht="12.7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</row>
    <row r="484" spans="1:47" ht="12.7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</row>
    <row r="485" spans="1:47" ht="12.7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</row>
    <row r="486" spans="1:47" ht="12.7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</row>
    <row r="487" spans="1:47" ht="12.7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</row>
    <row r="488" spans="1:47" ht="12.7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</row>
    <row r="489" spans="1:47" ht="12.7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</row>
    <row r="490" spans="1:47" ht="12.7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</row>
    <row r="491" spans="1:47" ht="12.7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</row>
    <row r="492" spans="1:47" ht="12.7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</row>
    <row r="493" spans="1:47" ht="12.7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</row>
    <row r="494" spans="1:47" ht="12.7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</row>
    <row r="495" spans="1:47" ht="12.7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</row>
    <row r="496" spans="1:47" ht="12.7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</row>
    <row r="497" spans="1:47" ht="12.7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</row>
    <row r="498" spans="1:47" ht="12.7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</row>
    <row r="499" spans="1:47" ht="12.7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</row>
    <row r="500" spans="1:47" ht="12.7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</row>
    <row r="501" spans="1:47" ht="12.7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</row>
    <row r="502" spans="1:47" ht="12.7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</row>
    <row r="503" spans="1:47" ht="12.7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</row>
    <row r="504" spans="1:47" ht="12.7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</row>
    <row r="505" spans="1:47" ht="12.7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</row>
    <row r="506" spans="1:47" ht="12.7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</row>
    <row r="507" spans="1:47" ht="12.7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</row>
    <row r="508" spans="1:47" ht="12.7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</row>
    <row r="509" spans="1:47" ht="12.7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</row>
    <row r="510" spans="1:47" ht="12.7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</row>
    <row r="511" spans="1:47" ht="12.7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</row>
    <row r="512" spans="1:47" ht="12.7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</row>
    <row r="513" spans="1:47" ht="12.7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</row>
    <row r="514" spans="1:47" ht="12.7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</row>
    <row r="515" spans="1:47" ht="12.7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</row>
    <row r="516" spans="1:47" ht="12.7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</row>
    <row r="517" spans="1:47" ht="12.7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</row>
    <row r="518" spans="1:47" ht="12.7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</row>
    <row r="519" spans="1:47" ht="12.7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</row>
    <row r="520" spans="1:47" ht="12.7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</row>
    <row r="521" spans="1:47" ht="12.7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</row>
    <row r="522" spans="1:47" ht="12.7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</row>
    <row r="523" spans="1:47" ht="12.7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</row>
    <row r="524" spans="1:47" ht="12.7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</row>
    <row r="525" spans="1:47" ht="12.7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</row>
    <row r="526" spans="1:47" ht="12.7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</row>
    <row r="527" spans="1:47" ht="12.7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</row>
    <row r="528" spans="1:47" ht="12.7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</row>
    <row r="529" spans="1:47" ht="12.7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</row>
    <row r="530" spans="1:47" ht="12.7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</row>
    <row r="531" spans="1:47" ht="12.7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</row>
    <row r="532" spans="1:47" ht="12.7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</row>
    <row r="533" spans="1:47" ht="12.7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</row>
    <row r="534" spans="1:47" ht="12.7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</row>
    <row r="535" spans="1:47" ht="12.7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</row>
    <row r="536" spans="1:47" ht="12.7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</row>
    <row r="537" spans="1:47" ht="12.7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</row>
    <row r="538" spans="1:47" ht="12.7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</row>
    <row r="539" spans="1:47" ht="12.7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</row>
    <row r="540" spans="1:47" ht="12.7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</row>
    <row r="541" spans="1:47" ht="12.7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</row>
    <row r="542" spans="1:47" ht="12.7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</row>
    <row r="543" spans="1:47" ht="12.7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</row>
    <row r="544" spans="1:47" ht="12.7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</row>
    <row r="545" spans="1:47" ht="12.7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</row>
    <row r="546" spans="1:47" ht="12.7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</row>
    <row r="547" spans="1:47" ht="12.7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</row>
    <row r="548" spans="1:47" ht="12.7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</row>
    <row r="549" spans="1:47" ht="12.7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</row>
    <row r="550" spans="1:47" ht="12.7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</row>
    <row r="551" spans="1:47" ht="12.7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</row>
    <row r="552" spans="1:47" ht="12.7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</row>
    <row r="553" spans="1:47" ht="12.7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</row>
    <row r="554" spans="1:47" ht="12.7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</row>
    <row r="555" spans="1:47" ht="12.7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</row>
    <row r="556" spans="1:47" ht="12.7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</row>
    <row r="557" spans="1:47" ht="12.7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</row>
    <row r="558" spans="1:47" ht="12.7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</row>
    <row r="559" spans="1:47" ht="12.7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</row>
    <row r="560" spans="1:47" ht="12.7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</row>
    <row r="561" spans="1:47" ht="12.7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</row>
    <row r="562" spans="1:47" ht="12.7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</row>
    <row r="563" spans="1:47" ht="12.7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</row>
    <row r="564" spans="1:47" ht="12.7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</row>
    <row r="565" spans="1:47" ht="12.7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</row>
    <row r="566" spans="1:47" ht="12.7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</row>
    <row r="567" spans="1:47" ht="12.7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</row>
    <row r="568" spans="1:47" ht="12.7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</row>
    <row r="569" spans="1:47" ht="12.7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</row>
    <row r="570" spans="1:47" ht="12.7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</row>
    <row r="571" spans="1:47" ht="12.7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</row>
    <row r="572" spans="1:47" ht="12.7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</row>
    <row r="573" spans="1:47" ht="12.7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</row>
    <row r="574" spans="1:47" ht="12.7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</row>
    <row r="575" spans="1:47" ht="12.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</row>
    <row r="576" spans="1:47" ht="12.7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</row>
    <row r="577" spans="1:47" ht="12.7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</row>
    <row r="578" spans="1:47" ht="12.7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</row>
    <row r="579" spans="1:47" ht="12.7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</row>
    <row r="580" spans="1:47" ht="12.7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</row>
    <row r="581" spans="1:47" ht="12.7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</row>
    <row r="582" spans="1:47" ht="12.7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</row>
    <row r="583" spans="1:47" ht="12.7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</row>
    <row r="584" spans="1:47" ht="12.7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</row>
    <row r="585" spans="1:47" ht="12.7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</row>
    <row r="586" spans="1:47" ht="12.7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</row>
    <row r="587" spans="1:47" ht="12.7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</row>
    <row r="588" spans="1:47" ht="12.7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</row>
    <row r="589" spans="1:47" ht="12.7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</row>
    <row r="590" spans="1:47" ht="12.7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</row>
    <row r="591" spans="1:47" ht="12.7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</row>
    <row r="592" spans="1:47" ht="12.7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</row>
    <row r="593" spans="1:47" ht="12.7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</row>
    <row r="594" spans="1:47" ht="12.7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</row>
    <row r="595" spans="1:47" ht="12.7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</row>
    <row r="596" spans="1:47" ht="12.7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</row>
    <row r="597" spans="1:47" ht="12.7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</row>
    <row r="598" spans="1:47" ht="12.7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</row>
    <row r="599" spans="1:47" ht="12.7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</row>
    <row r="600" spans="1:47" ht="12.7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</row>
    <row r="601" spans="1:47" ht="12.7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</row>
    <row r="602" spans="1:47" ht="12.7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</row>
    <row r="603" spans="1:47" ht="12.7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</row>
    <row r="604" spans="1:47" ht="12.7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</row>
    <row r="605" spans="1:47" ht="12.7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</row>
    <row r="606" spans="1:47" ht="12.7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</row>
    <row r="607" spans="1:47" ht="12.7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</row>
    <row r="608" spans="1:47" ht="12.7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</row>
    <row r="609" spans="1:47" ht="12.7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</row>
    <row r="610" spans="1:47" ht="12.7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</row>
    <row r="611" spans="1:47" ht="12.7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</row>
    <row r="612" spans="1:47" ht="12.7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</row>
    <row r="613" spans="1:47" ht="12.7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</row>
    <row r="614" spans="1:47" ht="12.7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</row>
    <row r="615" spans="1:47" ht="12.7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</row>
    <row r="616" spans="1:47" ht="12.7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</row>
    <row r="617" spans="1:47" ht="12.7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</row>
    <row r="618" spans="1:47" ht="12.7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</row>
    <row r="619" spans="1:47" ht="12.7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</row>
    <row r="620" spans="1:47" ht="12.7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</row>
    <row r="621" spans="1:47" ht="12.7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</row>
    <row r="622" spans="1:47" ht="12.7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</row>
    <row r="623" spans="1:47" ht="12.7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</row>
    <row r="624" spans="1:47" ht="12.7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</row>
    <row r="625" spans="1:47" ht="12.7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</row>
    <row r="626" spans="1:47" ht="12.7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</row>
    <row r="627" spans="1:47" ht="12.7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</row>
    <row r="628" spans="1:47" ht="12.7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</row>
    <row r="629" spans="1:47" ht="12.7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</row>
    <row r="630" spans="1:47" ht="12.7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</row>
    <row r="631" spans="1:47" ht="12.7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</row>
    <row r="632" spans="1:47" ht="12.7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</row>
    <row r="633" spans="1:47" ht="12.7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</row>
    <row r="634" spans="1:47" ht="12.7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</row>
    <row r="635" spans="1:47" ht="12.7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</row>
    <row r="636" spans="1:47" ht="12.7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</row>
    <row r="637" spans="1:47" ht="12.7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</row>
    <row r="638" spans="1:47" ht="12.7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</row>
    <row r="639" spans="1:47" ht="12.7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</row>
    <row r="640" spans="1:47" ht="12.7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</row>
    <row r="641" spans="1:47" ht="12.7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</row>
    <row r="642" spans="1:47" ht="12.7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</row>
    <row r="643" spans="1:47" ht="12.7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</row>
    <row r="644" spans="1:47" ht="12.7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</row>
    <row r="645" spans="1:47" ht="12.7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</row>
    <row r="646" spans="1:47" ht="12.7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</row>
    <row r="647" spans="1:47" ht="12.7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</row>
    <row r="648" spans="1:47" ht="12.7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</row>
    <row r="649" spans="1:47" ht="12.7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</row>
    <row r="650" spans="1:47" ht="12.7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</row>
    <row r="651" spans="1:47" ht="12.7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</row>
    <row r="652" spans="1:47" ht="12.7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</row>
    <row r="653" spans="1:47" ht="12.7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</row>
    <row r="654" spans="1:47" ht="12.7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</row>
    <row r="655" spans="1:47" ht="12.7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</row>
    <row r="656" spans="1:47" ht="12.7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</row>
    <row r="657" spans="1:47" ht="12.7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</row>
    <row r="658" spans="1:47" ht="12.7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</row>
    <row r="659" spans="1:47" ht="12.7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</row>
    <row r="660" spans="1:47" ht="12.7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</row>
    <row r="661" spans="1:47" ht="12.7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</row>
    <row r="662" spans="1:47" ht="12.7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</row>
    <row r="663" spans="1:47" ht="12.7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</row>
    <row r="664" spans="1:47" ht="12.7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</row>
    <row r="665" spans="1:47" ht="12.7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</row>
    <row r="666" spans="1:47" ht="12.7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</row>
    <row r="667" spans="1:47" ht="12.7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</row>
    <row r="668" spans="1:47" ht="12.7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</row>
    <row r="669" spans="1:47" ht="12.7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</row>
    <row r="670" spans="1:47" ht="12.7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</row>
    <row r="671" spans="1:47" ht="12.7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</row>
    <row r="672" spans="1:47" ht="12.7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</row>
    <row r="673" spans="1:47" ht="12.7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</row>
    <row r="674" spans="1:47" ht="12.7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</row>
    <row r="675" spans="1:47" ht="12.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</row>
    <row r="676" spans="1:47" ht="12.7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</row>
    <row r="677" spans="1:47" ht="12.7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</row>
    <row r="678" spans="1:47" ht="12.7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</row>
    <row r="679" spans="1:47" ht="12.7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</row>
    <row r="680" spans="1:47" ht="12.7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</row>
    <row r="681" spans="1:47" ht="12.7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</row>
    <row r="682" spans="1:47" ht="12.7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</row>
    <row r="683" spans="1:47" ht="12.7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</row>
    <row r="684" spans="1:47" ht="12.7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</row>
    <row r="685" spans="1:47" ht="12.7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</row>
    <row r="686" spans="1:47" ht="12.7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</row>
    <row r="687" spans="1:47" ht="12.7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</row>
    <row r="688" spans="1:47" ht="12.7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</row>
    <row r="689" spans="1:47" ht="12.7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</row>
    <row r="690" spans="1:47" ht="12.7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</row>
    <row r="691" spans="1:47" ht="12.7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</row>
    <row r="692" spans="1:47" ht="12.7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</row>
    <row r="693" spans="1:47" ht="12.7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</row>
    <row r="694" spans="1:47" ht="12.7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</row>
    <row r="695" spans="1:47" ht="12.7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</row>
    <row r="696" spans="1:47" ht="12.7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</row>
    <row r="697" spans="1:47" ht="12.7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</row>
    <row r="698" spans="1:47" ht="12.7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</row>
    <row r="699" spans="1:47" ht="12.7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</row>
    <row r="700" spans="1:47" ht="12.7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</row>
    <row r="701" spans="1:47" ht="12.7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</row>
    <row r="702" spans="1:47" ht="12.7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</row>
    <row r="703" spans="1:47" ht="12.7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</row>
    <row r="704" spans="1:47" ht="12.7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</row>
    <row r="705" spans="1:47" ht="12.7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</row>
    <row r="706" spans="1:47" ht="12.7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</row>
    <row r="707" spans="1:47" ht="12.7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</row>
    <row r="708" spans="1:47" ht="12.7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</row>
    <row r="709" spans="1:47" ht="12.7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</row>
    <row r="710" spans="1:47" ht="12.7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</row>
    <row r="711" spans="1:47" ht="12.7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</row>
    <row r="712" spans="1:47" ht="12.7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</row>
    <row r="713" spans="1:47" ht="12.7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</row>
    <row r="714" spans="1:47" ht="12.7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</row>
    <row r="715" spans="1:47" ht="12.7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</row>
    <row r="716" spans="1:47" ht="12.7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</row>
    <row r="717" spans="1:47" ht="12.7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</row>
    <row r="718" spans="1:47" ht="12.7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</row>
    <row r="719" spans="1:47" ht="12.7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</row>
    <row r="720" spans="1:47" ht="12.7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</row>
    <row r="721" spans="1:47" ht="12.7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</row>
    <row r="722" spans="1:47" ht="12.7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</row>
    <row r="723" spans="1:47" ht="12.7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</row>
    <row r="724" spans="1:47" ht="12.7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</row>
    <row r="725" spans="1:47" ht="12.7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</row>
    <row r="726" spans="1:47" ht="12.7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</row>
    <row r="727" spans="1:47" ht="12.7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</row>
    <row r="728" spans="1:47" ht="12.7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</row>
    <row r="729" spans="1:47" ht="12.7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</row>
    <row r="730" spans="1:47" ht="12.7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</row>
    <row r="731" spans="1:47" ht="12.7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</row>
    <row r="732" spans="1:47" ht="12.7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</row>
    <row r="733" spans="1:47" ht="12.7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</row>
    <row r="734" spans="1:47" ht="12.7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</row>
    <row r="735" spans="1:47" ht="12.7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</row>
    <row r="736" spans="1:47" ht="12.7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</row>
    <row r="737" spans="1:47" ht="12.7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</row>
    <row r="738" spans="1:47" ht="12.7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</row>
    <row r="739" spans="1:47" ht="12.7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</row>
    <row r="740" spans="1:47" ht="12.7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</row>
    <row r="741" spans="1:47" ht="12.7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</row>
    <row r="742" spans="1:47" ht="12.7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</row>
    <row r="743" spans="1:47" ht="12.7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</row>
    <row r="744" spans="1:47" ht="12.7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</row>
    <row r="745" spans="1:47" ht="12.7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</row>
    <row r="746" spans="1:47" ht="12.7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</row>
    <row r="747" spans="1:47" ht="12.7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</row>
    <row r="748" spans="1:47" ht="12.7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</row>
    <row r="749" spans="1:47" ht="12.7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</row>
    <row r="750" spans="1:47" ht="12.7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</row>
    <row r="751" spans="1:47" ht="12.7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</row>
    <row r="752" spans="1:47" ht="12.7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</row>
    <row r="753" spans="1:47" ht="12.7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</row>
    <row r="754" spans="1:47" ht="12.7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</row>
    <row r="755" spans="1:47" ht="12.7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</row>
    <row r="756" spans="1:47" ht="12.7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</row>
    <row r="757" spans="1:47" ht="12.7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</row>
    <row r="758" spans="1:47" ht="12.7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</row>
    <row r="759" spans="1:47" ht="12.7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</row>
    <row r="760" spans="1:47" ht="12.7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</row>
    <row r="761" spans="1:47" ht="12.7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</row>
    <row r="762" spans="1:47" ht="12.7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</row>
    <row r="763" spans="1:47" ht="12.7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</row>
    <row r="764" spans="1:47" ht="12.7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</row>
    <row r="765" spans="1:47" ht="12.7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</row>
    <row r="766" spans="1:47" ht="12.7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</row>
    <row r="767" spans="1:47" ht="12.7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</row>
    <row r="768" spans="1:47" ht="12.7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</row>
    <row r="769" spans="1:47" ht="12.7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</row>
    <row r="770" spans="1:47" ht="12.7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</row>
    <row r="771" spans="1:47" ht="12.7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</row>
    <row r="772" spans="1:47" ht="12.7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</row>
    <row r="773" spans="1:47" ht="12.7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</row>
    <row r="774" spans="1:47" ht="12.7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</row>
    <row r="775" spans="1:47" ht="12.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</row>
    <row r="776" spans="1:47" ht="12.7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</row>
    <row r="777" spans="1:47" ht="12.7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</row>
    <row r="778" spans="1:47" ht="12.7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</row>
    <row r="779" spans="1:47" ht="12.7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</row>
    <row r="780" spans="1:47" ht="12.7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</row>
    <row r="781" spans="1:47" ht="12.7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</row>
    <row r="782" spans="1:47" ht="12.7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</row>
    <row r="783" spans="1:47" ht="12.7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</row>
    <row r="784" spans="1:47" ht="12.7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</row>
    <row r="785" spans="1:47" ht="12.7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</row>
    <row r="786" spans="1:47" ht="12.7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</row>
    <row r="787" spans="1:47" ht="12.7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</row>
    <row r="788" spans="1:47" ht="12.7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</row>
    <row r="789" spans="1:47" ht="12.7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</row>
    <row r="790" spans="1:47" ht="12.7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</row>
    <row r="791" spans="1:47" ht="12.7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</row>
    <row r="792" spans="1:47" ht="12.7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</row>
    <row r="793" spans="1:47" ht="12.7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</row>
    <row r="794" spans="1:47" ht="12.7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</row>
    <row r="795" spans="1:47" ht="12.7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</row>
    <row r="796" spans="1:47" ht="12.7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</row>
    <row r="797" spans="1:47" ht="12.7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</row>
    <row r="798" spans="1:47" ht="12.7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</row>
    <row r="799" spans="1:47" ht="12.7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</row>
    <row r="800" spans="1:47" ht="12.7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</row>
    <row r="801" spans="1:47" ht="12.7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</row>
    <row r="802" spans="1:47" ht="12.7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</row>
    <row r="803" spans="1:47" ht="12.7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</row>
    <row r="804" spans="1:47" ht="12.7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</row>
    <row r="805" spans="1:47" ht="12.7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</row>
    <row r="806" spans="1:47" ht="12.7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</row>
    <row r="807" spans="1:47" ht="12.7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</row>
    <row r="808" spans="1:47" ht="12.7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</row>
    <row r="809" spans="1:47" ht="12.7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</row>
    <row r="810" spans="1:47" ht="12.7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</row>
    <row r="811" spans="1:47" ht="12.7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</row>
    <row r="812" spans="1:47" ht="12.7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</row>
    <row r="813" spans="1:47" ht="12.7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</row>
    <row r="814" spans="1:47" ht="12.7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</row>
    <row r="815" spans="1:47" ht="12.7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</row>
    <row r="816" spans="1:47" ht="12.7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</row>
    <row r="817" spans="1:47" ht="12.7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</row>
    <row r="818" spans="1:47" ht="12.7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</row>
    <row r="819" spans="1:47" ht="12.7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</row>
    <row r="820" spans="1:47" ht="12.7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</row>
    <row r="821" spans="1:47" ht="12.7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  <c r="AU821" s="8"/>
    </row>
    <row r="822" spans="1:47" ht="12.7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</row>
    <row r="823" spans="1:47" ht="12.7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</row>
    <row r="824" spans="1:47" ht="12.7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</row>
    <row r="825" spans="1:47" ht="12.7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  <c r="AU825" s="8"/>
    </row>
    <row r="826" spans="1:47" ht="12.7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</row>
    <row r="827" spans="1:47" ht="12.7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</row>
    <row r="828" spans="1:47" ht="12.7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</row>
    <row r="829" spans="1:47" ht="12.7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</row>
    <row r="830" spans="1:47" ht="12.7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</row>
    <row r="831" spans="1:47" ht="12.7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</row>
    <row r="832" spans="1:47" ht="12.7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</row>
    <row r="833" spans="1:47" ht="12.7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</row>
    <row r="834" spans="1:47" ht="12.7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  <c r="AU834" s="8"/>
    </row>
    <row r="835" spans="1:47" ht="12.7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</row>
    <row r="836" spans="1:47" ht="12.7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</row>
    <row r="837" spans="1:47" ht="12.7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8"/>
    </row>
    <row r="838" spans="1:47" ht="12.7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8"/>
    </row>
    <row r="839" spans="1:47" ht="12.7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8"/>
    </row>
    <row r="840" spans="1:47" ht="12.7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</row>
    <row r="841" spans="1:47" ht="12.7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</row>
    <row r="842" spans="1:47" ht="12.7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</row>
    <row r="843" spans="1:47" ht="12.7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</row>
    <row r="844" spans="1:47" ht="12.7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8"/>
    </row>
    <row r="845" spans="1:47" ht="12.7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8"/>
    </row>
    <row r="846" spans="1:47" ht="12.7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8"/>
    </row>
    <row r="847" spans="1:47" ht="12.7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/>
    </row>
    <row r="848" spans="1:47" ht="12.7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8"/>
    </row>
    <row r="849" spans="1:47" ht="12.7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8"/>
    </row>
    <row r="850" spans="1:47" ht="12.7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8"/>
    </row>
    <row r="851" spans="1:47" ht="12.7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</row>
    <row r="852" spans="1:47" ht="12.7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8"/>
    </row>
    <row r="853" spans="1:47" ht="12.7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/>
    </row>
    <row r="854" spans="1:47" ht="12.7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</row>
    <row r="855" spans="1:47" ht="12.7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</row>
    <row r="856" spans="1:47" ht="12.7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</row>
    <row r="857" spans="1:47" ht="12.7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  <c r="AU857" s="8"/>
    </row>
    <row r="858" spans="1:47" ht="12.7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</row>
    <row r="859" spans="1:47" ht="12.7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8"/>
    </row>
    <row r="860" spans="1:47" ht="12.7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/>
    </row>
    <row r="861" spans="1:47" ht="12.7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/>
    </row>
    <row r="862" spans="1:47" ht="12.7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  <c r="AU862" s="8"/>
    </row>
    <row r="863" spans="1:47" ht="12.7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  <c r="AT863" s="8"/>
      <c r="AU863" s="8"/>
    </row>
    <row r="864" spans="1:47" ht="12.7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  <c r="AU864" s="8"/>
    </row>
    <row r="865" spans="1:47" ht="12.7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  <c r="AT865" s="8"/>
      <c r="AU865" s="8"/>
    </row>
    <row r="866" spans="1:47" ht="12.7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  <c r="AT866" s="8"/>
      <c r="AU866" s="8"/>
    </row>
    <row r="867" spans="1:47" ht="12.7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  <c r="AT867" s="8"/>
      <c r="AU867" s="8"/>
    </row>
    <row r="868" spans="1:47" ht="12.7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  <c r="AT868" s="8"/>
      <c r="AU868" s="8"/>
    </row>
    <row r="869" spans="1:47" ht="12.7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  <c r="AT869" s="8"/>
      <c r="AU869" s="8"/>
    </row>
    <row r="870" spans="1:47" ht="12.7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  <c r="AT870" s="8"/>
      <c r="AU870" s="8"/>
    </row>
    <row r="871" spans="1:47" ht="12.7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  <c r="AT871" s="8"/>
      <c r="AU871" s="8"/>
    </row>
    <row r="872" spans="1:47" ht="12.7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  <c r="AT872" s="8"/>
      <c r="AU872" s="8"/>
    </row>
    <row r="873" spans="1:47" ht="12.7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  <c r="AT873" s="8"/>
      <c r="AU873" s="8"/>
    </row>
    <row r="874" spans="1:47" ht="12.7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  <c r="AT874" s="8"/>
      <c r="AU874" s="8"/>
    </row>
    <row r="875" spans="1:47" ht="12.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  <c r="AT875" s="8"/>
      <c r="AU875" s="8"/>
    </row>
    <row r="876" spans="1:47" ht="12.7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  <c r="AU876" s="8"/>
    </row>
    <row r="877" spans="1:47" ht="12.7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  <c r="AU877" s="8"/>
    </row>
    <row r="878" spans="1:47" ht="12.7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  <c r="AU878" s="8"/>
    </row>
    <row r="879" spans="1:47" ht="12.7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  <c r="AU879" s="8"/>
    </row>
    <row r="880" spans="1:47" ht="12.7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  <c r="AT880" s="8"/>
      <c r="AU880" s="8"/>
    </row>
    <row r="881" spans="1:47" ht="12.7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  <c r="AT881" s="8"/>
      <c r="AU881" s="8"/>
    </row>
    <row r="882" spans="1:47" ht="12.7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  <c r="AU882" s="8"/>
    </row>
    <row r="883" spans="1:47" ht="12.7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  <c r="AT883" s="8"/>
      <c r="AU883" s="8"/>
    </row>
    <row r="884" spans="1:47" ht="12.7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  <c r="AU884" s="8"/>
    </row>
    <row r="885" spans="1:47" ht="12.7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  <c r="AU885" s="8"/>
    </row>
    <row r="886" spans="1:47" ht="12.7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  <c r="AU886" s="8"/>
    </row>
    <row r="887" spans="1:47" ht="12.7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  <c r="AU887" s="8"/>
    </row>
    <row r="888" spans="1:47" ht="12.7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  <c r="AU888" s="8"/>
    </row>
    <row r="889" spans="1:47" ht="12.7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  <c r="AT889" s="8"/>
      <c r="AU889" s="8"/>
    </row>
    <row r="890" spans="1:47" ht="12.7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  <c r="AT890" s="8"/>
      <c r="AU890" s="8"/>
    </row>
    <row r="891" spans="1:47" ht="12.7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  <c r="AT891" s="8"/>
      <c r="AU891" s="8"/>
    </row>
    <row r="892" spans="1:47" ht="12.7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  <c r="AS892" s="8"/>
      <c r="AT892" s="8"/>
      <c r="AU892" s="8"/>
    </row>
    <row r="893" spans="1:47" ht="12.7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  <c r="AS893" s="8"/>
      <c r="AT893" s="8"/>
      <c r="AU893" s="8"/>
    </row>
    <row r="894" spans="1:47" ht="12.7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AS894" s="8"/>
      <c r="AT894" s="8"/>
      <c r="AU894" s="8"/>
    </row>
    <row r="895" spans="1:47" ht="12.7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  <c r="AS895" s="8"/>
      <c r="AT895" s="8"/>
      <c r="AU895" s="8"/>
    </row>
    <row r="896" spans="1:47" ht="12.7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  <c r="AS896" s="8"/>
      <c r="AT896" s="8"/>
      <c r="AU896" s="8"/>
    </row>
    <row r="897" spans="1:47" ht="12.7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  <c r="AS897" s="8"/>
      <c r="AT897" s="8"/>
      <c r="AU897" s="8"/>
    </row>
    <row r="898" spans="1:47" ht="12.7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AS898" s="8"/>
      <c r="AT898" s="8"/>
      <c r="AU898" s="8"/>
    </row>
    <row r="899" spans="1:47" ht="12.7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  <c r="AS899" s="8"/>
      <c r="AT899" s="8"/>
      <c r="AU899" s="8"/>
    </row>
    <row r="900" spans="1:47" ht="12.7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  <c r="AS900" s="8"/>
      <c r="AT900" s="8"/>
      <c r="AU900" s="8"/>
    </row>
    <row r="901" spans="1:47" ht="12.7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  <c r="AS901" s="8"/>
      <c r="AT901" s="8"/>
      <c r="AU901" s="8"/>
    </row>
    <row r="902" spans="1:47" ht="12.7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AS902" s="8"/>
      <c r="AT902" s="8"/>
      <c r="AU902" s="8"/>
    </row>
    <row r="903" spans="1:47" ht="12.7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 s="8"/>
      <c r="AT903" s="8"/>
      <c r="AU903" s="8"/>
    </row>
    <row r="904" spans="1:47" ht="12.7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  <c r="AT904" s="8"/>
      <c r="AU904" s="8"/>
    </row>
    <row r="905" spans="1:47" ht="12.7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  <c r="AS905" s="8"/>
      <c r="AT905" s="8"/>
      <c r="AU905" s="8"/>
    </row>
    <row r="906" spans="1:47" ht="12.7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AS906" s="8"/>
      <c r="AT906" s="8"/>
      <c r="AU906" s="8"/>
    </row>
    <row r="907" spans="1:47" ht="12.7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  <c r="AS907" s="8"/>
      <c r="AT907" s="8"/>
      <c r="AU907" s="8"/>
    </row>
    <row r="908" spans="1:47" ht="12.7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8"/>
      <c r="AR908" s="8"/>
      <c r="AS908" s="8"/>
      <c r="AT908" s="8"/>
      <c r="AU908" s="8"/>
    </row>
    <row r="909" spans="1:47" ht="12.7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  <c r="AR909" s="8"/>
      <c r="AS909" s="8"/>
      <c r="AT909" s="8"/>
      <c r="AU909" s="8"/>
    </row>
    <row r="910" spans="1:47" ht="12.7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  <c r="AS910" s="8"/>
      <c r="AT910" s="8"/>
      <c r="AU910" s="8"/>
    </row>
    <row r="911" spans="1:47" ht="12.7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  <c r="AS911" s="8"/>
      <c r="AT911" s="8"/>
      <c r="AU911" s="8"/>
    </row>
    <row r="912" spans="1:47" ht="12.7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  <c r="AS912" s="8"/>
      <c r="AT912" s="8"/>
      <c r="AU912" s="8"/>
    </row>
    <row r="913" spans="1:47" ht="12.7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  <c r="AS913" s="8"/>
      <c r="AT913" s="8"/>
      <c r="AU913" s="8"/>
    </row>
    <row r="914" spans="1:47" ht="12.7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  <c r="AS914" s="8"/>
      <c r="AT914" s="8"/>
      <c r="AU914" s="8"/>
    </row>
    <row r="915" spans="1:47" ht="12.7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  <c r="AS915" s="8"/>
      <c r="AT915" s="8"/>
      <c r="AU915" s="8"/>
    </row>
    <row r="916" spans="1:47" ht="12.7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  <c r="AS916" s="8"/>
      <c r="AT916" s="8"/>
      <c r="AU916" s="8"/>
    </row>
    <row r="917" spans="1:47" ht="12.7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  <c r="AS917" s="8"/>
      <c r="AT917" s="8"/>
      <c r="AU917" s="8"/>
    </row>
    <row r="918" spans="1:47" ht="12.7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  <c r="AS918" s="8"/>
      <c r="AT918" s="8"/>
      <c r="AU918" s="8"/>
    </row>
    <row r="919" spans="1:47" ht="12.7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  <c r="AS919" s="8"/>
      <c r="AT919" s="8"/>
      <c r="AU919" s="8"/>
    </row>
    <row r="920" spans="1:47" ht="12.7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  <c r="AS920" s="8"/>
      <c r="AT920" s="8"/>
      <c r="AU920" s="8"/>
    </row>
    <row r="921" spans="1:47" ht="12.7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  <c r="AS921" s="8"/>
      <c r="AT921" s="8"/>
      <c r="AU921" s="8"/>
    </row>
    <row r="922" spans="1:47" ht="12.7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  <c r="AS922" s="8"/>
      <c r="AT922" s="8"/>
      <c r="AU922" s="8"/>
    </row>
    <row r="923" spans="1:47" ht="12.7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  <c r="AS923" s="8"/>
      <c r="AT923" s="8"/>
      <c r="AU923" s="8"/>
    </row>
    <row r="924" spans="1:47" ht="12.7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  <c r="AS924" s="8"/>
      <c r="AT924" s="8"/>
      <c r="AU924" s="8"/>
    </row>
    <row r="925" spans="1:47" ht="12.7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  <c r="AS925" s="8"/>
      <c r="AT925" s="8"/>
      <c r="AU925" s="8"/>
    </row>
    <row r="926" spans="1:47" ht="12.7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  <c r="AS926" s="8"/>
      <c r="AT926" s="8"/>
      <c r="AU926" s="8"/>
    </row>
    <row r="927" spans="1:47" ht="12.7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  <c r="AS927" s="8"/>
      <c r="AT927" s="8"/>
      <c r="AU927" s="8"/>
    </row>
    <row r="928" spans="1:47" ht="12.7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  <c r="AS928" s="8"/>
      <c r="AT928" s="8"/>
      <c r="AU928" s="8"/>
    </row>
    <row r="929" spans="1:47" ht="12.7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  <c r="AS929" s="8"/>
      <c r="AT929" s="8"/>
      <c r="AU929" s="8"/>
    </row>
    <row r="930" spans="1:47" ht="12.7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  <c r="AS930" s="8"/>
      <c r="AT930" s="8"/>
      <c r="AU930" s="8"/>
    </row>
    <row r="931" spans="1:47" ht="12.7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  <c r="AS931" s="8"/>
      <c r="AT931" s="8"/>
      <c r="AU931" s="8"/>
    </row>
    <row r="932" spans="1:47" ht="12.7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  <c r="AS932" s="8"/>
      <c r="AT932" s="8"/>
      <c r="AU932" s="8"/>
    </row>
    <row r="933" spans="1:47" ht="12.7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  <c r="AS933" s="8"/>
      <c r="AT933" s="8"/>
      <c r="AU933" s="8"/>
    </row>
    <row r="934" spans="1:47" ht="12.7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  <c r="AS934" s="8"/>
      <c r="AT934" s="8"/>
      <c r="AU934" s="8"/>
    </row>
    <row r="935" spans="1:47" ht="12.7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  <c r="AS935" s="8"/>
      <c r="AT935" s="8"/>
      <c r="AU935" s="8"/>
    </row>
    <row r="936" spans="1:47" ht="12.7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  <c r="AS936" s="8"/>
      <c r="AT936" s="8"/>
      <c r="AU936" s="8"/>
    </row>
    <row r="937" spans="1:47" ht="12.7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  <c r="AS937" s="8"/>
      <c r="AT937" s="8"/>
      <c r="AU937" s="8"/>
    </row>
    <row r="938" spans="1:47" ht="12.7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  <c r="AS938" s="8"/>
      <c r="AT938" s="8"/>
      <c r="AU938" s="8"/>
    </row>
    <row r="939" spans="1:47" ht="12.7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  <c r="AS939" s="8"/>
      <c r="AT939" s="8"/>
      <c r="AU939" s="8"/>
    </row>
    <row r="940" spans="1:47" ht="12.7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  <c r="AS940" s="8"/>
      <c r="AT940" s="8"/>
      <c r="AU940" s="8"/>
    </row>
    <row r="941" spans="1:47" ht="12.7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  <c r="AS941" s="8"/>
      <c r="AT941" s="8"/>
      <c r="AU941" s="8"/>
    </row>
    <row r="942" spans="1:47" ht="12.7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  <c r="AS942" s="8"/>
      <c r="AT942" s="8"/>
      <c r="AU942" s="8"/>
    </row>
    <row r="943" spans="1:47" ht="12.7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  <c r="AS943" s="8"/>
      <c r="AT943" s="8"/>
      <c r="AU943" s="8"/>
    </row>
    <row r="944" spans="1:47" ht="12.7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  <c r="AS944" s="8"/>
      <c r="AT944" s="8"/>
      <c r="AU944" s="8"/>
    </row>
    <row r="945" spans="1:47" ht="12.7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  <c r="AS945" s="8"/>
      <c r="AT945" s="8"/>
      <c r="AU945" s="8"/>
    </row>
    <row r="946" spans="1:47" ht="12.7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  <c r="AS946" s="8"/>
      <c r="AT946" s="8"/>
      <c r="AU946" s="8"/>
    </row>
    <row r="947" spans="1:47" ht="12.7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  <c r="AS947" s="8"/>
      <c r="AT947" s="8"/>
      <c r="AU947" s="8"/>
    </row>
    <row r="948" spans="1:47" ht="12.7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  <c r="AS948" s="8"/>
      <c r="AT948" s="8"/>
      <c r="AU948" s="8"/>
    </row>
    <row r="949" spans="1:47" ht="12.7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  <c r="AS949" s="8"/>
      <c r="AT949" s="8"/>
      <c r="AU949" s="8"/>
    </row>
    <row r="950" spans="1:47" ht="12.7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AS950" s="8"/>
      <c r="AT950" s="8"/>
      <c r="AU950" s="8"/>
    </row>
    <row r="951" spans="1:47" ht="12.7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  <c r="AS951" s="8"/>
      <c r="AT951" s="8"/>
      <c r="AU951" s="8"/>
    </row>
    <row r="952" spans="1:47" ht="12.7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  <c r="AS952" s="8"/>
      <c r="AT952" s="8"/>
      <c r="AU952" s="8"/>
    </row>
    <row r="953" spans="1:47" ht="12.7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  <c r="AS953" s="8"/>
      <c r="AT953" s="8"/>
      <c r="AU953" s="8"/>
    </row>
    <row r="954" spans="1:47" ht="12.7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  <c r="AS954" s="8"/>
      <c r="AT954" s="8"/>
      <c r="AU954" s="8"/>
    </row>
    <row r="955" spans="1:47" ht="12.7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  <c r="AS955" s="8"/>
      <c r="AT955" s="8"/>
      <c r="AU955" s="8"/>
    </row>
    <row r="956" spans="1:47" ht="12.7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8"/>
      <c r="AR956" s="8"/>
      <c r="AS956" s="8"/>
      <c r="AT956" s="8"/>
      <c r="AU956" s="8"/>
    </row>
    <row r="957" spans="1:47" ht="12.7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8"/>
      <c r="AR957" s="8"/>
      <c r="AS957" s="8"/>
      <c r="AT957" s="8"/>
      <c r="AU957" s="8"/>
    </row>
    <row r="958" spans="1:47" ht="12.7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  <c r="AS958" s="8"/>
      <c r="AT958" s="8"/>
      <c r="AU958" s="8"/>
    </row>
    <row r="959" spans="1:47" ht="12.7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8"/>
      <c r="AR959" s="8"/>
      <c r="AS959" s="8"/>
      <c r="AT959" s="8"/>
      <c r="AU959" s="8"/>
    </row>
    <row r="960" spans="1:47" ht="12.7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8"/>
      <c r="AR960" s="8"/>
      <c r="AS960" s="8"/>
      <c r="AT960" s="8"/>
      <c r="AU960" s="8"/>
    </row>
    <row r="961" spans="1:47" ht="12.7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  <c r="AR961" s="8"/>
      <c r="AS961" s="8"/>
      <c r="AT961" s="8"/>
      <c r="AU961" s="8"/>
    </row>
    <row r="962" spans="1:47" ht="12.7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  <c r="AS962" s="8"/>
      <c r="AT962" s="8"/>
      <c r="AU962" s="8"/>
    </row>
    <row r="963" spans="1:47" ht="12.7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  <c r="AQ963" s="8"/>
      <c r="AR963" s="8"/>
      <c r="AS963" s="8"/>
      <c r="AT963" s="8"/>
      <c r="AU963" s="8"/>
    </row>
    <row r="964" spans="1:47" ht="12.7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8"/>
      <c r="AR964" s="8"/>
      <c r="AS964" s="8"/>
      <c r="AT964" s="8"/>
      <c r="AU964" s="8"/>
    </row>
    <row r="965" spans="1:47" ht="12.7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8"/>
      <c r="AR965" s="8"/>
      <c r="AS965" s="8"/>
      <c r="AT965" s="8"/>
      <c r="AU965" s="8"/>
    </row>
    <row r="966" spans="1:47" ht="12.7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  <c r="AS966" s="8"/>
      <c r="AT966" s="8"/>
      <c r="AU966" s="8"/>
    </row>
    <row r="967" spans="1:47" ht="12.7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  <c r="AS967" s="8"/>
      <c r="AT967" s="8"/>
      <c r="AU967" s="8"/>
    </row>
    <row r="968" spans="1:47" ht="12.7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8"/>
      <c r="AR968" s="8"/>
      <c r="AS968" s="8"/>
      <c r="AT968" s="8"/>
      <c r="AU968" s="8"/>
    </row>
    <row r="969" spans="1:47" ht="12.7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  <c r="AQ969" s="8"/>
      <c r="AR969" s="8"/>
      <c r="AS969" s="8"/>
      <c r="AT969" s="8"/>
      <c r="AU969" s="8"/>
    </row>
    <row r="970" spans="1:47" ht="12.7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  <c r="AS970" s="8"/>
      <c r="AT970" s="8"/>
      <c r="AU970" s="8"/>
    </row>
    <row r="971" spans="1:47" ht="12.7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  <c r="AS971" s="8"/>
      <c r="AT971" s="8"/>
      <c r="AU971" s="8"/>
    </row>
    <row r="972" spans="1:47" ht="12.7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  <c r="AQ972" s="8"/>
      <c r="AR972" s="8"/>
      <c r="AS972" s="8"/>
      <c r="AT972" s="8"/>
      <c r="AU972" s="8"/>
    </row>
    <row r="973" spans="1:47" ht="12.7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  <c r="AQ973" s="8"/>
      <c r="AR973" s="8"/>
      <c r="AS973" s="8"/>
      <c r="AT973" s="8"/>
      <c r="AU973" s="8"/>
    </row>
    <row r="974" spans="1:47" ht="12.7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  <c r="AQ974" s="8"/>
      <c r="AR974" s="8"/>
      <c r="AS974" s="8"/>
      <c r="AT974" s="8"/>
      <c r="AU974" s="8"/>
    </row>
    <row r="975" spans="1:47" ht="12.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  <c r="AQ975" s="8"/>
      <c r="AR975" s="8"/>
      <c r="AS975" s="8"/>
      <c r="AT975" s="8"/>
      <c r="AU975" s="8"/>
    </row>
    <row r="976" spans="1:47" ht="12.7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  <c r="AQ976" s="8"/>
      <c r="AR976" s="8"/>
      <c r="AS976" s="8"/>
      <c r="AT976" s="8"/>
      <c r="AU976" s="8"/>
    </row>
    <row r="977" spans="1:47" ht="12.7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  <c r="AQ977" s="8"/>
      <c r="AR977" s="8"/>
      <c r="AS977" s="8"/>
      <c r="AT977" s="8"/>
      <c r="AU977" s="8"/>
    </row>
    <row r="978" spans="1:47" ht="12.7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  <c r="AQ978" s="8"/>
      <c r="AR978" s="8"/>
      <c r="AS978" s="8"/>
      <c r="AT978" s="8"/>
      <c r="AU978" s="8"/>
    </row>
    <row r="979" spans="1:47" ht="12.7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  <c r="AQ979" s="8"/>
      <c r="AR979" s="8"/>
      <c r="AS979" s="8"/>
      <c r="AT979" s="8"/>
      <c r="AU979" s="8"/>
    </row>
    <row r="980" spans="1:47" ht="12.7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  <c r="AQ980" s="8"/>
      <c r="AR980" s="8"/>
      <c r="AS980" s="8"/>
      <c r="AT980" s="8"/>
      <c r="AU980" s="8"/>
    </row>
    <row r="981" spans="1:47" ht="12.7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  <c r="AQ981" s="8"/>
      <c r="AR981" s="8"/>
      <c r="AS981" s="8"/>
      <c r="AT981" s="8"/>
      <c r="AU981" s="8"/>
    </row>
    <row r="982" spans="1:47" ht="12.7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  <c r="AQ982" s="8"/>
      <c r="AR982" s="8"/>
      <c r="AS982" s="8"/>
      <c r="AT982" s="8"/>
      <c r="AU982" s="8"/>
    </row>
    <row r="983" spans="1:47" ht="12.7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  <c r="AQ983" s="8"/>
      <c r="AR983" s="8"/>
      <c r="AS983" s="8"/>
      <c r="AT983" s="8"/>
      <c r="AU983" s="8"/>
    </row>
    <row r="984" spans="1:47" ht="12.7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  <c r="AQ984" s="8"/>
      <c r="AR984" s="8"/>
      <c r="AS984" s="8"/>
      <c r="AT984" s="8"/>
      <c r="AU984" s="8"/>
    </row>
    <row r="985" spans="1:47" ht="12.7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  <c r="AQ985" s="8"/>
      <c r="AR985" s="8"/>
      <c r="AS985" s="8"/>
      <c r="AT985" s="8"/>
      <c r="AU985" s="8"/>
    </row>
    <row r="986" spans="1:47" ht="12.7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  <c r="AQ986" s="8"/>
      <c r="AR986" s="8"/>
      <c r="AS986" s="8"/>
      <c r="AT986" s="8"/>
      <c r="AU986" s="8"/>
    </row>
    <row r="987" spans="1:47" ht="12.7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  <c r="AQ987" s="8"/>
      <c r="AR987" s="8"/>
      <c r="AS987" s="8"/>
      <c r="AT987" s="8"/>
      <c r="AU987" s="8"/>
    </row>
    <row r="988" spans="1:47" ht="12.7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P988" s="8"/>
      <c r="AQ988" s="8"/>
      <c r="AR988" s="8"/>
      <c r="AS988" s="8"/>
      <c r="AT988" s="8"/>
      <c r="AU988" s="8"/>
    </row>
    <row r="989" spans="1:47" ht="12.7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P989" s="8"/>
      <c r="AQ989" s="8"/>
      <c r="AR989" s="8"/>
      <c r="AS989" s="8"/>
      <c r="AT989" s="8"/>
      <c r="AU989" s="8"/>
    </row>
    <row r="990" spans="1:47" ht="12.7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8"/>
      <c r="AQ990" s="8"/>
      <c r="AR990" s="8"/>
      <c r="AS990" s="8"/>
      <c r="AT990" s="8"/>
      <c r="AU990" s="8"/>
    </row>
    <row r="991" spans="1:47" ht="12.7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  <c r="AQ991" s="8"/>
      <c r="AR991" s="8"/>
      <c r="AS991" s="8"/>
      <c r="AT991" s="8"/>
      <c r="AU991" s="8"/>
    </row>
    <row r="992" spans="1:47" ht="12.7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P992" s="8"/>
      <c r="AQ992" s="8"/>
      <c r="AR992" s="8"/>
      <c r="AS992" s="8"/>
      <c r="AT992" s="8"/>
      <c r="AU992" s="8"/>
    </row>
    <row r="993" spans="1:47" ht="12.7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P993" s="8"/>
      <c r="AQ993" s="8"/>
      <c r="AR993" s="8"/>
      <c r="AS993" s="8"/>
      <c r="AT993" s="8"/>
      <c r="AU993" s="8"/>
    </row>
    <row r="994" spans="1:47" ht="12.7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P994" s="8"/>
      <c r="AQ994" s="8"/>
      <c r="AR994" s="8"/>
      <c r="AS994" s="8"/>
      <c r="AT994" s="8"/>
      <c r="AU994" s="8"/>
    </row>
    <row r="995" spans="1:47" ht="12.7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P995" s="8"/>
      <c r="AQ995" s="8"/>
      <c r="AR995" s="8"/>
      <c r="AS995" s="8"/>
      <c r="AT995" s="8"/>
      <c r="AU995" s="8"/>
    </row>
    <row r="996" spans="1:47" ht="12.7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P996" s="8"/>
      <c r="AQ996" s="8"/>
      <c r="AR996" s="8"/>
      <c r="AS996" s="8"/>
      <c r="AT996" s="8"/>
      <c r="AU996" s="8"/>
    </row>
    <row r="997" spans="1:47" ht="12.7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P997" s="8"/>
      <c r="AQ997" s="8"/>
      <c r="AR997" s="8"/>
      <c r="AS997" s="8"/>
      <c r="AT997" s="8"/>
      <c r="AU997" s="8"/>
    </row>
    <row r="998" spans="1:47" ht="12.7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P998" s="8"/>
      <c r="AQ998" s="8"/>
      <c r="AR998" s="8"/>
      <c r="AS998" s="8"/>
      <c r="AT998" s="8"/>
      <c r="AU998" s="8"/>
    </row>
    <row r="999" spans="1:47" ht="12.7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P999" s="8"/>
      <c r="AQ999" s="8"/>
      <c r="AR999" s="8"/>
      <c r="AS999" s="8"/>
      <c r="AT999" s="8"/>
      <c r="AU999" s="8"/>
    </row>
    <row r="1000" spans="1:47" ht="12.7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  <c r="AP1000" s="8"/>
      <c r="AQ1000" s="8"/>
      <c r="AR1000" s="8"/>
      <c r="AS1000" s="8"/>
      <c r="AT1000" s="8"/>
      <c r="AU1000" s="8"/>
    </row>
    <row r="1001" spans="1:47" ht="12.75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  <c r="AO1001" s="8"/>
      <c r="AP1001" s="8"/>
      <c r="AQ1001" s="8"/>
      <c r="AR1001" s="8"/>
      <c r="AS1001" s="8"/>
      <c r="AT1001" s="8"/>
      <c r="AU1001" s="8"/>
    </row>
    <row r="1002" spans="1:47" ht="12.7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  <c r="AQ1002" s="8"/>
      <c r="AR1002" s="8"/>
      <c r="AS1002" s="8"/>
      <c r="AT1002" s="8"/>
      <c r="AU1002" s="8"/>
    </row>
  </sheetData>
  <mergeCells count="14">
    <mergeCell ref="S6:AB6"/>
    <mergeCell ref="J6:R6"/>
    <mergeCell ref="C6:C7"/>
    <mergeCell ref="B6:B7"/>
    <mergeCell ref="E6:I6"/>
    <mergeCell ref="AE6:AE7"/>
    <mergeCell ref="AD6:AD7"/>
    <mergeCell ref="AN6:AP6"/>
    <mergeCell ref="AQ6:AS6"/>
    <mergeCell ref="AU6:AU7"/>
    <mergeCell ref="AT6:AT7"/>
    <mergeCell ref="AF6:AF7"/>
    <mergeCell ref="AG6:AI6"/>
    <mergeCell ref="AJ6:AM6"/>
  </mergeCells>
  <conditionalFormatting sqref="E9:AC45">
    <cfRule type="cellIs" dxfId="1" priority="1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E9:AC16 I17:L19 N17:AC19 E17:G43 I20:AC43 A1:A50 E44:AC50">
      <formula1>0</formula1>
      <formula2>100</formula2>
    </dataValidation>
  </dataValidations>
  <pageMargins left="0.70866141732283472" right="0.70866141732283472" top="0.74803149606299213" bottom="0.74803149606299213" header="0.31496062992125984" footer="0.31496062992125984"/>
  <pageSetup paperSize="1000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tabSelected="1" view="pageBreakPreview" topLeftCell="A76" zoomScaleNormal="100" zoomScaleSheetLayoutView="100" workbookViewId="0">
      <selection activeCell="L94" sqref="L94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" customWidth="1"/>
    <col min="8" max="8" width="10.7109375" customWidth="1"/>
    <col min="9" max="9" width="4.7109375" hidden="1" customWidth="1"/>
    <col min="10" max="10" width="38.7109375" customWidth="1"/>
    <col min="11" max="11" width="1" customWidth="1"/>
    <col min="12" max="30" width="9.140625" customWidth="1"/>
  </cols>
  <sheetData>
    <row r="1" spans="1:30" ht="20.25" customHeight="1">
      <c r="A1" s="118"/>
      <c r="B1" s="118"/>
      <c r="C1" s="118"/>
      <c r="D1" s="119"/>
      <c r="E1" s="120"/>
      <c r="F1" s="119"/>
      <c r="G1" s="118"/>
      <c r="H1" s="277" t="s">
        <v>136</v>
      </c>
      <c r="I1" s="254"/>
      <c r="J1" s="121">
        <v>5</v>
      </c>
      <c r="K1" s="118"/>
      <c r="L1" s="122"/>
      <c r="M1" s="122"/>
      <c r="N1" s="122"/>
      <c r="O1" s="122"/>
      <c r="P1" s="122"/>
      <c r="Q1" s="122"/>
      <c r="R1" s="122"/>
      <c r="S1" s="122"/>
      <c r="T1" s="122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0" ht="29.25" customHeight="1">
      <c r="A2" s="304" t="s">
        <v>137</v>
      </c>
      <c r="B2" s="260"/>
      <c r="C2" s="260"/>
      <c r="D2" s="260"/>
      <c r="E2" s="260"/>
      <c r="F2" s="260"/>
      <c r="G2" s="260"/>
      <c r="H2" s="260"/>
      <c r="I2" s="260"/>
      <c r="J2" s="260"/>
      <c r="K2" s="123"/>
      <c r="L2" s="124"/>
      <c r="M2" s="124"/>
      <c r="N2" s="124"/>
      <c r="O2" s="124"/>
      <c r="P2" s="124"/>
      <c r="Q2" s="124"/>
      <c r="R2" s="124"/>
      <c r="S2" s="124"/>
      <c r="T2" s="124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 ht="16.5" customHeight="1">
      <c r="A3" s="125" t="s">
        <v>138</v>
      </c>
      <c r="B3" s="126"/>
      <c r="C3" s="127" t="str">
        <f>VLOOKUP($J$1,'ENTRI NILAI PILIH TAB INI'!$A$9:$AC$50,3)</f>
        <v>AINUL YAKIN</v>
      </c>
      <c r="D3" s="128"/>
      <c r="E3" s="129"/>
      <c r="F3" s="126"/>
      <c r="G3" s="125" t="s">
        <v>50</v>
      </c>
      <c r="H3" s="126"/>
      <c r="I3" s="126"/>
      <c r="J3" s="127" t="str">
        <f>nama_mapel!$J$3</f>
        <v xml:space="preserve"> XI / 4</v>
      </c>
      <c r="K3" s="130"/>
      <c r="L3" s="131"/>
      <c r="M3" s="131"/>
      <c r="N3" s="131"/>
      <c r="O3" s="131"/>
      <c r="P3" s="131"/>
      <c r="Q3" s="131"/>
      <c r="R3" s="131"/>
      <c r="S3" s="131"/>
      <c r="T3" s="131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1:30" ht="16.5" customHeight="1">
      <c r="A4" s="125" t="s">
        <v>139</v>
      </c>
      <c r="B4" s="126"/>
      <c r="C4" s="127" t="str">
        <f>IF(VLOOKUP($J$1,'ENTRI NILAI PILIH TAB INI'!$A$9:$AC$50,2)&lt;100,"00","0")&amp;VLOOKUP($J$1,'ENTRI NILAI PILIH TAB INI'!$A$9:$AC$50,2)</f>
        <v>01425</v>
      </c>
      <c r="D4" s="132"/>
      <c r="E4" s="126"/>
      <c r="F4" s="126"/>
      <c r="G4" s="125" t="s">
        <v>54</v>
      </c>
      <c r="H4" s="126"/>
      <c r="I4" s="126"/>
      <c r="J4" s="127" t="str">
        <f>nama_mapel!$H$4</f>
        <v>2016-2017</v>
      </c>
      <c r="K4" s="130"/>
      <c r="L4" s="131"/>
      <c r="M4" s="133" t="str">
        <f>nama_mapel!$H$4</f>
        <v>2016-2017</v>
      </c>
      <c r="N4" s="131"/>
      <c r="O4" s="131"/>
      <c r="P4" s="131" t="s">
        <v>140</v>
      </c>
      <c r="Q4" s="131"/>
      <c r="R4" s="131"/>
      <c r="S4" s="131"/>
      <c r="T4" s="131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1:30" ht="16.5" customHeight="1">
      <c r="A5" s="125" t="s">
        <v>141</v>
      </c>
      <c r="B5" s="126"/>
      <c r="C5" s="127" t="s">
        <v>142</v>
      </c>
      <c r="D5" s="132"/>
      <c r="E5" s="126"/>
      <c r="F5" s="126"/>
      <c r="G5" s="125" t="s">
        <v>57</v>
      </c>
      <c r="H5" s="126"/>
      <c r="I5" s="126"/>
      <c r="J5" s="127" t="str">
        <f>nama_mapel!$J$5</f>
        <v>Pemasaran</v>
      </c>
      <c r="K5" s="130"/>
      <c r="L5" s="131"/>
      <c r="M5" s="131" t="str">
        <f>nama_mapel!$J$5</f>
        <v>Pemasaran</v>
      </c>
      <c r="N5" s="131"/>
      <c r="O5" s="131"/>
      <c r="P5" s="131" t="s">
        <v>143</v>
      </c>
      <c r="Q5" s="131"/>
      <c r="R5" s="131"/>
      <c r="S5" s="131"/>
      <c r="T5" s="131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1:30" ht="15.75" customHeight="1">
      <c r="A6" s="126"/>
      <c r="B6" s="125"/>
      <c r="C6" s="125"/>
      <c r="D6" s="126"/>
      <c r="E6" s="134"/>
      <c r="F6" s="126"/>
      <c r="G6" s="126"/>
      <c r="H6" s="125"/>
      <c r="I6" s="126"/>
      <c r="J6" s="126"/>
      <c r="K6" s="119"/>
      <c r="L6" s="135"/>
      <c r="M6" s="135"/>
      <c r="N6" s="135"/>
      <c r="O6" s="135"/>
      <c r="P6" s="135" t="s">
        <v>144</v>
      </c>
      <c r="Q6" s="135"/>
      <c r="R6" s="135"/>
      <c r="S6" s="135"/>
      <c r="T6" s="135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30" ht="16.5" customHeight="1">
      <c r="A7" s="305" t="s">
        <v>145</v>
      </c>
      <c r="B7" s="313" t="s">
        <v>146</v>
      </c>
      <c r="C7" s="314"/>
      <c r="D7" s="303" t="s">
        <v>49</v>
      </c>
      <c r="E7" s="286" t="s">
        <v>147</v>
      </c>
      <c r="F7" s="287"/>
      <c r="G7" s="287"/>
      <c r="H7" s="287"/>
      <c r="I7" s="287"/>
      <c r="J7" s="288"/>
      <c r="K7" s="136"/>
      <c r="L7" s="137"/>
      <c r="M7" s="137"/>
      <c r="N7" s="137"/>
      <c r="O7" s="137"/>
      <c r="P7" s="137"/>
      <c r="Q7" s="137"/>
      <c r="R7" s="137"/>
      <c r="S7" s="137"/>
      <c r="T7" s="137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0" ht="16.5" customHeight="1">
      <c r="A8" s="306"/>
      <c r="B8" s="294"/>
      <c r="C8" s="296"/>
      <c r="D8" s="268"/>
      <c r="E8" s="138" t="s">
        <v>148</v>
      </c>
      <c r="F8" s="139" t="s">
        <v>149</v>
      </c>
      <c r="G8" s="139" t="s">
        <v>27</v>
      </c>
      <c r="H8" s="278" t="s">
        <v>150</v>
      </c>
      <c r="I8" s="270"/>
      <c r="J8" s="279"/>
      <c r="K8" s="140"/>
      <c r="L8" s="137"/>
      <c r="M8" s="137"/>
      <c r="N8" s="137"/>
      <c r="O8" s="137"/>
      <c r="P8" s="137" t="s">
        <v>151</v>
      </c>
      <c r="Q8" s="137"/>
      <c r="R8" s="137"/>
      <c r="S8" s="137"/>
      <c r="T8" s="137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1:30" ht="21" customHeight="1">
      <c r="A9" s="141" t="s">
        <v>45</v>
      </c>
      <c r="B9" s="142" t="s">
        <v>48</v>
      </c>
      <c r="C9" s="143"/>
      <c r="D9" s="144"/>
      <c r="E9" s="145"/>
      <c r="F9" s="144"/>
      <c r="G9" s="146"/>
      <c r="H9" s="280"/>
      <c r="I9" s="281"/>
      <c r="J9" s="282"/>
      <c r="K9" s="147"/>
      <c r="L9" s="137"/>
      <c r="M9" s="137"/>
      <c r="N9" s="137"/>
      <c r="O9" s="137"/>
      <c r="P9" s="137" t="s">
        <v>152</v>
      </c>
      <c r="Q9" s="137"/>
      <c r="R9" s="137"/>
      <c r="S9" s="137"/>
      <c r="T9" s="137"/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1:30" ht="30" customHeight="1">
      <c r="A10" s="148">
        <v>1</v>
      </c>
      <c r="B10" s="283" t="str">
        <f>nama_mapel!C4</f>
        <v>Pendidikan Agama</v>
      </c>
      <c r="C10" s="297"/>
      <c r="D10" s="150">
        <f>nama_mapel!D4</f>
        <v>76</v>
      </c>
      <c r="E10" s="150" t="str">
        <f>IF(VLOOKUP($J$1,'ENTRI NILAI PILIH TAB INI'!$A$9:$AC$50,M10)=0,"",ROUND(VLOOKUP($J$1,'ENTRI NILAI PILIH TAB INI'!$A$9:$AC$50,M10),0))</f>
        <v/>
      </c>
      <c r="F10" s="151" t="e">
        <f t="shared" ref="F10:F24" si="0">IF((E10=0),"",CONCATENATE(VLOOKUP(ABS(LEFT(E10,1)),$O$11:$Q$21,3)," ",IF((ABS(RIGHT(E10,1))=0),"",VLOOKUP(ABS(RIGHT(E10,1)),$O$11:$Q$21,2))))</f>
        <v>#VALUE!</v>
      </c>
      <c r="G10" s="151" t="str">
        <f t="shared" ref="G10:G14" si="1">IF(E10="","",VLOOKUP(E10,$S$16:$T$19,2))</f>
        <v/>
      </c>
      <c r="H10" s="283" t="str">
        <f t="shared" ref="H10:H14" si="2">CONCATENATE("Pemahaman materi ",B10,IF(D10&lt;E10," tercapai "," belum tercapai ")," dengan predikat"," ",G10)</f>
        <v xml:space="preserve">Pemahaman materi Pendidikan Agama tercapai  dengan predikat </v>
      </c>
      <c r="I10" s="284"/>
      <c r="J10" s="285"/>
      <c r="K10" s="152"/>
      <c r="L10" s="137"/>
      <c r="M10" s="137">
        <v>5</v>
      </c>
      <c r="N10" s="137"/>
      <c r="O10" s="137"/>
      <c r="P10" s="137" t="s">
        <v>153</v>
      </c>
      <c r="Q10" s="137"/>
      <c r="R10" s="137"/>
      <c r="S10" s="137"/>
      <c r="T10" s="137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1:30" ht="30" customHeight="1">
      <c r="A11" s="153">
        <v>2</v>
      </c>
      <c r="B11" s="283" t="str">
        <f>nama_mapel!C5</f>
        <v xml:space="preserve">Pendidikan Pancasila dan Kewarganegaraan </v>
      </c>
      <c r="C11" s="297"/>
      <c r="D11" s="150">
        <f>nama_mapel!D5</f>
        <v>75</v>
      </c>
      <c r="E11" s="150" t="str">
        <f>IF(VLOOKUP($J$1,'ENTRI NILAI PILIH TAB INI'!$A$9:$AC$50,M11)=0,"",ROUND(VLOOKUP($J$1,'ENTRI NILAI PILIH TAB INI'!$A$9:$AC$50,M11),0))</f>
        <v/>
      </c>
      <c r="F11" s="151" t="e">
        <f t="shared" si="0"/>
        <v>#VALUE!</v>
      </c>
      <c r="G11" s="151" t="str">
        <f t="shared" si="1"/>
        <v/>
      </c>
      <c r="H11" s="283" t="str">
        <f t="shared" si="2"/>
        <v xml:space="preserve">Pemahaman materi Pendidikan Pancasila dan Kewarganegaraan  tercapai  dengan predikat </v>
      </c>
      <c r="I11" s="284"/>
      <c r="J11" s="285"/>
      <c r="K11" s="152"/>
      <c r="L11" s="137" t="str">
        <f t="shared" ref="L11:L14" si="3">IF(E11="","",MOD(E11,1))</f>
        <v/>
      </c>
      <c r="M11" s="137">
        <v>6</v>
      </c>
      <c r="N11" s="137"/>
      <c r="O11" s="25">
        <v>1</v>
      </c>
      <c r="P11" s="25" t="s">
        <v>154</v>
      </c>
      <c r="Q11" s="25" t="s">
        <v>155</v>
      </c>
      <c r="R11" s="137"/>
      <c r="S11" s="137"/>
      <c r="T11" s="137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1:30" ht="30" customHeight="1">
      <c r="A12" s="153">
        <v>3</v>
      </c>
      <c r="B12" s="283" t="str">
        <f>nama_mapel!C6</f>
        <v>Bahasa  Indonesia</v>
      </c>
      <c r="C12" s="297"/>
      <c r="D12" s="150">
        <f>nama_mapel!D6</f>
        <v>75</v>
      </c>
      <c r="E12" s="150" t="str">
        <f>IF(VLOOKUP($J$1,'ENTRI NILAI PILIH TAB INI'!$A$9:$AC$50,M12)=0,"",ROUND(VLOOKUP($J$1,'ENTRI NILAI PILIH TAB INI'!$A$9:$AC$50,M12),0))</f>
        <v/>
      </c>
      <c r="F12" s="151" t="e">
        <f t="shared" si="0"/>
        <v>#VALUE!</v>
      </c>
      <c r="G12" s="151" t="str">
        <f t="shared" si="1"/>
        <v/>
      </c>
      <c r="H12" s="283" t="str">
        <f t="shared" si="2"/>
        <v xml:space="preserve">Pemahaman materi Bahasa  Indonesia tercapai  dengan predikat </v>
      </c>
      <c r="I12" s="284"/>
      <c r="J12" s="285"/>
      <c r="K12" s="152"/>
      <c r="L12" s="137" t="str">
        <f t="shared" si="3"/>
        <v/>
      </c>
      <c r="M12" s="137">
        <v>7</v>
      </c>
      <c r="N12" s="137"/>
      <c r="O12" s="25">
        <v>2</v>
      </c>
      <c r="P12" s="25" t="s">
        <v>156</v>
      </c>
      <c r="Q12" s="25" t="s">
        <v>157</v>
      </c>
      <c r="R12" s="137"/>
      <c r="S12" s="137"/>
      <c r="T12" s="137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0" ht="30" customHeight="1">
      <c r="A13" s="153">
        <v>4</v>
      </c>
      <c r="B13" s="283" t="str">
        <f>nama_mapel!C7</f>
        <v>Pendidikan Jasmani dan Olahraga</v>
      </c>
      <c r="C13" s="297"/>
      <c r="D13" s="150">
        <f>nama_mapel!D7</f>
        <v>75</v>
      </c>
      <c r="E13" s="150" t="str">
        <f>IF(VLOOKUP($J$1,'ENTRI NILAI PILIH TAB INI'!$A$9:$AC$50,M13)=0,"",ROUND(VLOOKUP($J$1,'ENTRI NILAI PILIH TAB INI'!$A$9:$AC$50,M13),0))</f>
        <v/>
      </c>
      <c r="F13" s="151" t="e">
        <f t="shared" si="0"/>
        <v>#VALUE!</v>
      </c>
      <c r="G13" s="151" t="str">
        <f t="shared" si="1"/>
        <v/>
      </c>
      <c r="H13" s="283" t="str">
        <f t="shared" si="2"/>
        <v xml:space="preserve">Pemahaman materi Pendidikan Jasmani dan Olahraga tercapai  dengan predikat </v>
      </c>
      <c r="I13" s="284"/>
      <c r="J13" s="285"/>
      <c r="K13" s="152"/>
      <c r="L13" s="137" t="str">
        <f t="shared" si="3"/>
        <v/>
      </c>
      <c r="M13" s="137">
        <v>8</v>
      </c>
      <c r="N13" s="137"/>
      <c r="O13" s="25">
        <v>3</v>
      </c>
      <c r="P13" s="25" t="s">
        <v>158</v>
      </c>
      <c r="Q13" s="25" t="s">
        <v>159</v>
      </c>
      <c r="R13" s="137"/>
      <c r="S13" s="154"/>
      <c r="T13" s="137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1:30" ht="30" customHeight="1">
      <c r="A14" s="153">
        <v>5</v>
      </c>
      <c r="B14" s="283" t="str">
        <f>nama_mapel!C8</f>
        <v>Seni Budaya</v>
      </c>
      <c r="C14" s="297"/>
      <c r="D14" s="150">
        <f>nama_mapel!D8</f>
        <v>75</v>
      </c>
      <c r="E14" s="150" t="str">
        <f>IF(VLOOKUP($J$1,'ENTRI NILAI PILIH TAB INI'!$A$9:$AC$50,M14)=0,"",ROUND(VLOOKUP($J$1,'ENTRI NILAI PILIH TAB INI'!$A$9:$AC$50,M14),0))</f>
        <v/>
      </c>
      <c r="F14" s="151" t="e">
        <f t="shared" si="0"/>
        <v>#VALUE!</v>
      </c>
      <c r="G14" s="151" t="str">
        <f t="shared" si="1"/>
        <v/>
      </c>
      <c r="H14" s="283" t="str">
        <f t="shared" si="2"/>
        <v xml:space="preserve">Pemahaman materi Seni Budaya tercapai  dengan predikat </v>
      </c>
      <c r="I14" s="284"/>
      <c r="J14" s="285"/>
      <c r="K14" s="152"/>
      <c r="L14" s="137" t="str">
        <f t="shared" si="3"/>
        <v/>
      </c>
      <c r="M14" s="137">
        <v>9</v>
      </c>
      <c r="N14" s="137"/>
      <c r="O14" s="25">
        <v>4</v>
      </c>
      <c r="P14" s="25" t="s">
        <v>160</v>
      </c>
      <c r="Q14" s="25" t="s">
        <v>161</v>
      </c>
      <c r="R14" s="137"/>
      <c r="S14" s="137"/>
      <c r="T14" s="137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1:30" ht="22.5" customHeight="1">
      <c r="A15" s="141" t="s">
        <v>90</v>
      </c>
      <c r="B15" s="142" t="s">
        <v>91</v>
      </c>
      <c r="C15" s="155"/>
      <c r="D15" s="156"/>
      <c r="E15" s="156"/>
      <c r="F15" s="156" t="str">
        <f t="shared" si="0"/>
        <v/>
      </c>
      <c r="G15" s="156"/>
      <c r="H15" s="280"/>
      <c r="I15" s="281"/>
      <c r="J15" s="282"/>
      <c r="K15" s="152"/>
      <c r="L15" s="137"/>
      <c r="M15" s="137"/>
      <c r="N15" s="137"/>
      <c r="O15" s="137">
        <v>5</v>
      </c>
      <c r="P15" s="137" t="s">
        <v>162</v>
      </c>
      <c r="Q15" s="137" t="s">
        <v>163</v>
      </c>
      <c r="R15" s="137"/>
      <c r="S15" s="137">
        <v>0</v>
      </c>
      <c r="T15" s="137" t="s">
        <v>164</v>
      </c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spans="1:30" ht="31.5" customHeight="1">
      <c r="A16" s="153">
        <v>1</v>
      </c>
      <c r="B16" s="283" t="str">
        <f>nama_mapel!C10</f>
        <v>Bahasa Inggris</v>
      </c>
      <c r="C16" s="297"/>
      <c r="D16" s="157">
        <f>nama_mapel!D10</f>
        <v>75</v>
      </c>
      <c r="E16" s="158" t="str">
        <f>IF(VLOOKUP($J$1,'ENTRI NILAI PILIH TAB INI'!$A$9:$AC$50,M16)=0,"",ROUND(VLOOKUP($J$1,'ENTRI NILAI PILIH TAB INI'!$A$9:$AC$50,M16),0))</f>
        <v/>
      </c>
      <c r="F16" s="158" t="e">
        <f t="shared" si="0"/>
        <v>#VALUE!</v>
      </c>
      <c r="G16" s="158" t="str">
        <f t="shared" ref="G16:G24" si="4">IF(E16="","",VLOOKUP(E16,$S$16:$T$19,2))</f>
        <v/>
      </c>
      <c r="H16" s="283" t="str">
        <f t="shared" ref="H16:H24" si="5">CONCATENATE("Pemahaman materi ",B16,IF(D16&lt;E16," tercapai "," belum tercapai ")," dengan predikat"," ",G16)</f>
        <v xml:space="preserve">Pemahaman materi Bahasa Inggris tercapai  dengan predikat </v>
      </c>
      <c r="I16" s="284"/>
      <c r="J16" s="285"/>
      <c r="K16" s="152"/>
      <c r="L16" s="137" t="str">
        <f t="shared" ref="L16:L22" si="6">IF(E16="","",MOD(E16,1))</f>
        <v/>
      </c>
      <c r="M16" s="137">
        <v>10</v>
      </c>
      <c r="N16" s="137"/>
      <c r="O16" s="137">
        <v>6</v>
      </c>
      <c r="P16" s="137" t="s">
        <v>165</v>
      </c>
      <c r="Q16" s="137" t="s">
        <v>157</v>
      </c>
      <c r="R16" s="137"/>
      <c r="S16" s="137">
        <v>60</v>
      </c>
      <c r="T16" s="137" t="s">
        <v>166</v>
      </c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1:30" ht="31.5" customHeight="1">
      <c r="A17" s="153">
        <v>2</v>
      </c>
      <c r="B17" s="283" t="str">
        <f>nama_mapel!C11</f>
        <v>Matematika</v>
      </c>
      <c r="C17" s="297"/>
      <c r="D17" s="157">
        <f>nama_mapel!D11</f>
        <v>75</v>
      </c>
      <c r="E17" s="158" t="str">
        <f>IF(VLOOKUP($J$1,'ENTRI NILAI PILIH TAB INI'!$A$9:$AC$50,M17)=0,"",ROUND(VLOOKUP($J$1,'ENTRI NILAI PILIH TAB INI'!$A$9:$AC$50,M17),0))</f>
        <v/>
      </c>
      <c r="F17" s="158" t="e">
        <f t="shared" si="0"/>
        <v>#VALUE!</v>
      </c>
      <c r="G17" s="158" t="str">
        <f t="shared" si="4"/>
        <v/>
      </c>
      <c r="H17" s="283" t="str">
        <f t="shared" si="5"/>
        <v xml:space="preserve">Pemahaman materi Matematika tercapai  dengan predikat </v>
      </c>
      <c r="I17" s="284"/>
      <c r="J17" s="285"/>
      <c r="K17" s="152"/>
      <c r="L17" s="137" t="str">
        <f t="shared" si="6"/>
        <v/>
      </c>
      <c r="M17" s="137">
        <v>11</v>
      </c>
      <c r="N17" s="137"/>
      <c r="O17" s="137">
        <v>7</v>
      </c>
      <c r="P17" s="137" t="s">
        <v>167</v>
      </c>
      <c r="Q17" s="137" t="s">
        <v>159</v>
      </c>
      <c r="R17" s="137"/>
      <c r="S17" s="137">
        <v>75</v>
      </c>
      <c r="T17" s="137" t="s">
        <v>168</v>
      </c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spans="1:30" ht="31.5" customHeight="1">
      <c r="A18" s="153">
        <v>3</v>
      </c>
      <c r="B18" s="283" t="str">
        <f>nama_mapel!C12</f>
        <v>Ilmu Pengetahuan Alam (IPA)</v>
      </c>
      <c r="C18" s="297"/>
      <c r="D18" s="157">
        <f>nama_mapel!D12</f>
        <v>75</v>
      </c>
      <c r="E18" s="158" t="str">
        <f>IF(VLOOKUP($J$1,'ENTRI NILAI PILIH TAB INI'!$A$9:$AC$50,M18)=0,"",ROUND(VLOOKUP($J$1,'ENTRI NILAI PILIH TAB INI'!$A$9:$AC$50,M18),0))</f>
        <v/>
      </c>
      <c r="F18" s="158" t="e">
        <f t="shared" si="0"/>
        <v>#VALUE!</v>
      </c>
      <c r="G18" s="158" t="str">
        <f t="shared" si="4"/>
        <v/>
      </c>
      <c r="H18" s="283" t="str">
        <f t="shared" si="5"/>
        <v xml:space="preserve">Pemahaman materi Ilmu Pengetahuan Alam (IPA) tercapai  dengan predikat </v>
      </c>
      <c r="I18" s="284"/>
      <c r="J18" s="285"/>
      <c r="K18" s="152"/>
      <c r="L18" s="137" t="str">
        <f t="shared" si="6"/>
        <v/>
      </c>
      <c r="M18" s="137">
        <v>12</v>
      </c>
      <c r="N18" s="137"/>
      <c r="O18" s="137"/>
      <c r="P18" s="137"/>
      <c r="Q18" s="137"/>
      <c r="R18" s="137"/>
      <c r="S18" s="137">
        <v>90</v>
      </c>
      <c r="T18" s="137" t="s">
        <v>169</v>
      </c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1:30" ht="31.5" customHeight="1">
      <c r="A19" s="153">
        <v>4</v>
      </c>
      <c r="B19" s="283" t="str">
        <f>nama_mapel!C13</f>
        <v>Ilmu Pengetahuan Sosial (IPS)</v>
      </c>
      <c r="C19" s="297"/>
      <c r="D19" s="157">
        <f>nama_mapel!D13</f>
        <v>75</v>
      </c>
      <c r="E19" s="158" t="str">
        <f>IF(VLOOKUP($J$1,'ENTRI NILAI PILIH TAB INI'!$A$9:$AC$50,M19)=0,"",ROUND(VLOOKUP($J$1,'ENTRI NILAI PILIH TAB INI'!$A$9:$AC$50,M19),0))</f>
        <v/>
      </c>
      <c r="F19" s="158" t="e">
        <f t="shared" si="0"/>
        <v>#VALUE!</v>
      </c>
      <c r="G19" s="158" t="str">
        <f t="shared" si="4"/>
        <v/>
      </c>
      <c r="H19" s="283" t="str">
        <f t="shared" si="5"/>
        <v xml:space="preserve">Pemahaman materi Ilmu Pengetahuan Sosial (IPS) tercapai  dengan predikat </v>
      </c>
      <c r="I19" s="284"/>
      <c r="J19" s="285"/>
      <c r="K19" s="152"/>
      <c r="L19" s="137" t="str">
        <f t="shared" si="6"/>
        <v/>
      </c>
      <c r="M19" s="137">
        <v>13</v>
      </c>
      <c r="N19" s="137"/>
      <c r="O19" s="137"/>
      <c r="P19" s="137"/>
      <c r="Q19" s="137"/>
      <c r="R19" s="137"/>
      <c r="S19" s="137"/>
      <c r="T19" s="137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 ht="31.5" customHeight="1">
      <c r="A20" s="153">
        <v>5</v>
      </c>
      <c r="B20" s="283" t="str">
        <f>nama_mapel!C14</f>
        <v>Ketrampilan Komputer dan Pengelolaan Informasi</v>
      </c>
      <c r="C20" s="297"/>
      <c r="D20" s="157">
        <f>nama_mapel!D14</f>
        <v>75</v>
      </c>
      <c r="E20" s="158" t="str">
        <f>IF(VLOOKUP($J$1,'ENTRI NILAI PILIH TAB INI'!$A$9:$AC$50,M20)=0,"",ROUND(VLOOKUP($J$1,'ENTRI NILAI PILIH TAB INI'!$A$9:$AC$50,M20),0))</f>
        <v/>
      </c>
      <c r="F20" s="158" t="e">
        <f t="shared" si="0"/>
        <v>#VALUE!</v>
      </c>
      <c r="G20" s="158" t="str">
        <f t="shared" si="4"/>
        <v/>
      </c>
      <c r="H20" s="283" t="str">
        <f t="shared" si="5"/>
        <v xml:space="preserve">Pemahaman materi Ketrampilan Komputer dan Pengelolaan Informasi tercapai  dengan predikat </v>
      </c>
      <c r="I20" s="284"/>
      <c r="J20" s="285"/>
      <c r="K20" s="152"/>
      <c r="L20" s="137" t="str">
        <f t="shared" si="6"/>
        <v/>
      </c>
      <c r="M20" s="137">
        <v>14</v>
      </c>
      <c r="N20" s="137"/>
      <c r="O20" s="137">
        <v>8</v>
      </c>
      <c r="P20" s="137" t="s">
        <v>170</v>
      </c>
      <c r="Q20" s="137" t="s">
        <v>161</v>
      </c>
      <c r="R20" s="137"/>
      <c r="S20" s="137"/>
      <c r="T20" s="137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 ht="31.5" customHeight="1">
      <c r="A21" s="153">
        <v>6</v>
      </c>
      <c r="B21" s="283" t="str">
        <f>nama_mapel!C15</f>
        <v>Kewirausahaan</v>
      </c>
      <c r="C21" s="297"/>
      <c r="D21" s="157">
        <f>nama_mapel!D15</f>
        <v>75</v>
      </c>
      <c r="E21" s="158" t="str">
        <f>IF(VLOOKUP($J$1,'ENTRI NILAI PILIH TAB INI'!$A$9:$AC$50,M21)=0,"",ROUND(VLOOKUP($J$1,'ENTRI NILAI PILIH TAB INI'!$A$9:$AC$50,M21),0))</f>
        <v/>
      </c>
      <c r="F21" s="158" t="e">
        <f t="shared" si="0"/>
        <v>#VALUE!</v>
      </c>
      <c r="G21" s="158" t="str">
        <f t="shared" si="4"/>
        <v/>
      </c>
      <c r="H21" s="283" t="str">
        <f t="shared" si="5"/>
        <v xml:space="preserve">Pemahaman materi Kewirausahaan tercapai  dengan predikat </v>
      </c>
      <c r="I21" s="284"/>
      <c r="J21" s="285"/>
      <c r="K21" s="152"/>
      <c r="L21" s="137" t="str">
        <f t="shared" si="6"/>
        <v/>
      </c>
      <c r="M21" s="137">
        <v>15</v>
      </c>
      <c r="N21" s="137"/>
      <c r="O21" s="137">
        <v>9</v>
      </c>
      <c r="P21" s="137" t="s">
        <v>171</v>
      </c>
      <c r="Q21" s="137" t="s">
        <v>172</v>
      </c>
      <c r="R21" s="137"/>
      <c r="S21" s="137"/>
      <c r="T21" s="137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 ht="16.5" hidden="1" customHeight="1">
      <c r="A22" s="153">
        <v>7</v>
      </c>
      <c r="B22" s="283">
        <f>nama_mapel!C16</f>
        <v>0</v>
      </c>
      <c r="C22" s="297"/>
      <c r="D22" s="157">
        <f>nama_mapel!D16</f>
        <v>0</v>
      </c>
      <c r="E22" s="158" t="str">
        <f>IF(VLOOKUP($J$1,'ENTRI NILAI PILIH TAB INI'!$A$9:$AC$50,M22)=0,"",ROUND(VLOOKUP($J$1,'ENTRI NILAI PILIH TAB INI'!$A$9:$AC$50,M22),0))</f>
        <v/>
      </c>
      <c r="F22" s="158" t="e">
        <f t="shared" si="0"/>
        <v>#VALUE!</v>
      </c>
      <c r="G22" s="158" t="str">
        <f t="shared" si="4"/>
        <v/>
      </c>
      <c r="H22" s="283" t="str">
        <f t="shared" si="5"/>
        <v xml:space="preserve">Pemahaman materi 0 tercapai  dengan predikat </v>
      </c>
      <c r="I22" s="284"/>
      <c r="J22" s="285"/>
      <c r="K22" s="152"/>
      <c r="L22" s="137" t="str">
        <f t="shared" si="6"/>
        <v/>
      </c>
      <c r="M22" s="137">
        <v>16</v>
      </c>
      <c r="N22" s="137"/>
      <c r="O22" s="137"/>
      <c r="P22" s="137"/>
      <c r="Q22" s="137"/>
      <c r="R22" s="137"/>
      <c r="S22" s="137">
        <v>0</v>
      </c>
      <c r="T22" s="137" t="s">
        <v>173</v>
      </c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 ht="16.5" hidden="1" customHeight="1">
      <c r="A23" s="153">
        <v>8</v>
      </c>
      <c r="B23" s="283">
        <f>nama_mapel!C17</f>
        <v>0</v>
      </c>
      <c r="C23" s="297"/>
      <c r="D23" s="157">
        <f>nama_mapel!D17</f>
        <v>0</v>
      </c>
      <c r="E23" s="158" t="str">
        <f>IF(VLOOKUP($J$1,'ENTRI NILAI PILIH TAB INI'!$A$9:$AC$50,M23)=0,"",ROUND(VLOOKUP($J$1,'ENTRI NILAI PILIH TAB INI'!$A$9:$AC$50,M23),0))</f>
        <v/>
      </c>
      <c r="F23" s="158" t="e">
        <f t="shared" si="0"/>
        <v>#VALUE!</v>
      </c>
      <c r="G23" s="158" t="str">
        <f t="shared" si="4"/>
        <v/>
      </c>
      <c r="H23" s="283" t="str">
        <f t="shared" si="5"/>
        <v xml:space="preserve">Pemahaman materi 0 tercapai  dengan predikat </v>
      </c>
      <c r="I23" s="284"/>
      <c r="J23" s="285"/>
      <c r="K23" s="152"/>
      <c r="L23" s="137"/>
      <c r="M23" s="137">
        <v>17</v>
      </c>
      <c r="N23" s="137"/>
      <c r="O23" s="137"/>
      <c r="P23" s="137"/>
      <c r="Q23" s="137"/>
      <c r="R23" s="137"/>
      <c r="S23" s="137"/>
      <c r="T23" s="137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 ht="16.5" hidden="1" customHeight="1">
      <c r="A24" s="153">
        <v>9</v>
      </c>
      <c r="B24" s="283">
        <f>nama_mapel!C18</f>
        <v>0</v>
      </c>
      <c r="C24" s="297"/>
      <c r="D24" s="157">
        <f>nama_mapel!D18</f>
        <v>0</v>
      </c>
      <c r="E24" s="158" t="str">
        <f>IF(VLOOKUP($J$1,'ENTRI NILAI PILIH TAB INI'!$A$9:$AC$50,M24)=0,"",ROUND(VLOOKUP($J$1,'ENTRI NILAI PILIH TAB INI'!$A$9:$AC$50,M24),0))</f>
        <v/>
      </c>
      <c r="F24" s="158" t="e">
        <f t="shared" si="0"/>
        <v>#VALUE!</v>
      </c>
      <c r="G24" s="158" t="str">
        <f t="shared" si="4"/>
        <v/>
      </c>
      <c r="H24" s="283" t="str">
        <f t="shared" si="5"/>
        <v xml:space="preserve">Pemahaman materi 0 tercapai  dengan predikat </v>
      </c>
      <c r="I24" s="284"/>
      <c r="J24" s="285"/>
      <c r="K24" s="152"/>
      <c r="L24" s="137"/>
      <c r="M24" s="137">
        <v>18</v>
      </c>
      <c r="N24" s="137"/>
      <c r="O24" s="137"/>
      <c r="P24" s="137"/>
      <c r="Q24" s="137"/>
      <c r="R24" s="137"/>
      <c r="S24" s="137"/>
      <c r="T24" s="137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1:30" ht="16.5" hidden="1" customHeight="1">
      <c r="A25" s="153"/>
      <c r="B25" s="283"/>
      <c r="C25" s="297"/>
      <c r="D25" s="157"/>
      <c r="E25" s="158"/>
      <c r="F25" s="158"/>
      <c r="G25" s="158"/>
      <c r="H25" s="283"/>
      <c r="I25" s="284"/>
      <c r="J25" s="285"/>
      <c r="K25" s="152"/>
      <c r="L25" s="137"/>
      <c r="M25" s="137"/>
      <c r="N25" s="137"/>
      <c r="O25" s="137"/>
      <c r="P25" s="137"/>
      <c r="Q25" s="137"/>
      <c r="R25" s="137"/>
      <c r="S25" s="137"/>
      <c r="T25" s="137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 ht="24" customHeight="1">
      <c r="A26" s="141" t="s">
        <v>123</v>
      </c>
      <c r="B26" s="142" t="s">
        <v>124</v>
      </c>
      <c r="C26" s="155"/>
      <c r="D26" s="159"/>
      <c r="E26" s="156"/>
      <c r="F26" s="156" t="str">
        <f t="shared" ref="F26:F39" si="7">IF((E26=0),"",CONCATENATE(VLOOKUP(ABS(LEFT(E26,1)),$O$11:$Q$21,3)," ",IF((ABS(RIGHT(E26,1))=0),"",VLOOKUP(ABS(RIGHT(E26,1)),$O$11:$Q$21,2))))</f>
        <v/>
      </c>
      <c r="G26" s="156"/>
      <c r="H26" s="280"/>
      <c r="I26" s="281"/>
      <c r="J26" s="282"/>
      <c r="K26" s="152"/>
      <c r="L26" s="137"/>
      <c r="M26" s="137"/>
      <c r="N26" s="137"/>
      <c r="O26" s="137"/>
      <c r="P26" s="137"/>
      <c r="Q26" s="137"/>
      <c r="R26" s="137"/>
      <c r="S26" s="137"/>
      <c r="T26" s="137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1:30" ht="30.75" customHeight="1">
      <c r="A27" s="160">
        <v>1</v>
      </c>
      <c r="B27" s="283" t="str">
        <f>nama_mapel!C21</f>
        <v>Menerapkan Prinsip Profesional Bekerja</v>
      </c>
      <c r="C27" s="297"/>
      <c r="D27" s="157">
        <f>nama_mapel!D21</f>
        <v>74</v>
      </c>
      <c r="E27" s="158" t="str">
        <f>IF(VLOOKUP($J$1,'ENTRI NILAI PILIH TAB INI'!$A$9:$AC$50,M27)=0,"",ROUND(VLOOKUP($J$1,'ENTRI NILAI PILIH TAB INI'!$A$9:$AC$50,M27),0))</f>
        <v/>
      </c>
      <c r="F27" s="158" t="e">
        <f t="shared" si="7"/>
        <v>#VALUE!</v>
      </c>
      <c r="G27" s="158" t="str">
        <f t="shared" ref="G27:G36" si="8">IF(E27&lt;D27,"Belum Kompeten","Kompeten")</f>
        <v>Kompeten</v>
      </c>
      <c r="H27" s="308" t="str">
        <f t="shared" ref="H27:H32" si="9">IF(E27="","",IF(E27&gt;=D27+5,"Kompeten Dalam  ","Cukup Kompeten dalam ")&amp;B27)</f>
        <v/>
      </c>
      <c r="I27" s="284"/>
      <c r="J27" s="285"/>
      <c r="K27" s="152"/>
      <c r="L27" s="137" t="str">
        <f t="shared" ref="L27:L31" si="10">IF(E27="","",MOD(E27,1))</f>
        <v/>
      </c>
      <c r="M27" s="137">
        <v>19</v>
      </c>
      <c r="N27" s="137"/>
      <c r="O27" s="137"/>
      <c r="P27" s="137"/>
      <c r="Q27" s="137"/>
      <c r="R27" s="137"/>
      <c r="S27" s="137"/>
      <c r="T27" s="137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1:30" ht="30.75" customHeight="1">
      <c r="A28" s="160">
        <v>2</v>
      </c>
      <c r="B28" s="283" t="str">
        <f>nama_mapel!C22</f>
        <v>Memahami Prinsip-prinsip Bisnis</v>
      </c>
      <c r="C28" s="297"/>
      <c r="D28" s="157">
        <f>nama_mapel!D22</f>
        <v>74</v>
      </c>
      <c r="E28" s="158" t="str">
        <f>IF(VLOOKUP($J$1,'ENTRI NILAI PILIH TAB INI'!$A$9:$AC$50,M28)=0,"",ROUND(VLOOKUP($J$1,'ENTRI NILAI PILIH TAB INI'!$A$9:$AC$50,M28),0))</f>
        <v/>
      </c>
      <c r="F28" s="158" t="e">
        <f t="shared" si="7"/>
        <v>#VALUE!</v>
      </c>
      <c r="G28" s="158" t="str">
        <f t="shared" si="8"/>
        <v>Kompeten</v>
      </c>
      <c r="H28" s="308" t="str">
        <f t="shared" si="9"/>
        <v/>
      </c>
      <c r="I28" s="284"/>
      <c r="J28" s="285"/>
      <c r="K28" s="152"/>
      <c r="L28" s="137" t="str">
        <f t="shared" si="10"/>
        <v/>
      </c>
      <c r="M28" s="137">
        <v>20</v>
      </c>
      <c r="N28" s="137"/>
      <c r="O28" s="137"/>
      <c r="P28" s="137"/>
      <c r="Q28" s="137"/>
      <c r="R28" s="137"/>
      <c r="S28" s="137"/>
      <c r="T28" s="137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1:30" ht="30.75" customHeight="1">
      <c r="A29" s="153">
        <v>3</v>
      </c>
      <c r="B29" s="283" t="str">
        <f>nama_mapel!C23</f>
        <v>Menemukan Peluang Baru dari Pelanggan</v>
      </c>
      <c r="C29" s="297"/>
      <c r="D29" s="157">
        <f>nama_mapel!D23</f>
        <v>74</v>
      </c>
      <c r="E29" s="158" t="str">
        <f>IF(VLOOKUP($J$1,'ENTRI NILAI PILIH TAB INI'!$A$9:$AC$50,M29)=0,"",ROUND(VLOOKUP($J$1,'ENTRI NILAI PILIH TAB INI'!$A$9:$AC$50,M29),0))</f>
        <v/>
      </c>
      <c r="F29" s="158" t="e">
        <f t="shared" si="7"/>
        <v>#VALUE!</v>
      </c>
      <c r="G29" s="158" t="str">
        <f t="shared" si="8"/>
        <v>Kompeten</v>
      </c>
      <c r="H29" s="308" t="str">
        <f t="shared" si="9"/>
        <v/>
      </c>
      <c r="I29" s="284"/>
      <c r="J29" s="285"/>
      <c r="K29" s="152"/>
      <c r="L29" s="137" t="str">
        <f t="shared" si="10"/>
        <v/>
      </c>
      <c r="M29" s="137">
        <v>21</v>
      </c>
      <c r="N29" s="137"/>
      <c r="O29" s="137"/>
      <c r="P29" s="137"/>
      <c r="Q29" s="137"/>
      <c r="R29" s="137"/>
      <c r="S29" s="137"/>
      <c r="T29" s="137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1:30" ht="30.75" customHeight="1">
      <c r="A30" s="161">
        <v>4</v>
      </c>
      <c r="B30" s="283" t="str">
        <f>nama_mapel!C24</f>
        <v>Melaksanakan Penagihan Pembayaran</v>
      </c>
      <c r="C30" s="297"/>
      <c r="D30" s="157">
        <f>nama_mapel!D24</f>
        <v>74</v>
      </c>
      <c r="E30" s="158" t="str">
        <f>IF(VLOOKUP($J$1,'ENTRI NILAI PILIH TAB INI'!$A$9:$AC$50,M30)=0,"",ROUND(VLOOKUP($J$1,'ENTRI NILAI PILIH TAB INI'!$A$9:$AC$50,M30),0))</f>
        <v/>
      </c>
      <c r="F30" s="158" t="e">
        <f t="shared" si="7"/>
        <v>#VALUE!</v>
      </c>
      <c r="G30" s="158" t="str">
        <f t="shared" si="8"/>
        <v>Kompeten</v>
      </c>
      <c r="H30" s="308" t="str">
        <f t="shared" si="9"/>
        <v/>
      </c>
      <c r="I30" s="284"/>
      <c r="J30" s="285"/>
      <c r="K30" s="152"/>
      <c r="L30" s="137" t="str">
        <f t="shared" si="10"/>
        <v/>
      </c>
      <c r="M30" s="137">
        <v>22</v>
      </c>
      <c r="N30" s="137"/>
      <c r="O30" s="137"/>
      <c r="P30" s="137"/>
      <c r="Q30" s="137"/>
      <c r="R30" s="137"/>
      <c r="S30" s="137"/>
      <c r="T30" s="137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1:30" ht="30.75" customHeight="1">
      <c r="A31" s="153">
        <v>5</v>
      </c>
      <c r="B31" s="283" t="str">
        <f>nama_mapel!C25</f>
        <v>Pengantar Akuntansi</v>
      </c>
      <c r="C31" s="297"/>
      <c r="D31" s="157">
        <f>nama_mapel!D25</f>
        <v>74</v>
      </c>
      <c r="E31" s="158" t="str">
        <f>IF(VLOOKUP($J$1,'ENTRI NILAI PILIH TAB INI'!$A$9:$AC$50,M31)=0,"",ROUND(VLOOKUP($J$1,'ENTRI NILAI PILIH TAB INI'!$A$9:$AC$50,M31),0))</f>
        <v/>
      </c>
      <c r="F31" s="158" t="e">
        <f t="shared" si="7"/>
        <v>#VALUE!</v>
      </c>
      <c r="G31" s="158" t="str">
        <f t="shared" si="8"/>
        <v>Kompeten</v>
      </c>
      <c r="H31" s="308" t="str">
        <f t="shared" si="9"/>
        <v/>
      </c>
      <c r="I31" s="284"/>
      <c r="J31" s="285"/>
      <c r="K31" s="152"/>
      <c r="L31" s="137" t="str">
        <f t="shared" si="10"/>
        <v/>
      </c>
      <c r="M31" s="137">
        <v>23</v>
      </c>
      <c r="N31" s="137"/>
      <c r="O31" s="137"/>
      <c r="P31" s="137"/>
      <c r="Q31" s="137"/>
      <c r="R31" s="137"/>
      <c r="S31" s="137"/>
      <c r="T31" s="137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1:30" ht="30.75" hidden="1" customHeight="1">
      <c r="A32" s="161">
        <v>6</v>
      </c>
      <c r="B32" s="283">
        <f>nama_mapel!C26</f>
        <v>0</v>
      </c>
      <c r="C32" s="297"/>
      <c r="D32" s="157">
        <f>nama_mapel!D26</f>
        <v>0</v>
      </c>
      <c r="E32" s="158" t="str">
        <f>IF(VLOOKUP($J$1,'ENTRI NILAI PILIH TAB INI'!$A$9:$AC$50,M32)=0,"",ROUND(VLOOKUP($J$1,'ENTRI NILAI PILIH TAB INI'!$A$9:$AC$50,M32),0))</f>
        <v/>
      </c>
      <c r="F32" s="158" t="e">
        <f t="shared" si="7"/>
        <v>#VALUE!</v>
      </c>
      <c r="G32" s="158" t="str">
        <f t="shared" si="8"/>
        <v>Kompeten</v>
      </c>
      <c r="H32" s="308" t="str">
        <f t="shared" si="9"/>
        <v/>
      </c>
      <c r="I32" s="284"/>
      <c r="J32" s="285"/>
      <c r="K32" s="152"/>
      <c r="L32" s="137"/>
      <c r="M32" s="137">
        <v>24</v>
      </c>
      <c r="N32" s="137"/>
      <c r="O32" s="137"/>
      <c r="P32" s="137"/>
      <c r="Q32" s="137"/>
      <c r="R32" s="137"/>
      <c r="S32" s="137"/>
      <c r="T32" s="137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spans="1:30" ht="15" hidden="1" customHeight="1">
      <c r="A33" s="161">
        <v>7</v>
      </c>
      <c r="B33" s="149" t="str">
        <f>nama_mapel!C22</f>
        <v>Memahami Prinsip-prinsip Bisnis</v>
      </c>
      <c r="C33" s="162"/>
      <c r="D33" s="157">
        <f>nama_mapel!D27</f>
        <v>0</v>
      </c>
      <c r="E33" s="158" t="str">
        <f>IF(VLOOKUP($J$1,'ENTRI NILAI PILIH TAB INI'!$A$9:$AC$50,M33)=0,"",ROUND(VLOOKUP($J$1,'ENTRI NILAI PILIH TAB INI'!$A$9:$AC$50,M33),0))</f>
        <v/>
      </c>
      <c r="F33" s="158" t="e">
        <f t="shared" si="7"/>
        <v>#VALUE!</v>
      </c>
      <c r="G33" s="158" t="str">
        <f t="shared" si="8"/>
        <v>Kompeten</v>
      </c>
      <c r="H33" s="316" t="str">
        <f t="shared" ref="H33:H36" si="11">IF(E33="","",IF(E33&gt;=D33+5,"Baik Dalam  ","Cukup dalam ")&amp;B33)</f>
        <v/>
      </c>
      <c r="I33" s="284"/>
      <c r="J33" s="285"/>
      <c r="K33" s="152"/>
      <c r="L33" s="137"/>
      <c r="M33" s="137">
        <v>25</v>
      </c>
      <c r="N33" s="137"/>
      <c r="O33" s="137"/>
      <c r="P33" s="137"/>
      <c r="Q33" s="137"/>
      <c r="R33" s="137"/>
      <c r="S33" s="137"/>
      <c r="T33" s="137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spans="1:30" ht="15" hidden="1" customHeight="1">
      <c r="A34" s="161">
        <v>8</v>
      </c>
      <c r="B34" s="149" t="str">
        <f>nama_mapel!C22</f>
        <v>Memahami Prinsip-prinsip Bisnis</v>
      </c>
      <c r="C34" s="162"/>
      <c r="D34" s="157">
        <f>nama_mapel!D28</f>
        <v>0</v>
      </c>
      <c r="E34" s="158" t="str">
        <f>IF(VLOOKUP($J$1,'ENTRI NILAI PILIH TAB INI'!$A$9:$AC$50,M34)=0,"",ROUND(VLOOKUP($J$1,'ENTRI NILAI PILIH TAB INI'!$A$9:$AC$50,M34),0))</f>
        <v/>
      </c>
      <c r="F34" s="158" t="e">
        <f t="shared" si="7"/>
        <v>#VALUE!</v>
      </c>
      <c r="G34" s="158" t="str">
        <f t="shared" si="8"/>
        <v>Kompeten</v>
      </c>
      <c r="H34" s="316" t="str">
        <f t="shared" si="11"/>
        <v/>
      </c>
      <c r="I34" s="284"/>
      <c r="J34" s="285"/>
      <c r="K34" s="152"/>
      <c r="L34" s="137"/>
      <c r="M34" s="137">
        <v>26</v>
      </c>
      <c r="N34" s="137"/>
      <c r="O34" s="137"/>
      <c r="P34" s="137"/>
      <c r="Q34" s="137"/>
      <c r="R34" s="137"/>
      <c r="S34" s="137"/>
      <c r="T34" s="137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spans="1:30" ht="15" hidden="1" customHeight="1">
      <c r="A35" s="161">
        <v>9</v>
      </c>
      <c r="B35" s="149" t="str">
        <f>nama_mapel!C22</f>
        <v>Memahami Prinsip-prinsip Bisnis</v>
      </c>
      <c r="C35" s="162"/>
      <c r="D35" s="157">
        <f>nama_mapel!D29</f>
        <v>0</v>
      </c>
      <c r="E35" s="158" t="str">
        <f>IF(VLOOKUP($J$1,'ENTRI NILAI PILIH TAB INI'!$A$9:$AC$50,M35)=0,"",ROUND(VLOOKUP($J$1,'ENTRI NILAI PILIH TAB INI'!$A$9:$AC$50,M35),0))</f>
        <v/>
      </c>
      <c r="F35" s="158" t="e">
        <f t="shared" si="7"/>
        <v>#VALUE!</v>
      </c>
      <c r="G35" s="158" t="str">
        <f t="shared" si="8"/>
        <v>Kompeten</v>
      </c>
      <c r="H35" s="316" t="str">
        <f t="shared" si="11"/>
        <v/>
      </c>
      <c r="I35" s="284"/>
      <c r="J35" s="285"/>
      <c r="K35" s="152"/>
      <c r="L35" s="137"/>
      <c r="M35" s="137">
        <v>27</v>
      </c>
      <c r="N35" s="137"/>
      <c r="O35" s="137"/>
      <c r="P35" s="137"/>
      <c r="Q35" s="137"/>
      <c r="R35" s="137"/>
      <c r="S35" s="137"/>
      <c r="T35" s="137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spans="1:30" ht="15" hidden="1" customHeight="1">
      <c r="A36" s="161">
        <v>10</v>
      </c>
      <c r="B36" s="149" t="str">
        <f>nama_mapel!C22</f>
        <v>Memahami Prinsip-prinsip Bisnis</v>
      </c>
      <c r="C36" s="162"/>
      <c r="D36" s="157">
        <f>nama_mapel!D30</f>
        <v>0</v>
      </c>
      <c r="E36" s="158" t="str">
        <f>IF(VLOOKUP($J$1,'ENTRI NILAI PILIH TAB INI'!$A$9:$AC$50,M36)=0,"",ROUND(VLOOKUP($J$1,'ENTRI NILAI PILIH TAB INI'!$A$9:$AC$50,M36),0))</f>
        <v/>
      </c>
      <c r="F36" s="158" t="e">
        <f t="shared" si="7"/>
        <v>#VALUE!</v>
      </c>
      <c r="G36" s="158" t="str">
        <f t="shared" si="8"/>
        <v>Kompeten</v>
      </c>
      <c r="H36" s="316" t="str">
        <f t="shared" si="11"/>
        <v/>
      </c>
      <c r="I36" s="284"/>
      <c r="J36" s="285"/>
      <c r="K36" s="152"/>
      <c r="L36" s="137"/>
      <c r="M36" s="137">
        <v>28</v>
      </c>
      <c r="N36" s="137"/>
      <c r="O36" s="137"/>
      <c r="P36" s="137"/>
      <c r="Q36" s="137"/>
      <c r="R36" s="137"/>
      <c r="S36" s="137"/>
      <c r="T36" s="137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spans="1:30" ht="12.75" hidden="1" customHeight="1">
      <c r="A37" s="163"/>
      <c r="B37" s="309"/>
      <c r="C37" s="310"/>
      <c r="D37" s="164"/>
      <c r="E37" s="165"/>
      <c r="F37" s="165" t="str">
        <f t="shared" si="7"/>
        <v/>
      </c>
      <c r="G37" s="165"/>
      <c r="H37" s="320"/>
      <c r="I37" s="284"/>
      <c r="J37" s="285"/>
      <c r="K37" s="152"/>
      <c r="L37" s="137"/>
      <c r="M37" s="137"/>
      <c r="N37" s="137"/>
      <c r="O37" s="137"/>
      <c r="P37" s="137"/>
      <c r="Q37" s="137"/>
      <c r="R37" s="137"/>
      <c r="S37" s="137"/>
      <c r="T37" s="137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1:30" ht="22.5" customHeight="1">
      <c r="A38" s="166" t="s">
        <v>130</v>
      </c>
      <c r="B38" s="142" t="s">
        <v>131</v>
      </c>
      <c r="C38" s="167"/>
      <c r="D38" s="159"/>
      <c r="E38" s="156"/>
      <c r="F38" s="156" t="str">
        <f t="shared" si="7"/>
        <v/>
      </c>
      <c r="G38" s="156"/>
      <c r="H38" s="280"/>
      <c r="I38" s="281"/>
      <c r="J38" s="282"/>
      <c r="K38" s="152"/>
      <c r="L38" s="137"/>
      <c r="M38" s="137"/>
      <c r="N38" s="137"/>
      <c r="O38" s="137"/>
      <c r="P38" s="137"/>
      <c r="Q38" s="137"/>
      <c r="R38" s="137"/>
      <c r="S38" s="137"/>
      <c r="T38" s="137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spans="1:30" ht="36.75" customHeight="1">
      <c r="A39" s="153">
        <v>1</v>
      </c>
      <c r="B39" s="168" t="s">
        <v>132</v>
      </c>
      <c r="C39" s="169"/>
      <c r="D39" s="157">
        <f>nama_mapel!D33</f>
        <v>75</v>
      </c>
      <c r="E39" s="158" t="str">
        <f>IF(VLOOKUP($J$1,'ENTRI NILAI PILIH TAB INI'!$A$9:$AU$50,M39)=0,"",ROUND(VLOOKUP($J$1,'ENTRI NILAI PILIH TAB INI'!$A$9:$AU$50,M39),0))</f>
        <v/>
      </c>
      <c r="F39" s="158" t="e">
        <f t="shared" si="7"/>
        <v>#VALUE!</v>
      </c>
      <c r="G39" s="158" t="str">
        <f>IF(E39="","",VLOOKUP(E39,$S$16:$T$19,2))</f>
        <v/>
      </c>
      <c r="H39" s="283" t="str">
        <f>CONCATENATE("Pemahaman materi ",B39,IF(D39&lt;E39," tercapai "," belum tercapai ")," dengan predikat"," ",G39)</f>
        <v xml:space="preserve">Pemahaman materi Bahasa Jawa tercapai  dengan predikat </v>
      </c>
      <c r="I39" s="284"/>
      <c r="J39" s="285"/>
      <c r="K39" s="152"/>
      <c r="L39" s="137" t="str">
        <f t="shared" ref="L39:L40" si="12">IF(E39="","",MOD(E39,1))</f>
        <v/>
      </c>
      <c r="M39" s="137">
        <v>29</v>
      </c>
      <c r="N39" s="137"/>
      <c r="O39" s="137"/>
      <c r="P39" s="137"/>
      <c r="Q39" s="137"/>
      <c r="R39" s="137"/>
      <c r="S39" s="137"/>
      <c r="T39" s="137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spans="1:30" ht="14.25" customHeight="1">
      <c r="A40" s="170"/>
      <c r="B40" s="171"/>
      <c r="C40" s="171"/>
      <c r="D40" s="172"/>
      <c r="E40" s="172"/>
      <c r="F40" s="172"/>
      <c r="G40" s="172"/>
      <c r="H40" s="173"/>
      <c r="I40" s="174"/>
      <c r="J40" s="175"/>
      <c r="K40" s="140"/>
      <c r="L40" s="137" t="str">
        <f t="shared" si="12"/>
        <v/>
      </c>
      <c r="M40" s="137"/>
      <c r="N40" s="137"/>
      <c r="O40" s="137"/>
      <c r="P40" s="137"/>
      <c r="Q40" s="137"/>
      <c r="R40" s="137"/>
      <c r="S40" s="137"/>
      <c r="T40" s="137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1:30" ht="30" customHeight="1">
      <c r="A41" s="176"/>
      <c r="B41" s="176"/>
      <c r="C41" s="176"/>
      <c r="D41" s="177"/>
      <c r="E41" s="178"/>
      <c r="F41" s="177"/>
      <c r="G41" s="176"/>
      <c r="H41" s="176"/>
      <c r="I41" s="176"/>
      <c r="J41" s="109" t="s">
        <v>174</v>
      </c>
      <c r="K41" s="179"/>
      <c r="L41" s="180"/>
      <c r="M41" s="180"/>
      <c r="N41" s="180"/>
      <c r="O41" s="180"/>
      <c r="P41" s="180"/>
      <c r="Q41" s="180"/>
      <c r="R41" s="180"/>
      <c r="S41" s="180"/>
      <c r="T41" s="180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1:30" ht="15.75" customHeight="1">
      <c r="A42" s="176"/>
      <c r="B42" s="176"/>
      <c r="C42" s="176"/>
      <c r="D42" s="181"/>
      <c r="E42" s="182"/>
      <c r="F42" s="177"/>
      <c r="G42" s="176"/>
      <c r="H42" s="182"/>
      <c r="I42" s="182"/>
      <c r="J42" s="4" t="s">
        <v>207</v>
      </c>
      <c r="K42" s="179"/>
      <c r="L42" s="180"/>
      <c r="M42" s="180"/>
      <c r="N42" s="180"/>
      <c r="O42" s="180"/>
      <c r="P42" s="180"/>
      <c r="Q42" s="180"/>
      <c r="R42" s="180"/>
      <c r="S42" s="180"/>
      <c r="T42" s="180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spans="1:30" ht="20.25" customHeight="1">
      <c r="B43" s="7" t="s">
        <v>175</v>
      </c>
      <c r="C43" s="183"/>
      <c r="D43" s="183"/>
      <c r="E43" s="6"/>
      <c r="F43" s="183"/>
      <c r="G43" s="6"/>
      <c r="H43" s="6"/>
      <c r="I43" s="6"/>
      <c r="J43" s="7" t="s">
        <v>176</v>
      </c>
      <c r="K43" s="184"/>
      <c r="L43" s="185"/>
      <c r="M43" s="185"/>
      <c r="N43" s="185"/>
      <c r="O43" s="185"/>
      <c r="P43" s="185"/>
      <c r="Q43" s="185"/>
      <c r="R43" s="185"/>
      <c r="S43" s="185"/>
      <c r="T43" s="185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spans="1:30" ht="14.25" customHeight="1">
      <c r="A44" s="182"/>
      <c r="B44" s="186"/>
      <c r="C44" s="186"/>
      <c r="D44" s="187"/>
      <c r="E44" s="182"/>
      <c r="F44" s="187"/>
      <c r="G44" s="182"/>
      <c r="H44" s="182"/>
      <c r="I44" s="182"/>
      <c r="J44" s="186"/>
      <c r="K44" s="188"/>
      <c r="L44" s="180"/>
      <c r="M44" s="180"/>
      <c r="N44" s="180"/>
      <c r="O44" s="180"/>
      <c r="P44" s="180"/>
      <c r="Q44" s="180"/>
      <c r="R44" s="180"/>
      <c r="S44" s="180"/>
      <c r="T44" s="180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spans="1:30" ht="14.25" customHeight="1">
      <c r="A45" s="182"/>
      <c r="B45" s="186"/>
      <c r="C45" s="186"/>
      <c r="D45" s="187"/>
      <c r="E45" s="182"/>
      <c r="F45" s="187"/>
      <c r="G45" s="182"/>
      <c r="H45" s="182"/>
      <c r="I45" s="182"/>
      <c r="J45" s="186"/>
      <c r="K45" s="188"/>
      <c r="L45" s="180"/>
      <c r="M45" s="180"/>
      <c r="N45" s="180"/>
      <c r="O45" s="180"/>
      <c r="P45" s="180"/>
      <c r="Q45" s="180"/>
      <c r="R45" s="180"/>
      <c r="S45" s="180"/>
      <c r="T45" s="180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spans="1:30" ht="14.25" customHeight="1">
      <c r="A46" s="182"/>
      <c r="B46" s="186"/>
      <c r="C46" s="186"/>
      <c r="D46" s="187"/>
      <c r="E46" s="189"/>
      <c r="F46" s="187"/>
      <c r="G46" s="182"/>
      <c r="H46" s="182"/>
      <c r="I46" s="182"/>
      <c r="J46" s="186"/>
      <c r="K46" s="188"/>
      <c r="L46" s="180"/>
      <c r="M46" s="180"/>
      <c r="N46" s="180"/>
      <c r="O46" s="180"/>
      <c r="P46" s="180"/>
      <c r="Q46" s="180"/>
      <c r="R46" s="180"/>
      <c r="S46" s="180"/>
      <c r="T46" s="180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spans="1:30" ht="14.25" hidden="1" customHeight="1">
      <c r="A47" s="190"/>
      <c r="B47" s="190"/>
      <c r="C47" s="191"/>
      <c r="D47" s="187"/>
      <c r="E47" s="192"/>
      <c r="F47" s="187"/>
      <c r="G47" s="182"/>
      <c r="H47" s="182"/>
      <c r="I47" s="182"/>
      <c r="J47" s="190"/>
      <c r="K47" s="193"/>
      <c r="L47" s="194"/>
      <c r="M47" s="194"/>
      <c r="N47" s="194"/>
      <c r="O47" s="194"/>
      <c r="P47" s="194"/>
      <c r="Q47" s="194"/>
      <c r="R47" s="194"/>
      <c r="S47" s="194"/>
      <c r="T47" s="194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spans="1:30" ht="12" customHeight="1">
      <c r="A48" s="195"/>
      <c r="B48" s="186" t="s">
        <v>177</v>
      </c>
      <c r="C48" s="190"/>
      <c r="D48" s="126"/>
      <c r="E48" s="192"/>
      <c r="F48" s="126"/>
      <c r="G48" s="190"/>
      <c r="H48" s="190"/>
      <c r="I48" s="190"/>
      <c r="J48" s="196" t="str">
        <f>nama_mapel!$H$7</f>
        <v>Toetik Irawati, S.Pd</v>
      </c>
      <c r="K48" s="193"/>
      <c r="L48" s="194"/>
      <c r="M48" s="194"/>
      <c r="N48" s="194"/>
      <c r="O48" s="194"/>
      <c r="P48" s="194"/>
      <c r="Q48" s="194"/>
      <c r="R48" s="194"/>
      <c r="S48" s="194"/>
      <c r="T48" s="194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spans="1:30" ht="14.25" customHeight="1">
      <c r="A49" s="190"/>
      <c r="B49" s="190"/>
      <c r="C49" s="190"/>
      <c r="D49" s="126"/>
      <c r="E49" s="192"/>
      <c r="F49" s="126"/>
      <c r="G49" s="190"/>
      <c r="H49" s="190"/>
      <c r="I49" s="190"/>
      <c r="J49" s="196" t="str">
        <f>CONCATENATE("NIP ",nama_mapel!$H$8)</f>
        <v>NIP 19760425200501 2 004</v>
      </c>
      <c r="K49" s="193"/>
      <c r="L49" s="194"/>
      <c r="M49" s="194"/>
      <c r="N49" s="194"/>
      <c r="O49" s="194"/>
      <c r="P49" s="194"/>
      <c r="Q49" s="194"/>
      <c r="R49" s="194"/>
      <c r="S49" s="194"/>
      <c r="T49" s="194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1:30" ht="18" customHeight="1">
      <c r="A50" s="311" t="s">
        <v>178</v>
      </c>
      <c r="B50" s="260"/>
      <c r="C50" s="260"/>
      <c r="D50" s="260"/>
      <c r="E50" s="260"/>
      <c r="F50" s="260"/>
      <c r="G50" s="260"/>
      <c r="H50" s="260"/>
      <c r="I50" s="260"/>
      <c r="J50" s="260"/>
      <c r="K50" s="197"/>
      <c r="L50" s="198"/>
      <c r="M50" s="198"/>
      <c r="N50" s="198"/>
      <c r="O50" s="198"/>
      <c r="P50" s="198"/>
      <c r="Q50" s="198"/>
      <c r="R50" s="198"/>
      <c r="S50" s="198"/>
      <c r="T50" s="19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spans="1:30" ht="18" customHeight="1">
      <c r="A51" s="199"/>
      <c r="B51" s="103"/>
      <c r="C51" s="103"/>
      <c r="D51" s="103"/>
      <c r="E51" s="200"/>
      <c r="F51" s="103"/>
      <c r="G51" s="103"/>
      <c r="H51" s="103"/>
      <c r="I51" s="103"/>
      <c r="J51" s="201"/>
      <c r="K51" s="118"/>
      <c r="L51" s="122"/>
      <c r="M51" s="122"/>
      <c r="N51" s="122"/>
      <c r="O51" s="122"/>
      <c r="P51" s="122"/>
      <c r="Q51" s="122"/>
      <c r="R51" s="122"/>
      <c r="S51" s="122"/>
      <c r="T51" s="122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spans="1:30" ht="15.75" customHeight="1">
      <c r="A52" s="125" t="s">
        <v>138</v>
      </c>
      <c r="B52" s="126"/>
      <c r="C52" s="127" t="str">
        <f>VLOOKUP($J$1,'ENTRI NILAI PILIH TAB INI'!$A$9:$AC$50,3)</f>
        <v>AINUL YAKIN</v>
      </c>
      <c r="D52" s="128"/>
      <c r="E52" s="129"/>
      <c r="F52" s="126"/>
      <c r="G52" s="125" t="s">
        <v>50</v>
      </c>
      <c r="H52" s="126"/>
      <c r="I52" s="126"/>
      <c r="J52" s="127" t="str">
        <f>nama_mapel!$J$3</f>
        <v xml:space="preserve"> XI / 4</v>
      </c>
      <c r="K52" s="118"/>
      <c r="L52" s="122"/>
      <c r="M52" s="122"/>
      <c r="N52" s="122"/>
      <c r="O52" s="122"/>
      <c r="P52" s="122"/>
      <c r="Q52" s="122"/>
      <c r="R52" s="122"/>
      <c r="S52" s="122"/>
      <c r="T52" s="122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1:30" ht="15.75" customHeight="1">
      <c r="A53" s="125" t="s">
        <v>139</v>
      </c>
      <c r="B53" s="126"/>
      <c r="C53" s="127" t="str">
        <f>IF(VLOOKUP($J$1,'ENTRI NILAI PILIH TAB INI'!$A$9:$AC$50,2)&lt;100,"00","0")&amp;VLOOKUP($J$1,'ENTRI NILAI PILIH TAB INI'!$A$9:$AC$50,2)</f>
        <v>01425</v>
      </c>
      <c r="D53" s="132"/>
      <c r="E53" s="126"/>
      <c r="F53" s="126"/>
      <c r="G53" s="125" t="s">
        <v>54</v>
      </c>
      <c r="H53" s="126"/>
      <c r="I53" s="126"/>
      <c r="J53" s="127" t="str">
        <f>nama_mapel!$H$4</f>
        <v>2016-2017</v>
      </c>
      <c r="K53" s="118"/>
      <c r="L53" s="122"/>
      <c r="M53" s="122"/>
      <c r="N53" s="122"/>
      <c r="O53" s="122"/>
      <c r="P53" s="122"/>
      <c r="Q53" s="122"/>
      <c r="R53" s="122"/>
      <c r="S53" s="122"/>
      <c r="T53" s="122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30" ht="15.75" customHeight="1">
      <c r="A54" s="125" t="s">
        <v>141</v>
      </c>
      <c r="B54" s="126"/>
      <c r="C54" s="127" t="s">
        <v>142</v>
      </c>
      <c r="D54" s="132"/>
      <c r="E54" s="126"/>
      <c r="F54" s="126"/>
      <c r="G54" s="125" t="s">
        <v>57</v>
      </c>
      <c r="H54" s="126"/>
      <c r="I54" s="126"/>
      <c r="J54" s="127" t="str">
        <f>nama_mapel!$J$5</f>
        <v>Pemasaran</v>
      </c>
      <c r="K54" s="118"/>
      <c r="L54" s="122"/>
      <c r="M54" s="122"/>
      <c r="N54" s="122"/>
      <c r="O54" s="122"/>
      <c r="P54" s="122"/>
      <c r="Q54" s="122"/>
      <c r="R54" s="122"/>
      <c r="S54" s="122"/>
      <c r="T54" s="122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30" ht="25.5" customHeight="1">
      <c r="A55" s="126"/>
      <c r="B55" s="125"/>
      <c r="C55" s="125"/>
      <c r="D55" s="126"/>
      <c r="E55" s="134"/>
      <c r="F55" s="126"/>
      <c r="G55" s="126"/>
      <c r="H55" s="125"/>
      <c r="I55" s="126"/>
      <c r="J55" s="126"/>
      <c r="K55" s="118"/>
      <c r="L55" s="122"/>
      <c r="M55" s="122"/>
      <c r="N55" s="122"/>
      <c r="O55" s="122"/>
      <c r="P55" s="122"/>
      <c r="Q55" s="122"/>
      <c r="R55" s="122"/>
      <c r="S55" s="122"/>
      <c r="T55" s="122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30" ht="23.25" customHeight="1">
      <c r="A56" s="202" t="s">
        <v>179</v>
      </c>
      <c r="B56" s="203"/>
      <c r="C56" s="203"/>
      <c r="D56" s="204"/>
      <c r="E56" s="203"/>
      <c r="F56" s="205"/>
      <c r="G56" s="203"/>
      <c r="H56" s="203"/>
      <c r="I56" s="203"/>
      <c r="J56" s="203"/>
      <c r="K56" s="206"/>
      <c r="L56" s="207"/>
      <c r="M56" s="207"/>
      <c r="N56" s="207"/>
      <c r="O56" s="207"/>
      <c r="P56" s="207"/>
      <c r="Q56" s="207"/>
      <c r="R56" s="207"/>
      <c r="S56" s="207"/>
      <c r="T56" s="207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 spans="1:30" ht="48.75" customHeight="1">
      <c r="A57" s="208"/>
      <c r="B57" s="209" t="s">
        <v>145</v>
      </c>
      <c r="C57" s="298" t="s">
        <v>180</v>
      </c>
      <c r="D57" s="299"/>
      <c r="E57" s="300"/>
      <c r="F57" s="209" t="s">
        <v>25</v>
      </c>
      <c r="G57" s="209" t="s">
        <v>181</v>
      </c>
      <c r="H57" s="209" t="s">
        <v>182</v>
      </c>
      <c r="I57" s="209"/>
      <c r="J57" s="209" t="s">
        <v>27</v>
      </c>
      <c r="K57" s="118"/>
      <c r="L57" s="122"/>
      <c r="M57" s="122"/>
      <c r="N57" s="122"/>
      <c r="O57" s="122"/>
      <c r="P57" s="122"/>
      <c r="Q57" s="122"/>
      <c r="R57" s="122"/>
      <c r="S57" s="122"/>
      <c r="T57" s="122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 spans="1:30" ht="24.75" customHeight="1">
      <c r="A58" s="208"/>
      <c r="B58" s="210"/>
      <c r="C58" s="301"/>
      <c r="D58" s="295"/>
      <c r="E58" s="296"/>
      <c r="F58" s="210"/>
      <c r="G58" s="210"/>
      <c r="H58" s="210"/>
      <c r="I58" s="210"/>
      <c r="J58" s="210"/>
      <c r="K58" s="118"/>
      <c r="L58" s="122"/>
      <c r="M58" s="122"/>
      <c r="N58" s="122"/>
      <c r="O58" s="122"/>
      <c r="P58" s="122"/>
      <c r="Q58" s="122"/>
      <c r="R58" s="122"/>
      <c r="S58" s="122"/>
      <c r="T58" s="122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spans="1:30" ht="24.75" customHeight="1">
      <c r="A59" s="208"/>
      <c r="B59" s="211"/>
      <c r="C59" s="312"/>
      <c r="D59" s="270"/>
      <c r="E59" s="252"/>
      <c r="F59" s="211"/>
      <c r="G59" s="211"/>
      <c r="H59" s="211"/>
      <c r="I59" s="211"/>
      <c r="J59" s="211"/>
      <c r="K59" s="118"/>
      <c r="L59" s="122"/>
      <c r="M59" s="122"/>
      <c r="N59" s="122"/>
      <c r="O59" s="122"/>
      <c r="P59" s="122"/>
      <c r="Q59" s="122"/>
      <c r="R59" s="122"/>
      <c r="S59" s="122"/>
      <c r="T59" s="122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30" ht="12" customHeight="1">
      <c r="A60" s="208"/>
      <c r="B60" s="208"/>
      <c r="C60" s="208"/>
      <c r="D60" s="103"/>
      <c r="E60" s="212"/>
      <c r="F60" s="103"/>
      <c r="G60" s="208"/>
      <c r="H60" s="208"/>
      <c r="I60" s="208"/>
      <c r="J60" s="208"/>
      <c r="K60" s="118"/>
      <c r="L60" s="122"/>
      <c r="M60" s="122"/>
      <c r="N60" s="122"/>
      <c r="O60" s="122"/>
      <c r="P60" s="122"/>
      <c r="Q60" s="122"/>
      <c r="R60" s="122"/>
      <c r="S60" s="122"/>
      <c r="T60" s="122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 spans="1:30" ht="16.5" customHeight="1">
      <c r="A61" s="213" t="s">
        <v>183</v>
      </c>
      <c r="B61" s="214"/>
      <c r="C61" s="214"/>
      <c r="D61" s="215"/>
      <c r="E61" s="216"/>
      <c r="F61" s="215"/>
      <c r="G61" s="214"/>
      <c r="H61" s="214"/>
      <c r="I61" s="214"/>
      <c r="J61" s="214"/>
      <c r="K61" s="217"/>
      <c r="L61" s="218"/>
      <c r="M61" s="218"/>
      <c r="N61" s="218"/>
      <c r="O61" s="218"/>
      <c r="P61" s="218"/>
      <c r="Q61" s="218"/>
      <c r="R61" s="218"/>
      <c r="S61" s="218"/>
      <c r="T61" s="21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 spans="1:30" ht="8.25" customHeight="1">
      <c r="A62" s="208"/>
      <c r="B62" s="208"/>
      <c r="C62" s="208"/>
      <c r="D62" s="103"/>
      <c r="E62" s="212"/>
      <c r="F62" s="103"/>
      <c r="G62" s="208"/>
      <c r="H62" s="208"/>
      <c r="I62" s="208"/>
      <c r="J62" s="208"/>
      <c r="K62" s="118"/>
      <c r="L62" s="122"/>
      <c r="M62" s="122"/>
      <c r="N62" s="122"/>
      <c r="O62" s="122"/>
      <c r="P62" s="122"/>
      <c r="Q62" s="122"/>
      <c r="R62" s="122"/>
      <c r="S62" s="122"/>
      <c r="T62" s="122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 spans="1:30" ht="20.25" customHeight="1">
      <c r="A63" s="208"/>
      <c r="B63" s="312" t="s">
        <v>184</v>
      </c>
      <c r="C63" s="270"/>
      <c r="D63" s="270"/>
      <c r="E63" s="270"/>
      <c r="F63" s="270"/>
      <c r="G63" s="270"/>
      <c r="H63" s="252"/>
      <c r="I63" s="219"/>
      <c r="J63" s="211" t="s">
        <v>27</v>
      </c>
      <c r="K63" s="118"/>
      <c r="L63" s="122"/>
      <c r="M63" s="122"/>
      <c r="N63" s="122"/>
      <c r="O63" s="122"/>
      <c r="P63" s="122"/>
      <c r="Q63" s="122"/>
      <c r="R63" s="122"/>
      <c r="S63" s="122"/>
      <c r="T63" s="122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 spans="1:30" ht="20.25" customHeight="1">
      <c r="A64" s="208"/>
      <c r="B64" s="302" t="s">
        <v>185</v>
      </c>
      <c r="C64" s="290"/>
      <c r="D64" s="290"/>
      <c r="E64" s="291"/>
      <c r="F64" s="319">
        <f>VLOOKUP($J$1,'ENTRI NILAI PILIH TAB INI'!$A$9:$AU$50,36)</f>
        <v>0</v>
      </c>
      <c r="G64" s="270"/>
      <c r="H64" s="252"/>
      <c r="I64" s="220"/>
      <c r="J64" s="221">
        <f>VLOOKUP($J$1,'ENTRI NILAI PILIH TAB INI'!$A$9:$AU$50,37)</f>
        <v>0</v>
      </c>
      <c r="K64" s="118"/>
      <c r="L64" s="122"/>
      <c r="M64" s="122">
        <v>36</v>
      </c>
      <c r="N64" s="122"/>
      <c r="O64" s="122"/>
      <c r="P64" s="122"/>
      <c r="Q64" s="122"/>
      <c r="R64" s="122"/>
      <c r="S64" s="122"/>
      <c r="T64" s="122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 spans="1:30" ht="20.25" customHeight="1">
      <c r="A65" s="208"/>
      <c r="B65" s="294"/>
      <c r="C65" s="295"/>
      <c r="D65" s="295"/>
      <c r="E65" s="296"/>
      <c r="F65" s="319">
        <f>VLOOKUP($J$1,'ENTRI NILAI PILIH TAB INI'!$A$9:$AU$50,38)</f>
        <v>0</v>
      </c>
      <c r="G65" s="270"/>
      <c r="H65" s="252"/>
      <c r="I65" s="220"/>
      <c r="J65" s="221">
        <f>VLOOKUP($J$1,'ENTRI NILAI PILIH TAB INI'!$A$9:$AU$50,39)</f>
        <v>0</v>
      </c>
      <c r="K65" s="118"/>
      <c r="L65" s="122"/>
      <c r="M65" s="122"/>
      <c r="N65" s="122"/>
      <c r="O65" s="122"/>
      <c r="P65" s="122"/>
      <c r="Q65" s="122"/>
      <c r="R65" s="122"/>
      <c r="S65" s="122"/>
      <c r="T65" s="122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 spans="1:30" ht="20.25" customHeight="1">
      <c r="A66" s="208"/>
      <c r="B66" s="302" t="s">
        <v>19</v>
      </c>
      <c r="C66" s="290"/>
      <c r="D66" s="290"/>
      <c r="E66" s="291"/>
      <c r="F66" s="318" t="s">
        <v>28</v>
      </c>
      <c r="G66" s="270"/>
      <c r="H66" s="252"/>
      <c r="I66" s="220"/>
      <c r="J66" s="221">
        <f>VLOOKUP($J$1,'ENTRI NILAI PILIH TAB INI'!$A$9:$AU$50,40)</f>
        <v>0</v>
      </c>
      <c r="K66" s="118"/>
      <c r="L66" s="122"/>
      <c r="M66" s="122"/>
      <c r="N66" s="122"/>
      <c r="O66" s="122"/>
      <c r="P66" s="122"/>
      <c r="Q66" s="122"/>
      <c r="R66" s="122"/>
      <c r="S66" s="122"/>
      <c r="T66" s="122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 spans="1:30" ht="20.25" customHeight="1">
      <c r="A67" s="208"/>
      <c r="B67" s="292"/>
      <c r="C67" s="260"/>
      <c r="D67" s="260"/>
      <c r="E67" s="293"/>
      <c r="F67" s="318" t="s">
        <v>29</v>
      </c>
      <c r="G67" s="270"/>
      <c r="H67" s="252"/>
      <c r="I67" s="220"/>
      <c r="J67" s="221">
        <f>VLOOKUP($J$1,'ENTRI NILAI PILIH TAB INI'!$A$9:$AU$50,41)</f>
        <v>0</v>
      </c>
      <c r="K67" s="118"/>
      <c r="L67" s="122"/>
      <c r="M67" s="122"/>
      <c r="N67" s="122"/>
      <c r="O67" s="122"/>
      <c r="P67" s="122"/>
      <c r="Q67" s="122"/>
      <c r="R67" s="122"/>
      <c r="S67" s="122"/>
      <c r="T67" s="122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 spans="1:30" ht="20.25" customHeight="1">
      <c r="A68" s="208"/>
      <c r="B68" s="294"/>
      <c r="C68" s="295"/>
      <c r="D68" s="295"/>
      <c r="E68" s="296"/>
      <c r="F68" s="318" t="s">
        <v>30</v>
      </c>
      <c r="G68" s="270"/>
      <c r="H68" s="252"/>
      <c r="I68" s="220"/>
      <c r="J68" s="221">
        <f>VLOOKUP($J$1,'ENTRI NILAI PILIH TAB INI'!$A$9:$AU$50,42)</f>
        <v>0</v>
      </c>
      <c r="K68" s="118"/>
      <c r="L68" s="122"/>
      <c r="M68" s="122"/>
      <c r="N68" s="122"/>
      <c r="O68" s="122"/>
      <c r="P68" s="122"/>
      <c r="Q68" s="122"/>
      <c r="R68" s="122"/>
      <c r="S68" s="122"/>
      <c r="T68" s="122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 spans="1:30" ht="12" customHeight="1">
      <c r="A69" s="208"/>
      <c r="B69" s="208"/>
      <c r="C69" s="208"/>
      <c r="D69" s="103"/>
      <c r="E69" s="212"/>
      <c r="F69" s="103"/>
      <c r="G69" s="208"/>
      <c r="H69" s="208"/>
      <c r="I69" s="208"/>
      <c r="J69" s="208"/>
      <c r="K69" s="118"/>
      <c r="L69" s="122"/>
      <c r="M69" s="122"/>
      <c r="N69" s="122"/>
      <c r="O69" s="122"/>
      <c r="P69" s="122"/>
      <c r="Q69" s="122"/>
      <c r="R69" s="122"/>
      <c r="S69" s="122"/>
      <c r="T69" s="122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 spans="1:30" ht="22.5" customHeight="1">
      <c r="A70" s="222" t="s">
        <v>186</v>
      </c>
      <c r="B70" s="223"/>
      <c r="C70" s="223"/>
      <c r="D70" s="224"/>
      <c r="E70" s="225"/>
      <c r="F70" s="224"/>
      <c r="G70" s="223"/>
      <c r="H70" s="223"/>
      <c r="I70" s="223"/>
      <c r="J70" s="223"/>
      <c r="K70" s="226"/>
      <c r="L70" s="227"/>
      <c r="M70" s="227"/>
      <c r="N70" s="227"/>
      <c r="O70" s="227"/>
      <c r="P70" s="227"/>
      <c r="Q70" s="227"/>
      <c r="R70" s="227"/>
      <c r="S70" s="227"/>
      <c r="T70" s="227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 spans="1:30" ht="19.5" customHeight="1">
      <c r="A71" s="208"/>
      <c r="B71" s="315" t="s">
        <v>187</v>
      </c>
      <c r="C71" s="290"/>
      <c r="D71" s="290"/>
      <c r="E71" s="290"/>
      <c r="F71" s="291"/>
      <c r="G71" s="317" t="s">
        <v>188</v>
      </c>
      <c r="H71" s="252"/>
      <c r="I71" s="228"/>
      <c r="J71" s="229">
        <f>VLOOKUP($J$1,'ENTRI NILAI PILIH TAB INI'!$A$9:$AU$50,43)</f>
        <v>0</v>
      </c>
      <c r="K71" s="118"/>
      <c r="L71" s="122"/>
      <c r="M71" s="122"/>
      <c r="N71" s="122"/>
      <c r="O71" s="122"/>
      <c r="P71" s="122"/>
      <c r="Q71" s="122"/>
      <c r="R71" s="122"/>
      <c r="S71" s="122"/>
      <c r="T71" s="122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spans="1:30" ht="19.5" customHeight="1">
      <c r="A72" s="208"/>
      <c r="B72" s="292"/>
      <c r="C72" s="260"/>
      <c r="D72" s="260"/>
      <c r="E72" s="260"/>
      <c r="F72" s="293"/>
      <c r="G72" s="317" t="s">
        <v>189</v>
      </c>
      <c r="H72" s="252"/>
      <c r="I72" s="228"/>
      <c r="J72" s="229">
        <f>VLOOKUP($J$1,'ENTRI NILAI PILIH TAB INI'!$A$9:$AU$50,44)</f>
        <v>0</v>
      </c>
      <c r="K72" s="118"/>
      <c r="L72" s="122"/>
      <c r="M72" s="122"/>
      <c r="N72" s="122"/>
      <c r="O72" s="122"/>
      <c r="P72" s="122"/>
      <c r="Q72" s="122"/>
      <c r="R72" s="122"/>
      <c r="S72" s="122"/>
      <c r="T72" s="122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 spans="1:30" ht="19.5" customHeight="1">
      <c r="A73" s="208"/>
      <c r="B73" s="294"/>
      <c r="C73" s="295"/>
      <c r="D73" s="295"/>
      <c r="E73" s="295"/>
      <c r="F73" s="296"/>
      <c r="G73" s="317" t="s">
        <v>190</v>
      </c>
      <c r="H73" s="252"/>
      <c r="I73" s="228"/>
      <c r="J73" s="229">
        <f>VLOOKUP($J$1,'ENTRI NILAI PILIH TAB INI'!$A$9:$AU$50,45)</f>
        <v>0</v>
      </c>
      <c r="K73" s="118"/>
      <c r="L73" s="122"/>
      <c r="M73" s="122"/>
      <c r="N73" s="122"/>
      <c r="O73" s="122"/>
      <c r="P73" s="122"/>
      <c r="Q73" s="122"/>
      <c r="R73" s="122"/>
      <c r="S73" s="122"/>
      <c r="T73" s="122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 spans="1:30" ht="12" customHeight="1">
      <c r="A74" s="208"/>
      <c r="B74" s="208"/>
      <c r="C74" s="208"/>
      <c r="D74" s="103"/>
      <c r="E74" s="212"/>
      <c r="F74" s="103"/>
      <c r="G74" s="208"/>
      <c r="H74" s="208"/>
      <c r="I74" s="208"/>
      <c r="J74" s="208"/>
      <c r="K74" s="118"/>
      <c r="L74" s="122"/>
      <c r="M74" s="122"/>
      <c r="N74" s="122"/>
      <c r="O74" s="122"/>
      <c r="P74" s="122"/>
      <c r="Q74" s="122"/>
      <c r="R74" s="122"/>
      <c r="S74" s="122"/>
      <c r="T74" s="122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 spans="1:30" ht="21.75" customHeight="1">
      <c r="A75" s="222" t="s">
        <v>191</v>
      </c>
      <c r="B75" s="223"/>
      <c r="C75" s="223"/>
      <c r="D75" s="224"/>
      <c r="E75" s="225"/>
      <c r="F75" s="224"/>
      <c r="G75" s="223"/>
      <c r="H75" s="223"/>
      <c r="I75" s="223"/>
      <c r="J75" s="223"/>
      <c r="K75" s="226"/>
      <c r="L75" s="227"/>
      <c r="M75" s="227"/>
      <c r="N75" s="227"/>
      <c r="O75" s="227"/>
      <c r="P75" s="227"/>
      <c r="Q75" s="227"/>
      <c r="R75" s="227"/>
      <c r="S75" s="227"/>
      <c r="T75" s="227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 spans="1:30" ht="12" customHeight="1">
      <c r="A76" s="208"/>
      <c r="B76" s="289">
        <f>VLOOKUP($J$1,'ENTRI NILAI PILIH TAB INI'!$A$9:$AU$50,46)</f>
        <v>0</v>
      </c>
      <c r="C76" s="290"/>
      <c r="D76" s="290"/>
      <c r="E76" s="290"/>
      <c r="F76" s="290"/>
      <c r="G76" s="290"/>
      <c r="H76" s="290"/>
      <c r="I76" s="290"/>
      <c r="J76" s="291"/>
      <c r="K76" s="118"/>
      <c r="L76" s="122"/>
      <c r="M76" s="122"/>
      <c r="N76" s="122"/>
      <c r="O76" s="122"/>
      <c r="P76" s="122"/>
      <c r="Q76" s="122"/>
      <c r="R76" s="122"/>
      <c r="S76" s="122"/>
      <c r="T76" s="122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 spans="1:30" ht="12" customHeight="1">
      <c r="A77" s="208"/>
      <c r="B77" s="292"/>
      <c r="C77" s="260"/>
      <c r="D77" s="260"/>
      <c r="E77" s="260"/>
      <c r="F77" s="260"/>
      <c r="G77" s="260"/>
      <c r="H77" s="260"/>
      <c r="I77" s="260"/>
      <c r="J77" s="293"/>
      <c r="K77" s="118"/>
      <c r="L77" s="122"/>
      <c r="M77" s="122"/>
      <c r="N77" s="122"/>
      <c r="O77" s="122"/>
      <c r="P77" s="122"/>
      <c r="Q77" s="122"/>
      <c r="R77" s="122"/>
      <c r="S77" s="122"/>
      <c r="T77" s="122"/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 spans="1:30" ht="12" customHeight="1">
      <c r="A78" s="208"/>
      <c r="B78" s="294"/>
      <c r="C78" s="295"/>
      <c r="D78" s="295"/>
      <c r="E78" s="295"/>
      <c r="F78" s="295"/>
      <c r="G78" s="295"/>
      <c r="H78" s="295"/>
      <c r="I78" s="295"/>
      <c r="J78" s="296"/>
      <c r="K78" s="118"/>
      <c r="L78" s="122"/>
      <c r="M78" s="122"/>
      <c r="N78" s="122"/>
      <c r="O78" s="122"/>
      <c r="P78" s="122"/>
      <c r="Q78" s="122"/>
      <c r="R78" s="122"/>
      <c r="S78" s="122"/>
      <c r="T78" s="122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 spans="1:30" ht="27.75" customHeight="1">
      <c r="A79" s="230" t="s">
        <v>192</v>
      </c>
      <c r="B79" s="231"/>
      <c r="C79" s="231"/>
      <c r="D79" s="232"/>
      <c r="E79" s="233"/>
      <c r="F79" s="232"/>
      <c r="G79" s="231"/>
      <c r="H79" s="231"/>
      <c r="I79" s="231"/>
      <c r="J79" s="231"/>
      <c r="K79" s="234"/>
      <c r="L79" s="235"/>
      <c r="M79" s="235"/>
      <c r="N79" s="235"/>
      <c r="O79" s="235"/>
      <c r="P79" s="235"/>
      <c r="Q79" s="235"/>
      <c r="R79" s="235"/>
      <c r="S79" s="235"/>
      <c r="T79" s="235"/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 spans="1:30" ht="12" customHeight="1">
      <c r="A80" s="208"/>
      <c r="B80" s="307"/>
      <c r="C80" s="290"/>
      <c r="D80" s="290"/>
      <c r="E80" s="290"/>
      <c r="F80" s="290"/>
      <c r="G80" s="290"/>
      <c r="H80" s="290"/>
      <c r="I80" s="290"/>
      <c r="J80" s="291"/>
      <c r="K80" s="118"/>
      <c r="L80" s="122"/>
      <c r="M80" s="122"/>
      <c r="N80" s="122"/>
      <c r="O80" s="122"/>
      <c r="P80" s="122"/>
      <c r="Q80" s="122"/>
      <c r="R80" s="122"/>
      <c r="S80" s="122"/>
      <c r="T80" s="122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 spans="1:30" ht="12" customHeight="1">
      <c r="A81" s="208"/>
      <c r="B81" s="292"/>
      <c r="C81" s="260"/>
      <c r="D81" s="260"/>
      <c r="E81" s="260"/>
      <c r="F81" s="260"/>
      <c r="G81" s="260"/>
      <c r="H81" s="260"/>
      <c r="I81" s="260"/>
      <c r="J81" s="293"/>
      <c r="K81" s="118"/>
      <c r="L81" s="122"/>
      <c r="M81" s="122"/>
      <c r="N81" s="122"/>
      <c r="O81" s="122"/>
      <c r="P81" s="122"/>
      <c r="Q81" s="122"/>
      <c r="R81" s="122"/>
      <c r="S81" s="122"/>
      <c r="T81" s="122"/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 spans="1:30" ht="12" customHeight="1">
      <c r="A82" s="208"/>
      <c r="B82" s="292"/>
      <c r="C82" s="260"/>
      <c r="D82" s="260"/>
      <c r="E82" s="260"/>
      <c r="F82" s="260"/>
      <c r="G82" s="260"/>
      <c r="H82" s="260"/>
      <c r="I82" s="260"/>
      <c r="J82" s="293"/>
      <c r="K82" s="118"/>
      <c r="L82" s="122"/>
      <c r="M82" s="122"/>
      <c r="N82" s="122"/>
      <c r="O82" s="122"/>
      <c r="P82" s="122"/>
      <c r="Q82" s="122"/>
      <c r="R82" s="122"/>
      <c r="S82" s="122"/>
      <c r="T82" s="122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 spans="1:30" ht="12" customHeight="1">
      <c r="A83" s="208"/>
      <c r="B83" s="294"/>
      <c r="C83" s="295"/>
      <c r="D83" s="295"/>
      <c r="E83" s="295"/>
      <c r="F83" s="295"/>
      <c r="G83" s="295"/>
      <c r="H83" s="295"/>
      <c r="I83" s="295"/>
      <c r="J83" s="296"/>
      <c r="K83" s="118"/>
      <c r="L83" s="122"/>
      <c r="M83" s="122"/>
      <c r="N83" s="122"/>
      <c r="O83" s="122"/>
      <c r="P83" s="122"/>
      <c r="Q83" s="122"/>
      <c r="R83" s="122"/>
      <c r="S83" s="122"/>
      <c r="T83" s="122"/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 spans="1:30" ht="12" customHeight="1">
      <c r="A84" s="208"/>
      <c r="B84" s="208"/>
      <c r="C84" s="208"/>
      <c r="D84" s="103"/>
      <c r="E84" s="212"/>
      <c r="F84" s="103"/>
      <c r="G84" s="208"/>
      <c r="H84" s="208"/>
      <c r="I84" s="208"/>
      <c r="J84" s="208"/>
      <c r="K84" s="118"/>
      <c r="L84" s="122"/>
      <c r="M84" s="122"/>
      <c r="N84" s="122"/>
      <c r="O84" s="122"/>
      <c r="P84" s="122"/>
      <c r="Q84" s="122"/>
      <c r="R84" s="122"/>
      <c r="S84" s="122"/>
      <c r="T84" s="122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 spans="1:30" ht="15.75" customHeight="1">
      <c r="A85" s="208"/>
      <c r="B85" s="208"/>
      <c r="C85" s="208"/>
      <c r="D85" s="103"/>
      <c r="E85" s="212"/>
      <c r="F85" s="103"/>
      <c r="G85" s="208"/>
      <c r="H85" s="236"/>
      <c r="I85" s="208"/>
      <c r="J85" s="109" t="s">
        <v>208</v>
      </c>
      <c r="K85" s="118"/>
      <c r="L85" s="122"/>
      <c r="M85" s="122"/>
      <c r="N85" s="122"/>
      <c r="O85" s="122"/>
      <c r="P85" s="122"/>
      <c r="Q85" s="122"/>
      <c r="R85" s="122"/>
      <c r="S85" s="122"/>
      <c r="T85" s="122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 spans="1:30" ht="15.75" customHeight="1">
      <c r="A86" s="208"/>
      <c r="B86" s="208"/>
      <c r="C86" s="4"/>
      <c r="D86" s="107"/>
      <c r="E86" s="4"/>
      <c r="F86" s="107"/>
      <c r="G86" s="208"/>
      <c r="H86" s="236"/>
      <c r="I86" s="208"/>
      <c r="J86" s="109" t="s">
        <v>209</v>
      </c>
      <c r="K86" s="118"/>
      <c r="L86" s="122"/>
      <c r="M86" s="122"/>
      <c r="N86" s="122"/>
      <c r="O86" s="122"/>
      <c r="P86" s="122"/>
      <c r="Q86" s="122"/>
      <c r="R86" s="122"/>
      <c r="S86" s="122"/>
      <c r="T86" s="122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spans="1:30" ht="15.75" customHeight="1">
      <c r="A87" s="208"/>
      <c r="B87" s="109" t="s">
        <v>174</v>
      </c>
      <c r="C87" s="208"/>
      <c r="D87" s="103"/>
      <c r="E87" s="236"/>
      <c r="F87" s="103"/>
      <c r="G87" s="208"/>
      <c r="H87" s="208"/>
      <c r="I87" s="208"/>
      <c r="J87" s="109" t="s">
        <v>210</v>
      </c>
      <c r="K87" s="118"/>
      <c r="L87" s="122"/>
      <c r="M87" s="122"/>
      <c r="N87" s="122"/>
      <c r="O87" s="122"/>
      <c r="P87" s="122"/>
      <c r="Q87" s="122"/>
      <c r="R87" s="122"/>
      <c r="S87" s="122"/>
      <c r="T87" s="122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 spans="1:30" ht="12.75" customHeight="1">
      <c r="A88" s="208"/>
      <c r="B88" s="4" t="s">
        <v>207</v>
      </c>
      <c r="C88" s="208"/>
      <c r="D88" s="103"/>
      <c r="E88" s="4"/>
      <c r="F88" s="103"/>
      <c r="G88" s="208"/>
      <c r="H88" s="208"/>
      <c r="I88" s="208"/>
      <c r="J88" s="109" t="s">
        <v>211</v>
      </c>
      <c r="K88" s="237"/>
      <c r="L88" s="122"/>
      <c r="M88" s="122"/>
      <c r="N88" s="122"/>
      <c r="O88" s="122"/>
      <c r="P88" s="122"/>
      <c r="Q88" s="122"/>
      <c r="R88" s="122"/>
      <c r="S88" s="122"/>
      <c r="T88" s="122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 spans="1:30" ht="12.75" customHeight="1">
      <c r="A89" s="238"/>
      <c r="B89" s="238"/>
      <c r="C89" s="238"/>
      <c r="D89" s="239"/>
      <c r="E89" s="4"/>
      <c r="F89" s="239"/>
      <c r="G89" s="238"/>
      <c r="H89" s="238"/>
      <c r="I89" s="238"/>
      <c r="J89" s="238"/>
      <c r="K89" s="237"/>
      <c r="L89" s="137"/>
      <c r="M89" s="137"/>
      <c r="N89" s="137"/>
      <c r="O89" s="137"/>
      <c r="P89" s="137"/>
      <c r="Q89" s="137"/>
      <c r="R89" s="137"/>
      <c r="S89" s="137"/>
      <c r="T89" s="137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 spans="1:30" ht="12.75" customHeight="1">
      <c r="A90" s="238"/>
      <c r="B90" s="109" t="s">
        <v>195</v>
      </c>
      <c r="C90" s="238"/>
      <c r="D90" s="239"/>
      <c r="E90" s="4"/>
      <c r="F90" s="239"/>
      <c r="G90" s="238"/>
      <c r="H90" s="238"/>
      <c r="I90" s="238"/>
      <c r="J90" s="109" t="s">
        <v>212</v>
      </c>
      <c r="K90" s="136"/>
      <c r="L90" s="137"/>
      <c r="M90" s="137"/>
      <c r="N90" s="137"/>
      <c r="O90" s="137"/>
      <c r="P90" s="137"/>
      <c r="Q90" s="137"/>
      <c r="R90" s="137"/>
      <c r="S90" s="137"/>
      <c r="T90" s="137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 spans="1:30" ht="12.75" customHeight="1">
      <c r="A91" s="238"/>
      <c r="B91" s="4"/>
      <c r="C91" s="238"/>
      <c r="D91" s="107"/>
      <c r="E91" s="4"/>
      <c r="F91" s="239"/>
      <c r="G91" s="238"/>
      <c r="H91" s="238"/>
      <c r="I91" s="238"/>
      <c r="J91" s="109"/>
      <c r="K91" s="237"/>
      <c r="L91" s="137"/>
      <c r="M91" s="137"/>
      <c r="N91" s="137"/>
      <c r="O91" s="137"/>
      <c r="P91" s="137"/>
      <c r="Q91" s="137"/>
      <c r="R91" s="137"/>
      <c r="S91" s="137"/>
      <c r="T91" s="137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 spans="1:30" ht="12.75" customHeight="1">
      <c r="A92" s="238"/>
      <c r="B92" s="4"/>
      <c r="C92" s="238"/>
      <c r="D92" s="107"/>
      <c r="E92" s="4"/>
      <c r="F92" s="239"/>
      <c r="G92" s="238"/>
      <c r="H92" s="238"/>
      <c r="I92" s="238"/>
      <c r="J92" s="109"/>
      <c r="K92" s="237"/>
      <c r="L92" s="137"/>
      <c r="M92" s="137"/>
      <c r="N92" s="137"/>
      <c r="O92" s="137"/>
      <c r="P92" s="137"/>
      <c r="Q92" s="137"/>
      <c r="R92" s="137"/>
      <c r="S92" s="137"/>
      <c r="T92" s="137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 spans="1:30" ht="12.75" customHeight="1">
      <c r="A93" s="238"/>
      <c r="B93" s="4"/>
      <c r="C93" s="238"/>
      <c r="D93" s="107"/>
      <c r="E93" s="4"/>
      <c r="F93" s="239"/>
      <c r="G93" s="238"/>
      <c r="H93" s="238"/>
      <c r="I93" s="238"/>
      <c r="J93" s="238"/>
      <c r="K93" s="237"/>
      <c r="L93" s="137"/>
      <c r="M93" s="137"/>
      <c r="N93" s="137"/>
      <c r="O93" s="137"/>
      <c r="P93" s="137"/>
      <c r="Q93" s="137"/>
      <c r="R93" s="137"/>
      <c r="S93" s="137"/>
      <c r="T93" s="137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 spans="1:30" ht="13.5" customHeight="1">
      <c r="A94" s="238"/>
      <c r="B94" s="196" t="str">
        <f>J48</f>
        <v>Toetik Irawati, S.Pd</v>
      </c>
      <c r="C94" s="238"/>
      <c r="D94" s="239"/>
      <c r="E94" s="4"/>
      <c r="F94" s="239"/>
      <c r="G94" s="238"/>
      <c r="H94" s="238"/>
      <c r="I94" s="238"/>
      <c r="J94" s="7" t="s">
        <v>213</v>
      </c>
      <c r="K94" s="240"/>
      <c r="L94" s="137"/>
      <c r="M94" s="137"/>
      <c r="N94" s="137"/>
      <c r="O94" s="137"/>
      <c r="P94" s="137"/>
      <c r="Q94" s="137"/>
      <c r="R94" s="137"/>
      <c r="S94" s="137"/>
      <c r="T94" s="137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 spans="1:30" ht="12.75" customHeight="1">
      <c r="A95" s="238"/>
      <c r="B95" s="321" t="str">
        <f>J49</f>
        <v>NIP 19760425200501 2 004</v>
      </c>
      <c r="C95" s="238"/>
      <c r="D95" s="239"/>
      <c r="E95" s="4"/>
      <c r="F95" s="239"/>
      <c r="G95" s="238"/>
      <c r="H95" s="238"/>
      <c r="I95" s="238"/>
      <c r="J95" s="109" t="s">
        <v>214</v>
      </c>
      <c r="K95" s="237"/>
      <c r="L95" s="137"/>
      <c r="M95" s="137"/>
      <c r="N95" s="137"/>
      <c r="O95" s="137"/>
      <c r="P95" s="137"/>
      <c r="Q95" s="137"/>
      <c r="R95" s="137"/>
      <c r="S95" s="137"/>
      <c r="T95" s="137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 spans="1:30" ht="12.75" customHeight="1">
      <c r="A96" s="208"/>
      <c r="B96" s="196"/>
      <c r="C96" s="238"/>
      <c r="D96" s="239"/>
      <c r="E96" s="4"/>
      <c r="F96" s="239"/>
      <c r="G96" s="238"/>
      <c r="H96" s="238"/>
      <c r="I96" s="238"/>
      <c r="J96" s="238"/>
      <c r="K96" s="118"/>
      <c r="L96" s="122"/>
      <c r="M96" s="122"/>
      <c r="N96" s="122"/>
      <c r="O96" s="122"/>
      <c r="P96" s="122"/>
      <c r="Q96" s="122"/>
      <c r="R96" s="122"/>
      <c r="S96" s="122"/>
      <c r="T96" s="122"/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 spans="1:30" ht="12" customHeight="1">
      <c r="A97" s="208"/>
      <c r="B97" s="109" t="s">
        <v>193</v>
      </c>
      <c r="C97" s="238"/>
      <c r="D97" s="239"/>
      <c r="E97" s="4"/>
      <c r="F97" s="239"/>
      <c r="G97" s="238"/>
      <c r="H97" s="238"/>
      <c r="I97" s="238"/>
      <c r="J97" s="238"/>
      <c r="K97" s="208"/>
      <c r="L97" s="208"/>
      <c r="M97" s="208"/>
      <c r="N97" s="208"/>
      <c r="O97" s="208"/>
      <c r="P97" s="208"/>
      <c r="Q97" s="208"/>
      <c r="R97" s="208"/>
      <c r="S97" s="208"/>
      <c r="T97" s="208"/>
      <c r="U97" s="8"/>
      <c r="V97" s="8"/>
      <c r="W97" s="8"/>
      <c r="X97" s="8"/>
      <c r="Y97" s="8"/>
      <c r="Z97" s="8"/>
      <c r="AA97" s="8"/>
      <c r="AB97" s="8"/>
      <c r="AC97" s="8"/>
      <c r="AD97" s="8"/>
    </row>
    <row r="98" spans="1:30" ht="12" customHeight="1">
      <c r="A98" s="208"/>
      <c r="B98" s="109" t="s">
        <v>194</v>
      </c>
      <c r="C98" s="208"/>
      <c r="D98" s="107"/>
      <c r="E98" s="4"/>
      <c r="F98" s="107"/>
      <c r="G98" s="208"/>
      <c r="H98" s="208"/>
      <c r="I98" s="208"/>
      <c r="J98" s="208"/>
      <c r="K98" s="208"/>
      <c r="L98" s="208"/>
      <c r="M98" s="208"/>
      <c r="N98" s="208"/>
      <c r="O98" s="208"/>
      <c r="P98" s="208"/>
      <c r="Q98" s="208"/>
      <c r="R98" s="208"/>
      <c r="S98" s="208"/>
      <c r="T98" s="20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 spans="1:30" ht="12" customHeight="1">
      <c r="A99" s="208"/>
      <c r="B99" s="109"/>
      <c r="C99" s="208"/>
      <c r="D99" s="107"/>
      <c r="E99" s="4"/>
      <c r="F99" s="107"/>
      <c r="G99" s="208"/>
      <c r="H99" s="208"/>
      <c r="I99" s="208"/>
      <c r="J99" s="208"/>
      <c r="K99" s="208"/>
      <c r="L99" s="208"/>
      <c r="M99" s="208"/>
      <c r="N99" s="208"/>
      <c r="O99" s="208"/>
      <c r="P99" s="208"/>
      <c r="Q99" s="208"/>
      <c r="R99" s="208"/>
      <c r="S99" s="208"/>
      <c r="T99" s="208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 spans="1:30" ht="12" customHeight="1">
      <c r="A100" s="208"/>
      <c r="B100" s="109"/>
      <c r="C100" s="208"/>
      <c r="D100" s="107"/>
      <c r="E100" s="4"/>
      <c r="F100" s="107"/>
      <c r="G100" s="208"/>
      <c r="H100" s="208"/>
      <c r="I100" s="208"/>
      <c r="J100" s="208"/>
      <c r="K100" s="208"/>
      <c r="L100" s="208"/>
      <c r="M100" s="208"/>
      <c r="N100" s="208"/>
      <c r="O100" s="208"/>
      <c r="P100" s="208"/>
      <c r="Q100" s="208"/>
      <c r="R100" s="208"/>
      <c r="S100" s="208"/>
      <c r="T100" s="20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 spans="1:30" ht="12" customHeight="1">
      <c r="A101" s="118"/>
      <c r="B101" s="109"/>
      <c r="C101" s="208"/>
      <c r="D101" s="107"/>
      <c r="E101" s="4"/>
      <c r="F101" s="107"/>
      <c r="G101" s="208"/>
      <c r="H101" s="208"/>
      <c r="I101" s="208"/>
      <c r="J101" s="208"/>
      <c r="K101" s="118"/>
      <c r="L101" s="118"/>
      <c r="M101" s="122"/>
      <c r="N101" s="118"/>
      <c r="O101" s="118"/>
      <c r="P101" s="118"/>
      <c r="Q101" s="118"/>
      <c r="R101" s="118"/>
      <c r="S101" s="118"/>
      <c r="T101" s="11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 spans="1:30" ht="12.75">
      <c r="A102" s="8"/>
      <c r="B102" s="7" t="s">
        <v>196</v>
      </c>
      <c r="C102" s="208"/>
      <c r="D102" s="107"/>
      <c r="E102" s="4"/>
      <c r="F102" s="107"/>
      <c r="G102" s="208"/>
      <c r="H102" s="208"/>
      <c r="I102" s="208"/>
      <c r="J102" s="20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r="103" spans="1:30" ht="12.7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r="104" spans="1:30" ht="12.7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 spans="1:30" ht="12.7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 spans="1:30" ht="12.7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 spans="1:30" ht="12.7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 spans="1:30" ht="12.7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 spans="1:30" ht="12.7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 spans="1:30" ht="12.7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 spans="1:30" ht="12.7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 spans="1:30" ht="12.7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 spans="1:30" ht="12.7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r="114" spans="1:30" ht="12.7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r="115" spans="1:30" ht="12.7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r="116" spans="1:30" ht="12.7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 spans="1:30" ht="12.7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r="118" spans="1:30" ht="12.7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 spans="1:30" ht="12.7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</row>
    <row r="120" spans="1:30" ht="12.7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 spans="1:30" ht="12.7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r="122" spans="1:30" ht="12.7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 spans="1:30" ht="12.7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 spans="1:30" ht="12.7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 spans="1:30" ht="12.7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 spans="1:30" ht="12.7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 spans="1:30" ht="12.7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r="128" spans="1:30" ht="12.7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 spans="1:30" ht="12.7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r="130" spans="1:30" ht="12.7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 spans="1:30" ht="12.7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r="132" spans="1:30" ht="12.7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 spans="1:30" ht="12.7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r="134" spans="1:30" ht="12.7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 spans="1:30" ht="12.7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r="136" spans="1:30" ht="12.7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 spans="1:30" ht="12.7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 spans="1:30" ht="12.7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 spans="1:30" ht="12.7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 spans="1:30" ht="12.7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 spans="1:30" ht="12.7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 spans="1:30" ht="12.7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 spans="1:30" ht="12.7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 spans="1:30" ht="12.7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 spans="1:30" ht="12.7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r="146" spans="1:30" ht="12.7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 spans="1:30" ht="12.7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</row>
    <row r="148" spans="1:30" ht="12.7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 spans="1:30" ht="12.7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</row>
    <row r="150" spans="1:30" ht="12.7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r="151" spans="1:30" ht="12.7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</row>
    <row r="152" spans="1:30" ht="12.7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r="153" spans="1:30" ht="12.7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</row>
    <row r="154" spans="1:30" ht="12.7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</row>
    <row r="155" spans="1:30" ht="12.7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</row>
    <row r="156" spans="1:30" ht="12.7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</row>
    <row r="157" spans="1:30" ht="12.7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</row>
    <row r="158" spans="1:30" ht="12.7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</row>
    <row r="159" spans="1:30" ht="12.7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</row>
    <row r="160" spans="1:30" ht="12.7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</row>
    <row r="161" spans="1:30" ht="12.7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</row>
    <row r="162" spans="1:30" ht="12.7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</row>
    <row r="163" spans="1:30" ht="12.7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</row>
    <row r="164" spans="1:30" ht="12.7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</row>
    <row r="165" spans="1:30" ht="12.7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</row>
    <row r="166" spans="1:30" ht="12.7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</row>
    <row r="167" spans="1:30" ht="12.7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</row>
    <row r="168" spans="1:30" ht="12.7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</row>
    <row r="169" spans="1:30" ht="12.7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</row>
    <row r="170" spans="1:30" ht="12.7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</row>
    <row r="171" spans="1:30" ht="12.7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</row>
    <row r="172" spans="1:30" ht="12.7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</row>
    <row r="173" spans="1:30" ht="12.7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</row>
    <row r="174" spans="1:30" ht="12.7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</row>
    <row r="175" spans="1:30" ht="12.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</row>
    <row r="176" spans="1:30" ht="12.7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</row>
    <row r="177" spans="1:30" ht="12.7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</row>
    <row r="178" spans="1:30" ht="12.7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</row>
    <row r="179" spans="1:30" ht="12.7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</row>
    <row r="180" spans="1:30" ht="12.7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</row>
    <row r="181" spans="1:30" ht="12.7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</row>
    <row r="182" spans="1:30" ht="12.7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</row>
    <row r="183" spans="1:30" ht="12.7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</row>
    <row r="184" spans="1:30" ht="12.7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</row>
    <row r="185" spans="1:30" ht="12.7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</row>
    <row r="186" spans="1:30" ht="12.7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</row>
    <row r="187" spans="1:30" ht="12.7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</row>
    <row r="188" spans="1:30" ht="12.7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</row>
    <row r="189" spans="1:30" ht="12.7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</row>
    <row r="190" spans="1:30" ht="12.7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</row>
    <row r="191" spans="1:30" ht="12.7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</row>
    <row r="192" spans="1:30" ht="12.7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</row>
    <row r="193" spans="1:30" ht="12.7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</row>
    <row r="194" spans="1:30" ht="12.7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</row>
    <row r="195" spans="1:30" ht="12.7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</row>
    <row r="196" spans="1:30" ht="12.7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</row>
    <row r="197" spans="1:30" ht="12.7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</row>
    <row r="198" spans="1:30" ht="12.7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</row>
    <row r="199" spans="1:30" ht="12.7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</row>
    <row r="200" spans="1:30" ht="12.7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</row>
    <row r="201" spans="1:30" ht="12.7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</row>
    <row r="202" spans="1:30" ht="12.7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</row>
    <row r="203" spans="1:30" ht="12.7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</row>
    <row r="204" spans="1:30" ht="12.7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</row>
    <row r="205" spans="1:30" ht="12.7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</row>
    <row r="206" spans="1:30" ht="12.7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</row>
    <row r="207" spans="1:30" ht="12.7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</row>
    <row r="208" spans="1:30" ht="12.7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</row>
    <row r="209" spans="1:30" ht="12.7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</row>
    <row r="210" spans="1:30" ht="12.7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</row>
    <row r="211" spans="1:30" ht="12.7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</row>
    <row r="212" spans="1:30" ht="12.7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</row>
    <row r="213" spans="1:30" ht="12.7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</row>
    <row r="214" spans="1:30" ht="12.7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</row>
    <row r="215" spans="1:30" ht="12.7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</row>
    <row r="216" spans="1:30" ht="12.7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</row>
    <row r="217" spans="1:30" ht="12.7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</row>
    <row r="218" spans="1:30" ht="12.7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</row>
    <row r="219" spans="1:30" ht="12.7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</row>
    <row r="220" spans="1:30" ht="12.7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</row>
    <row r="221" spans="1:30" ht="12.7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</row>
    <row r="222" spans="1:30" ht="12.7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</row>
    <row r="223" spans="1:30" ht="12.7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</row>
    <row r="224" spans="1:30" ht="12.7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</row>
    <row r="225" spans="1:30" ht="12.7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</row>
    <row r="226" spans="1:30" ht="12.7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</row>
    <row r="227" spans="1:30" ht="12.7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</row>
    <row r="228" spans="1:30" ht="12.7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</row>
    <row r="229" spans="1:30" ht="12.7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</row>
    <row r="230" spans="1:30" ht="12.7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</row>
    <row r="231" spans="1:30" ht="12.7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</row>
    <row r="232" spans="1:30" ht="12.7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</row>
    <row r="233" spans="1:30" ht="12.7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</row>
    <row r="234" spans="1:30" ht="12.7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</row>
    <row r="235" spans="1:30" ht="12.7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</row>
    <row r="236" spans="1:30" ht="12.7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</row>
    <row r="237" spans="1:30" ht="12.7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</row>
    <row r="238" spans="1:30" ht="12.7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</row>
    <row r="239" spans="1:30" ht="12.7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</row>
    <row r="240" spans="1:30" ht="12.7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</row>
    <row r="241" spans="1:30" ht="12.7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</row>
    <row r="242" spans="1:30" ht="12.7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</row>
    <row r="243" spans="1:30" ht="12.7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</row>
    <row r="244" spans="1:30" ht="12.7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</row>
    <row r="245" spans="1:30" ht="12.7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</row>
    <row r="246" spans="1:30" ht="12.7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</row>
    <row r="247" spans="1:30" ht="12.7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</row>
    <row r="248" spans="1:30" ht="12.7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</row>
    <row r="249" spans="1:30" ht="12.7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</row>
    <row r="250" spans="1:30" ht="12.7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</row>
    <row r="251" spans="1:30" ht="12.7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</row>
    <row r="252" spans="1:30" ht="12.7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</row>
    <row r="253" spans="1:30" ht="12.7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</row>
    <row r="254" spans="1:30" ht="12.7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</row>
    <row r="255" spans="1:30" ht="12.7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</row>
    <row r="256" spans="1:30" ht="12.7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</row>
    <row r="257" spans="1:30" ht="12.7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</row>
    <row r="258" spans="1:30" ht="12.7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</row>
    <row r="259" spans="1:30" ht="12.7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</row>
    <row r="260" spans="1:30" ht="12.7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</row>
    <row r="261" spans="1:30" ht="12.7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</row>
    <row r="262" spans="1:30" ht="12.7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</row>
    <row r="263" spans="1:30" ht="12.7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</row>
    <row r="264" spans="1:30" ht="12.7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</row>
    <row r="265" spans="1:30" ht="12.7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</row>
    <row r="266" spans="1:30" ht="12.7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</row>
    <row r="267" spans="1:30" ht="12.7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</row>
    <row r="268" spans="1:30" ht="12.7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</row>
    <row r="269" spans="1:30" ht="12.7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</row>
    <row r="270" spans="1:30" ht="12.7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</row>
    <row r="271" spans="1:30" ht="12.7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</row>
    <row r="272" spans="1:30" ht="12.7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</row>
    <row r="273" spans="1:30" ht="12.7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</row>
    <row r="274" spans="1:30" ht="12.7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</row>
    <row r="275" spans="1:30" ht="12.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</row>
    <row r="276" spans="1:30" ht="12.7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</row>
    <row r="277" spans="1:30" ht="12.7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</row>
    <row r="278" spans="1:30" ht="12.7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</row>
    <row r="279" spans="1:30" ht="12.7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</row>
    <row r="280" spans="1:30" ht="12.7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</row>
    <row r="281" spans="1:30" ht="12.7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</row>
    <row r="282" spans="1:30" ht="12.7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</row>
    <row r="283" spans="1:30" ht="12.7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</row>
    <row r="284" spans="1:30" ht="12.7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</row>
    <row r="285" spans="1:30" ht="12.7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</row>
    <row r="286" spans="1:30" ht="12.7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</row>
    <row r="287" spans="1:30" ht="12.7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</row>
    <row r="288" spans="1:30" ht="12.7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</row>
    <row r="289" spans="1:30" ht="12.7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</row>
    <row r="290" spans="1:30" ht="12.7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</row>
    <row r="291" spans="1:30" ht="12.7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</row>
    <row r="292" spans="1:30" ht="12.7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</row>
    <row r="293" spans="1:30" ht="12.7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</row>
    <row r="294" spans="1:30" ht="12.7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</row>
    <row r="295" spans="1:30" ht="12.7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</row>
    <row r="296" spans="1:30" ht="12.7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</row>
    <row r="297" spans="1:30" ht="12.7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</row>
    <row r="298" spans="1:30" ht="12.7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</row>
    <row r="299" spans="1:30" ht="12.7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</row>
    <row r="300" spans="1:30" ht="12.7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</row>
    <row r="301" spans="1:30" ht="12.7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</row>
    <row r="302" spans="1:30" ht="12.7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</row>
    <row r="303" spans="1:30" ht="12.7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</row>
    <row r="304" spans="1:30" ht="12.7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</row>
    <row r="305" spans="1:30" ht="12.7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</row>
    <row r="306" spans="1:30" ht="12.7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</row>
    <row r="307" spans="1:30" ht="12.7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</row>
    <row r="308" spans="1:30" ht="12.7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</row>
    <row r="309" spans="1:30" ht="12.7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</row>
    <row r="310" spans="1:30" ht="12.7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</row>
    <row r="311" spans="1:30" ht="12.7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</row>
    <row r="312" spans="1:30" ht="12.7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</row>
    <row r="313" spans="1:30" ht="12.7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</row>
    <row r="314" spans="1:30" ht="12.7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</row>
    <row r="315" spans="1:30" ht="12.7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</row>
    <row r="316" spans="1:30" ht="12.7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</row>
    <row r="317" spans="1:30" ht="12.7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</row>
    <row r="318" spans="1:30" ht="12.7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</row>
    <row r="319" spans="1:30" ht="12.7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</row>
    <row r="320" spans="1:30" ht="12.7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</row>
    <row r="321" spans="1:30" ht="12.7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</row>
    <row r="322" spans="1:30" ht="12.7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</row>
    <row r="323" spans="1:30" ht="12.7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</row>
    <row r="324" spans="1:30" ht="12.7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</row>
    <row r="325" spans="1:30" ht="12.7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</row>
    <row r="326" spans="1:30" ht="12.7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</row>
    <row r="327" spans="1:30" ht="12.7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</row>
    <row r="328" spans="1:30" ht="12.7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</row>
    <row r="329" spans="1:30" ht="12.7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</row>
    <row r="330" spans="1:30" ht="12.7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</row>
    <row r="331" spans="1:30" ht="12.7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</row>
    <row r="332" spans="1:30" ht="12.7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</row>
    <row r="333" spans="1:30" ht="12.7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</row>
    <row r="334" spans="1:30" ht="12.7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</row>
    <row r="335" spans="1:30" ht="12.7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</row>
    <row r="336" spans="1:30" ht="12.7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</row>
    <row r="337" spans="1:30" ht="12.7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</row>
    <row r="338" spans="1:30" ht="12.7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</row>
    <row r="339" spans="1:30" ht="12.7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</row>
    <row r="340" spans="1:30" ht="12.7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</row>
    <row r="341" spans="1:30" ht="12.7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</row>
    <row r="342" spans="1:30" ht="12.7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</row>
    <row r="343" spans="1:30" ht="12.7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</row>
    <row r="344" spans="1:30" ht="12.7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</row>
    <row r="345" spans="1:30" ht="12.7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</row>
    <row r="346" spans="1:30" ht="12.7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</row>
    <row r="347" spans="1:30" ht="12.7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</row>
    <row r="348" spans="1:30" ht="12.7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</row>
    <row r="349" spans="1:30" ht="12.7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</row>
    <row r="350" spans="1:30" ht="12.7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</row>
    <row r="351" spans="1:30" ht="12.7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</row>
    <row r="352" spans="1:30" ht="12.7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</row>
    <row r="353" spans="1:30" ht="12.7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</row>
    <row r="354" spans="1:30" ht="12.7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</row>
    <row r="355" spans="1:30" ht="12.7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</row>
    <row r="356" spans="1:30" ht="12.7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</row>
    <row r="357" spans="1:30" ht="12.7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</row>
    <row r="358" spans="1:30" ht="12.7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</row>
    <row r="359" spans="1:30" ht="12.7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</row>
    <row r="360" spans="1:30" ht="12.7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</row>
    <row r="361" spans="1:30" ht="12.7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</row>
    <row r="362" spans="1:30" ht="12.7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</row>
    <row r="363" spans="1:30" ht="12.7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</row>
    <row r="364" spans="1:30" ht="12.7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</row>
    <row r="365" spans="1:30" ht="12.7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</row>
    <row r="366" spans="1:30" ht="12.7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</row>
    <row r="367" spans="1:30" ht="12.7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</row>
    <row r="368" spans="1:30" ht="12.7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</row>
    <row r="369" spans="1:30" ht="12.7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</row>
    <row r="370" spans="1:30" ht="12.7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</row>
    <row r="371" spans="1:30" ht="12.7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</row>
    <row r="372" spans="1:30" ht="12.7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</row>
    <row r="373" spans="1:30" ht="12.7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</row>
    <row r="374" spans="1:30" ht="12.7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</row>
    <row r="375" spans="1:30" ht="12.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</row>
    <row r="376" spans="1:30" ht="12.7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</row>
    <row r="377" spans="1:30" ht="12.7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</row>
    <row r="378" spans="1:30" ht="12.7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</row>
    <row r="379" spans="1:30" ht="12.7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</row>
    <row r="380" spans="1:30" ht="12.7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</row>
    <row r="381" spans="1:30" ht="12.7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</row>
    <row r="382" spans="1:30" ht="12.7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</row>
    <row r="383" spans="1:30" ht="12.7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</row>
    <row r="384" spans="1:30" ht="12.7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</row>
    <row r="385" spans="1:30" ht="12.7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</row>
    <row r="386" spans="1:30" ht="12.7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</row>
    <row r="387" spans="1:30" ht="12.7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</row>
    <row r="388" spans="1:30" ht="12.7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</row>
    <row r="389" spans="1:30" ht="12.7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</row>
    <row r="390" spans="1:30" ht="12.7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</row>
    <row r="391" spans="1:30" ht="12.7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</row>
    <row r="392" spans="1:30" ht="12.7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</row>
    <row r="393" spans="1:30" ht="12.7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</row>
    <row r="394" spans="1:30" ht="12.7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</row>
    <row r="395" spans="1:30" ht="12.7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</row>
    <row r="396" spans="1:30" ht="12.7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</row>
    <row r="397" spans="1:30" ht="12.7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</row>
    <row r="398" spans="1:30" ht="12.7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</row>
    <row r="399" spans="1:30" ht="12.7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</row>
    <row r="400" spans="1:30" ht="12.7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</row>
    <row r="401" spans="1:30" ht="12.7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</row>
    <row r="402" spans="1:30" ht="12.7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</row>
    <row r="403" spans="1:30" ht="12.7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</row>
    <row r="404" spans="1:30" ht="12.7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</row>
    <row r="405" spans="1:30" ht="12.7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</row>
    <row r="406" spans="1:30" ht="12.7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</row>
    <row r="407" spans="1:30" ht="12.7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</row>
    <row r="408" spans="1:30" ht="12.7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</row>
    <row r="409" spans="1:30" ht="12.7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</row>
    <row r="410" spans="1:30" ht="12.7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</row>
    <row r="411" spans="1:30" ht="12.7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</row>
    <row r="412" spans="1:30" ht="12.7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</row>
    <row r="413" spans="1:30" ht="12.7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</row>
    <row r="414" spans="1:30" ht="12.7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</row>
    <row r="415" spans="1:30" ht="12.7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</row>
    <row r="416" spans="1:30" ht="12.7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</row>
    <row r="417" spans="1:30" ht="12.7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</row>
    <row r="418" spans="1:30" ht="12.7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</row>
    <row r="419" spans="1:30" ht="12.7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</row>
    <row r="420" spans="1:30" ht="12.7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</row>
    <row r="421" spans="1:30" ht="12.7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</row>
    <row r="422" spans="1:30" ht="12.7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</row>
    <row r="423" spans="1:30" ht="12.7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</row>
    <row r="424" spans="1:30" ht="12.7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</row>
    <row r="425" spans="1:30" ht="12.7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</row>
    <row r="426" spans="1:30" ht="12.7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</row>
    <row r="427" spans="1:30" ht="12.7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</row>
    <row r="428" spans="1:30" ht="12.7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</row>
    <row r="429" spans="1:30" ht="12.7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</row>
    <row r="430" spans="1:30" ht="12.7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</row>
    <row r="431" spans="1:30" ht="12.7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</row>
    <row r="432" spans="1:30" ht="12.7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</row>
    <row r="433" spans="1:30" ht="12.7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</row>
    <row r="434" spans="1:30" ht="12.7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</row>
    <row r="435" spans="1:30" ht="12.7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</row>
    <row r="436" spans="1:30" ht="12.7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</row>
    <row r="437" spans="1:30" ht="12.7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</row>
    <row r="438" spans="1:30" ht="12.7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</row>
    <row r="439" spans="1:30" ht="12.7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</row>
    <row r="440" spans="1:30" ht="12.7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</row>
    <row r="441" spans="1:30" ht="12.7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</row>
    <row r="442" spans="1:30" ht="12.7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</row>
    <row r="443" spans="1:30" ht="12.7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</row>
    <row r="444" spans="1:30" ht="12.7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</row>
    <row r="445" spans="1:30" ht="12.7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</row>
    <row r="446" spans="1:30" ht="12.7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</row>
    <row r="447" spans="1:30" ht="12.7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</row>
    <row r="448" spans="1:30" ht="12.7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</row>
    <row r="449" spans="1:30" ht="12.7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</row>
    <row r="450" spans="1:30" ht="12.7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</row>
    <row r="451" spans="1:30" ht="12.7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</row>
    <row r="452" spans="1:30" ht="12.7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</row>
    <row r="453" spans="1:30" ht="12.7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</row>
    <row r="454" spans="1:30" ht="12.7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</row>
    <row r="455" spans="1:30" ht="12.7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</row>
    <row r="456" spans="1:30" ht="12.7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</row>
    <row r="457" spans="1:30" ht="12.7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</row>
    <row r="458" spans="1:30" ht="12.7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</row>
    <row r="459" spans="1:30" ht="12.7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</row>
    <row r="460" spans="1:30" ht="12.7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</row>
    <row r="461" spans="1:30" ht="12.7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</row>
    <row r="462" spans="1:30" ht="12.7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</row>
    <row r="463" spans="1:30" ht="12.7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</row>
    <row r="464" spans="1:30" ht="12.7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</row>
    <row r="465" spans="1:30" ht="12.7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</row>
    <row r="466" spans="1:30" ht="12.7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</row>
    <row r="467" spans="1:30" ht="12.7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</row>
    <row r="468" spans="1:30" ht="12.7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</row>
    <row r="469" spans="1:30" ht="12.7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</row>
    <row r="470" spans="1:30" ht="12.7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</row>
    <row r="471" spans="1:30" ht="12.7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</row>
    <row r="472" spans="1:30" ht="12.7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</row>
    <row r="473" spans="1:30" ht="12.7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</row>
    <row r="474" spans="1:30" ht="12.7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</row>
    <row r="475" spans="1:30" ht="12.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</row>
    <row r="476" spans="1:30" ht="12.7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</row>
    <row r="477" spans="1:30" ht="12.7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</row>
    <row r="478" spans="1:30" ht="12.7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</row>
    <row r="479" spans="1:30" ht="12.7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</row>
    <row r="480" spans="1:30" ht="12.7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</row>
    <row r="481" spans="1:30" ht="12.7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</row>
    <row r="482" spans="1:30" ht="12.7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</row>
    <row r="483" spans="1:30" ht="12.7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</row>
    <row r="484" spans="1:30" ht="12.7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</row>
    <row r="485" spans="1:30" ht="12.7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</row>
    <row r="486" spans="1:30" ht="12.7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</row>
    <row r="487" spans="1:30" ht="12.7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</row>
    <row r="488" spans="1:30" ht="12.7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</row>
    <row r="489" spans="1:30" ht="12.7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</row>
    <row r="490" spans="1:30" ht="12.7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</row>
    <row r="491" spans="1:30" ht="12.7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</row>
    <row r="492" spans="1:30" ht="12.7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</row>
    <row r="493" spans="1:30" ht="12.7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</row>
    <row r="494" spans="1:30" ht="12.7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</row>
    <row r="495" spans="1:30" ht="12.7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</row>
    <row r="496" spans="1:30" ht="12.7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</row>
    <row r="497" spans="1:30" ht="12.7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</row>
    <row r="498" spans="1:30" ht="12.7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</row>
    <row r="499" spans="1:30" ht="12.7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</row>
    <row r="500" spans="1:30" ht="12.7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</row>
    <row r="501" spans="1:30" ht="12.7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</row>
    <row r="502" spans="1:30" ht="12.7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</row>
    <row r="503" spans="1:30" ht="12.7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</row>
    <row r="504" spans="1:30" ht="12.7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</row>
    <row r="505" spans="1:30" ht="12.7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</row>
    <row r="506" spans="1:30" ht="12.7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</row>
    <row r="507" spans="1:30" ht="12.7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</row>
    <row r="508" spans="1:30" ht="12.7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</row>
    <row r="509" spans="1:30" ht="12.7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</row>
    <row r="510" spans="1:30" ht="12.7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</row>
    <row r="511" spans="1:30" ht="12.7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</row>
    <row r="512" spans="1:30" ht="12.7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</row>
    <row r="513" spans="1:30" ht="12.7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</row>
    <row r="514" spans="1:30" ht="12.7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</row>
    <row r="515" spans="1:30" ht="12.7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</row>
    <row r="516" spans="1:30" ht="12.7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</row>
    <row r="517" spans="1:30" ht="12.7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</row>
    <row r="518" spans="1:30" ht="12.7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</row>
    <row r="519" spans="1:30" ht="12.7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</row>
    <row r="520" spans="1:30" ht="12.7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</row>
    <row r="521" spans="1:30" ht="12.7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</row>
    <row r="522" spans="1:30" ht="12.7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</row>
    <row r="523" spans="1:30" ht="12.7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</row>
    <row r="524" spans="1:30" ht="12.7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</row>
    <row r="525" spans="1:30" ht="12.7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</row>
    <row r="526" spans="1:30" ht="12.7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</row>
    <row r="527" spans="1:30" ht="12.7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</row>
    <row r="528" spans="1:30" ht="12.7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</row>
    <row r="529" spans="1:30" ht="12.7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</row>
    <row r="530" spans="1:30" ht="12.7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</row>
    <row r="531" spans="1:30" ht="12.7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</row>
    <row r="532" spans="1:30" ht="12.7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</row>
    <row r="533" spans="1:30" ht="12.7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</row>
    <row r="534" spans="1:30" ht="12.7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</row>
    <row r="535" spans="1:30" ht="12.7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</row>
    <row r="536" spans="1:30" ht="12.7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</row>
    <row r="537" spans="1:30" ht="12.7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</row>
    <row r="538" spans="1:30" ht="12.7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</row>
    <row r="539" spans="1:30" ht="12.7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</row>
    <row r="540" spans="1:30" ht="12.7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</row>
    <row r="541" spans="1:30" ht="12.7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</row>
    <row r="542" spans="1:30" ht="12.7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</row>
    <row r="543" spans="1:30" ht="12.7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</row>
    <row r="544" spans="1:30" ht="12.7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</row>
    <row r="545" spans="1:30" ht="12.7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</row>
    <row r="546" spans="1:30" ht="12.7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</row>
    <row r="547" spans="1:30" ht="12.7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</row>
    <row r="548" spans="1:30" ht="12.7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</row>
    <row r="549" spans="1:30" ht="12.7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</row>
    <row r="550" spans="1:30" ht="12.7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</row>
    <row r="551" spans="1:30" ht="12.7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</row>
    <row r="552" spans="1:30" ht="12.7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</row>
    <row r="553" spans="1:30" ht="12.7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</row>
    <row r="554" spans="1:30" ht="12.7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</row>
    <row r="555" spans="1:30" ht="12.7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</row>
    <row r="556" spans="1:30" ht="12.7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</row>
    <row r="557" spans="1:30" ht="12.7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</row>
    <row r="558" spans="1:30" ht="12.7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</row>
    <row r="559" spans="1:30" ht="12.7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</row>
    <row r="560" spans="1:30" ht="12.7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</row>
    <row r="561" spans="1:30" ht="12.7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</row>
    <row r="562" spans="1:30" ht="12.7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</row>
    <row r="563" spans="1:30" ht="12.7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</row>
    <row r="564" spans="1:30" ht="12.7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</row>
    <row r="565" spans="1:30" ht="12.7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</row>
    <row r="566" spans="1:30" ht="12.7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</row>
    <row r="567" spans="1:30" ht="12.7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</row>
    <row r="568" spans="1:30" ht="12.7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</row>
    <row r="569" spans="1:30" ht="12.7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</row>
    <row r="570" spans="1:30" ht="12.7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</row>
    <row r="571" spans="1:30" ht="12.7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</row>
    <row r="572" spans="1:30" ht="12.7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</row>
    <row r="573" spans="1:30" ht="12.7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</row>
    <row r="574" spans="1:30" ht="12.7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</row>
    <row r="575" spans="1:30" ht="12.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</row>
    <row r="576" spans="1:30" ht="12.7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</row>
    <row r="577" spans="1:30" ht="12.7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</row>
    <row r="578" spans="1:30" ht="12.7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</row>
    <row r="579" spans="1:30" ht="12.7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</row>
    <row r="580" spans="1:30" ht="12.7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</row>
    <row r="581" spans="1:30" ht="12.7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</row>
    <row r="582" spans="1:30" ht="12.7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</row>
    <row r="583" spans="1:30" ht="12.7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</row>
    <row r="584" spans="1:30" ht="12.7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</row>
    <row r="585" spans="1:30" ht="12.7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</row>
    <row r="586" spans="1:30" ht="12.7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</row>
    <row r="587" spans="1:30" ht="12.7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</row>
    <row r="588" spans="1:30" ht="12.7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</row>
    <row r="589" spans="1:30" ht="12.7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</row>
    <row r="590" spans="1:30" ht="12.7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</row>
    <row r="591" spans="1:30" ht="12.7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</row>
    <row r="592" spans="1:30" ht="12.7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</row>
    <row r="593" spans="1:30" ht="12.7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</row>
    <row r="594" spans="1:30" ht="12.7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</row>
    <row r="595" spans="1:30" ht="12.7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</row>
    <row r="596" spans="1:30" ht="12.7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</row>
    <row r="597" spans="1:30" ht="12.7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</row>
    <row r="598" spans="1:30" ht="12.7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</row>
    <row r="599" spans="1:30" ht="12.7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</row>
    <row r="600" spans="1:30" ht="12.7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</row>
    <row r="601" spans="1:30" ht="12.7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</row>
    <row r="602" spans="1:30" ht="12.7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</row>
    <row r="603" spans="1:30" ht="12.7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</row>
    <row r="604" spans="1:30" ht="12.7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</row>
    <row r="605" spans="1:30" ht="12.7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</row>
    <row r="606" spans="1:30" ht="12.7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</row>
    <row r="607" spans="1:30" ht="12.7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</row>
    <row r="608" spans="1:30" ht="12.7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</row>
    <row r="609" spans="1:30" ht="12.7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</row>
    <row r="610" spans="1:30" ht="12.7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</row>
    <row r="611" spans="1:30" ht="12.7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</row>
    <row r="612" spans="1:30" ht="12.7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</row>
    <row r="613" spans="1:30" ht="12.7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</row>
    <row r="614" spans="1:30" ht="12.7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</row>
    <row r="615" spans="1:30" ht="12.7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</row>
    <row r="616" spans="1:30" ht="12.7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</row>
    <row r="617" spans="1:30" ht="12.7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</row>
    <row r="618" spans="1:30" ht="12.7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</row>
    <row r="619" spans="1:30" ht="12.7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</row>
    <row r="620" spans="1:30" ht="12.7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</row>
    <row r="621" spans="1:30" ht="12.7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</row>
    <row r="622" spans="1:30" ht="12.7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</row>
    <row r="623" spans="1:30" ht="12.7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</row>
    <row r="624" spans="1:30" ht="12.7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</row>
    <row r="625" spans="1:30" ht="12.7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</row>
    <row r="626" spans="1:30" ht="12.7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</row>
    <row r="627" spans="1:30" ht="12.7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</row>
    <row r="628" spans="1:30" ht="12.7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</row>
    <row r="629" spans="1:30" ht="12.7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</row>
    <row r="630" spans="1:30" ht="12.7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</row>
    <row r="631" spans="1:30" ht="12.7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</row>
    <row r="632" spans="1:30" ht="12.7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</row>
    <row r="633" spans="1:30" ht="12.7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</row>
    <row r="634" spans="1:30" ht="12.7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</row>
    <row r="635" spans="1:30" ht="12.7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</row>
    <row r="636" spans="1:30" ht="12.7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</row>
    <row r="637" spans="1:30" ht="12.7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</row>
    <row r="638" spans="1:30" ht="12.7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</row>
    <row r="639" spans="1:30" ht="12.7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</row>
    <row r="640" spans="1:30" ht="12.7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</row>
    <row r="641" spans="1:30" ht="12.7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</row>
    <row r="642" spans="1:30" ht="12.7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</row>
    <row r="643" spans="1:30" ht="12.7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</row>
    <row r="644" spans="1:30" ht="12.7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</row>
    <row r="645" spans="1:30" ht="12.7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</row>
    <row r="646" spans="1:30" ht="12.7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</row>
    <row r="647" spans="1:30" ht="12.7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</row>
    <row r="648" spans="1:30" ht="12.7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</row>
    <row r="649" spans="1:30" ht="12.7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</row>
    <row r="650" spans="1:30" ht="12.7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</row>
    <row r="651" spans="1:30" ht="12.7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</row>
    <row r="652" spans="1:30" ht="12.7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</row>
    <row r="653" spans="1:30" ht="12.7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</row>
    <row r="654" spans="1:30" ht="12.7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</row>
    <row r="655" spans="1:30" ht="12.7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</row>
    <row r="656" spans="1:30" ht="12.7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</row>
    <row r="657" spans="1:30" ht="12.7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</row>
    <row r="658" spans="1:30" ht="12.7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</row>
    <row r="659" spans="1:30" ht="12.7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</row>
    <row r="660" spans="1:30" ht="12.7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</row>
    <row r="661" spans="1:30" ht="12.7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</row>
    <row r="662" spans="1:30" ht="12.7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</row>
    <row r="663" spans="1:30" ht="12.7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</row>
    <row r="664" spans="1:30" ht="12.7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</row>
    <row r="665" spans="1:30" ht="12.7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</row>
    <row r="666" spans="1:30" ht="12.7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</row>
    <row r="667" spans="1:30" ht="12.7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</row>
    <row r="668" spans="1:30" ht="12.7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</row>
    <row r="669" spans="1:30" ht="12.7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</row>
    <row r="670" spans="1:30" ht="12.7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</row>
    <row r="671" spans="1:30" ht="12.7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</row>
    <row r="672" spans="1:30" ht="12.7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</row>
    <row r="673" spans="1:30" ht="12.7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</row>
    <row r="674" spans="1:30" ht="12.7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</row>
    <row r="675" spans="1:30" ht="12.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</row>
    <row r="676" spans="1:30" ht="12.7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</row>
    <row r="677" spans="1:30" ht="12.7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</row>
    <row r="678" spans="1:30" ht="12.7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</row>
    <row r="679" spans="1:30" ht="12.7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</row>
    <row r="680" spans="1:30" ht="12.7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</row>
    <row r="681" spans="1:30" ht="12.7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</row>
    <row r="682" spans="1:30" ht="12.7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</row>
    <row r="683" spans="1:30" ht="12.7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</row>
    <row r="684" spans="1:30" ht="12.7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</row>
    <row r="685" spans="1:30" ht="12.7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</row>
    <row r="686" spans="1:30" ht="12.7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</row>
    <row r="687" spans="1:30" ht="12.7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</row>
    <row r="688" spans="1:30" ht="12.7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</row>
    <row r="689" spans="1:30" ht="12.7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</row>
    <row r="690" spans="1:30" ht="12.7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</row>
    <row r="691" spans="1:30" ht="12.7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</row>
    <row r="692" spans="1:30" ht="12.7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</row>
    <row r="693" spans="1:30" ht="12.7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</row>
    <row r="694" spans="1:30" ht="12.7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</row>
    <row r="695" spans="1:30" ht="12.7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</row>
    <row r="696" spans="1:30" ht="12.7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</row>
    <row r="697" spans="1:30" ht="12.7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</row>
    <row r="698" spans="1:30" ht="12.7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</row>
    <row r="699" spans="1:30" ht="12.7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</row>
    <row r="700" spans="1:30" ht="12.7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</row>
    <row r="701" spans="1:30" ht="12.7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</row>
    <row r="702" spans="1:30" ht="12.7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</row>
    <row r="703" spans="1:30" ht="12.7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</row>
    <row r="704" spans="1:30" ht="12.7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</row>
    <row r="705" spans="1:30" ht="12.7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</row>
    <row r="706" spans="1:30" ht="12.7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</row>
    <row r="707" spans="1:30" ht="12.7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</row>
    <row r="708" spans="1:30" ht="12.7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</row>
    <row r="709" spans="1:30" ht="12.7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</row>
    <row r="710" spans="1:30" ht="12.7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</row>
    <row r="711" spans="1:30" ht="12.7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</row>
    <row r="712" spans="1:30" ht="12.7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</row>
    <row r="713" spans="1:30" ht="12.7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</row>
    <row r="714" spans="1:30" ht="12.7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</row>
    <row r="715" spans="1:30" ht="12.7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</row>
    <row r="716" spans="1:30" ht="12.7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</row>
    <row r="717" spans="1:30" ht="12.7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</row>
    <row r="718" spans="1:30" ht="12.7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</row>
    <row r="719" spans="1:30" ht="12.7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</row>
    <row r="720" spans="1:30" ht="12.7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</row>
    <row r="721" spans="1:30" ht="12.7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</row>
    <row r="722" spans="1:30" ht="12.7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</row>
    <row r="723" spans="1:30" ht="12.7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</row>
    <row r="724" spans="1:30" ht="12.7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</row>
    <row r="725" spans="1:30" ht="12.7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</row>
    <row r="726" spans="1:30" ht="12.7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</row>
    <row r="727" spans="1:30" ht="12.7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</row>
    <row r="728" spans="1:30" ht="12.7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</row>
    <row r="729" spans="1:30" ht="12.7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</row>
    <row r="730" spans="1:30" ht="12.7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</row>
    <row r="731" spans="1:30" ht="12.7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</row>
    <row r="732" spans="1:30" ht="12.7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</row>
    <row r="733" spans="1:30" ht="12.7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</row>
    <row r="734" spans="1:30" ht="12.7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</row>
    <row r="735" spans="1:30" ht="12.7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</row>
    <row r="736" spans="1:30" ht="12.7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</row>
    <row r="737" spans="1:30" ht="12.7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</row>
    <row r="738" spans="1:30" ht="12.7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</row>
    <row r="739" spans="1:30" ht="12.7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</row>
    <row r="740" spans="1:30" ht="12.7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</row>
    <row r="741" spans="1:30" ht="12.7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</row>
    <row r="742" spans="1:30" ht="12.7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</row>
    <row r="743" spans="1:30" ht="12.7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</row>
    <row r="744" spans="1:30" ht="12.7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</row>
    <row r="745" spans="1:30" ht="12.7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</row>
    <row r="746" spans="1:30" ht="12.7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</row>
    <row r="747" spans="1:30" ht="12.7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</row>
    <row r="748" spans="1:30" ht="12.7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</row>
    <row r="749" spans="1:30" ht="12.7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</row>
    <row r="750" spans="1:30" ht="12.7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</row>
    <row r="751" spans="1:30" ht="12.7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</row>
    <row r="752" spans="1:30" ht="12.7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</row>
    <row r="753" spans="1:30" ht="12.7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</row>
    <row r="754" spans="1:30" ht="12.7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</row>
    <row r="755" spans="1:30" ht="12.7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</row>
    <row r="756" spans="1:30" ht="12.7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</row>
    <row r="757" spans="1:30" ht="12.7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</row>
    <row r="758" spans="1:30" ht="12.7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</row>
    <row r="759" spans="1:30" ht="12.7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</row>
    <row r="760" spans="1:30" ht="12.7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</row>
    <row r="761" spans="1:30" ht="12.7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</row>
    <row r="762" spans="1:30" ht="12.7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</row>
    <row r="763" spans="1:30" ht="12.7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</row>
    <row r="764" spans="1:30" ht="12.7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</row>
    <row r="765" spans="1:30" ht="12.7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</row>
    <row r="766" spans="1:30" ht="12.7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</row>
    <row r="767" spans="1:30" ht="12.7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</row>
    <row r="768" spans="1:30" ht="12.7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</row>
    <row r="769" spans="1:30" ht="12.7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</row>
    <row r="770" spans="1:30" ht="12.7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</row>
    <row r="771" spans="1:30" ht="12.7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</row>
    <row r="772" spans="1:30" ht="12.7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</row>
    <row r="773" spans="1:30" ht="12.7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</row>
    <row r="774" spans="1:30" ht="12.7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</row>
    <row r="775" spans="1:30" ht="12.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</row>
    <row r="776" spans="1:30" ht="12.7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</row>
    <row r="777" spans="1:30" ht="12.7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</row>
    <row r="778" spans="1:30" ht="12.7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</row>
    <row r="779" spans="1:30" ht="12.7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</row>
    <row r="780" spans="1:30" ht="12.7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</row>
    <row r="781" spans="1:30" ht="12.7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</row>
    <row r="782" spans="1:30" ht="12.7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</row>
    <row r="783" spans="1:30" ht="12.7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</row>
    <row r="784" spans="1:30" ht="12.7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</row>
    <row r="785" spans="1:30" ht="12.7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</row>
    <row r="786" spans="1:30" ht="12.7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</row>
    <row r="787" spans="1:30" ht="12.7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</row>
    <row r="788" spans="1:30" ht="12.7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</row>
    <row r="789" spans="1:30" ht="12.7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</row>
    <row r="790" spans="1:30" ht="12.7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</row>
    <row r="791" spans="1:30" ht="12.7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</row>
    <row r="792" spans="1:30" ht="12.7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</row>
    <row r="793" spans="1:30" ht="12.7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</row>
    <row r="794" spans="1:30" ht="12.7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</row>
    <row r="795" spans="1:30" ht="12.7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</row>
    <row r="796" spans="1:30" ht="12.7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</row>
    <row r="797" spans="1:30" ht="12.7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</row>
    <row r="798" spans="1:30" ht="12.7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</row>
    <row r="799" spans="1:30" ht="12.7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</row>
    <row r="800" spans="1:30" ht="12.7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</row>
    <row r="801" spans="1:30" ht="12.7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</row>
    <row r="802" spans="1:30" ht="12.7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</row>
    <row r="803" spans="1:30" ht="12.7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</row>
    <row r="804" spans="1:30" ht="12.7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</row>
    <row r="805" spans="1:30" ht="12.7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</row>
    <row r="806" spans="1:30" ht="12.7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</row>
    <row r="807" spans="1:30" ht="12.7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</row>
    <row r="808" spans="1:30" ht="12.7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</row>
    <row r="809" spans="1:30" ht="12.7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</row>
    <row r="810" spans="1:30" ht="12.7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</row>
    <row r="811" spans="1:30" ht="12.7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</row>
    <row r="812" spans="1:30" ht="12.7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</row>
    <row r="813" spans="1:30" ht="12.7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</row>
    <row r="814" spans="1:30" ht="12.7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</row>
    <row r="815" spans="1:30" ht="12.7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</row>
    <row r="816" spans="1:30" ht="12.7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</row>
    <row r="817" spans="1:30" ht="12.7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</row>
    <row r="818" spans="1:30" ht="12.7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</row>
    <row r="819" spans="1:30" ht="12.7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</row>
    <row r="820" spans="1:30" ht="12.7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</row>
    <row r="821" spans="1:30" ht="12.7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</row>
    <row r="822" spans="1:30" ht="12.7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</row>
    <row r="823" spans="1:30" ht="12.7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</row>
    <row r="824" spans="1:30" ht="12.7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</row>
    <row r="825" spans="1:30" ht="12.7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</row>
    <row r="826" spans="1:30" ht="12.7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</row>
    <row r="827" spans="1:30" ht="12.7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</row>
    <row r="828" spans="1:30" ht="12.7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</row>
    <row r="829" spans="1:30" ht="12.7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</row>
    <row r="830" spans="1:30" ht="12.7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</row>
    <row r="831" spans="1:30" ht="12.7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</row>
    <row r="832" spans="1:30" ht="12.7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</row>
    <row r="833" spans="1:30" ht="12.7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</row>
    <row r="834" spans="1:30" ht="12.7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</row>
    <row r="835" spans="1:30" ht="12.7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</row>
    <row r="836" spans="1:30" ht="12.7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</row>
    <row r="837" spans="1:30" ht="12.7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</row>
    <row r="838" spans="1:30" ht="12.7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</row>
    <row r="839" spans="1:30" ht="12.7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</row>
    <row r="840" spans="1:30" ht="12.7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</row>
    <row r="841" spans="1:30" ht="12.7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</row>
    <row r="842" spans="1:30" ht="12.7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</row>
    <row r="843" spans="1:30" ht="12.7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</row>
    <row r="844" spans="1:30" ht="12.7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</row>
    <row r="845" spans="1:30" ht="12.7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</row>
    <row r="846" spans="1:30" ht="12.7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</row>
    <row r="847" spans="1:30" ht="12.7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</row>
    <row r="848" spans="1:30" ht="12.7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</row>
    <row r="849" spans="1:30" ht="12.7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</row>
    <row r="850" spans="1:30" ht="12.7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</row>
    <row r="851" spans="1:30" ht="12.7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</row>
    <row r="852" spans="1:30" ht="12.7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</row>
    <row r="853" spans="1:30" ht="12.7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</row>
    <row r="854" spans="1:30" ht="12.7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</row>
    <row r="855" spans="1:30" ht="12.7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</row>
    <row r="856" spans="1:30" ht="12.7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</row>
    <row r="857" spans="1:30" ht="12.7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</row>
    <row r="858" spans="1:30" ht="12.7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</row>
    <row r="859" spans="1:30" ht="12.7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</row>
    <row r="860" spans="1:30" ht="12.7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</row>
    <row r="861" spans="1:30" ht="12.7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</row>
    <row r="862" spans="1:30" ht="12.7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</row>
    <row r="863" spans="1:30" ht="12.7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</row>
    <row r="864" spans="1:30" ht="12.7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</row>
    <row r="865" spans="1:30" ht="12.7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</row>
    <row r="866" spans="1:30" ht="12.7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</row>
    <row r="867" spans="1:30" ht="12.7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</row>
    <row r="868" spans="1:30" ht="12.7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</row>
    <row r="869" spans="1:30" ht="12.7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</row>
    <row r="870" spans="1:30" ht="12.7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</row>
    <row r="871" spans="1:30" ht="12.7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</row>
    <row r="872" spans="1:30" ht="12.7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</row>
    <row r="873" spans="1:30" ht="12.7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</row>
    <row r="874" spans="1:30" ht="12.7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</row>
    <row r="875" spans="1:30" ht="12.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</row>
    <row r="876" spans="1:30" ht="12.7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</row>
    <row r="877" spans="1:30" ht="12.7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</row>
    <row r="878" spans="1:30" ht="12.7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</row>
    <row r="879" spans="1:30" ht="12.7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</row>
    <row r="880" spans="1:30" ht="12.7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</row>
    <row r="881" spans="1:30" ht="12.7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</row>
    <row r="882" spans="1:30" ht="12.7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</row>
    <row r="883" spans="1:30" ht="12.7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</row>
    <row r="884" spans="1:30" ht="12.7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</row>
    <row r="885" spans="1:30" ht="12.7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</row>
    <row r="886" spans="1:30" ht="12.7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</row>
    <row r="887" spans="1:30" ht="12.7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</row>
    <row r="888" spans="1:30" ht="12.7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</row>
    <row r="889" spans="1:30" ht="12.7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</row>
    <row r="890" spans="1:30" ht="12.7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</row>
    <row r="891" spans="1:30" ht="12.7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</row>
    <row r="892" spans="1:30" ht="12.7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</row>
    <row r="893" spans="1:30" ht="12.7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</row>
    <row r="894" spans="1:30" ht="12.7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</row>
    <row r="895" spans="1:30" ht="12.7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</row>
    <row r="896" spans="1:30" ht="12.7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</row>
    <row r="897" spans="1:30" ht="12.7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</row>
    <row r="898" spans="1:30" ht="12.7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</row>
    <row r="899" spans="1:30" ht="12.7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</row>
    <row r="900" spans="1:30" ht="12.7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</row>
    <row r="901" spans="1:30" ht="12.7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</row>
    <row r="902" spans="1:30" ht="12.7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</row>
    <row r="903" spans="1:30" ht="12.7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</row>
    <row r="904" spans="1:30" ht="12.7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</row>
    <row r="905" spans="1:30" ht="12.7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</row>
    <row r="906" spans="1:30" ht="12.7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</row>
    <row r="907" spans="1:30" ht="12.7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</row>
    <row r="908" spans="1:30" ht="12.7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</row>
    <row r="909" spans="1:30" ht="12.7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</row>
    <row r="910" spans="1:30" ht="12.7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</row>
    <row r="911" spans="1:30" ht="12.7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</row>
    <row r="912" spans="1:30" ht="12.7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</row>
    <row r="913" spans="1:30" ht="12.7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</row>
    <row r="914" spans="1:30" ht="12.7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</row>
    <row r="915" spans="1:30" ht="12.7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</row>
    <row r="916" spans="1:30" ht="12.7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</row>
    <row r="917" spans="1:30" ht="12.7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</row>
    <row r="918" spans="1:30" ht="12.7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</row>
    <row r="919" spans="1:30" ht="12.7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</row>
    <row r="920" spans="1:30" ht="12.7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</row>
    <row r="921" spans="1:30" ht="12.7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</row>
    <row r="922" spans="1:30" ht="12.7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</row>
    <row r="923" spans="1:30" ht="12.7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</row>
    <row r="924" spans="1:30" ht="12.7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</row>
    <row r="925" spans="1:30" ht="12.7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</row>
    <row r="926" spans="1:30" ht="12.7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</row>
    <row r="927" spans="1:30" ht="12.7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</row>
    <row r="928" spans="1:30" ht="12.7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</row>
    <row r="929" spans="1:30" ht="12.7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</row>
    <row r="930" spans="1:30" ht="12.7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</row>
    <row r="931" spans="1:30" ht="12.7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</row>
    <row r="932" spans="1:30" ht="12.7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</row>
    <row r="933" spans="1:30" ht="12.7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</row>
    <row r="934" spans="1:30" ht="12.7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</row>
    <row r="935" spans="1:30" ht="12.7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</row>
    <row r="936" spans="1:30" ht="12.7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</row>
    <row r="937" spans="1:30" ht="12.7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</row>
    <row r="938" spans="1:30" ht="12.7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</row>
    <row r="939" spans="1:30" ht="12.7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</row>
    <row r="940" spans="1:30" ht="12.7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</row>
    <row r="941" spans="1:30" ht="12.7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</row>
    <row r="942" spans="1:30" ht="12.7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</row>
    <row r="943" spans="1:30" ht="12.7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</row>
    <row r="944" spans="1:30" ht="12.7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</row>
    <row r="945" spans="1:30" ht="12.7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</row>
    <row r="946" spans="1:30" ht="12.7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</row>
    <row r="947" spans="1:30" ht="12.7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</row>
    <row r="948" spans="1:30" ht="12.7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</row>
    <row r="949" spans="1:30" ht="12.7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</row>
    <row r="950" spans="1:30" ht="12.7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</row>
    <row r="951" spans="1:30" ht="12.7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</row>
    <row r="952" spans="1:30" ht="12.7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</row>
    <row r="953" spans="1:30" ht="12.7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</row>
    <row r="954" spans="1:30" ht="12.7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</row>
    <row r="955" spans="1:30" ht="12.7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</row>
    <row r="956" spans="1:30" ht="12.7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</row>
    <row r="957" spans="1:30" ht="12.7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</row>
    <row r="958" spans="1:30" ht="12.7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</row>
    <row r="959" spans="1:30" ht="12.7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</row>
    <row r="960" spans="1:30" ht="12.7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</row>
    <row r="961" spans="1:30" ht="12.7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</row>
    <row r="962" spans="1:30" ht="12.7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</row>
    <row r="963" spans="1:30" ht="12.7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</row>
    <row r="964" spans="1:30" ht="12.7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</row>
    <row r="965" spans="1:30" ht="12.7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</row>
    <row r="966" spans="1:30" ht="12.7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</row>
    <row r="967" spans="1:30" ht="12.7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</row>
    <row r="968" spans="1:30" ht="12.7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</row>
    <row r="969" spans="1:30" ht="12.7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</row>
    <row r="970" spans="1:30" ht="12.7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</row>
    <row r="971" spans="1:30" ht="12.7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</row>
    <row r="972" spans="1:30" ht="12.7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</row>
    <row r="973" spans="1:30" ht="12.7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</row>
    <row r="974" spans="1:30" ht="12.7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</row>
    <row r="975" spans="1:30" ht="12.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</row>
    <row r="976" spans="1:30" ht="12.7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</row>
    <row r="977" spans="1:30" ht="12.7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</row>
    <row r="978" spans="1:30" ht="12.7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</row>
    <row r="979" spans="1:30" ht="12.7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</row>
    <row r="980" spans="1:30" ht="12.7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</row>
    <row r="981" spans="1:30" ht="12.7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</row>
    <row r="982" spans="1:30" ht="12.7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</row>
    <row r="983" spans="1:30" ht="12.7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</row>
    <row r="984" spans="1:30" ht="12.7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</row>
    <row r="985" spans="1:30" ht="12.7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</row>
    <row r="986" spans="1:30" ht="12.7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</row>
    <row r="987" spans="1:30" ht="12.7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</row>
    <row r="988" spans="1:30" ht="12.7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</row>
    <row r="989" spans="1:30" ht="12.7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</row>
    <row r="990" spans="1:30" ht="12.7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</row>
    <row r="991" spans="1:30" ht="12.7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</row>
    <row r="992" spans="1:30" ht="12.7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</row>
    <row r="993" spans="1:30" ht="12.7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</row>
    <row r="994" spans="1:30" ht="12.7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</row>
    <row r="995" spans="1:30" ht="12.7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</row>
    <row r="996" spans="1:30" ht="12.7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</row>
    <row r="997" spans="1:30" ht="12.7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</row>
    <row r="998" spans="1:30" ht="12.7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</row>
    <row r="999" spans="1:30" ht="12.7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</row>
    <row r="1000" spans="1:30" ht="12.7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</row>
  </sheetData>
  <mergeCells count="78">
    <mergeCell ref="H35:J35"/>
    <mergeCell ref="H33:J33"/>
    <mergeCell ref="H34:J34"/>
    <mergeCell ref="G72:H72"/>
    <mergeCell ref="G73:H73"/>
    <mergeCell ref="F66:H66"/>
    <mergeCell ref="F64:H64"/>
    <mergeCell ref="F65:H65"/>
    <mergeCell ref="F67:H67"/>
    <mergeCell ref="F68:H68"/>
    <mergeCell ref="G71:H71"/>
    <mergeCell ref="H36:J36"/>
    <mergeCell ref="H37:J37"/>
    <mergeCell ref="H39:J39"/>
    <mergeCell ref="H23:J23"/>
    <mergeCell ref="H30:J30"/>
    <mergeCell ref="H29:J29"/>
    <mergeCell ref="H21:J21"/>
    <mergeCell ref="H27:J27"/>
    <mergeCell ref="H28:J28"/>
    <mergeCell ref="B80:J83"/>
    <mergeCell ref="B28:C28"/>
    <mergeCell ref="B29:C29"/>
    <mergeCell ref="B31:C31"/>
    <mergeCell ref="B27:C27"/>
    <mergeCell ref="H31:J31"/>
    <mergeCell ref="B32:C32"/>
    <mergeCell ref="B30:C30"/>
    <mergeCell ref="B37:C37"/>
    <mergeCell ref="A50:J50"/>
    <mergeCell ref="B66:E68"/>
    <mergeCell ref="B63:H63"/>
    <mergeCell ref="H32:J32"/>
    <mergeCell ref="H38:J38"/>
    <mergeCell ref="C59:E59"/>
    <mergeCell ref="B71:F73"/>
    <mergeCell ref="D7:D8"/>
    <mergeCell ref="A2:J2"/>
    <mergeCell ref="B16:C16"/>
    <mergeCell ref="B20:C20"/>
    <mergeCell ref="B17:C17"/>
    <mergeCell ref="H17:J17"/>
    <mergeCell ref="H16:J16"/>
    <mergeCell ref="A7:A8"/>
    <mergeCell ref="B10:C10"/>
    <mergeCell ref="B11:C11"/>
    <mergeCell ref="B13:C13"/>
    <mergeCell ref="B12:C12"/>
    <mergeCell ref="B7:C8"/>
    <mergeCell ref="B14:C14"/>
    <mergeCell ref="H19:J19"/>
    <mergeCell ref="H20:J20"/>
    <mergeCell ref="B76:J78"/>
    <mergeCell ref="H24:J24"/>
    <mergeCell ref="H26:J26"/>
    <mergeCell ref="H25:J25"/>
    <mergeCell ref="B18:C18"/>
    <mergeCell ref="B19:C19"/>
    <mergeCell ref="B23:C23"/>
    <mergeCell ref="B25:C25"/>
    <mergeCell ref="B24:C24"/>
    <mergeCell ref="B21:C21"/>
    <mergeCell ref="B22:C22"/>
    <mergeCell ref="H18:J18"/>
    <mergeCell ref="C57:E57"/>
    <mergeCell ref="C58:E58"/>
    <mergeCell ref="B64:E65"/>
    <mergeCell ref="H22:J22"/>
    <mergeCell ref="H1:I1"/>
    <mergeCell ref="H8:J8"/>
    <mergeCell ref="H9:J9"/>
    <mergeCell ref="H14:J14"/>
    <mergeCell ref="H15:J15"/>
    <mergeCell ref="H11:J11"/>
    <mergeCell ref="H10:J10"/>
    <mergeCell ref="E7:J7"/>
    <mergeCell ref="H13:J13"/>
    <mergeCell ref="H12:J12"/>
  </mergeCells>
  <conditionalFormatting sqref="H27:H36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37:G38 G26">
      <formula1>GTE(LEN(G15),(1000))</formula1>
    </dataValidation>
    <dataValidation type="custom" allowBlank="1" showInputMessage="1" showErrorMessage="1" prompt="Perhatian - Data terisi secara outomatis, silahkan pilih cancel" sqref="C3:G4 C55:J55 I52:I54 D54:G54 C52:G53 C6:J6 I3:I5 D5:G5">
      <formula1>GTE(LEN(C3),(1000))</formula1>
    </dataValidation>
    <dataValidation type="custom" allowBlank="1" sqref="C5 C54 E39 E37:F38 E27:E36 E26:F26 E16:E25 E15:F15 E10:E1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0" verticalDpi="0" r:id="rId1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</cols>
  <sheetData>
    <row r="1" spans="1:26" ht="12.7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2.75" customHeight="1">
      <c r="A2" s="241">
        <v>0</v>
      </c>
      <c r="B2" s="241" t="s">
        <v>197</v>
      </c>
      <c r="C2" s="4"/>
      <c r="D2" s="4"/>
      <c r="E2" s="4"/>
      <c r="F2" s="4"/>
      <c r="G2" s="4"/>
      <c r="H2" s="4"/>
      <c r="I2" s="4"/>
      <c r="J2" s="4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>
      <c r="A3" s="241">
        <v>1</v>
      </c>
      <c r="B3" s="241" t="s">
        <v>198</v>
      </c>
      <c r="C3" s="4"/>
      <c r="D3" s="4"/>
      <c r="E3" s="4"/>
      <c r="F3" s="4"/>
      <c r="G3" s="4"/>
      <c r="H3" s="107"/>
      <c r="I3" s="109"/>
      <c r="J3" s="4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>
      <c r="A4" s="241">
        <v>2</v>
      </c>
      <c r="B4" s="241" t="s">
        <v>199</v>
      </c>
      <c r="C4" s="4"/>
      <c r="D4" s="4"/>
      <c r="E4" s="4"/>
      <c r="F4" s="4"/>
      <c r="G4" s="4"/>
      <c r="H4" s="107"/>
      <c r="I4" s="109"/>
      <c r="J4" s="4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>
      <c r="A5" s="241">
        <v>3</v>
      </c>
      <c r="B5" s="241" t="s">
        <v>200</v>
      </c>
      <c r="C5" s="4"/>
      <c r="D5" s="4"/>
      <c r="E5" s="4"/>
      <c r="F5" s="4"/>
      <c r="G5" s="4"/>
      <c r="H5" s="107"/>
      <c r="I5" s="109"/>
      <c r="J5" s="4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>
      <c r="A6" s="241">
        <v>4</v>
      </c>
      <c r="B6" s="241" t="s">
        <v>201</v>
      </c>
      <c r="C6" s="4"/>
      <c r="D6" s="4"/>
      <c r="E6" s="4"/>
      <c r="F6" s="4"/>
      <c r="G6" s="4"/>
      <c r="H6" s="107"/>
      <c r="I6" s="109"/>
      <c r="J6" s="4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>
      <c r="A7" s="241">
        <v>5</v>
      </c>
      <c r="B7" s="241" t="s">
        <v>202</v>
      </c>
      <c r="C7" s="4"/>
      <c r="D7" s="4"/>
      <c r="E7" s="4"/>
      <c r="F7" s="4"/>
      <c r="G7" s="4"/>
      <c r="H7" s="107"/>
      <c r="I7" s="109"/>
      <c r="J7" s="4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>
      <c r="A8" s="241">
        <v>6</v>
      </c>
      <c r="B8" s="241" t="s">
        <v>203</v>
      </c>
      <c r="C8" s="4"/>
      <c r="D8" s="4"/>
      <c r="E8" s="4"/>
      <c r="F8" s="4"/>
      <c r="G8" s="4"/>
      <c r="H8" s="107"/>
      <c r="I8" s="109"/>
      <c r="J8" s="4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>
      <c r="A9" s="241">
        <v>7</v>
      </c>
      <c r="B9" s="241" t="s">
        <v>204</v>
      </c>
      <c r="C9" s="4"/>
      <c r="D9" s="4"/>
      <c r="E9" s="4"/>
      <c r="F9" s="4"/>
      <c r="G9" s="4"/>
      <c r="H9" s="107"/>
      <c r="I9" s="109"/>
      <c r="J9" s="4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2.75" customHeight="1">
      <c r="A10" s="241">
        <v>8</v>
      </c>
      <c r="B10" s="241" t="s">
        <v>205</v>
      </c>
      <c r="C10" s="4"/>
      <c r="D10" s="4"/>
      <c r="E10" s="4"/>
      <c r="F10" s="4"/>
      <c r="G10" s="4"/>
      <c r="H10" s="107"/>
      <c r="I10" s="109"/>
      <c r="J10" s="4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>
      <c r="A11" s="241">
        <v>9</v>
      </c>
      <c r="B11" s="241" t="s">
        <v>206</v>
      </c>
      <c r="C11" s="4"/>
      <c r="D11" s="4"/>
      <c r="E11" s="4"/>
      <c r="F11" s="4"/>
      <c r="G11" s="4"/>
      <c r="H11" s="107"/>
      <c r="I11" s="109"/>
      <c r="J11" s="4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>
      <c r="A12" s="4"/>
      <c r="B12" s="4"/>
      <c r="C12" s="4"/>
      <c r="D12" s="4"/>
      <c r="E12" s="4"/>
      <c r="F12" s="4"/>
      <c r="G12" s="4"/>
      <c r="H12" s="107"/>
      <c r="I12" s="109"/>
      <c r="J12" s="4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>
      <c r="A13" s="4"/>
      <c r="B13" s="4"/>
      <c r="C13" s="4"/>
      <c r="D13" s="4"/>
      <c r="E13" s="4"/>
      <c r="F13" s="4"/>
      <c r="G13" s="4"/>
      <c r="H13" s="4"/>
      <c r="I13" s="109"/>
      <c r="J13" s="4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2017-03-17T01:19:11Z</cp:lastPrinted>
  <dcterms:modified xsi:type="dcterms:W3CDTF">2017-05-23T03:08:18Z</dcterms:modified>
</cp:coreProperties>
</file>