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525" windowWidth="19815" windowHeight="7365" activeTab="3"/>
  </bookViews>
  <sheets>
    <sheet name="nama_mapel" sheetId="1" r:id="rId1"/>
    <sheet name="DAFTAR SISWA" sheetId="2" r:id="rId2"/>
    <sheet name="ENTRI NILAI PILIH TAB INI" sheetId="3" r:id="rId3"/>
    <sheet name="TRANSKIP NILAI" sheetId="4" r:id="rId4"/>
    <sheet name="nilai huruf" sheetId="5" r:id="rId5"/>
  </sheets>
  <definedNames>
    <definedName name="_GoBack" localSheetId="3">'TRANSKIP NILAI'!$A$83</definedName>
    <definedName name="_xlnm.Print_Area" localSheetId="2">'ENTRI NILAI PILIH TAB INI'!$A$3:$AF$46</definedName>
    <definedName name="_xlnm.Print_Area" localSheetId="3">'TRANSKIP NILAI'!$A$2:$J$102</definedName>
    <definedName name="REKAYASA_PERANGKAT_LUNAK">'TRANSKIP NILAI'!$P$5:$P$6</definedName>
  </definedNames>
  <calcPr calcId="125725"/>
</workbook>
</file>

<file path=xl/calcChain.xml><?xml version="1.0" encoding="utf-8"?>
<calcChain xmlns="http://schemas.openxmlformats.org/spreadsheetml/2006/main">
  <c r="B95" i="4"/>
  <c r="B94"/>
  <c r="B76"/>
  <c r="J73"/>
  <c r="J72"/>
  <c r="J71"/>
  <c r="J68"/>
  <c r="J67"/>
  <c r="J66"/>
  <c r="J65"/>
  <c r="F65"/>
  <c r="J64"/>
  <c r="F64"/>
  <c r="J54"/>
  <c r="J53"/>
  <c r="C53"/>
  <c r="J49"/>
  <c r="J48"/>
  <c r="L40"/>
  <c r="E39"/>
  <c r="F39" s="1"/>
  <c r="D39"/>
  <c r="F38"/>
  <c r="F37"/>
  <c r="E36"/>
  <c r="G36" s="1"/>
  <c r="D36"/>
  <c r="B36"/>
  <c r="E35"/>
  <c r="G35" s="1"/>
  <c r="D35"/>
  <c r="B35"/>
  <c r="E34"/>
  <c r="G34" s="1"/>
  <c r="D34"/>
  <c r="B34"/>
  <c r="E33"/>
  <c r="G33" s="1"/>
  <c r="D33"/>
  <c r="B33"/>
  <c r="E32"/>
  <c r="G32" s="1"/>
  <c r="D32"/>
  <c r="B32"/>
  <c r="E31"/>
  <c r="H31" s="1"/>
  <c r="D31"/>
  <c r="B31"/>
  <c r="E30"/>
  <c r="L30" s="1"/>
  <c r="D30"/>
  <c r="B30"/>
  <c r="E29"/>
  <c r="H29" s="1"/>
  <c r="D29"/>
  <c r="B29"/>
  <c r="E28"/>
  <c r="L28" s="1"/>
  <c r="D28"/>
  <c r="B28"/>
  <c r="E27"/>
  <c r="H27" s="1"/>
  <c r="D27"/>
  <c r="B27"/>
  <c r="F26"/>
  <c r="E24"/>
  <c r="G24" s="1"/>
  <c r="D24"/>
  <c r="B24"/>
  <c r="E23"/>
  <c r="G23" s="1"/>
  <c r="D23"/>
  <c r="B23"/>
  <c r="E22"/>
  <c r="F22" s="1"/>
  <c r="D22"/>
  <c r="B22"/>
  <c r="E21"/>
  <c r="L21" s="1"/>
  <c r="D21"/>
  <c r="B21"/>
  <c r="E20"/>
  <c r="F20" s="1"/>
  <c r="D20"/>
  <c r="B20"/>
  <c r="E19"/>
  <c r="L19" s="1"/>
  <c r="D19"/>
  <c r="B19"/>
  <c r="E18"/>
  <c r="F18" s="1"/>
  <c r="D18"/>
  <c r="B18"/>
  <c r="E17"/>
  <c r="L17" s="1"/>
  <c r="D17"/>
  <c r="B17"/>
  <c r="E16"/>
  <c r="F16" s="1"/>
  <c r="D16"/>
  <c r="B16"/>
  <c r="F15"/>
  <c r="E14"/>
  <c r="F14" s="1"/>
  <c r="D14"/>
  <c r="B14"/>
  <c r="E13"/>
  <c r="L13" s="1"/>
  <c r="D13"/>
  <c r="B13"/>
  <c r="E12"/>
  <c r="F12" s="1"/>
  <c r="D12"/>
  <c r="B12"/>
  <c r="E11"/>
  <c r="L11" s="1"/>
  <c r="D11"/>
  <c r="B11"/>
  <c r="E10"/>
  <c r="G10" s="1"/>
  <c r="D10"/>
  <c r="B10"/>
  <c r="M5"/>
  <c r="M4"/>
  <c r="J4"/>
  <c r="C4"/>
  <c r="C54" i="3"/>
  <c r="C53"/>
  <c r="C55" s="1"/>
  <c r="C51"/>
  <c r="B51"/>
  <c r="C50"/>
  <c r="B50"/>
  <c r="C49"/>
  <c r="B49"/>
  <c r="C48"/>
  <c r="B48"/>
  <c r="C47"/>
  <c r="B47"/>
  <c r="C46"/>
  <c r="B46"/>
  <c r="C45"/>
  <c r="B45"/>
  <c r="C44"/>
  <c r="B44"/>
  <c r="C43"/>
  <c r="B43"/>
  <c r="C42"/>
  <c r="B42"/>
  <c r="C41"/>
  <c r="B41"/>
  <c r="C40"/>
  <c r="B40"/>
  <c r="C39"/>
  <c r="B39"/>
  <c r="C38"/>
  <c r="B38"/>
  <c r="C37"/>
  <c r="B37"/>
  <c r="C36"/>
  <c r="B36"/>
  <c r="C35"/>
  <c r="B35"/>
  <c r="C34"/>
  <c r="B34"/>
  <c r="C33"/>
  <c r="B33"/>
  <c r="C32"/>
  <c r="B32"/>
  <c r="C31"/>
  <c r="B31"/>
  <c r="C30"/>
  <c r="B30"/>
  <c r="C29"/>
  <c r="B29"/>
  <c r="C28"/>
  <c r="B28"/>
  <c r="C27"/>
  <c r="B27"/>
  <c r="C26"/>
  <c r="B26"/>
  <c r="C25"/>
  <c r="B25"/>
  <c r="C24"/>
  <c r="B24"/>
  <c r="C23"/>
  <c r="B23"/>
  <c r="C22"/>
  <c r="B22"/>
  <c r="C21"/>
  <c r="B21"/>
  <c r="C20"/>
  <c r="B20"/>
  <c r="C19"/>
  <c r="B19"/>
  <c r="C18"/>
  <c r="B18"/>
  <c r="C17"/>
  <c r="B17"/>
  <c r="C16"/>
  <c r="B16"/>
  <c r="C15"/>
  <c r="B15"/>
  <c r="C14"/>
  <c r="B14"/>
  <c r="C13"/>
  <c r="B13"/>
  <c r="C12"/>
  <c r="B12"/>
  <c r="C11"/>
  <c r="B11"/>
  <c r="C10"/>
  <c r="B10"/>
  <c r="C9"/>
  <c r="C52" i="4" s="1"/>
  <c r="B9" i="3"/>
  <c r="C8"/>
  <c r="D8" s="1"/>
  <c r="E8" s="1"/>
  <c r="F8" s="1"/>
  <c r="G8" s="1"/>
  <c r="H8" s="1"/>
  <c r="I8" s="1"/>
  <c r="J8" s="1"/>
  <c r="K8" s="1"/>
  <c r="L8" s="1"/>
  <c r="M8" s="1"/>
  <c r="N8" s="1"/>
  <c r="O8" s="1"/>
  <c r="P8" s="1"/>
  <c r="Q8" s="1"/>
  <c r="R8" s="1"/>
  <c r="S8" s="1"/>
  <c r="T8" s="1"/>
  <c r="U8" s="1"/>
  <c r="V8" s="1"/>
  <c r="W8" s="1"/>
  <c r="X8" s="1"/>
  <c r="Y8" s="1"/>
  <c r="Z8" s="1"/>
  <c r="AA8" s="1"/>
  <c r="AB8" s="1"/>
  <c r="AC8" s="1"/>
  <c r="AD8" s="1"/>
  <c r="AE8" s="1"/>
  <c r="AF8" s="1"/>
  <c r="AG8" s="1"/>
  <c r="AH8" s="1"/>
  <c r="AI8" s="1"/>
  <c r="AJ8" s="1"/>
  <c r="AK8" s="1"/>
  <c r="AL8" s="1"/>
  <c r="AM8" s="1"/>
  <c r="AN8" s="1"/>
  <c r="AO8" s="1"/>
  <c r="AP8" s="1"/>
  <c r="AQ8" s="1"/>
  <c r="AR8" s="1"/>
  <c r="AS8" s="1"/>
  <c r="AT8" s="1"/>
  <c r="AU8" s="1"/>
  <c r="B8"/>
  <c r="AC7"/>
  <c r="AB7"/>
  <c r="AA7"/>
  <c r="Z7"/>
  <c r="Y7"/>
  <c r="X7"/>
  <c r="W7"/>
  <c r="V7"/>
  <c r="U7"/>
  <c r="T7"/>
  <c r="S7"/>
  <c r="R7"/>
  <c r="Q7"/>
  <c r="P7"/>
  <c r="O7"/>
  <c r="N7"/>
  <c r="M7"/>
  <c r="L7"/>
  <c r="K7"/>
  <c r="J7"/>
  <c r="I7"/>
  <c r="H7"/>
  <c r="G7"/>
  <c r="F7"/>
  <c r="E7"/>
  <c r="AC4"/>
  <c r="E4"/>
  <c r="E3"/>
  <c r="C180" i="2"/>
  <c r="C179"/>
  <c r="J5" i="1"/>
  <c r="J5" i="4" s="1"/>
  <c r="J3" i="1"/>
  <c r="J52" i="4" s="1"/>
  <c r="F17" l="1"/>
  <c r="H30"/>
  <c r="F30"/>
  <c r="F33"/>
  <c r="F10"/>
  <c r="F11"/>
  <c r="F21"/>
  <c r="F35"/>
  <c r="F13"/>
  <c r="F19"/>
  <c r="F23"/>
  <c r="F24"/>
  <c r="H28"/>
  <c r="F28"/>
  <c r="F32"/>
  <c r="H33"/>
  <c r="F34"/>
  <c r="H35"/>
  <c r="F36"/>
  <c r="H32"/>
  <c r="H34"/>
  <c r="H36"/>
  <c r="H10"/>
  <c r="H23"/>
  <c r="H24"/>
  <c r="C3"/>
  <c r="G12"/>
  <c r="H12" s="1"/>
  <c r="L12"/>
  <c r="G14"/>
  <c r="H14" s="1"/>
  <c r="L14"/>
  <c r="G16"/>
  <c r="H16" s="1"/>
  <c r="L16"/>
  <c r="G18"/>
  <c r="H18" s="1"/>
  <c r="L18"/>
  <c r="G20"/>
  <c r="H20" s="1"/>
  <c r="L20"/>
  <c r="G22"/>
  <c r="H22" s="1"/>
  <c r="L22"/>
  <c r="G27"/>
  <c r="L27"/>
  <c r="G29"/>
  <c r="L29"/>
  <c r="G31"/>
  <c r="L31"/>
  <c r="G39"/>
  <c r="H39" s="1"/>
  <c r="L39"/>
  <c r="AC3" i="3"/>
  <c r="J3" i="4"/>
  <c r="G11"/>
  <c r="H11" s="1"/>
  <c r="G13"/>
  <c r="H13" s="1"/>
  <c r="G17"/>
  <c r="H17" s="1"/>
  <c r="G19"/>
  <c r="H19" s="1"/>
  <c r="G21"/>
  <c r="H21" s="1"/>
  <c r="F27"/>
  <c r="G28"/>
  <c r="F29"/>
  <c r="G30"/>
  <c r="F31"/>
</calcChain>
</file>

<file path=xl/comments1.xml><?xml version="1.0" encoding="utf-8"?>
<comments xmlns="http://schemas.openxmlformats.org/spreadsheetml/2006/main">
  <authors>
    <author/>
  </authors>
  <commentList>
    <comment ref="J1" authorId="0">
      <text>
        <r>
          <rPr>
            <sz val="10"/>
            <color rgb="FF000000"/>
            <rFont val="Arial"/>
          </rPr>
          <t>Masukkan No Urut</t>
        </r>
      </text>
    </comment>
  </commentList>
</comments>
</file>

<file path=xl/sharedStrings.xml><?xml version="1.0" encoding="utf-8"?>
<sst xmlns="http://schemas.openxmlformats.org/spreadsheetml/2006/main" count="333" uniqueCount="214">
  <si>
    <t>LEGGER NILAI</t>
  </si>
  <si>
    <t xml:space="preserve">DATA SISWA </t>
  </si>
  <si>
    <t>DAFTAR MATA PELAJARAN</t>
  </si>
  <si>
    <t>SMK NEGERI 1 BANGSRI</t>
  </si>
  <si>
    <t>NO</t>
  </si>
  <si>
    <t>NIS</t>
  </si>
  <si>
    <t>PROGRAM DIKLAT</t>
  </si>
  <si>
    <t>N A M A</t>
  </si>
  <si>
    <t>:</t>
  </si>
  <si>
    <t>JK</t>
  </si>
  <si>
    <t>Tempat Tanggal Lahir</t>
  </si>
  <si>
    <t>Asal Sekolah</t>
  </si>
  <si>
    <t>NO STTB</t>
  </si>
  <si>
    <t>Tahun STTB</t>
  </si>
  <si>
    <t>Nama Orang Tua</t>
  </si>
  <si>
    <t>Alamat Orang Tua</t>
  </si>
  <si>
    <t>No. Telepon</t>
  </si>
  <si>
    <t>Ket</t>
  </si>
  <si>
    <t>Kelas/Semester</t>
  </si>
  <si>
    <t xml:space="preserve">: </t>
  </si>
  <si>
    <t xml:space="preserve">SEMESTER             </t>
  </si>
  <si>
    <t>Agama</t>
  </si>
  <si>
    <t>A</t>
  </si>
  <si>
    <t>Walikelas</t>
  </si>
  <si>
    <t xml:space="preserve">:  </t>
  </si>
  <si>
    <t>Normatif</t>
  </si>
  <si>
    <t>AHMAD MAFTUH TAMAM</t>
  </si>
  <si>
    <t>L</t>
  </si>
  <si>
    <t>NORMATIF</t>
  </si>
  <si>
    <t>KKM</t>
  </si>
  <si>
    <t xml:space="preserve">Kelas / Semester </t>
  </si>
  <si>
    <t>AHMAD NURUL HIKMAH</t>
  </si>
  <si>
    <t>X / 1</t>
  </si>
  <si>
    <t>Pendidikan Agama</t>
  </si>
  <si>
    <t>ADAPTIF</t>
  </si>
  <si>
    <t xml:space="preserve">Tahun Ajaran         </t>
  </si>
  <si>
    <t>PRODUKTIF</t>
  </si>
  <si>
    <t>2016-2017</t>
  </si>
  <si>
    <t>MULOK</t>
  </si>
  <si>
    <t>Rata-rata smt 1</t>
  </si>
  <si>
    <t xml:space="preserve">Pendidikan Pancasila dan Kewarganegaraan </t>
  </si>
  <si>
    <t>Program</t>
  </si>
  <si>
    <t>Jumlah</t>
  </si>
  <si>
    <t>ALEX ISKANDAR ZULIATMOKO</t>
  </si>
  <si>
    <t>CHOIRIL ANWAR</t>
  </si>
  <si>
    <t>Peringkat</t>
  </si>
  <si>
    <t>Teknik Sepeda Motor</t>
  </si>
  <si>
    <t>DANDI PRAYOGO</t>
  </si>
  <si>
    <t>PRAKERIN (PSG)</t>
  </si>
  <si>
    <t>DIMAS GUNTUR HERMAWAN</t>
  </si>
  <si>
    <t>DWI RAHMANDHANI</t>
  </si>
  <si>
    <t>P</t>
  </si>
  <si>
    <t>Bahasa  Indonesia</t>
  </si>
  <si>
    <t>Tanggal Raport</t>
  </si>
  <si>
    <t>Extra - School</t>
  </si>
  <si>
    <t>Rekayasa Perangkat Lunak</t>
  </si>
  <si>
    <t>ELHAM DENI ROMANTO</t>
  </si>
  <si>
    <t>Pendidikan Jasmani dan Olahraga</t>
  </si>
  <si>
    <t>FANNY ZIHATUS SABILA</t>
  </si>
  <si>
    <t>Kepribadian</t>
  </si>
  <si>
    <t>FERIAN DWI PUTRA</t>
  </si>
  <si>
    <t>ABSENSI</t>
  </si>
  <si>
    <t>Catatan untuk Ortu/Wali</t>
  </si>
  <si>
    <t>FIDEL RAYMOND TUMURANG</t>
  </si>
  <si>
    <t>GALIH WIKI PRATAMA</t>
  </si>
  <si>
    <t>Ika Indriyani, S.Pd</t>
  </si>
  <si>
    <t>INDAH AYU NINGRUM</t>
  </si>
  <si>
    <t>KORNELIUS BAGAS SETIAWAN</t>
  </si>
  <si>
    <t>Pernyataan</t>
  </si>
  <si>
    <t>KURNELIUS ALDI FIRNANDO</t>
  </si>
  <si>
    <t xml:space="preserve"> </t>
  </si>
  <si>
    <t>LIFIA WAHYUNINGSIH</t>
  </si>
  <si>
    <t>LINASILVIYA NINGSIH</t>
  </si>
  <si>
    <t>Administrasi Perkantoran</t>
  </si>
  <si>
    <t>MUHAMMAD ADITIYA ZULIARNO</t>
  </si>
  <si>
    <t>MUHAMMAD ANDI SEPTIAN</t>
  </si>
  <si>
    <t>MUHAMMAD DWI ARIZAL</t>
  </si>
  <si>
    <t>Seni Budaya</t>
  </si>
  <si>
    <t>NIP</t>
  </si>
  <si>
    <t>MUHAMMAD YUSRIL HANA</t>
  </si>
  <si>
    <t>MUKHAMMAD IRKHAM</t>
  </si>
  <si>
    <t>-</t>
  </si>
  <si>
    <t>Pemasaran</t>
  </si>
  <si>
    <t>NADELA SELVIANA</t>
  </si>
  <si>
    <t>NURUL HIDAYAH</t>
  </si>
  <si>
    <t>PUJO BIMO SULISTIYO</t>
  </si>
  <si>
    <t>B</t>
  </si>
  <si>
    <t>Adaptif</t>
  </si>
  <si>
    <t>RADIKA ROHMAT</t>
  </si>
  <si>
    <t>RADITIYA ADE PRATAMA</t>
  </si>
  <si>
    <t>RIAN EKO SETIAWAN</t>
  </si>
  <si>
    <t>RICKO ALDY SETIYAWAN</t>
  </si>
  <si>
    <t>RIKA WIDI YANTI</t>
  </si>
  <si>
    <t>RIZKI HERNANDO</t>
  </si>
  <si>
    <t>Bahasa Inggris</t>
  </si>
  <si>
    <t>ROFIQ AULIYA RAHMAN</t>
  </si>
  <si>
    <t>SYAIFUDIN ROSYAD</t>
  </si>
  <si>
    <t>TEGUH SANTOSO</t>
  </si>
  <si>
    <t>VIVI NOVITA</t>
  </si>
  <si>
    <t>YOGI NUR RAHMANTO</t>
  </si>
  <si>
    <t>YOHANES FAREL LUSIANDRO</t>
  </si>
  <si>
    <t>Matematika</t>
  </si>
  <si>
    <t xml:space="preserve"> X / 1</t>
  </si>
  <si>
    <t xml:space="preserve">Tempat Prakerin </t>
  </si>
  <si>
    <t>YUDHISTIRA SEPTIAN PURNOMO</t>
  </si>
  <si>
    <t>Alamat</t>
  </si>
  <si>
    <t>lama pelaksanaan</t>
  </si>
  <si>
    <t>Fisika</t>
  </si>
  <si>
    <t xml:space="preserve"> X / 2</t>
  </si>
  <si>
    <t>Predikat</t>
  </si>
  <si>
    <t>Kelakuan</t>
  </si>
  <si>
    <t>Kerajinan</t>
  </si>
  <si>
    <t>Kerapihan</t>
  </si>
  <si>
    <t>SAKIT</t>
  </si>
  <si>
    <t>IZIN</t>
  </si>
  <si>
    <t>TANPA KETERANGAN</t>
  </si>
  <si>
    <t>Kimia</t>
  </si>
  <si>
    <t xml:space="preserve"> XI / 3</t>
  </si>
  <si>
    <t>Ketrampilan Komputer dan Pengelolaan Informasi</t>
  </si>
  <si>
    <t xml:space="preserve"> XI / 4</t>
  </si>
  <si>
    <t>Kewirausahaan</t>
  </si>
  <si>
    <t xml:space="preserve"> XII / 5</t>
  </si>
  <si>
    <t xml:space="preserve"> XII / 6</t>
  </si>
  <si>
    <t>C</t>
  </si>
  <si>
    <t>Produktif</t>
  </si>
  <si>
    <t>Baik</t>
  </si>
  <si>
    <t>D</t>
  </si>
  <si>
    <t>Muatan Lokal  :</t>
  </si>
  <si>
    <t>Bahasa Jawa</t>
  </si>
  <si>
    <t>L =</t>
  </si>
  <si>
    <t>P =</t>
  </si>
  <si>
    <t>JML =</t>
  </si>
  <si>
    <t>masukan Nomor:</t>
  </si>
  <si>
    <t>LAPORAN HASIL BELAJAR SISWA</t>
  </si>
  <si>
    <t>Nama Siswa</t>
  </si>
  <si>
    <t>No. Induk</t>
  </si>
  <si>
    <t>REKAYASA PERANGKAT LUNAK</t>
  </si>
  <si>
    <t>Nama Sekolah</t>
  </si>
  <si>
    <t>SMK N 1 BANGSRI</t>
  </si>
  <si>
    <t>PEMASARAN</t>
  </si>
  <si>
    <t>PENJUALAN</t>
  </si>
  <si>
    <t>No</t>
  </si>
  <si>
    <t>Mata Pelajaran</t>
  </si>
  <si>
    <t>Nilai Hasil Belajar</t>
  </si>
  <si>
    <t>Angka</t>
  </si>
  <si>
    <t>Huruf</t>
  </si>
  <si>
    <t>Diskripsi Kemajuan Belajar</t>
  </si>
  <si>
    <t>X</t>
  </si>
  <si>
    <t>XI</t>
  </si>
  <si>
    <t>XII</t>
  </si>
  <si>
    <t>satu</t>
  </si>
  <si>
    <t>Sepuluh</t>
  </si>
  <si>
    <t>dua</t>
  </si>
  <si>
    <t>Enam puluh</t>
  </si>
  <si>
    <t>tiga</t>
  </si>
  <si>
    <t>Tujuh puluh</t>
  </si>
  <si>
    <t>empat</t>
  </si>
  <si>
    <t>Delapan puluh</t>
  </si>
  <si>
    <t>lima</t>
  </si>
  <si>
    <t>Lima puluh</t>
  </si>
  <si>
    <t>Kurang</t>
  </si>
  <si>
    <t>enam</t>
  </si>
  <si>
    <t>Cukup</t>
  </si>
  <si>
    <t>tujuh</t>
  </si>
  <si>
    <t>Amat Baik</t>
  </si>
  <si>
    <t>delapan</t>
  </si>
  <si>
    <t>sembilan</t>
  </si>
  <si>
    <t>Sembilan puluh</t>
  </si>
  <si>
    <t>Belum Kompeten</t>
  </si>
  <si>
    <t>Diberikan di   : Bangsri</t>
  </si>
  <si>
    <t>Orang Tua/Wali,</t>
  </si>
  <si>
    <t>Wali Kelas</t>
  </si>
  <si>
    <t>………………………………</t>
  </si>
  <si>
    <t>CATATAN AKHIR SEMESTER</t>
  </si>
  <si>
    <t>1.  Kegiatan Belajar di Dunia Usaha/ Industri dan Instansi Relevan:</t>
  </si>
  <si>
    <t>Nama DU/DI atau Instansi Relevan</t>
  </si>
  <si>
    <t>Lama dan waktu Pelaksanaan</t>
  </si>
  <si>
    <t>Nilai</t>
  </si>
  <si>
    <t>2.  Pengembangan Diri dan Kepribadian:</t>
  </si>
  <si>
    <t>Komponen</t>
  </si>
  <si>
    <t>Kegiatan Pengembangan Diri</t>
  </si>
  <si>
    <t>3.  Ketidakhadiran:</t>
  </si>
  <si>
    <t>Ketidakhadiran</t>
  </si>
  <si>
    <t xml:space="preserve">1.  Sakit </t>
  </si>
  <si>
    <t xml:space="preserve">2.  Izin </t>
  </si>
  <si>
    <t xml:space="preserve">3.  Tanpa Keterangan </t>
  </si>
  <si>
    <t>4.  Catatan untuk perhatian orang tua/ wali:</t>
  </si>
  <si>
    <t>5.  Pernyataan:</t>
  </si>
  <si>
    <t>Mengetahui</t>
  </si>
  <si>
    <t>Orang tua/wali</t>
  </si>
  <si>
    <t>Wali Kelas,</t>
  </si>
  <si>
    <t>..............................</t>
  </si>
  <si>
    <t xml:space="preserve"> Nol</t>
  </si>
  <si>
    <t>Satu</t>
  </si>
  <si>
    <t>Dua</t>
  </si>
  <si>
    <t>Tiga</t>
  </si>
  <si>
    <t>Empat</t>
  </si>
  <si>
    <t>Lima</t>
  </si>
  <si>
    <t>Enam</t>
  </si>
  <si>
    <t>Tujuh</t>
  </si>
  <si>
    <t>Delapan</t>
  </si>
  <si>
    <t>Sembilan</t>
  </si>
  <si>
    <t>Tanggal         : 17 Juni 2017</t>
  </si>
  <si>
    <t>Keputusan:</t>
  </si>
  <si>
    <t xml:space="preserve">Dengan memperhatikan hasil yang dicapai </t>
  </si>
  <si>
    <t>pada semester  I (Satu) dan II (Dua) maka</t>
  </si>
  <si>
    <t>peserta didik dapat melanjutkan ke kelas XI</t>
  </si>
  <si>
    <t>Kepala Sekolah</t>
  </si>
  <si>
    <t>Drs. Muh Zainudin Azis, M.Ds</t>
  </si>
  <si>
    <t>NIP. 19640416 199303 1 003</t>
  </si>
  <si>
    <t>Memahami program visual berbasis desktop</t>
  </si>
  <si>
    <t>Menerap. bahasa pemrograman SQL tingkat Lanjut</t>
  </si>
  <si>
    <t>Membuat halaman web dinamis tingkat lanjut</t>
  </si>
  <si>
    <t>Membuat program basis data</t>
  </si>
</sst>
</file>

<file path=xl/styles.xml><?xml version="1.0" encoding="utf-8"?>
<styleSheet xmlns="http://schemas.openxmlformats.org/spreadsheetml/2006/main">
  <numFmts count="9">
    <numFmt numFmtId="164" formatCode="0.0"/>
    <numFmt numFmtId="165" formatCode="\:\ \ @\ "/>
    <numFmt numFmtId="166" formatCode="_(* #,##0_);_(* \(#,##0\);_(* \-_);_(@_)"/>
    <numFmt numFmtId="167" formatCode="[$-421]dd\ mmmm\ yyyy"/>
    <numFmt numFmtId="168" formatCode="0000"/>
    <numFmt numFmtId="169" formatCode="000"/>
    <numFmt numFmtId="170" formatCode="\:\ \ @"/>
    <numFmt numFmtId="171" formatCode="0000000000"/>
    <numFmt numFmtId="172" formatCode="\:\ \ General"/>
  </numFmts>
  <fonts count="47">
    <font>
      <sz val="10"/>
      <color rgb="FF000000"/>
      <name val="Arial"/>
    </font>
    <font>
      <sz val="10"/>
      <name val="Arial"/>
    </font>
    <font>
      <b/>
      <sz val="14"/>
      <name val="Arial"/>
    </font>
    <font>
      <b/>
      <sz val="12"/>
      <color rgb="FFFF0000"/>
      <name val="Arial Narrow"/>
    </font>
    <font>
      <sz val="10"/>
      <name val="Arial"/>
    </font>
    <font>
      <b/>
      <sz val="20"/>
      <name val="Arial"/>
    </font>
    <font>
      <b/>
      <sz val="12"/>
      <name val="Arial"/>
    </font>
    <font>
      <b/>
      <sz val="9"/>
      <name val="Arial"/>
    </font>
    <font>
      <b/>
      <sz val="10"/>
      <name val="Arial"/>
    </font>
    <font>
      <sz val="10"/>
      <color rgb="FFFFFFFF"/>
      <name val="Arial"/>
    </font>
    <font>
      <sz val="9"/>
      <name val="Arial"/>
    </font>
    <font>
      <b/>
      <sz val="12"/>
      <name val="Arial Narrow"/>
    </font>
    <font>
      <sz val="11"/>
      <name val="Calibri"/>
    </font>
    <font>
      <u/>
      <sz val="11"/>
      <name val="Arial"/>
    </font>
    <font>
      <b/>
      <i/>
      <sz val="10"/>
      <name val="Arial Narrow"/>
    </font>
    <font>
      <sz val="11"/>
      <name val="Arial Narrow"/>
    </font>
    <font>
      <b/>
      <sz val="11"/>
      <name val="Arial Narrow"/>
    </font>
    <font>
      <sz val="11"/>
      <color rgb="FF000000"/>
      <name val="Calibri"/>
    </font>
    <font>
      <b/>
      <sz val="10"/>
      <color rgb="FFFF0000"/>
      <name val="Arial"/>
    </font>
    <font>
      <sz val="10"/>
      <color rgb="FFFF0000"/>
      <name val="Arial"/>
    </font>
    <font>
      <sz val="11"/>
      <name val="Arial"/>
    </font>
    <font>
      <sz val="9"/>
      <name val="Arial Narrow"/>
    </font>
    <font>
      <b/>
      <sz val="10"/>
      <name val="Arial Narrow"/>
    </font>
    <font>
      <sz val="10"/>
      <name val="Tahoma"/>
    </font>
    <font>
      <sz val="10"/>
      <name val="Arial"/>
    </font>
    <font>
      <sz val="10"/>
      <name val="Arial Narrow"/>
    </font>
    <font>
      <sz val="10"/>
      <color rgb="FFFF0000"/>
      <name val="Tahoma"/>
    </font>
    <font>
      <u/>
      <sz val="10"/>
      <name val="Arial"/>
    </font>
    <font>
      <b/>
      <sz val="9"/>
      <color rgb="FFFFFFFF"/>
      <name val="Arial"/>
    </font>
    <font>
      <b/>
      <sz val="16"/>
      <color rgb="FFFFFF00"/>
      <name val="Arial"/>
    </font>
    <font>
      <b/>
      <sz val="9"/>
      <name val="Arial Narrow"/>
    </font>
    <font>
      <sz val="10"/>
      <color rgb="FF000000"/>
      <name val="Arial Narrow"/>
    </font>
    <font>
      <sz val="10"/>
      <name val="Dancing Script"/>
    </font>
    <font>
      <i/>
      <sz val="10"/>
      <name val="Arial Narrow"/>
    </font>
    <font>
      <b/>
      <sz val="10"/>
      <color rgb="FF000000"/>
      <name val="Arial Narrow"/>
    </font>
    <font>
      <b/>
      <sz val="10"/>
      <color rgb="FFFFFFFF"/>
      <name val="Arial Narrow"/>
    </font>
    <font>
      <b/>
      <sz val="7"/>
      <color rgb="FFFFFFFF"/>
      <name val="Arial Narrow"/>
    </font>
    <font>
      <b/>
      <u/>
      <sz val="10"/>
      <name val="Arial"/>
    </font>
    <font>
      <b/>
      <u/>
      <sz val="9"/>
      <name val="Arial"/>
    </font>
    <font>
      <b/>
      <sz val="14"/>
      <name val="Arial Narrow"/>
    </font>
    <font>
      <sz val="14"/>
      <name val="Arial Narrow"/>
    </font>
    <font>
      <b/>
      <sz val="14"/>
      <name val="Times New Roman"/>
    </font>
    <font>
      <sz val="10"/>
      <name val="Calibri"/>
    </font>
    <font>
      <sz val="12"/>
      <name val="Times New Roman"/>
    </font>
    <font>
      <b/>
      <u/>
      <sz val="10"/>
      <name val="Quintessential"/>
    </font>
    <font>
      <sz val="12"/>
      <name val="Arial"/>
    </font>
    <font>
      <sz val="10"/>
      <name val="Arial Narrow"/>
      <family val="2"/>
    </font>
  </fonts>
  <fills count="8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FF00"/>
        <bgColor rgb="FFFFFF00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  <fill>
      <patternFill patternType="solid">
        <fgColor rgb="FF0C0C0C"/>
        <bgColor rgb="FF0C0C0C"/>
      </patternFill>
    </fill>
  </fills>
  <borders count="63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/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4">
    <xf numFmtId="0" fontId="0" fillId="0" borderId="0" xfId="0" applyFont="1" applyAlignment="1"/>
    <xf numFmtId="0" fontId="1" fillId="2" borderId="0" xfId="0" applyFont="1" applyFill="1" applyBorder="1"/>
    <xf numFmtId="0" fontId="1" fillId="0" borderId="0" xfId="0" applyFont="1"/>
    <xf numFmtId="0" fontId="0" fillId="0" borderId="0" xfId="0" applyFont="1"/>
    <xf numFmtId="0" fontId="6" fillId="0" borderId="0" xfId="0" applyFont="1"/>
    <xf numFmtId="0" fontId="2" fillId="0" borderId="0" xfId="0" applyFont="1" applyAlignment="1">
      <alignment horizontal="left"/>
    </xf>
    <xf numFmtId="0" fontId="0" fillId="0" borderId="0" xfId="0" applyFont="1"/>
    <xf numFmtId="0" fontId="6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164" fontId="1" fillId="0" borderId="0" xfId="0" applyNumberFormat="1" applyFont="1"/>
    <xf numFmtId="0" fontId="8" fillId="0" borderId="0" xfId="0" applyFont="1" applyAlignment="1">
      <alignment horizontal="left"/>
    </xf>
    <xf numFmtId="0" fontId="8" fillId="0" borderId="2" xfId="0" applyFont="1" applyBorder="1" applyAlignment="1">
      <alignment horizontal="center" vertical="center"/>
    </xf>
    <xf numFmtId="0" fontId="0" fillId="2" borderId="0" xfId="0" applyFont="1" applyFill="1" applyBorder="1"/>
    <xf numFmtId="0" fontId="8" fillId="0" borderId="0" xfId="0" applyFont="1"/>
    <xf numFmtId="0" fontId="9" fillId="2" borderId="0" xfId="0" applyFont="1" applyFill="1" applyBorder="1"/>
    <xf numFmtId="0" fontId="8" fillId="0" borderId="5" xfId="0" applyFont="1" applyBorder="1" applyAlignment="1">
      <alignment horizontal="center" vertical="center"/>
    </xf>
    <xf numFmtId="165" fontId="8" fillId="0" borderId="0" xfId="0" applyNumberFormat="1" applyFont="1"/>
    <xf numFmtId="0" fontId="10" fillId="0" borderId="6" xfId="0" applyFont="1" applyBorder="1" applyAlignment="1">
      <alignment horizontal="center" vertical="center"/>
    </xf>
    <xf numFmtId="0" fontId="8" fillId="2" borderId="0" xfId="0" applyFont="1" applyFill="1" applyBorder="1" applyAlignment="1">
      <alignment horizontal="right"/>
    </xf>
    <xf numFmtId="0" fontId="0" fillId="0" borderId="7" xfId="0" applyFont="1" applyBorder="1" applyAlignment="1">
      <alignment horizontal="center" vertical="center" shrinkToFit="1"/>
    </xf>
    <xf numFmtId="0" fontId="11" fillId="4" borderId="8" xfId="0" applyFont="1" applyFill="1" applyBorder="1" applyAlignment="1">
      <alignment horizontal="left" vertical="center"/>
    </xf>
    <xf numFmtId="0" fontId="0" fillId="0" borderId="7" xfId="0" applyFont="1" applyBorder="1" applyAlignment="1">
      <alignment shrinkToFit="1"/>
    </xf>
    <xf numFmtId="0" fontId="12" fillId="0" borderId="10" xfId="0" applyFont="1" applyBorder="1" applyAlignment="1">
      <alignment vertical="center"/>
    </xf>
    <xf numFmtId="166" fontId="1" fillId="0" borderId="11" xfId="0" applyNumberFormat="1" applyFont="1" applyBorder="1" applyAlignment="1">
      <alignment horizontal="left" vertical="center"/>
    </xf>
    <xf numFmtId="166" fontId="1" fillId="0" borderId="11" xfId="0" applyNumberFormat="1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/>
    </xf>
    <xf numFmtId="166" fontId="1" fillId="0" borderId="11" xfId="0" applyNumberFormat="1" applyFont="1" applyBorder="1" applyAlignment="1">
      <alignment horizontal="left"/>
    </xf>
    <xf numFmtId="0" fontId="14" fillId="4" borderId="12" xfId="0" applyFont="1" applyFill="1" applyBorder="1" applyAlignment="1">
      <alignment horizontal="left" vertical="center"/>
    </xf>
    <xf numFmtId="0" fontId="1" fillId="0" borderId="11" xfId="0" applyFont="1" applyBorder="1" applyAlignment="1">
      <alignment horizontal="left" vertical="center"/>
    </xf>
    <xf numFmtId="0" fontId="1" fillId="0" borderId="13" xfId="0" applyFont="1" applyBorder="1"/>
    <xf numFmtId="0" fontId="10" fillId="0" borderId="14" xfId="0" applyFont="1" applyBorder="1" applyAlignment="1">
      <alignment horizontal="center" vertical="center"/>
    </xf>
    <xf numFmtId="166" fontId="1" fillId="0" borderId="7" xfId="0" applyNumberFormat="1" applyFont="1" applyBorder="1" applyAlignment="1">
      <alignment horizontal="left" vertical="center"/>
    </xf>
    <xf numFmtId="165" fontId="7" fillId="2" borderId="7" xfId="0" applyNumberFormat="1" applyFont="1" applyFill="1" applyBorder="1" applyAlignment="1">
      <alignment horizontal="left" vertical="center"/>
    </xf>
    <xf numFmtId="166" fontId="1" fillId="0" borderId="7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5" fillId="5" borderId="7" xfId="0" applyFont="1" applyFill="1" applyBorder="1" applyAlignment="1">
      <alignment vertical="center" wrapText="1"/>
    </xf>
    <xf numFmtId="0" fontId="16" fillId="5" borderId="7" xfId="0" applyFont="1" applyFill="1" applyBorder="1" applyAlignment="1">
      <alignment horizontal="center" vertical="center" wrapText="1"/>
    </xf>
    <xf numFmtId="166" fontId="1" fillId="0" borderId="7" xfId="0" applyNumberFormat="1" applyFont="1" applyBorder="1" applyAlignment="1">
      <alignment horizontal="left"/>
    </xf>
    <xf numFmtId="165" fontId="7" fillId="4" borderId="7" xfId="0" applyNumberFormat="1" applyFont="1" applyFill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17" xfId="0" applyFont="1" applyBorder="1"/>
    <xf numFmtId="0" fontId="12" fillId="0" borderId="10" xfId="0" applyFont="1" applyBorder="1" applyAlignment="1">
      <alignment vertical="center"/>
    </xf>
    <xf numFmtId="166" fontId="1" fillId="5" borderId="7" xfId="0" applyNumberFormat="1" applyFont="1" applyFill="1" applyBorder="1" applyAlignment="1">
      <alignment horizontal="left" vertical="center"/>
    </xf>
    <xf numFmtId="167" fontId="19" fillId="3" borderId="7" xfId="0" applyNumberFormat="1" applyFont="1" applyFill="1" applyBorder="1" applyAlignment="1">
      <alignment horizontal="left" vertical="center"/>
    </xf>
    <xf numFmtId="166" fontId="1" fillId="5" borderId="7" xfId="0" applyNumberFormat="1" applyFont="1" applyFill="1" applyBorder="1" applyAlignment="1">
      <alignment horizontal="left"/>
    </xf>
    <xf numFmtId="0" fontId="8" fillId="0" borderId="7" xfId="0" applyFont="1" applyBorder="1" applyAlignment="1">
      <alignment horizontal="center" vertical="center" shrinkToFit="1"/>
    </xf>
    <xf numFmtId="0" fontId="8" fillId="0" borderId="18" xfId="0" applyFont="1" applyBorder="1" applyAlignment="1">
      <alignment shrinkToFit="1"/>
    </xf>
    <xf numFmtId="0" fontId="1" fillId="5" borderId="7" xfId="0" applyFont="1" applyFill="1" applyBorder="1"/>
    <xf numFmtId="0" fontId="20" fillId="0" borderId="7" xfId="0" applyFont="1" applyBorder="1" applyAlignment="1">
      <alignment horizontal="center" vertical="center" wrapText="1"/>
    </xf>
    <xf numFmtId="0" fontId="21" fillId="0" borderId="7" xfId="0" applyFont="1" applyBorder="1" applyAlignment="1">
      <alignment horizontal="center" vertical="center" wrapText="1"/>
    </xf>
    <xf numFmtId="0" fontId="22" fillId="4" borderId="12" xfId="0" applyFont="1" applyFill="1" applyBorder="1" applyAlignment="1">
      <alignment horizontal="left" vertical="center"/>
    </xf>
    <xf numFmtId="0" fontId="22" fillId="4" borderId="12" xfId="0" applyFont="1" applyFill="1" applyBorder="1" applyAlignment="1">
      <alignment horizontal="center" vertical="center"/>
    </xf>
    <xf numFmtId="0" fontId="22" fillId="5" borderId="7" xfId="0" applyFont="1" applyFill="1" applyBorder="1" applyAlignment="1">
      <alignment horizontal="center" vertical="center" wrapText="1"/>
    </xf>
    <xf numFmtId="0" fontId="12" fillId="0" borderId="19" xfId="0" applyFont="1" applyBorder="1" applyAlignment="1">
      <alignment vertical="center"/>
    </xf>
    <xf numFmtId="0" fontId="17" fillId="0" borderId="7" xfId="0" applyFont="1" applyBorder="1" applyAlignment="1">
      <alignment horizontal="center" vertical="center" wrapText="1"/>
    </xf>
    <xf numFmtId="0" fontId="12" fillId="0" borderId="19" xfId="0" applyFont="1" applyBorder="1" applyAlignment="1">
      <alignment vertical="center"/>
    </xf>
    <xf numFmtId="0" fontId="17" fillId="6" borderId="7" xfId="0" applyFont="1" applyFill="1" applyBorder="1" applyAlignment="1">
      <alignment horizontal="center" vertical="center" wrapText="1"/>
    </xf>
    <xf numFmtId="0" fontId="17" fillId="0" borderId="20" xfId="0" applyFont="1" applyBorder="1" applyAlignment="1">
      <alignment horizontal="center" vertical="center"/>
    </xf>
    <xf numFmtId="0" fontId="19" fillId="0" borderId="7" xfId="0" applyFont="1" applyBorder="1" applyAlignment="1">
      <alignment horizontal="center" vertical="center"/>
    </xf>
    <xf numFmtId="0" fontId="12" fillId="0" borderId="20" xfId="0" applyFont="1" applyBorder="1" applyAlignment="1">
      <alignment vertical="center"/>
    </xf>
    <xf numFmtId="0" fontId="12" fillId="0" borderId="19" xfId="0" applyFont="1" applyBorder="1" applyAlignment="1">
      <alignment horizontal="center" vertical="center"/>
    </xf>
    <xf numFmtId="0" fontId="19" fillId="0" borderId="7" xfId="0" applyFont="1" applyBorder="1" applyAlignment="1">
      <alignment horizontal="center" vertical="center" wrapText="1"/>
    </xf>
    <xf numFmtId="0" fontId="10" fillId="0" borderId="21" xfId="0" applyFont="1" applyBorder="1" applyAlignment="1">
      <alignment horizontal="center" vertical="center"/>
    </xf>
    <xf numFmtId="0" fontId="19" fillId="0" borderId="9" xfId="0" applyFont="1" applyBorder="1" applyAlignment="1">
      <alignment horizontal="center" vertical="center" wrapText="1"/>
    </xf>
    <xf numFmtId="168" fontId="23" fillId="0" borderId="18" xfId="0" applyNumberFormat="1" applyFont="1" applyBorder="1" applyAlignment="1">
      <alignment horizontal="center" vertical="center"/>
    </xf>
    <xf numFmtId="0" fontId="16" fillId="5" borderId="7" xfId="0" applyFont="1" applyFill="1" applyBorder="1" applyAlignment="1">
      <alignment vertical="center" wrapText="1"/>
    </xf>
    <xf numFmtId="166" fontId="23" fillId="0" borderId="18" xfId="0" applyNumberFormat="1" applyFont="1" applyBorder="1" applyAlignment="1">
      <alignment vertical="center"/>
    </xf>
    <xf numFmtId="0" fontId="23" fillId="0" borderId="7" xfId="0" applyFont="1" applyBorder="1" applyAlignment="1">
      <alignment horizontal="center" vertical="center"/>
    </xf>
    <xf numFmtId="164" fontId="19" fillId="0" borderId="7" xfId="0" applyNumberFormat="1" applyFont="1" applyBorder="1" applyAlignment="1">
      <alignment horizontal="center" vertical="center" wrapText="1"/>
    </xf>
    <xf numFmtId="168" fontId="23" fillId="0" borderId="7" xfId="0" applyNumberFormat="1" applyFont="1" applyBorder="1" applyAlignment="1">
      <alignment horizontal="center" vertical="center"/>
    </xf>
    <xf numFmtId="164" fontId="19" fillId="6" borderId="7" xfId="0" applyNumberFormat="1" applyFont="1" applyFill="1" applyBorder="1" applyAlignment="1">
      <alignment horizontal="center" vertical="center" wrapText="1"/>
    </xf>
    <xf numFmtId="166" fontId="23" fillId="0" borderId="7" xfId="0" applyNumberFormat="1" applyFont="1" applyBorder="1" applyAlignment="1">
      <alignment vertical="center"/>
    </xf>
    <xf numFmtId="0" fontId="1" fillId="4" borderId="7" xfId="0" applyFont="1" applyFill="1" applyBorder="1" applyAlignment="1">
      <alignment horizontal="center"/>
    </xf>
    <xf numFmtId="0" fontId="16" fillId="4" borderId="7" xfId="0" applyFont="1" applyFill="1" applyBorder="1" applyAlignment="1">
      <alignment vertical="center" wrapText="1"/>
    </xf>
    <xf numFmtId="0" fontId="22" fillId="4" borderId="7" xfId="0" applyFont="1" applyFill="1" applyBorder="1" applyAlignment="1">
      <alignment horizontal="center" vertical="center" wrapText="1"/>
    </xf>
    <xf numFmtId="168" fontId="23" fillId="0" borderId="7" xfId="0" applyNumberFormat="1" applyFont="1" applyBorder="1" applyAlignment="1">
      <alignment horizontal="left" vertical="center"/>
    </xf>
    <xf numFmtId="0" fontId="23" fillId="0" borderId="10" xfId="0" applyFont="1" applyBorder="1" applyAlignment="1">
      <alignment horizontal="center" vertical="center"/>
    </xf>
    <xf numFmtId="0" fontId="20" fillId="0" borderId="7" xfId="0" applyFont="1" applyBorder="1" applyAlignment="1">
      <alignment horizontal="center"/>
    </xf>
    <xf numFmtId="0" fontId="25" fillId="5" borderId="7" xfId="0" applyFont="1" applyFill="1" applyBorder="1" applyAlignment="1">
      <alignment vertical="center" wrapText="1"/>
    </xf>
    <xf numFmtId="164" fontId="1" fillId="0" borderId="15" xfId="0" applyNumberFormat="1" applyFont="1" applyBorder="1"/>
    <xf numFmtId="0" fontId="1" fillId="0" borderId="7" xfId="0" applyFont="1" applyBorder="1"/>
    <xf numFmtId="0" fontId="1" fillId="6" borderId="7" xfId="0" applyFont="1" applyFill="1" applyBorder="1" applyAlignment="1"/>
    <xf numFmtId="0" fontId="22" fillId="5" borderId="7" xfId="0" applyFont="1" applyFill="1" applyBorder="1" applyAlignment="1">
      <alignment vertical="center" wrapText="1"/>
    </xf>
    <xf numFmtId="0" fontId="1" fillId="6" borderId="7" xfId="0" applyFont="1" applyFill="1" applyBorder="1"/>
    <xf numFmtId="0" fontId="22" fillId="4" borderId="7" xfId="0" applyFont="1" applyFill="1" applyBorder="1" applyAlignment="1">
      <alignment vertical="center" wrapText="1"/>
    </xf>
    <xf numFmtId="0" fontId="22" fillId="5" borderId="7" xfId="0" applyFont="1" applyFill="1" applyBorder="1" applyAlignment="1">
      <alignment horizontal="left" vertical="center"/>
    </xf>
    <xf numFmtId="0" fontId="22" fillId="5" borderId="7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left"/>
    </xf>
    <xf numFmtId="166" fontId="19" fillId="0" borderId="7" xfId="0" applyNumberFormat="1" applyFont="1" applyBorder="1" applyAlignment="1">
      <alignment horizontal="left"/>
    </xf>
    <xf numFmtId="166" fontId="19" fillId="0" borderId="7" xfId="0" applyNumberFormat="1" applyFont="1" applyBorder="1" applyAlignment="1">
      <alignment horizontal="left" vertical="center"/>
    </xf>
    <xf numFmtId="166" fontId="1" fillId="0" borderId="7" xfId="0" applyNumberFormat="1" applyFont="1" applyBorder="1"/>
    <xf numFmtId="0" fontId="23" fillId="0" borderId="10" xfId="0" applyFont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168" fontId="23" fillId="0" borderId="20" xfId="0" applyNumberFormat="1" applyFont="1" applyBorder="1" applyAlignment="1">
      <alignment horizontal="center" vertical="center"/>
    </xf>
    <xf numFmtId="166" fontId="23" fillId="0" borderId="20" xfId="0" applyNumberFormat="1" applyFont="1" applyBorder="1" applyAlignment="1">
      <alignment vertical="center"/>
    </xf>
    <xf numFmtId="0" fontId="23" fillId="0" borderId="20" xfId="0" applyFont="1" applyBorder="1" applyAlignment="1">
      <alignment horizontal="center" vertical="center"/>
    </xf>
    <xf numFmtId="166" fontId="1" fillId="0" borderId="20" xfId="0" applyNumberFormat="1" applyFont="1" applyBorder="1" applyAlignment="1">
      <alignment horizontal="left" vertical="center"/>
    </xf>
    <xf numFmtId="166" fontId="1" fillId="0" borderId="20" xfId="0" applyNumberFormat="1" applyFont="1" applyBorder="1" applyAlignment="1">
      <alignment horizontal="center" vertical="center"/>
    </xf>
    <xf numFmtId="0" fontId="1" fillId="0" borderId="20" xfId="0" applyFont="1" applyBorder="1" applyAlignment="1">
      <alignment horizontal="center"/>
    </xf>
    <xf numFmtId="166" fontId="1" fillId="0" borderId="20" xfId="0" applyNumberFormat="1" applyFont="1" applyBorder="1" applyAlignment="1">
      <alignment horizontal="left"/>
    </xf>
    <xf numFmtId="0" fontId="1" fillId="0" borderId="20" xfId="0" applyFont="1" applyBorder="1" applyAlignment="1">
      <alignment horizontal="left" vertical="center"/>
    </xf>
    <xf numFmtId="0" fontId="1" fillId="0" borderId="25" xfId="0" applyFont="1" applyBorder="1"/>
    <xf numFmtId="0" fontId="10" fillId="0" borderId="0" xfId="0" applyFont="1" applyAlignment="1">
      <alignment horizontal="center" vertical="center"/>
    </xf>
    <xf numFmtId="168" fontId="23" fillId="0" borderId="0" xfId="0" applyNumberFormat="1" applyFont="1" applyAlignment="1">
      <alignment horizontal="center" vertical="center"/>
    </xf>
    <xf numFmtId="0" fontId="23" fillId="0" borderId="0" xfId="0" applyFont="1" applyAlignment="1">
      <alignment vertical="center"/>
    </xf>
    <xf numFmtId="0" fontId="23" fillId="0" borderId="0" xfId="0" applyFont="1" applyAlignment="1">
      <alignment horizontal="center" vertical="center"/>
    </xf>
    <xf numFmtId="169" fontId="1" fillId="0" borderId="0" xfId="0" applyNumberFormat="1" applyFont="1" applyAlignment="1">
      <alignment horizontal="right"/>
    </xf>
    <xf numFmtId="0" fontId="1" fillId="0" borderId="0" xfId="0" applyFont="1" applyAlignment="1">
      <alignment horizontal="left"/>
    </xf>
    <xf numFmtId="0" fontId="19" fillId="0" borderId="7" xfId="0" applyFont="1" applyBorder="1" applyAlignment="1">
      <alignment horizontal="center"/>
    </xf>
    <xf numFmtId="0" fontId="26" fillId="0" borderId="10" xfId="0" applyFont="1" applyBorder="1" applyAlignment="1">
      <alignment horizontal="center" vertical="center"/>
    </xf>
    <xf numFmtId="0" fontId="19" fillId="0" borderId="7" xfId="0" applyFont="1" applyBorder="1"/>
    <xf numFmtId="0" fontId="19" fillId="6" borderId="7" xfId="0" applyFont="1" applyFill="1" applyBorder="1"/>
    <xf numFmtId="0" fontId="19" fillId="6" borderId="7" xfId="0" applyFont="1" applyFill="1" applyBorder="1" applyAlignment="1"/>
    <xf numFmtId="0" fontId="20" fillId="0" borderId="18" xfId="0" applyFont="1" applyBorder="1" applyAlignment="1">
      <alignment horizontal="center"/>
    </xf>
    <xf numFmtId="0" fontId="24" fillId="5" borderId="0" xfId="0" applyFont="1" applyFill="1" applyAlignment="1"/>
    <xf numFmtId="164" fontId="1" fillId="0" borderId="7" xfId="0" applyNumberFormat="1" applyFont="1" applyBorder="1"/>
    <xf numFmtId="0" fontId="27" fillId="0" borderId="0" xfId="0" applyFont="1"/>
    <xf numFmtId="0" fontId="10" fillId="7" borderId="0" xfId="0" applyFont="1" applyFill="1" applyBorder="1" applyAlignment="1">
      <alignment vertical="center"/>
    </xf>
    <xf numFmtId="0" fontId="10" fillId="7" borderId="0" xfId="0" applyFont="1" applyFill="1" applyBorder="1" applyAlignment="1">
      <alignment horizontal="center" vertical="center"/>
    </xf>
    <xf numFmtId="1" fontId="10" fillId="7" borderId="0" xfId="0" applyNumberFormat="1" applyFont="1" applyFill="1" applyBorder="1" applyAlignment="1">
      <alignment vertical="center"/>
    </xf>
    <xf numFmtId="0" fontId="29" fillId="7" borderId="0" xfId="0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vertical="center"/>
    </xf>
    <xf numFmtId="0" fontId="10" fillId="7" borderId="0" xfId="0" applyFont="1" applyFill="1" applyBorder="1" applyAlignment="1">
      <alignment horizontal="center" vertical="top"/>
    </xf>
    <xf numFmtId="0" fontId="10" fillId="2" borderId="0" xfId="0" applyFont="1" applyFill="1" applyBorder="1" applyAlignment="1">
      <alignment vertical="top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165" fontId="7" fillId="0" borderId="0" xfId="0" applyNumberFormat="1" applyFont="1" applyAlignment="1">
      <alignment horizontal="left" vertical="center"/>
    </xf>
    <xf numFmtId="170" fontId="7" fillId="0" borderId="0" xfId="0" applyNumberFormat="1" applyFont="1" applyAlignment="1">
      <alignment horizontal="center" vertical="center"/>
    </xf>
    <xf numFmtId="171" fontId="7" fillId="0" borderId="0" xfId="0" applyNumberFormat="1" applyFont="1" applyAlignment="1">
      <alignment horizontal="left" vertical="center"/>
    </xf>
    <xf numFmtId="0" fontId="7" fillId="7" borderId="0" xfId="0" applyFont="1" applyFill="1" applyBorder="1" applyAlignment="1">
      <alignment horizontal="center" vertical="center"/>
    </xf>
    <xf numFmtId="0" fontId="7" fillId="2" borderId="0" xfId="0" applyFont="1" applyFill="1" applyBorder="1" applyAlignment="1">
      <alignment horizontal="center" vertical="center"/>
    </xf>
    <xf numFmtId="172" fontId="16" fillId="0" borderId="0" xfId="0" applyNumberFormat="1" applyFont="1" applyAlignment="1">
      <alignment horizontal="center" vertical="center"/>
    </xf>
    <xf numFmtId="165" fontId="7" fillId="2" borderId="0" xfId="0" applyNumberFormat="1" applyFont="1" applyFill="1" applyBorder="1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10" fillId="2" borderId="0" xfId="0" applyFont="1" applyFill="1" applyBorder="1" applyAlignment="1">
      <alignment horizontal="center" vertical="center"/>
    </xf>
    <xf numFmtId="0" fontId="1" fillId="7" borderId="0" xfId="0" applyFont="1" applyFill="1" applyBorder="1" applyAlignment="1">
      <alignment vertical="center"/>
    </xf>
    <xf numFmtId="0" fontId="1" fillId="2" borderId="0" xfId="0" applyFont="1" applyFill="1" applyBorder="1" applyAlignment="1">
      <alignment vertical="center"/>
    </xf>
    <xf numFmtId="1" fontId="22" fillId="4" borderId="7" xfId="0" applyNumberFormat="1" applyFont="1" applyFill="1" applyBorder="1" applyAlignment="1">
      <alignment horizontal="center" vertical="center"/>
    </xf>
    <xf numFmtId="0" fontId="22" fillId="4" borderId="7" xfId="0" applyFont="1" applyFill="1" applyBorder="1" applyAlignment="1">
      <alignment horizontal="center" vertical="center"/>
    </xf>
    <xf numFmtId="0" fontId="25" fillId="7" borderId="0" xfId="0" applyFont="1" applyFill="1" applyBorder="1" applyAlignment="1">
      <alignment horizontal="center" vertical="center"/>
    </xf>
    <xf numFmtId="0" fontId="11" fillId="4" borderId="34" xfId="0" applyFont="1" applyFill="1" applyBorder="1" applyAlignment="1">
      <alignment horizontal="center" vertical="center"/>
    </xf>
    <xf numFmtId="0" fontId="11" fillId="4" borderId="35" xfId="0" applyFont="1" applyFill="1" applyBorder="1" applyAlignment="1">
      <alignment horizontal="left" vertical="center"/>
    </xf>
    <xf numFmtId="0" fontId="14" fillId="4" borderId="36" xfId="0" applyFont="1" applyFill="1" applyBorder="1" applyAlignment="1">
      <alignment horizontal="left" vertical="center"/>
    </xf>
    <xf numFmtId="0" fontId="22" fillId="4" borderId="37" xfId="0" applyFont="1" applyFill="1" applyBorder="1" applyAlignment="1">
      <alignment horizontal="center" vertical="center"/>
    </xf>
    <xf numFmtId="1" fontId="22" fillId="4" borderId="37" xfId="0" applyNumberFormat="1" applyFont="1" applyFill="1" applyBorder="1" applyAlignment="1">
      <alignment vertical="center"/>
    </xf>
    <xf numFmtId="0" fontId="22" fillId="4" borderId="37" xfId="0" applyFont="1" applyFill="1" applyBorder="1" applyAlignment="1">
      <alignment vertical="center"/>
    </xf>
    <xf numFmtId="0" fontId="25" fillId="7" borderId="0" xfId="0" applyFont="1" applyFill="1" applyBorder="1" applyAlignment="1">
      <alignment vertical="center"/>
    </xf>
    <xf numFmtId="0" fontId="25" fillId="0" borderId="40" xfId="0" applyFont="1" applyBorder="1" applyAlignment="1">
      <alignment horizontal="center" vertical="center"/>
    </xf>
    <xf numFmtId="0" fontId="25" fillId="0" borderId="41" xfId="0" applyFont="1" applyBorder="1" applyAlignment="1">
      <alignment horizontal="left" vertical="center" wrapText="1"/>
    </xf>
    <xf numFmtId="0" fontId="25" fillId="0" borderId="43" xfId="0" applyFont="1" applyBorder="1" applyAlignment="1">
      <alignment horizontal="center" vertical="center"/>
    </xf>
    <xf numFmtId="0" fontId="31" fillId="0" borderId="44" xfId="0" applyFont="1" applyBorder="1" applyAlignment="1">
      <alignment horizontal="center" vertical="center"/>
    </xf>
    <xf numFmtId="0" fontId="25" fillId="0" borderId="44" xfId="0" applyFont="1" applyBorder="1" applyAlignment="1">
      <alignment horizontal="center" vertical="center" shrinkToFit="1"/>
    </xf>
    <xf numFmtId="1" fontId="25" fillId="0" borderId="44" xfId="0" applyNumberFormat="1" applyFont="1" applyBorder="1" applyAlignment="1">
      <alignment horizontal="center" vertical="center"/>
    </xf>
    <xf numFmtId="1" fontId="25" fillId="7" borderId="0" xfId="0" applyNumberFormat="1" applyFont="1" applyFill="1" applyBorder="1" applyAlignment="1">
      <alignment horizontal="center" vertical="center"/>
    </xf>
    <xf numFmtId="0" fontId="25" fillId="0" borderId="47" xfId="0" applyFont="1" applyBorder="1" applyAlignment="1">
      <alignment horizontal="center" vertical="center" wrapText="1"/>
    </xf>
    <xf numFmtId="0" fontId="32" fillId="2" borderId="0" xfId="0" applyFont="1" applyFill="1" applyBorder="1" applyAlignment="1">
      <alignment vertical="center"/>
    </xf>
    <xf numFmtId="0" fontId="22" fillId="4" borderId="36" xfId="0" applyFont="1" applyFill="1" applyBorder="1" applyAlignment="1">
      <alignment horizontal="left" vertical="center"/>
    </xf>
    <xf numFmtId="0" fontId="22" fillId="4" borderId="37" xfId="0" applyFont="1" applyFill="1" applyBorder="1" applyAlignment="1">
      <alignment horizontal="center" vertical="center" wrapText="1"/>
    </xf>
    <xf numFmtId="0" fontId="33" fillId="0" borderId="44" xfId="0" applyFont="1" applyBorder="1" applyAlignment="1">
      <alignment horizontal="center" vertical="center" wrapText="1"/>
    </xf>
    <xf numFmtId="0" fontId="14" fillId="4" borderId="37" xfId="0" applyFont="1" applyFill="1" applyBorder="1" applyAlignment="1">
      <alignment horizontal="center" vertical="center" wrapText="1"/>
    </xf>
    <xf numFmtId="0" fontId="25" fillId="0" borderId="40" xfId="0" applyFont="1" applyBorder="1" applyAlignment="1">
      <alignment horizontal="center" vertical="center" wrapText="1"/>
    </xf>
    <xf numFmtId="0" fontId="25" fillId="0" borderId="48" xfId="0" applyFont="1" applyBorder="1" applyAlignment="1">
      <alignment horizontal="center" vertical="center" wrapText="1"/>
    </xf>
    <xf numFmtId="0" fontId="25" fillId="0" borderId="42" xfId="0" applyFont="1" applyBorder="1" applyAlignment="1">
      <alignment horizontal="left" vertical="center" wrapText="1"/>
    </xf>
    <xf numFmtId="0" fontId="22" fillId="0" borderId="48" xfId="0" applyFont="1" applyBorder="1" applyAlignment="1">
      <alignment horizontal="center" vertical="center" wrapText="1"/>
    </xf>
    <xf numFmtId="0" fontId="14" fillId="0" borderId="51" xfId="0" applyFont="1" applyBorder="1" applyAlignment="1">
      <alignment horizontal="center" vertical="center" wrapText="1"/>
    </xf>
    <xf numFmtId="0" fontId="34" fillId="0" borderId="51" xfId="0" applyFont="1" applyBorder="1" applyAlignment="1">
      <alignment horizontal="center" vertical="center"/>
    </xf>
    <xf numFmtId="0" fontId="22" fillId="0" borderId="51" xfId="0" applyFont="1" applyBorder="1" applyAlignment="1">
      <alignment horizontal="center" vertical="center" shrinkToFit="1"/>
    </xf>
    <xf numFmtId="1" fontId="22" fillId="0" borderId="51" xfId="0" applyNumberFormat="1" applyFont="1" applyBorder="1" applyAlignment="1">
      <alignment horizontal="center" vertical="center"/>
    </xf>
    <xf numFmtId="0" fontId="11" fillId="4" borderId="34" xfId="0" applyFont="1" applyFill="1" applyBorder="1" applyAlignment="1">
      <alignment horizontal="center" vertical="center" wrapText="1"/>
    </xf>
    <xf numFmtId="0" fontId="11" fillId="4" borderId="36" xfId="0" applyFont="1" applyFill="1" applyBorder="1" applyAlignment="1">
      <alignment horizontal="left" vertical="center"/>
    </xf>
    <xf numFmtId="0" fontId="25" fillId="0" borderId="41" xfId="0" applyFont="1" applyBorder="1" applyAlignment="1">
      <alignment horizontal="left" vertical="center"/>
    </xf>
    <xf numFmtId="0" fontId="25" fillId="0" borderId="42" xfId="0" applyFont="1" applyBorder="1" applyAlignment="1">
      <alignment horizontal="left" vertical="center"/>
    </xf>
    <xf numFmtId="0" fontId="22" fillId="0" borderId="52" xfId="0" applyFont="1" applyBorder="1" applyAlignment="1">
      <alignment horizontal="center" vertical="center" wrapText="1"/>
    </xf>
    <xf numFmtId="0" fontId="22" fillId="0" borderId="53" xfId="0" applyFont="1" applyBorder="1" applyAlignment="1">
      <alignment horizontal="left" vertical="center" wrapText="1"/>
    </xf>
    <xf numFmtId="0" fontId="35" fillId="0" borderId="53" xfId="0" applyFont="1" applyBorder="1" applyAlignment="1">
      <alignment horizontal="center" vertical="center" wrapText="1"/>
    </xf>
    <xf numFmtId="0" fontId="36" fillId="0" borderId="53" xfId="0" applyFont="1" applyBorder="1" applyAlignment="1">
      <alignment horizontal="left" vertical="center" wrapText="1"/>
    </xf>
    <xf numFmtId="1" fontId="36" fillId="0" borderId="53" xfId="0" applyNumberFormat="1" applyFont="1" applyBorder="1" applyAlignment="1">
      <alignment horizontal="center" vertical="center"/>
    </xf>
    <xf numFmtId="1" fontId="36" fillId="0" borderId="54" xfId="0" applyNumberFormat="1" applyFont="1" applyBorder="1" applyAlignment="1">
      <alignment horizontal="center" vertical="center"/>
    </xf>
    <xf numFmtId="0" fontId="22" fillId="0" borderId="0" xfId="0" applyFont="1" applyAlignment="1">
      <alignment vertical="center"/>
    </xf>
    <xf numFmtId="0" fontId="22" fillId="0" borderId="0" xfId="0" applyFont="1" applyAlignment="1">
      <alignment horizontal="center" vertical="center"/>
    </xf>
    <xf numFmtId="1" fontId="22" fillId="0" borderId="0" xfId="0" applyNumberFormat="1" applyFont="1" applyAlignment="1">
      <alignment vertical="center"/>
    </xf>
    <xf numFmtId="0" fontId="22" fillId="7" borderId="0" xfId="0" applyFont="1" applyFill="1" applyBorder="1" applyAlignment="1">
      <alignment vertical="center"/>
    </xf>
    <xf numFmtId="0" fontId="8" fillId="2" borderId="0" xfId="0" applyFont="1" applyFill="1" applyBorder="1" applyAlignment="1">
      <alignment vertical="center"/>
    </xf>
    <xf numFmtId="1" fontId="22" fillId="0" borderId="0" xfId="0" applyNumberFormat="1" applyFont="1" applyAlignment="1">
      <alignment horizontal="center"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center"/>
    </xf>
    <xf numFmtId="0" fontId="8" fillId="7" borderId="0" xfId="0" applyFont="1" applyFill="1" applyBorder="1"/>
    <xf numFmtId="0" fontId="8" fillId="2" borderId="0" xfId="0" applyFont="1" applyFill="1" applyBorder="1"/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8" fillId="7" borderId="0" xfId="0" applyFont="1" applyFill="1" applyBorder="1" applyAlignment="1">
      <alignment vertical="center"/>
    </xf>
    <xf numFmtId="1" fontId="8" fillId="0" borderId="0" xfId="0" applyNumberFormat="1" applyFont="1" applyAlignment="1">
      <alignment vertical="center"/>
    </xf>
    <xf numFmtId="0" fontId="7" fillId="0" borderId="0" xfId="0" applyFont="1" applyAlignment="1">
      <alignment vertical="center"/>
    </xf>
    <xf numFmtId="0" fontId="37" fillId="0" borderId="0" xfId="0" applyFont="1" applyAlignment="1">
      <alignment horizontal="center" vertical="center"/>
    </xf>
    <xf numFmtId="1" fontId="7" fillId="0" borderId="0" xfId="0" applyNumberFormat="1" applyFont="1" applyAlignment="1">
      <alignment vertical="center"/>
    </xf>
    <xf numFmtId="0" fontId="7" fillId="7" borderId="0" xfId="0" applyFont="1" applyFill="1" applyBorder="1" applyAlignment="1">
      <alignment vertical="center"/>
    </xf>
    <xf numFmtId="0" fontId="7" fillId="2" borderId="0" xfId="0" applyFont="1" applyFill="1" applyBorder="1" applyAlignment="1">
      <alignment vertical="center"/>
    </xf>
    <xf numFmtId="0" fontId="38" fillId="0" borderId="0" xfId="0" applyFont="1" applyAlignment="1">
      <alignment vertical="center"/>
    </xf>
    <xf numFmtId="1" fontId="8" fillId="0" borderId="0" xfId="0" applyNumberFormat="1" applyFont="1" applyAlignment="1">
      <alignment horizontal="left" vertical="center"/>
    </xf>
    <xf numFmtId="0" fontId="40" fillId="7" borderId="0" xfId="0" applyFont="1" applyFill="1" applyBorder="1" applyAlignment="1">
      <alignment vertical="center"/>
    </xf>
    <xf numFmtId="0" fontId="40" fillId="2" borderId="0" xfId="0" applyFont="1" applyFill="1" applyBorder="1" applyAlignment="1">
      <alignment vertical="center"/>
    </xf>
    <xf numFmtId="0" fontId="41" fillId="0" borderId="0" xfId="0" applyFont="1" applyAlignment="1">
      <alignment horizontal="center"/>
    </xf>
    <xf numFmtId="1" fontId="10" fillId="0" borderId="0" xfId="0" applyNumberFormat="1" applyFont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16" fillId="0" borderId="0" xfId="0" applyFont="1" applyAlignment="1">
      <alignment vertical="top"/>
    </xf>
    <xf numFmtId="0" fontId="15" fillId="0" borderId="0" xfId="0" applyFont="1" applyAlignment="1">
      <alignment vertical="top"/>
    </xf>
    <xf numFmtId="1" fontId="15" fillId="0" borderId="0" xfId="0" applyNumberFormat="1" applyFont="1" applyAlignment="1">
      <alignment horizontal="center" vertical="top"/>
    </xf>
    <xf numFmtId="0" fontId="15" fillId="0" borderId="0" xfId="0" applyFont="1" applyAlignment="1">
      <alignment horizontal="center" vertical="top"/>
    </xf>
    <xf numFmtId="0" fontId="15" fillId="7" borderId="0" xfId="0" applyFont="1" applyFill="1" applyBorder="1" applyAlignment="1">
      <alignment vertical="top"/>
    </xf>
    <xf numFmtId="0" fontId="15" fillId="2" borderId="0" xfId="0" applyFont="1" applyFill="1" applyBorder="1" applyAlignment="1">
      <alignment vertical="top"/>
    </xf>
    <xf numFmtId="0" fontId="10" fillId="0" borderId="0" xfId="0" applyFont="1" applyAlignment="1">
      <alignment vertical="center"/>
    </xf>
    <xf numFmtId="0" fontId="7" fillId="0" borderId="55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1" fontId="10" fillId="0" borderId="0" xfId="0" applyNumberFormat="1" applyFont="1" applyAlignment="1">
      <alignment vertical="center"/>
    </xf>
    <xf numFmtId="0" fontId="16" fillId="0" borderId="0" xfId="0" applyFont="1"/>
    <xf numFmtId="0" fontId="15" fillId="0" borderId="0" xfId="0" applyFont="1" applyAlignment="1">
      <alignment vertical="center"/>
    </xf>
    <xf numFmtId="0" fontId="15" fillId="0" borderId="0" xfId="0" applyFont="1" applyAlignment="1">
      <alignment horizontal="center" vertical="center"/>
    </xf>
    <xf numFmtId="1" fontId="15" fillId="0" borderId="0" xfId="0" applyNumberFormat="1" applyFont="1" applyAlignment="1">
      <alignment vertical="center"/>
    </xf>
    <xf numFmtId="0" fontId="15" fillId="7" borderId="0" xfId="0" applyFont="1" applyFill="1" applyBorder="1" applyAlignment="1">
      <alignment vertical="center"/>
    </xf>
    <xf numFmtId="0" fontId="15" fillId="2" borderId="0" xfId="0" applyFont="1" applyFill="1" applyBorder="1" applyAlignment="1">
      <alignment vertical="center"/>
    </xf>
    <xf numFmtId="0" fontId="10" fillId="0" borderId="7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42" fillId="0" borderId="7" xfId="0" applyFont="1" applyBorder="1" applyAlignment="1">
      <alignment horizontal="center" vertical="center" wrapText="1"/>
    </xf>
    <xf numFmtId="0" fontId="11" fillId="0" borderId="0" xfId="0" applyFont="1" applyAlignment="1">
      <alignment vertical="top"/>
    </xf>
    <xf numFmtId="0" fontId="21" fillId="0" borderId="0" xfId="0" applyFont="1" applyAlignment="1">
      <alignment vertical="top"/>
    </xf>
    <xf numFmtId="0" fontId="21" fillId="0" borderId="0" xfId="0" applyFont="1" applyAlignment="1">
      <alignment horizontal="center" vertical="top"/>
    </xf>
    <xf numFmtId="1" fontId="21" fillId="0" borderId="0" xfId="0" applyNumberFormat="1" applyFont="1" applyAlignment="1">
      <alignment vertical="top"/>
    </xf>
    <xf numFmtId="0" fontId="21" fillId="7" borderId="0" xfId="0" applyFont="1" applyFill="1" applyBorder="1" applyAlignment="1">
      <alignment vertical="top"/>
    </xf>
    <xf numFmtId="0" fontId="21" fillId="2" borderId="0" xfId="0" applyFont="1" applyFill="1" applyBorder="1" applyAlignment="1">
      <alignment vertical="top"/>
    </xf>
    <xf numFmtId="0" fontId="20" fillId="0" borderId="7" xfId="0" applyFont="1" applyBorder="1" applyAlignment="1">
      <alignment vertical="center"/>
    </xf>
    <xf numFmtId="0" fontId="20" fillId="0" borderId="7" xfId="0" applyFont="1" applyBorder="1" applyAlignment="1">
      <alignment horizontal="center" vertical="center"/>
    </xf>
    <xf numFmtId="0" fontId="11" fillId="0" borderId="0" xfId="0" applyFont="1" applyAlignment="1">
      <alignment vertical="center"/>
    </xf>
    <xf numFmtId="0" fontId="21" fillId="0" borderId="0" xfId="0" applyFont="1" applyAlignment="1">
      <alignment vertical="center"/>
    </xf>
    <xf numFmtId="0" fontId="21" fillId="0" borderId="0" xfId="0" applyFont="1" applyAlignment="1">
      <alignment horizontal="center" vertical="center"/>
    </xf>
    <xf numFmtId="1" fontId="21" fillId="0" borderId="0" xfId="0" applyNumberFormat="1" applyFont="1" applyAlignment="1">
      <alignment vertical="center"/>
    </xf>
    <xf numFmtId="0" fontId="21" fillId="7" borderId="0" xfId="0" applyFont="1" applyFill="1" applyBorder="1" applyAlignment="1">
      <alignment vertical="center"/>
    </xf>
    <xf numFmtId="0" fontId="21" fillId="2" borderId="0" xfId="0" applyFont="1" applyFill="1" applyBorder="1" applyAlignment="1">
      <alignment vertical="center"/>
    </xf>
    <xf numFmtId="0" fontId="43" fillId="0" borderId="0" xfId="0" applyFont="1" applyAlignment="1">
      <alignment horizontal="left"/>
    </xf>
    <xf numFmtId="0" fontId="1" fillId="7" borderId="0" xfId="0" applyFont="1" applyFill="1" applyBorder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44" fillId="7" borderId="0" xfId="0" applyFont="1" applyFill="1" applyBorder="1" applyAlignment="1">
      <alignment horizontal="center"/>
    </xf>
    <xf numFmtId="0" fontId="45" fillId="0" borderId="7" xfId="0" applyFont="1" applyBorder="1"/>
    <xf numFmtId="0" fontId="20" fillId="0" borderId="62" xfId="0" applyFont="1" applyBorder="1" applyAlignment="1">
      <alignment horizontal="center"/>
    </xf>
    <xf numFmtId="0" fontId="17" fillId="0" borderId="62" xfId="0" applyFont="1" applyBorder="1" applyAlignment="1">
      <alignment horizontal="right"/>
    </xf>
    <xf numFmtId="0" fontId="24" fillId="0" borderId="62" xfId="0" applyFont="1" applyBorder="1" applyAlignment="1"/>
    <xf numFmtId="0" fontId="17" fillId="5" borderId="62" xfId="0" applyFont="1" applyFill="1" applyBorder="1" applyAlignment="1">
      <alignment horizontal="right"/>
    </xf>
    <xf numFmtId="0" fontId="17" fillId="5" borderId="62" xfId="0" applyFont="1" applyFill="1" applyBorder="1" applyAlignment="1"/>
    <xf numFmtId="0" fontId="1" fillId="0" borderId="62" xfId="0" applyFont="1" applyBorder="1" applyAlignment="1">
      <alignment horizontal="center"/>
    </xf>
    <xf numFmtId="0" fontId="24" fillId="5" borderId="62" xfId="0" applyFont="1" applyFill="1" applyBorder="1" applyAlignment="1"/>
    <xf numFmtId="0" fontId="12" fillId="0" borderId="62" xfId="0" applyFont="1" applyBorder="1" applyAlignment="1">
      <alignment horizontal="center"/>
    </xf>
    <xf numFmtId="0" fontId="25" fillId="0" borderId="62" xfId="0" applyFont="1" applyBorder="1" applyAlignment="1">
      <alignment horizontal="center"/>
    </xf>
    <xf numFmtId="1" fontId="17" fillId="5" borderId="62" xfId="0" applyNumberFormat="1" applyFont="1" applyFill="1" applyBorder="1" applyAlignment="1"/>
    <xf numFmtId="0" fontId="25" fillId="0" borderId="44" xfId="0" applyFont="1" applyBorder="1" applyAlignment="1">
      <alignment horizontal="center" vertical="center" wrapText="1" shrinkToFit="1"/>
    </xf>
    <xf numFmtId="0" fontId="46" fillId="0" borderId="44" xfId="0" applyFont="1" applyBorder="1" applyAlignment="1">
      <alignment horizontal="center" vertical="center" wrapText="1"/>
    </xf>
    <xf numFmtId="0" fontId="8" fillId="4" borderId="10" xfId="0" applyFont="1" applyFill="1" applyBorder="1" applyAlignment="1">
      <alignment horizontal="center"/>
    </xf>
    <xf numFmtId="0" fontId="4" fillId="0" borderId="15" xfId="0" applyFont="1" applyBorder="1"/>
    <xf numFmtId="0" fontId="3" fillId="3" borderId="0" xfId="0" applyFont="1" applyFill="1" applyBorder="1" applyAlignment="1">
      <alignment horizontal="center"/>
    </xf>
    <xf numFmtId="0" fontId="4" fillId="0" borderId="0" xfId="0" applyFont="1" applyBorder="1"/>
    <xf numFmtId="0" fontId="7" fillId="4" borderId="10" xfId="0" applyFont="1" applyFill="1" applyBorder="1" applyAlignment="1">
      <alignment horizontal="left" vertical="center"/>
    </xf>
    <xf numFmtId="0" fontId="18" fillId="3" borderId="10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4" fillId="0" borderId="5" xfId="0" applyFont="1" applyBorder="1"/>
    <xf numFmtId="0" fontId="2" fillId="0" borderId="0" xfId="0" applyFont="1" applyAlignment="1">
      <alignment horizontal="center"/>
    </xf>
    <xf numFmtId="0" fontId="0" fillId="0" borderId="0" xfId="0" applyFont="1" applyAlignment="1"/>
    <xf numFmtId="0" fontId="5" fillId="0" borderId="0" xfId="0" applyFont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4" fillId="0" borderId="3" xfId="0" applyFont="1" applyBorder="1"/>
    <xf numFmtId="0" fontId="7" fillId="0" borderId="2" xfId="0" applyFont="1" applyBorder="1" applyAlignment="1">
      <alignment horizontal="center" vertical="center"/>
    </xf>
    <xf numFmtId="0" fontId="4" fillId="0" borderId="4" xfId="0" applyFont="1" applyBorder="1"/>
    <xf numFmtId="0" fontId="8" fillId="0" borderId="2" xfId="0" applyFont="1" applyBorder="1" applyAlignment="1">
      <alignment horizontal="center" vertical="center" wrapText="1"/>
    </xf>
    <xf numFmtId="0" fontId="17" fillId="0" borderId="9" xfId="0" applyFont="1" applyBorder="1" applyAlignment="1">
      <alignment horizontal="center" vertical="center" wrapText="1"/>
    </xf>
    <xf numFmtId="0" fontId="4" fillId="0" borderId="18" xfId="0" applyFont="1" applyBorder="1"/>
    <xf numFmtId="0" fontId="17" fillId="0" borderId="9" xfId="0" applyFont="1" applyBorder="1" applyAlignment="1">
      <alignment horizontal="center" vertical="center"/>
    </xf>
    <xf numFmtId="0" fontId="17" fillId="6" borderId="9" xfId="0" applyFont="1" applyFill="1" applyBorder="1" applyAlignment="1">
      <alignment horizontal="center" vertical="center" wrapText="1"/>
    </xf>
    <xf numFmtId="0" fontId="17" fillId="6" borderId="10" xfId="0" applyFont="1" applyFill="1" applyBorder="1" applyAlignment="1">
      <alignment horizontal="center"/>
    </xf>
    <xf numFmtId="0" fontId="4" fillId="0" borderId="16" xfId="0" applyFont="1" applyBorder="1"/>
    <xf numFmtId="0" fontId="17" fillId="0" borderId="10" xfId="0" applyFont="1" applyBorder="1" applyAlignment="1">
      <alignment horizontal="center"/>
    </xf>
    <xf numFmtId="164" fontId="17" fillId="0" borderId="9" xfId="0" applyNumberFormat="1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/>
    </xf>
    <xf numFmtId="0" fontId="10" fillId="0" borderId="9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6" fillId="0" borderId="0" xfId="0" applyFont="1" applyAlignment="1">
      <alignment horizontal="center" vertical="top"/>
    </xf>
    <xf numFmtId="0" fontId="28" fillId="7" borderId="0" xfId="0" applyFont="1" applyFill="1" applyBorder="1" applyAlignment="1">
      <alignment horizontal="left" vertical="center"/>
    </xf>
    <xf numFmtId="0" fontId="22" fillId="4" borderId="10" xfId="0" applyFont="1" applyFill="1" applyBorder="1" applyAlignment="1">
      <alignment horizontal="center" vertical="center"/>
    </xf>
    <xf numFmtId="0" fontId="4" fillId="0" borderId="33" xfId="0" applyFont="1" applyBorder="1"/>
    <xf numFmtId="0" fontId="25" fillId="0" borderId="41" xfId="0" applyFont="1" applyBorder="1" applyAlignment="1">
      <alignment horizontal="left" vertical="center" wrapText="1"/>
    </xf>
    <xf numFmtId="0" fontId="4" fillId="0" borderId="42" xfId="0" applyFont="1" applyBorder="1"/>
    <xf numFmtId="0" fontId="4" fillId="0" borderId="45" xfId="0" applyFont="1" applyBorder="1"/>
    <xf numFmtId="0" fontId="4" fillId="0" borderId="46" xfId="0" applyFont="1" applyBorder="1"/>
    <xf numFmtId="0" fontId="22" fillId="4" borderId="35" xfId="0" applyFont="1" applyFill="1" applyBorder="1" applyAlignment="1">
      <alignment horizontal="center" vertical="center" wrapText="1"/>
    </xf>
    <xf numFmtId="0" fontId="4" fillId="0" borderId="38" xfId="0" applyFont="1" applyBorder="1"/>
    <xf numFmtId="0" fontId="4" fillId="0" borderId="39" xfId="0" applyFont="1" applyBorder="1"/>
    <xf numFmtId="0" fontId="22" fillId="4" borderId="26" xfId="0" applyFont="1" applyFill="1" applyBorder="1" applyAlignment="1">
      <alignment horizontal="center" vertical="center" wrapText="1"/>
    </xf>
    <xf numFmtId="0" fontId="4" fillId="0" borderId="27" xfId="0" applyFont="1" applyBorder="1"/>
    <xf numFmtId="0" fontId="4" fillId="0" borderId="32" xfId="0" applyFont="1" applyBorder="1"/>
    <xf numFmtId="0" fontId="4" fillId="0" borderId="24" xfId="0" applyFont="1" applyBorder="1"/>
    <xf numFmtId="0" fontId="22" fillId="4" borderId="1" xfId="0" applyFont="1" applyFill="1" applyBorder="1" applyAlignment="1">
      <alignment horizontal="center" vertical="center"/>
    </xf>
    <xf numFmtId="0" fontId="4" fillId="0" borderId="31" xfId="0" applyFont="1" applyBorder="1"/>
    <xf numFmtId="1" fontId="25" fillId="0" borderId="41" xfId="0" applyNumberFormat="1" applyFont="1" applyBorder="1" applyAlignment="1">
      <alignment horizontal="left" vertical="center" wrapText="1"/>
    </xf>
    <xf numFmtId="0" fontId="22" fillId="4" borderId="28" xfId="0" applyFont="1" applyFill="1" applyBorder="1" applyAlignment="1">
      <alignment horizontal="center" vertical="center"/>
    </xf>
    <xf numFmtId="0" fontId="4" fillId="0" borderId="29" xfId="0" applyFont="1" applyBorder="1"/>
    <xf numFmtId="0" fontId="4" fillId="0" borderId="30" xfId="0" applyFont="1" applyBorder="1"/>
    <xf numFmtId="0" fontId="22" fillId="4" borderId="2" xfId="0" applyFont="1" applyFill="1" applyBorder="1" applyAlignment="1">
      <alignment horizontal="center" vertical="center" wrapText="1"/>
    </xf>
    <xf numFmtId="0" fontId="30" fillId="4" borderId="35" xfId="0" applyFont="1" applyFill="1" applyBorder="1" applyAlignment="1">
      <alignment horizontal="center" vertical="center"/>
    </xf>
    <xf numFmtId="0" fontId="14" fillId="4" borderId="35" xfId="0" applyFont="1" applyFill="1" applyBorder="1" applyAlignment="1">
      <alignment horizontal="center" vertical="center" wrapText="1"/>
    </xf>
    <xf numFmtId="1" fontId="25" fillId="0" borderId="41" xfId="0" applyNumberFormat="1" applyFont="1" applyBorder="1" applyAlignment="1">
      <alignment horizontal="left" vertical="center" shrinkToFit="1"/>
    </xf>
    <xf numFmtId="0" fontId="42" fillId="0" borderId="10" xfId="0" applyFont="1" applyBorder="1" applyAlignment="1">
      <alignment vertical="center" wrapText="1"/>
    </xf>
    <xf numFmtId="0" fontId="7" fillId="0" borderId="10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left" vertical="center" wrapText="1"/>
    </xf>
    <xf numFmtId="0" fontId="4" fillId="0" borderId="59" xfId="0" applyFont="1" applyBorder="1"/>
    <xf numFmtId="0" fontId="4" fillId="0" borderId="12" xfId="0" applyFont="1" applyBorder="1"/>
    <xf numFmtId="0" fontId="4" fillId="0" borderId="22" xfId="0" applyFont="1" applyBorder="1"/>
    <xf numFmtId="0" fontId="22" fillId="0" borderId="49" xfId="0" applyFont="1" applyBorder="1" applyAlignment="1">
      <alignment horizontal="left" vertical="center" wrapText="1"/>
    </xf>
    <xf numFmtId="0" fontId="4" fillId="0" borderId="50" xfId="0" applyFont="1" applyBorder="1"/>
    <xf numFmtId="0" fontId="39" fillId="0" borderId="0" xfId="0" applyFont="1" applyAlignment="1">
      <alignment horizontal="center"/>
    </xf>
    <xf numFmtId="0" fontId="22" fillId="0" borderId="41" xfId="0" applyFont="1" applyBorder="1" applyAlignment="1">
      <alignment horizontal="left" vertical="center" wrapText="1"/>
    </xf>
    <xf numFmtId="0" fontId="7" fillId="0" borderId="32" xfId="0" applyFont="1" applyBorder="1" applyAlignment="1">
      <alignment horizontal="center" vertical="center" wrapText="1"/>
    </xf>
    <xf numFmtId="0" fontId="7" fillId="0" borderId="56" xfId="0" applyFont="1" applyBorder="1" applyAlignment="1">
      <alignment horizontal="center" vertical="center" wrapText="1"/>
    </xf>
    <xf numFmtId="0" fontId="4" fillId="0" borderId="57" xfId="0" applyFont="1" applyBorder="1"/>
    <xf numFmtId="0" fontId="4" fillId="0" borderId="58" xfId="0" applyFont="1" applyBorder="1"/>
    <xf numFmtId="0" fontId="12" fillId="0" borderId="8" xfId="0" applyFont="1" applyBorder="1" applyAlignment="1">
      <alignment horizontal="center" vertical="center" wrapText="1"/>
    </xf>
    <xf numFmtId="0" fontId="4" fillId="0" borderId="60" xfId="0" applyFont="1" applyBorder="1"/>
    <xf numFmtId="0" fontId="4" fillId="0" borderId="61" xfId="0" applyFont="1" applyBorder="1"/>
    <xf numFmtId="0" fontId="20" fillId="0" borderId="8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2" fillId="0" borderId="10" xfId="0" applyFont="1" applyBorder="1" applyAlignment="1">
      <alignment horizontal="left" vertical="top" wrapText="1"/>
    </xf>
    <xf numFmtId="0" fontId="1" fillId="0" borderId="10" xfId="0" applyFont="1" applyBorder="1" applyAlignment="1">
      <alignment horizontal="left" vertical="center" wrapText="1"/>
    </xf>
    <xf numFmtId="1" fontId="1" fillId="0" borderId="0" xfId="0" applyNumberFormat="1" applyFont="1" applyAlignment="1">
      <alignment horizontal="left" vertical="center"/>
    </xf>
    <xf numFmtId="0" fontId="10" fillId="0" borderId="0" xfId="0" applyFont="1" applyFill="1" applyBorder="1" applyAlignment="1">
      <alignment vertical="center"/>
    </xf>
    <xf numFmtId="0" fontId="10" fillId="0" borderId="10" xfId="0" applyFont="1" applyBorder="1" applyAlignment="1">
      <alignment vertical="center"/>
    </xf>
  </cellXfs>
  <cellStyles count="1">
    <cellStyle name="Normal" xfId="0" builtinId="0"/>
  </cellStyles>
  <dxfs count="3"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id="2" name="image00.png" descr="LOGO MTs WH BW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 fLocksWithSheet="0"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id="3" name="image00.png" descr="LOGO MTs WH BW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 fLocksWithSheet="0"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id="4" name="image00.png" descr="LOGO MTs WH BW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000"/>
  <sheetViews>
    <sheetView showGridLines="0" workbookViewId="0">
      <selection activeCell="C21" sqref="C21:C24"/>
    </sheetView>
  </sheetViews>
  <sheetFormatPr defaultColWidth="17.28515625" defaultRowHeight="15" customHeight="1"/>
  <cols>
    <col min="1" max="1" width="2.28515625" customWidth="1"/>
    <col min="2" max="2" width="9.140625" customWidth="1"/>
    <col min="3" max="3" width="45.42578125" customWidth="1"/>
    <col min="4" max="4" width="9.140625" customWidth="1"/>
    <col min="5" max="5" width="2" customWidth="1"/>
    <col min="6" max="7" width="9.140625" customWidth="1"/>
    <col min="8" max="8" width="28.5703125" customWidth="1"/>
    <col min="9" max="9" width="9.140625" customWidth="1"/>
    <col min="10" max="11" width="22.28515625" customWidth="1"/>
    <col min="12" max="13" width="9.140625" customWidth="1"/>
    <col min="14" max="23" width="8.7109375" customWidth="1"/>
  </cols>
  <sheetData>
    <row r="1" spans="1:26" ht="15.75" customHeight="1">
      <c r="A1" s="1"/>
      <c r="B1" s="260" t="s">
        <v>2</v>
      </c>
      <c r="C1" s="261"/>
      <c r="D1" s="261"/>
      <c r="E1" s="1"/>
      <c r="F1" s="1"/>
      <c r="G1" s="1"/>
      <c r="H1" s="1"/>
      <c r="I1" s="1"/>
      <c r="J1" s="12"/>
      <c r="K1" s="12"/>
      <c r="L1" s="12"/>
      <c r="M1" s="12"/>
      <c r="N1" s="12"/>
      <c r="O1" s="14"/>
      <c r="P1" s="1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 customHeight="1">
      <c r="A2" s="1"/>
      <c r="B2" s="1"/>
      <c r="C2" s="1"/>
      <c r="D2" s="1"/>
      <c r="E2" s="1"/>
      <c r="F2" s="1"/>
      <c r="G2" s="1"/>
      <c r="H2" s="1"/>
      <c r="I2" s="1"/>
      <c r="J2" s="12"/>
      <c r="K2" s="12"/>
      <c r="L2" s="12"/>
      <c r="M2" s="12"/>
      <c r="N2" s="12"/>
      <c r="O2" s="14"/>
      <c r="P2" s="1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5.75" customHeight="1">
      <c r="A3" s="18" t="s">
        <v>22</v>
      </c>
      <c r="B3" s="20" t="s">
        <v>25</v>
      </c>
      <c r="C3" s="28"/>
      <c r="D3" s="28" t="s">
        <v>29</v>
      </c>
      <c r="E3" s="1"/>
      <c r="F3" s="262" t="s">
        <v>30</v>
      </c>
      <c r="G3" s="259"/>
      <c r="H3" s="33" t="s">
        <v>32</v>
      </c>
      <c r="I3" s="1"/>
      <c r="J3" s="12" t="str">
        <f>VLOOKUP(K3,$L$11:$M$16,2)</f>
        <v xml:space="preserve"> XI / 4</v>
      </c>
      <c r="K3" s="12">
        <v>4</v>
      </c>
      <c r="L3" s="12"/>
      <c r="M3" s="12"/>
      <c r="N3" s="12"/>
      <c r="O3" s="14"/>
      <c r="P3" s="1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6.5" customHeight="1">
      <c r="A4" s="18"/>
      <c r="B4" s="36">
        <v>1</v>
      </c>
      <c r="C4" s="37" t="s">
        <v>33</v>
      </c>
      <c r="D4" s="38">
        <v>76</v>
      </c>
      <c r="E4" s="1"/>
      <c r="F4" s="262" t="s">
        <v>35</v>
      </c>
      <c r="G4" s="259"/>
      <c r="H4" s="40" t="s">
        <v>37</v>
      </c>
      <c r="I4" s="1"/>
      <c r="J4" s="12"/>
      <c r="K4" s="12"/>
      <c r="L4" s="12"/>
      <c r="M4" s="12"/>
      <c r="N4" s="12"/>
      <c r="O4" s="14"/>
      <c r="P4" s="1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6.5" customHeight="1">
      <c r="A5" s="18"/>
      <c r="B5" s="36">
        <v>2</v>
      </c>
      <c r="C5" s="37" t="s">
        <v>40</v>
      </c>
      <c r="D5" s="38">
        <v>75</v>
      </c>
      <c r="E5" s="1"/>
      <c r="F5" s="262" t="s">
        <v>41</v>
      </c>
      <c r="G5" s="259"/>
      <c r="H5" s="33"/>
      <c r="I5" s="1"/>
      <c r="J5" s="12" t="str">
        <f>VLOOKUP(K5,$L$5:$M$8,2)</f>
        <v>Rekayasa Perangkat Lunak</v>
      </c>
      <c r="K5" s="12">
        <v>2</v>
      </c>
      <c r="L5" s="12">
        <v>1</v>
      </c>
      <c r="M5" s="12" t="s">
        <v>46</v>
      </c>
      <c r="N5" s="12"/>
      <c r="O5" s="14"/>
      <c r="P5" s="1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6.5" customHeight="1">
      <c r="A6" s="18"/>
      <c r="B6" s="36">
        <v>3</v>
      </c>
      <c r="C6" s="37" t="s">
        <v>52</v>
      </c>
      <c r="D6" s="38">
        <v>75</v>
      </c>
      <c r="E6" s="1"/>
      <c r="F6" s="263" t="s">
        <v>53</v>
      </c>
      <c r="G6" s="259"/>
      <c r="H6" s="45">
        <v>41629</v>
      </c>
      <c r="I6" s="1"/>
      <c r="J6" s="12"/>
      <c r="K6" s="12"/>
      <c r="L6" s="12">
        <v>2</v>
      </c>
      <c r="M6" s="12" t="s">
        <v>55</v>
      </c>
      <c r="N6" s="12"/>
      <c r="O6" s="14"/>
      <c r="P6" s="1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6.5" customHeight="1">
      <c r="A7" s="18"/>
      <c r="B7" s="36">
        <v>4</v>
      </c>
      <c r="C7" s="37" t="s">
        <v>57</v>
      </c>
      <c r="D7" s="38">
        <v>75</v>
      </c>
      <c r="E7" s="1"/>
      <c r="F7" s="258" t="s">
        <v>23</v>
      </c>
      <c r="G7" s="259"/>
      <c r="H7" s="49" t="s">
        <v>65</v>
      </c>
      <c r="I7" s="1"/>
      <c r="J7" s="12"/>
      <c r="K7" s="12"/>
      <c r="L7" s="12">
        <v>3</v>
      </c>
      <c r="M7" s="12" t="s">
        <v>73</v>
      </c>
      <c r="N7" s="12"/>
      <c r="O7" s="14"/>
      <c r="P7" s="1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6.5" customHeight="1">
      <c r="A8" s="18"/>
      <c r="B8" s="36">
        <v>5</v>
      </c>
      <c r="C8" s="37" t="s">
        <v>77</v>
      </c>
      <c r="D8" s="38">
        <v>75</v>
      </c>
      <c r="E8" s="1"/>
      <c r="F8" s="258" t="s">
        <v>78</v>
      </c>
      <c r="G8" s="259"/>
      <c r="H8" s="49" t="s">
        <v>81</v>
      </c>
      <c r="I8" s="1"/>
      <c r="J8" s="12"/>
      <c r="K8" s="12"/>
      <c r="L8" s="12">
        <v>4</v>
      </c>
      <c r="M8" s="12" t="s">
        <v>82</v>
      </c>
      <c r="N8" s="12"/>
      <c r="O8" s="14"/>
      <c r="P8" s="1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.75" customHeight="1">
      <c r="A9" s="18" t="s">
        <v>86</v>
      </c>
      <c r="B9" s="20" t="s">
        <v>87</v>
      </c>
      <c r="C9" s="52"/>
      <c r="D9" s="53"/>
      <c r="E9" s="1"/>
      <c r="F9" s="1"/>
      <c r="G9" s="1"/>
      <c r="H9" s="1"/>
      <c r="I9" s="1"/>
      <c r="J9" s="12"/>
      <c r="K9" s="12"/>
      <c r="L9" s="12"/>
      <c r="M9" s="12"/>
      <c r="N9" s="12"/>
      <c r="O9" s="14"/>
      <c r="P9" s="1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5" customHeight="1">
      <c r="A10" s="18"/>
      <c r="B10" s="36">
        <v>1</v>
      </c>
      <c r="C10" s="37" t="s">
        <v>94</v>
      </c>
      <c r="D10" s="54">
        <v>75</v>
      </c>
      <c r="E10" s="1"/>
      <c r="F10" s="1"/>
      <c r="G10" s="1"/>
      <c r="H10" s="1"/>
      <c r="I10" s="1"/>
      <c r="J10" s="12"/>
      <c r="K10" s="12"/>
      <c r="L10" s="12"/>
      <c r="M10" s="12"/>
      <c r="N10" s="12"/>
      <c r="O10" s="14"/>
      <c r="P10" s="1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5" customHeight="1">
      <c r="A11" s="18"/>
      <c r="B11" s="36">
        <v>2</v>
      </c>
      <c r="C11" s="37" t="s">
        <v>101</v>
      </c>
      <c r="D11" s="54">
        <v>75</v>
      </c>
      <c r="E11" s="1"/>
      <c r="F11" s="1"/>
      <c r="G11" s="1"/>
      <c r="H11" s="1"/>
      <c r="I11" s="1"/>
      <c r="J11" s="12"/>
      <c r="K11" s="12"/>
      <c r="L11" s="12">
        <v>1</v>
      </c>
      <c r="M11" s="12" t="s">
        <v>102</v>
      </c>
      <c r="N11" s="12"/>
      <c r="O11" s="14"/>
      <c r="P11" s="1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5" customHeight="1">
      <c r="A12" s="18"/>
      <c r="B12" s="36">
        <v>3</v>
      </c>
      <c r="C12" s="37" t="s">
        <v>107</v>
      </c>
      <c r="D12" s="54">
        <v>75</v>
      </c>
      <c r="E12" s="1"/>
      <c r="F12" s="1"/>
      <c r="G12" s="1"/>
      <c r="H12" s="1"/>
      <c r="I12" s="1"/>
      <c r="J12" s="12"/>
      <c r="K12" s="12"/>
      <c r="L12" s="12">
        <v>2</v>
      </c>
      <c r="M12" s="12" t="s">
        <v>108</v>
      </c>
      <c r="N12" s="12"/>
      <c r="O12" s="14"/>
      <c r="P12" s="1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5" customHeight="1">
      <c r="A13" s="18"/>
      <c r="B13" s="36">
        <v>4</v>
      </c>
      <c r="C13" s="37" t="s">
        <v>116</v>
      </c>
      <c r="D13" s="54">
        <v>75</v>
      </c>
      <c r="E13" s="1"/>
      <c r="F13" s="1"/>
      <c r="G13" s="1"/>
      <c r="H13" s="1"/>
      <c r="I13" s="1"/>
      <c r="J13" s="12"/>
      <c r="K13" s="12"/>
      <c r="L13" s="12">
        <v>3</v>
      </c>
      <c r="M13" s="12" t="s">
        <v>117</v>
      </c>
      <c r="N13" s="12"/>
      <c r="O13" s="14"/>
      <c r="P13" s="1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5" customHeight="1">
      <c r="A14" s="18"/>
      <c r="B14" s="36">
        <v>5</v>
      </c>
      <c r="C14" s="37" t="s">
        <v>118</v>
      </c>
      <c r="D14" s="54">
        <v>75</v>
      </c>
      <c r="E14" s="1"/>
      <c r="F14" s="1"/>
      <c r="G14" s="1"/>
      <c r="H14" s="1"/>
      <c r="I14" s="1"/>
      <c r="J14" s="12"/>
      <c r="K14" s="12"/>
      <c r="L14" s="12">
        <v>4</v>
      </c>
      <c r="M14" s="12" t="s">
        <v>119</v>
      </c>
      <c r="N14" s="12"/>
      <c r="O14" s="14"/>
      <c r="P14" s="1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5" customHeight="1">
      <c r="A15" s="18"/>
      <c r="B15" s="36">
        <v>6</v>
      </c>
      <c r="C15" s="37" t="s">
        <v>120</v>
      </c>
      <c r="D15" s="54">
        <v>75</v>
      </c>
      <c r="E15" s="1"/>
      <c r="F15" s="1"/>
      <c r="G15" s="1"/>
      <c r="H15" s="1"/>
      <c r="I15" s="1"/>
      <c r="J15" s="12"/>
      <c r="K15" s="12"/>
      <c r="L15" s="12">
        <v>5</v>
      </c>
      <c r="M15" s="12" t="s">
        <v>121</v>
      </c>
      <c r="N15" s="12"/>
      <c r="O15" s="14"/>
      <c r="P15" s="1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5" customHeight="1">
      <c r="A16" s="18"/>
      <c r="B16" s="36"/>
      <c r="C16" s="67"/>
      <c r="D16" s="54"/>
      <c r="E16" s="1"/>
      <c r="F16" s="1"/>
      <c r="G16" s="1"/>
      <c r="H16" s="1"/>
      <c r="I16" s="1"/>
      <c r="J16" s="12"/>
      <c r="K16" s="12"/>
      <c r="L16" s="12">
        <v>6</v>
      </c>
      <c r="M16" s="12" t="s">
        <v>122</v>
      </c>
      <c r="N16" s="12"/>
      <c r="O16" s="14"/>
      <c r="P16" s="1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5" customHeight="1">
      <c r="A17" s="18"/>
      <c r="B17" s="36"/>
      <c r="C17" s="67"/>
      <c r="D17" s="54"/>
      <c r="E17" s="1"/>
      <c r="F17" s="1"/>
      <c r="G17" s="1"/>
      <c r="H17" s="1"/>
      <c r="I17" s="1"/>
      <c r="J17" s="12"/>
      <c r="K17" s="12"/>
      <c r="L17" s="12"/>
      <c r="M17" s="12"/>
      <c r="N17" s="12"/>
      <c r="O17" s="14"/>
      <c r="P17" s="1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5" customHeight="1">
      <c r="A18" s="18"/>
      <c r="B18" s="36"/>
      <c r="C18" s="67"/>
      <c r="D18" s="54"/>
      <c r="E18" s="1"/>
      <c r="F18" s="1"/>
      <c r="G18" s="1"/>
      <c r="H18" s="1"/>
      <c r="I18" s="1"/>
      <c r="J18" s="12"/>
      <c r="K18" s="12"/>
      <c r="L18" s="12"/>
      <c r="M18" s="12"/>
      <c r="N18" s="12"/>
      <c r="O18" s="14"/>
      <c r="P18" s="1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5" customHeight="1">
      <c r="A19" s="18"/>
      <c r="B19" s="74"/>
      <c r="C19" s="75"/>
      <c r="D19" s="76"/>
      <c r="E19" s="1"/>
      <c r="F19" s="1"/>
      <c r="G19" s="1"/>
      <c r="H19" s="1"/>
      <c r="I19" s="1"/>
      <c r="J19" s="12"/>
      <c r="K19" s="12"/>
      <c r="L19" s="12"/>
      <c r="M19" s="12"/>
      <c r="N19" s="12"/>
      <c r="O19" s="14"/>
      <c r="P19" s="1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5.75" customHeight="1">
      <c r="A20" s="18" t="s">
        <v>123</v>
      </c>
      <c r="B20" s="20" t="s">
        <v>124</v>
      </c>
      <c r="C20" s="52"/>
      <c r="D20" s="53"/>
      <c r="E20" s="1"/>
      <c r="F20" s="1"/>
      <c r="G20" s="1"/>
      <c r="H20" s="1"/>
      <c r="I20" s="1"/>
      <c r="J20" s="12"/>
      <c r="K20" s="12"/>
      <c r="L20" s="12"/>
      <c r="M20" s="12"/>
      <c r="N20" s="12"/>
      <c r="O20" s="14"/>
      <c r="P20" s="1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 customHeight="1">
      <c r="A21" s="18"/>
      <c r="B21" s="36">
        <v>1</v>
      </c>
      <c r="C21" s="333" t="s">
        <v>210</v>
      </c>
      <c r="D21" s="54">
        <v>74</v>
      </c>
      <c r="E21" s="1"/>
      <c r="F21" s="1"/>
      <c r="G21" s="1"/>
      <c r="H21" s="1"/>
      <c r="I21" s="1"/>
      <c r="J21" s="12"/>
      <c r="K21" s="12"/>
      <c r="L21" s="12"/>
      <c r="M21" s="12"/>
      <c r="N21" s="12"/>
      <c r="O21" s="14"/>
      <c r="P21" s="1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 customHeight="1">
      <c r="A22" s="18"/>
      <c r="B22" s="36">
        <v>2</v>
      </c>
      <c r="C22" s="333" t="s">
        <v>211</v>
      </c>
      <c r="D22" s="54">
        <v>74</v>
      </c>
      <c r="E22" s="1"/>
      <c r="F22" s="1"/>
      <c r="G22" s="1"/>
      <c r="H22" s="1"/>
      <c r="I22" s="1"/>
      <c r="J22" s="12"/>
      <c r="K22" s="12"/>
      <c r="L22" s="12"/>
      <c r="M22" s="12"/>
      <c r="N22" s="12"/>
      <c r="O22" s="14"/>
      <c r="P22" s="1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 customHeight="1">
      <c r="A23" s="18"/>
      <c r="B23" s="36">
        <v>3</v>
      </c>
      <c r="C23" s="333" t="s">
        <v>212</v>
      </c>
      <c r="D23" s="54">
        <v>74</v>
      </c>
      <c r="E23" s="1"/>
      <c r="F23" s="1"/>
      <c r="G23" s="1"/>
      <c r="H23" s="1"/>
      <c r="I23" s="1"/>
      <c r="J23" s="12"/>
      <c r="K23" s="12"/>
      <c r="L23" s="12"/>
      <c r="M23" s="12"/>
      <c r="N23" s="12"/>
      <c r="O23" s="14"/>
      <c r="P23" s="1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 customHeight="1">
      <c r="A24" s="18"/>
      <c r="B24" s="36">
        <v>4</v>
      </c>
      <c r="C24" s="333" t="s">
        <v>213</v>
      </c>
      <c r="D24" s="54">
        <v>74</v>
      </c>
      <c r="E24" s="1"/>
      <c r="F24" s="1"/>
      <c r="G24" s="1"/>
      <c r="H24" s="1"/>
      <c r="I24" s="1"/>
      <c r="J24" s="12"/>
      <c r="K24" s="12"/>
      <c r="L24" s="12"/>
      <c r="M24" s="12"/>
      <c r="N24" s="12"/>
      <c r="O24" s="14"/>
      <c r="P24" s="1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2.75" customHeight="1">
      <c r="A25" s="18"/>
      <c r="B25" s="36"/>
      <c r="C25" s="80"/>
      <c r="D25" s="54"/>
      <c r="E25" s="1"/>
      <c r="F25" s="1"/>
      <c r="G25" s="1"/>
      <c r="H25" s="1"/>
      <c r="I25" s="1"/>
      <c r="J25" s="12"/>
      <c r="K25" s="12"/>
      <c r="L25" s="12"/>
      <c r="M25" s="12"/>
      <c r="N25" s="12"/>
      <c r="O25" s="14"/>
      <c r="P25" s="1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2.75" customHeight="1">
      <c r="A26" s="18"/>
      <c r="B26" s="36"/>
      <c r="C26" s="80"/>
      <c r="D26" s="54"/>
      <c r="E26" s="1"/>
      <c r="F26" s="1"/>
      <c r="G26" s="1"/>
      <c r="H26" s="1"/>
      <c r="I26" s="1"/>
      <c r="J26" s="12"/>
      <c r="K26" s="12"/>
      <c r="L26" s="12"/>
      <c r="M26" s="12"/>
      <c r="N26" s="12"/>
      <c r="O26" s="14"/>
      <c r="P26" s="1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 customHeight="1">
      <c r="A27" s="18"/>
      <c r="B27" s="36"/>
      <c r="C27" s="84"/>
      <c r="D27" s="54"/>
      <c r="E27" s="1"/>
      <c r="F27" s="1"/>
      <c r="G27" s="1"/>
      <c r="H27" s="1"/>
      <c r="I27" s="1"/>
      <c r="J27" s="12"/>
      <c r="K27" s="12"/>
      <c r="L27" s="12"/>
      <c r="M27" s="12"/>
      <c r="N27" s="12"/>
      <c r="O27" s="14"/>
      <c r="P27" s="1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 customHeight="1">
      <c r="A28" s="18"/>
      <c r="B28" s="36"/>
      <c r="C28" s="84"/>
      <c r="D28" s="54"/>
      <c r="E28" s="1"/>
      <c r="F28" s="1"/>
      <c r="G28" s="1"/>
      <c r="H28" s="1"/>
      <c r="I28" s="1"/>
      <c r="J28" s="12"/>
      <c r="K28" s="12"/>
      <c r="L28" s="12"/>
      <c r="M28" s="12"/>
      <c r="N28" s="12"/>
      <c r="O28" s="14"/>
      <c r="P28" s="1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 customHeight="1">
      <c r="A29" s="18"/>
      <c r="B29" s="36"/>
      <c r="C29" s="84"/>
      <c r="D29" s="54"/>
      <c r="E29" s="1"/>
      <c r="F29" s="1"/>
      <c r="G29" s="1"/>
      <c r="H29" s="1"/>
      <c r="I29" s="1"/>
      <c r="J29" s="12"/>
      <c r="K29" s="12"/>
      <c r="L29" s="12"/>
      <c r="M29" s="12"/>
      <c r="N29" s="12"/>
      <c r="O29" s="14"/>
      <c r="P29" s="1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 customHeight="1">
      <c r="A30" s="18"/>
      <c r="B30" s="36"/>
      <c r="C30" s="84"/>
      <c r="D30" s="54"/>
      <c r="E30" s="1"/>
      <c r="F30" s="1"/>
      <c r="G30" s="1"/>
      <c r="H30" s="1"/>
      <c r="I30" s="1"/>
      <c r="J30" s="12"/>
      <c r="K30" s="12"/>
      <c r="L30" s="12"/>
      <c r="M30" s="12"/>
      <c r="N30" s="12"/>
      <c r="O30" s="14"/>
      <c r="P30" s="1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2.75" customHeight="1">
      <c r="A31" s="18"/>
      <c r="B31" s="74"/>
      <c r="C31" s="86"/>
      <c r="D31" s="76"/>
      <c r="E31" s="1"/>
      <c r="F31" s="1"/>
      <c r="G31" s="1"/>
      <c r="H31" s="1"/>
      <c r="I31" s="1"/>
      <c r="J31" s="12"/>
      <c r="K31" s="12"/>
      <c r="L31" s="12"/>
      <c r="M31" s="12"/>
      <c r="N31" s="12"/>
      <c r="O31" s="14"/>
      <c r="P31" s="1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.75" customHeight="1">
      <c r="A32" s="18" t="s">
        <v>126</v>
      </c>
      <c r="B32" s="20" t="s">
        <v>127</v>
      </c>
      <c r="C32" s="52"/>
      <c r="D32" s="53"/>
      <c r="E32" s="1"/>
      <c r="F32" s="1"/>
      <c r="G32" s="1"/>
      <c r="H32" s="1"/>
      <c r="I32" s="1"/>
      <c r="J32" s="12"/>
      <c r="K32" s="12"/>
      <c r="L32" s="12"/>
      <c r="M32" s="12"/>
      <c r="N32" s="12"/>
      <c r="O32" s="14"/>
      <c r="P32" s="1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 customHeight="1">
      <c r="A33" s="1"/>
      <c r="B33" s="36">
        <v>1</v>
      </c>
      <c r="C33" s="87" t="s">
        <v>128</v>
      </c>
      <c r="D33" s="88">
        <v>75</v>
      </c>
      <c r="E33" s="1"/>
      <c r="F33" s="1"/>
      <c r="G33" s="1"/>
      <c r="H33" s="1"/>
      <c r="I33" s="1"/>
      <c r="J33" s="12"/>
      <c r="K33" s="12"/>
      <c r="L33" s="12"/>
      <c r="M33" s="12"/>
      <c r="N33" s="12"/>
      <c r="O33" s="14"/>
      <c r="P33" s="1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 customHeight="1">
      <c r="A34" s="1"/>
      <c r="B34" s="1"/>
      <c r="C34" s="1"/>
      <c r="D34" s="1"/>
      <c r="E34" s="1"/>
      <c r="F34" s="1"/>
      <c r="G34" s="1"/>
      <c r="H34" s="1"/>
      <c r="I34" s="1"/>
      <c r="J34" s="12"/>
      <c r="K34" s="12"/>
      <c r="L34" s="12"/>
      <c r="M34" s="12"/>
      <c r="N34" s="12"/>
      <c r="O34" s="14"/>
      <c r="P34" s="1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2.7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7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7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2.7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2.7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2.7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2.7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2.7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2.7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2.7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2.7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2.7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2.7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2.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2.7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2.7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2.7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2.7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2.7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2.7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2.7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2.7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2.7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2.7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2.7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2.7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2.7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2.7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2.7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2.7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2.7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2.7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2.7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2.7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2.7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2.7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2.7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2.7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2.7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2.7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2.7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2.7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2.7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2.7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2.7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2.7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2.7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2.7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2.7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2.7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2.7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2.7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2.7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2.7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2.7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2.7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7">
    <mergeCell ref="F7:G7"/>
    <mergeCell ref="F8:G8"/>
    <mergeCell ref="B1:D1"/>
    <mergeCell ref="F3:G3"/>
    <mergeCell ref="F4:G4"/>
    <mergeCell ref="F5:G5"/>
    <mergeCell ref="F6:G6"/>
  </mergeCells>
  <dataValidations count="4">
    <dataValidation type="custom" allowBlank="1" showInputMessage="1" showErrorMessage="1" prompt="Perhatian - Data terisi secara outomatis, silahkan pilih cancel" sqref="F3:F5">
      <formula1>GTE(LEN(F3),(1000))</formula1>
    </dataValidation>
    <dataValidation type="custom" allowBlank="1" sqref="H3:H4">
      <formula1>GTE(LEN(H3),(1000))</formula1>
    </dataValidation>
    <dataValidation type="custom" allowBlank="1" showErrorMessage="1" sqref="I1:I1000 O1:Z1000">
      <formula1>AND(GTE(LEN(I1),MIN((1234),(1235))),LTE(LEN(I1),MAX((1234),(1235))))</formula1>
    </dataValidation>
    <dataValidation type="custom" allowBlank="1" showInputMessage="1" showErrorMessage="1" prompt="Maaf tidak usah di ganti - Maaf tidak usah di ganti" sqref="F6 H6">
      <formula1>EQ(LEN(F6),(0))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1000"/>
  <sheetViews>
    <sheetView workbookViewId="0"/>
  </sheetViews>
  <sheetFormatPr defaultColWidth="17.28515625" defaultRowHeight="15" customHeight="1"/>
  <cols>
    <col min="1" max="1" width="4.7109375" customWidth="1"/>
    <col min="2" max="2" width="6.28515625" customWidth="1"/>
    <col min="3" max="3" width="33.140625" customWidth="1"/>
    <col min="4" max="4" width="5.5703125" customWidth="1"/>
    <col min="5" max="5" width="26.28515625" customWidth="1"/>
    <col min="6" max="6" width="8.7109375" customWidth="1"/>
    <col min="7" max="7" width="28.42578125" customWidth="1"/>
    <col min="8" max="8" width="19" customWidth="1"/>
    <col min="9" max="9" width="11.28515625" customWidth="1"/>
    <col min="10" max="10" width="19" customWidth="1"/>
    <col min="11" max="11" width="25.42578125" customWidth="1"/>
    <col min="12" max="12" width="19" customWidth="1"/>
    <col min="13" max="13" width="16.5703125" customWidth="1"/>
    <col min="14" max="26" width="8.7109375" customWidth="1"/>
  </cols>
  <sheetData>
    <row r="1" spans="1:26" ht="18" customHeight="1">
      <c r="A1" s="266" t="s">
        <v>1</v>
      </c>
      <c r="B1" s="267"/>
      <c r="C1" s="267"/>
      <c r="D1" s="267"/>
      <c r="E1" s="267"/>
      <c r="F1" s="267"/>
      <c r="G1" s="267"/>
      <c r="H1" s="267"/>
      <c r="I1" s="267"/>
      <c r="J1" s="267"/>
      <c r="K1" s="267"/>
      <c r="L1" s="2"/>
      <c r="M1" s="2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26.25" customHeight="1">
      <c r="A2" s="268" t="s">
        <v>3</v>
      </c>
      <c r="B2" s="267"/>
      <c r="C2" s="267"/>
      <c r="D2" s="267"/>
      <c r="E2" s="267"/>
      <c r="F2" s="267"/>
      <c r="G2" s="267"/>
      <c r="H2" s="267"/>
      <c r="I2" s="267"/>
      <c r="J2" s="267"/>
      <c r="K2" s="267"/>
      <c r="L2" s="2"/>
      <c r="M2" s="2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8" customHeight="1">
      <c r="A3" s="266"/>
      <c r="B3" s="267"/>
      <c r="C3" s="267"/>
      <c r="D3" s="267"/>
      <c r="E3" s="267"/>
      <c r="F3" s="267"/>
      <c r="G3" s="267"/>
      <c r="H3" s="267"/>
      <c r="I3" s="267"/>
      <c r="J3" s="267"/>
      <c r="K3" s="267"/>
      <c r="L3" s="2"/>
      <c r="M3" s="2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8" customHeight="1">
      <c r="A4" s="5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6.5" customHeight="1">
      <c r="A5" s="7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5" customHeight="1">
      <c r="A6" s="269" t="s">
        <v>4</v>
      </c>
      <c r="B6" s="271" t="s">
        <v>5</v>
      </c>
      <c r="C6" s="264" t="s">
        <v>7</v>
      </c>
      <c r="D6" s="273" t="s">
        <v>9</v>
      </c>
      <c r="E6" s="264" t="s">
        <v>10</v>
      </c>
      <c r="F6" s="11"/>
      <c r="G6" s="264" t="s">
        <v>11</v>
      </c>
      <c r="H6" s="264" t="s">
        <v>12</v>
      </c>
      <c r="I6" s="264" t="s">
        <v>13</v>
      </c>
      <c r="J6" s="264" t="s">
        <v>14</v>
      </c>
      <c r="K6" s="264" t="s">
        <v>15</v>
      </c>
      <c r="L6" s="264" t="s">
        <v>16</v>
      </c>
      <c r="M6" s="264" t="s">
        <v>17</v>
      </c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27.75" customHeight="1">
      <c r="A7" s="270"/>
      <c r="B7" s="272"/>
      <c r="C7" s="265"/>
      <c r="D7" s="265"/>
      <c r="E7" s="265"/>
      <c r="F7" s="15" t="s">
        <v>21</v>
      </c>
      <c r="G7" s="265"/>
      <c r="H7" s="265"/>
      <c r="I7" s="265"/>
      <c r="J7" s="265"/>
      <c r="K7" s="265"/>
      <c r="L7" s="265"/>
      <c r="M7" s="265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6.5" customHeight="1">
      <c r="A8" s="17">
        <v>1</v>
      </c>
      <c r="B8" s="19">
        <v>1226</v>
      </c>
      <c r="C8" s="21" t="s">
        <v>26</v>
      </c>
      <c r="D8" s="22" t="s">
        <v>27</v>
      </c>
      <c r="E8" s="23"/>
      <c r="F8" s="24"/>
      <c r="G8" s="23"/>
      <c r="H8" s="23"/>
      <c r="I8" s="26"/>
      <c r="J8" s="27"/>
      <c r="K8" s="23"/>
      <c r="L8" s="29"/>
      <c r="M8" s="30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6.5" customHeight="1">
      <c r="A9" s="31">
        <v>2</v>
      </c>
      <c r="B9" s="19">
        <v>1227</v>
      </c>
      <c r="C9" s="21" t="s">
        <v>31</v>
      </c>
      <c r="D9" s="22" t="s">
        <v>27</v>
      </c>
      <c r="E9" s="32"/>
      <c r="F9" s="34"/>
      <c r="G9" s="32"/>
      <c r="H9" s="32"/>
      <c r="I9" s="35"/>
      <c r="J9" s="39"/>
      <c r="K9" s="32"/>
      <c r="L9" s="41"/>
      <c r="M9" s="42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6.5" customHeight="1">
      <c r="A10" s="31">
        <v>3</v>
      </c>
      <c r="B10" s="19">
        <v>1228</v>
      </c>
      <c r="C10" s="21" t="s">
        <v>43</v>
      </c>
      <c r="D10" s="22" t="s">
        <v>27</v>
      </c>
      <c r="E10" s="32"/>
      <c r="F10" s="34"/>
      <c r="G10" s="32"/>
      <c r="H10" s="32"/>
      <c r="I10" s="35"/>
      <c r="J10" s="39"/>
      <c r="K10" s="32"/>
      <c r="L10" s="41"/>
      <c r="M10" s="42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6.5" customHeight="1">
      <c r="A11" s="31">
        <v>4</v>
      </c>
      <c r="B11" s="19">
        <v>1229</v>
      </c>
      <c r="C11" s="21" t="s">
        <v>44</v>
      </c>
      <c r="D11" s="22" t="s">
        <v>27</v>
      </c>
      <c r="E11" s="32"/>
      <c r="F11" s="34"/>
      <c r="G11" s="32"/>
      <c r="H11" s="32"/>
      <c r="I11" s="35"/>
      <c r="J11" s="39"/>
      <c r="K11" s="32"/>
      <c r="L11" s="41"/>
      <c r="M11" s="42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6.5" customHeight="1">
      <c r="A12" s="31">
        <v>5</v>
      </c>
      <c r="B12" s="19">
        <v>1230</v>
      </c>
      <c r="C12" s="21" t="s">
        <v>47</v>
      </c>
      <c r="D12" s="22" t="s">
        <v>27</v>
      </c>
      <c r="E12" s="32"/>
      <c r="F12" s="34"/>
      <c r="G12" s="32"/>
      <c r="H12" s="32"/>
      <c r="I12" s="35"/>
      <c r="J12" s="39"/>
      <c r="K12" s="32"/>
      <c r="L12" s="41"/>
      <c r="M12" s="42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6.5" customHeight="1">
      <c r="A13" s="31">
        <v>6</v>
      </c>
      <c r="B13" s="19">
        <v>1232</v>
      </c>
      <c r="C13" s="21" t="s">
        <v>49</v>
      </c>
      <c r="D13" s="22" t="s">
        <v>27</v>
      </c>
      <c r="E13" s="32"/>
      <c r="F13" s="34"/>
      <c r="G13" s="32"/>
      <c r="H13" s="32"/>
      <c r="I13" s="35"/>
      <c r="J13" s="39"/>
      <c r="K13" s="32"/>
      <c r="L13" s="41"/>
      <c r="M13" s="42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6.5" customHeight="1">
      <c r="A14" s="31">
        <v>7</v>
      </c>
      <c r="B14" s="19">
        <v>1233</v>
      </c>
      <c r="C14" s="21" t="s">
        <v>50</v>
      </c>
      <c r="D14" s="43" t="s">
        <v>51</v>
      </c>
      <c r="E14" s="44"/>
      <c r="F14" s="34"/>
      <c r="G14" s="44"/>
      <c r="H14" s="44"/>
      <c r="I14" s="36"/>
      <c r="J14" s="46"/>
      <c r="K14" s="44"/>
      <c r="L14" s="41"/>
      <c r="M14" s="42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6.5" customHeight="1">
      <c r="A15" s="31">
        <v>8</v>
      </c>
      <c r="B15" s="19">
        <v>1234</v>
      </c>
      <c r="C15" s="21" t="s">
        <v>56</v>
      </c>
      <c r="D15" s="22" t="s">
        <v>27</v>
      </c>
      <c r="E15" s="32"/>
      <c r="F15" s="34"/>
      <c r="G15" s="32"/>
      <c r="H15" s="32"/>
      <c r="I15" s="36"/>
      <c r="J15" s="39"/>
      <c r="K15" s="32"/>
      <c r="L15" s="41"/>
      <c r="M15" s="42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6.5" customHeight="1">
      <c r="A16" s="31">
        <v>9</v>
      </c>
      <c r="B16" s="19">
        <v>1235</v>
      </c>
      <c r="C16" s="21" t="s">
        <v>58</v>
      </c>
      <c r="D16" s="22" t="s">
        <v>27</v>
      </c>
      <c r="E16" s="32"/>
      <c r="F16" s="34"/>
      <c r="G16" s="32"/>
      <c r="H16" s="32"/>
      <c r="I16" s="36"/>
      <c r="J16" s="39"/>
      <c r="K16" s="32"/>
      <c r="L16" s="41"/>
      <c r="M16" s="42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6.5" customHeight="1">
      <c r="A17" s="31">
        <v>10</v>
      </c>
      <c r="B17" s="47">
        <v>1236</v>
      </c>
      <c r="C17" s="48" t="s">
        <v>60</v>
      </c>
      <c r="D17" s="22" t="s">
        <v>27</v>
      </c>
      <c r="E17" s="32"/>
      <c r="F17" s="34"/>
      <c r="G17" s="32"/>
      <c r="H17" s="32"/>
      <c r="I17" s="36"/>
      <c r="J17" s="39"/>
      <c r="K17" s="32"/>
      <c r="L17" s="41"/>
      <c r="M17" s="42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6.5" customHeight="1">
      <c r="A18" s="31">
        <v>11</v>
      </c>
      <c r="B18" s="19">
        <v>1237</v>
      </c>
      <c r="C18" s="21" t="s">
        <v>63</v>
      </c>
      <c r="D18" s="22" t="s">
        <v>27</v>
      </c>
      <c r="E18" s="32"/>
      <c r="F18" s="34"/>
      <c r="G18" s="32"/>
      <c r="H18" s="32"/>
      <c r="I18" s="35"/>
      <c r="J18" s="39"/>
      <c r="K18" s="32"/>
      <c r="L18" s="41"/>
      <c r="M18" s="42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6.5" customHeight="1">
      <c r="A19" s="31">
        <v>12</v>
      </c>
      <c r="B19" s="19">
        <v>1238</v>
      </c>
      <c r="C19" s="21" t="s">
        <v>64</v>
      </c>
      <c r="D19" s="22" t="s">
        <v>27</v>
      </c>
      <c r="E19" s="32"/>
      <c r="F19" s="34"/>
      <c r="G19" s="32"/>
      <c r="H19" s="32"/>
      <c r="I19" s="35"/>
      <c r="J19" s="39"/>
      <c r="K19" s="32"/>
      <c r="L19" s="41"/>
      <c r="M19" s="42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6.5" customHeight="1">
      <c r="A20" s="31">
        <v>13</v>
      </c>
      <c r="B20" s="19">
        <v>1239</v>
      </c>
      <c r="C20" s="21" t="s">
        <v>66</v>
      </c>
      <c r="D20" s="22" t="s">
        <v>51</v>
      </c>
      <c r="E20" s="32"/>
      <c r="F20" s="34"/>
      <c r="G20" s="32"/>
      <c r="H20" s="32"/>
      <c r="I20" s="35"/>
      <c r="J20" s="39"/>
      <c r="K20" s="32"/>
      <c r="L20" s="41"/>
      <c r="M20" s="42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6.5" customHeight="1">
      <c r="A21" s="31">
        <v>14</v>
      </c>
      <c r="B21" s="19">
        <v>1240</v>
      </c>
      <c r="C21" s="21" t="s">
        <v>67</v>
      </c>
      <c r="D21" s="22" t="s">
        <v>27</v>
      </c>
      <c r="E21" s="32"/>
      <c r="F21" s="34"/>
      <c r="G21" s="32"/>
      <c r="H21" s="32"/>
      <c r="I21" s="35"/>
      <c r="J21" s="39"/>
      <c r="K21" s="32"/>
      <c r="L21" s="41"/>
      <c r="M21" s="42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6.5" customHeight="1">
      <c r="A22" s="31">
        <v>15</v>
      </c>
      <c r="B22" s="19">
        <v>1241</v>
      </c>
      <c r="C22" s="21" t="s">
        <v>69</v>
      </c>
      <c r="D22" s="22" t="s">
        <v>27</v>
      </c>
      <c r="E22" s="32"/>
      <c r="F22" s="34"/>
      <c r="G22" s="32"/>
      <c r="H22" s="32"/>
      <c r="I22" s="35"/>
      <c r="J22" s="39"/>
      <c r="K22" s="32"/>
      <c r="L22" s="41"/>
      <c r="M22" s="42"/>
      <c r="N22" s="3"/>
      <c r="O22" s="3"/>
      <c r="P22" s="2" t="s">
        <v>70</v>
      </c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6.5" customHeight="1">
      <c r="A23" s="31">
        <v>16</v>
      </c>
      <c r="B23" s="19">
        <v>1242</v>
      </c>
      <c r="C23" s="21" t="s">
        <v>71</v>
      </c>
      <c r="D23" s="43" t="s">
        <v>51</v>
      </c>
      <c r="E23" s="32"/>
      <c r="F23" s="34"/>
      <c r="G23" s="32"/>
      <c r="H23" s="32"/>
      <c r="I23" s="35"/>
      <c r="J23" s="39"/>
      <c r="K23" s="32"/>
      <c r="L23" s="41"/>
      <c r="M23" s="42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6.5" customHeight="1">
      <c r="A24" s="31">
        <v>17</v>
      </c>
      <c r="B24" s="19">
        <v>1243</v>
      </c>
      <c r="C24" s="21" t="s">
        <v>72</v>
      </c>
      <c r="D24" s="43" t="s">
        <v>51</v>
      </c>
      <c r="E24" s="32"/>
      <c r="F24" s="34"/>
      <c r="G24" s="32"/>
      <c r="H24" s="32"/>
      <c r="I24" s="35"/>
      <c r="J24" s="39"/>
      <c r="K24" s="32"/>
      <c r="L24" s="41"/>
      <c r="M24" s="42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6.5" customHeight="1">
      <c r="A25" s="31">
        <v>18</v>
      </c>
      <c r="B25" s="19">
        <v>1244</v>
      </c>
      <c r="C25" s="21" t="s">
        <v>74</v>
      </c>
      <c r="D25" s="22" t="s">
        <v>27</v>
      </c>
      <c r="E25" s="32"/>
      <c r="F25" s="34"/>
      <c r="G25" s="32"/>
      <c r="H25" s="32"/>
      <c r="I25" s="35"/>
      <c r="J25" s="39"/>
      <c r="K25" s="32"/>
      <c r="L25" s="41"/>
      <c r="M25" s="42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6.5" customHeight="1">
      <c r="A26" s="31">
        <v>19</v>
      </c>
      <c r="B26" s="19">
        <v>1245</v>
      </c>
      <c r="C26" s="21" t="s">
        <v>75</v>
      </c>
      <c r="D26" s="22" t="s">
        <v>27</v>
      </c>
      <c r="E26" s="32"/>
      <c r="F26" s="34"/>
      <c r="G26" s="32"/>
      <c r="H26" s="32"/>
      <c r="I26" s="35"/>
      <c r="J26" s="39"/>
      <c r="K26" s="32"/>
      <c r="L26" s="41"/>
      <c r="M26" s="42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6.5" customHeight="1">
      <c r="A27" s="31">
        <v>20</v>
      </c>
      <c r="B27" s="19">
        <v>1246</v>
      </c>
      <c r="C27" s="21" t="s">
        <v>76</v>
      </c>
      <c r="D27" s="43" t="s">
        <v>27</v>
      </c>
      <c r="E27" s="32"/>
      <c r="F27" s="34"/>
      <c r="G27" s="32"/>
      <c r="H27" s="32"/>
      <c r="I27" s="35"/>
      <c r="J27" s="39"/>
      <c r="K27" s="32"/>
      <c r="L27" s="41"/>
      <c r="M27" s="42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6.5" customHeight="1">
      <c r="A28" s="31">
        <v>21</v>
      </c>
      <c r="B28" s="19">
        <v>1247</v>
      </c>
      <c r="C28" s="21" t="s">
        <v>79</v>
      </c>
      <c r="D28" s="22" t="s">
        <v>27</v>
      </c>
      <c r="E28" s="32"/>
      <c r="F28" s="34"/>
      <c r="G28" s="32"/>
      <c r="H28" s="32"/>
      <c r="I28" s="35"/>
      <c r="J28" s="39"/>
      <c r="K28" s="32"/>
      <c r="L28" s="41"/>
      <c r="M28" s="42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6.5" customHeight="1">
      <c r="A29" s="31">
        <v>22</v>
      </c>
      <c r="B29" s="19">
        <v>1248</v>
      </c>
      <c r="C29" s="21" t="s">
        <v>80</v>
      </c>
      <c r="D29" s="22" t="s">
        <v>27</v>
      </c>
      <c r="E29" s="32"/>
      <c r="F29" s="34"/>
      <c r="G29" s="32"/>
      <c r="H29" s="32"/>
      <c r="I29" s="35"/>
      <c r="J29" s="39"/>
      <c r="K29" s="32"/>
      <c r="L29" s="41"/>
      <c r="M29" s="42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6.5" customHeight="1">
      <c r="A30" s="31">
        <v>23</v>
      </c>
      <c r="B30" s="19">
        <v>1249</v>
      </c>
      <c r="C30" s="21" t="s">
        <v>83</v>
      </c>
      <c r="D30" s="43" t="s">
        <v>51</v>
      </c>
      <c r="E30" s="32"/>
      <c r="F30" s="34"/>
      <c r="G30" s="32"/>
      <c r="H30" s="32"/>
      <c r="I30" s="35"/>
      <c r="J30" s="39"/>
      <c r="K30" s="32"/>
      <c r="L30" s="41"/>
      <c r="M30" s="42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6.5" customHeight="1">
      <c r="A31" s="31">
        <v>24</v>
      </c>
      <c r="B31" s="19">
        <v>1250</v>
      </c>
      <c r="C31" s="21" t="s">
        <v>84</v>
      </c>
      <c r="D31" s="43" t="s">
        <v>51</v>
      </c>
      <c r="E31" s="32"/>
      <c r="F31" s="34"/>
      <c r="G31" s="32"/>
      <c r="H31" s="32"/>
      <c r="I31" s="35"/>
      <c r="J31" s="39"/>
      <c r="K31" s="32"/>
      <c r="L31" s="41"/>
      <c r="M31" s="42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6.5" customHeight="1">
      <c r="A32" s="31">
        <v>25</v>
      </c>
      <c r="B32" s="19">
        <v>1251</v>
      </c>
      <c r="C32" s="21" t="s">
        <v>85</v>
      </c>
      <c r="D32" s="22" t="s">
        <v>27</v>
      </c>
      <c r="E32" s="32"/>
      <c r="F32" s="34"/>
      <c r="G32" s="32"/>
      <c r="H32" s="32"/>
      <c r="I32" s="35"/>
      <c r="J32" s="39"/>
      <c r="K32" s="32"/>
      <c r="L32" s="41"/>
      <c r="M32" s="42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6.5" customHeight="1">
      <c r="A33" s="31">
        <v>26</v>
      </c>
      <c r="B33" s="19">
        <v>1252</v>
      </c>
      <c r="C33" s="21" t="s">
        <v>88</v>
      </c>
      <c r="D33" s="22" t="s">
        <v>27</v>
      </c>
      <c r="E33" s="32"/>
      <c r="F33" s="34"/>
      <c r="G33" s="32"/>
      <c r="H33" s="32"/>
      <c r="I33" s="35"/>
      <c r="J33" s="39"/>
      <c r="K33" s="32"/>
      <c r="L33" s="41"/>
      <c r="M33" s="42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6.5" customHeight="1">
      <c r="A34" s="31">
        <v>27</v>
      </c>
      <c r="B34" s="19">
        <v>1253</v>
      </c>
      <c r="C34" s="21" t="s">
        <v>89</v>
      </c>
      <c r="D34" s="22" t="s">
        <v>27</v>
      </c>
      <c r="E34" s="32"/>
      <c r="F34" s="34"/>
      <c r="G34" s="32"/>
      <c r="H34" s="32"/>
      <c r="I34" s="35"/>
      <c r="J34" s="39"/>
      <c r="K34" s="32"/>
      <c r="L34" s="41"/>
      <c r="M34" s="42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6.5" customHeight="1">
      <c r="A35" s="31">
        <v>28</v>
      </c>
      <c r="B35" s="19">
        <v>1254</v>
      </c>
      <c r="C35" s="21" t="s">
        <v>90</v>
      </c>
      <c r="D35" s="22" t="s">
        <v>27</v>
      </c>
      <c r="E35" s="32"/>
      <c r="F35" s="34"/>
      <c r="G35" s="32"/>
      <c r="H35" s="32"/>
      <c r="I35" s="36"/>
      <c r="J35" s="39"/>
      <c r="K35" s="32"/>
      <c r="L35" s="41"/>
      <c r="M35" s="42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6.5" customHeight="1">
      <c r="A36" s="31">
        <v>29</v>
      </c>
      <c r="B36" s="19">
        <v>1255</v>
      </c>
      <c r="C36" s="21" t="s">
        <v>91</v>
      </c>
      <c r="D36" s="43" t="s">
        <v>27</v>
      </c>
      <c r="E36" s="32"/>
      <c r="F36" s="34"/>
      <c r="G36" s="32"/>
      <c r="H36" s="32"/>
      <c r="I36" s="35"/>
      <c r="J36" s="39"/>
      <c r="K36" s="32"/>
      <c r="L36" s="41"/>
      <c r="M36" s="42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6.5" customHeight="1">
      <c r="A37" s="31">
        <v>30</v>
      </c>
      <c r="B37" s="19">
        <v>1256</v>
      </c>
      <c r="C37" s="21" t="s">
        <v>92</v>
      </c>
      <c r="D37" s="43" t="s">
        <v>51</v>
      </c>
      <c r="E37" s="32"/>
      <c r="F37" s="34"/>
      <c r="G37" s="32"/>
      <c r="H37" s="32"/>
      <c r="I37" s="35"/>
      <c r="J37" s="39"/>
      <c r="K37" s="32"/>
      <c r="L37" s="41"/>
      <c r="M37" s="42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6.5" customHeight="1">
      <c r="A38" s="31">
        <v>31</v>
      </c>
      <c r="B38" s="19">
        <v>1257</v>
      </c>
      <c r="C38" s="21" t="s">
        <v>93</v>
      </c>
      <c r="D38" s="22" t="s">
        <v>27</v>
      </c>
      <c r="E38" s="32"/>
      <c r="F38" s="34"/>
      <c r="G38" s="32"/>
      <c r="H38" s="32"/>
      <c r="I38" s="36"/>
      <c r="J38" s="39"/>
      <c r="K38" s="32"/>
      <c r="L38" s="41"/>
      <c r="M38" s="42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6.5" customHeight="1">
      <c r="A39" s="31">
        <v>32</v>
      </c>
      <c r="B39" s="19">
        <v>1258</v>
      </c>
      <c r="C39" s="21" t="s">
        <v>95</v>
      </c>
      <c r="D39" s="22" t="s">
        <v>27</v>
      </c>
      <c r="E39" s="32"/>
      <c r="F39" s="34"/>
      <c r="G39" s="32"/>
      <c r="H39" s="32"/>
      <c r="I39" s="35"/>
      <c r="J39" s="39"/>
      <c r="K39" s="32"/>
      <c r="L39" s="41"/>
      <c r="M39" s="42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6.5" customHeight="1">
      <c r="A40" s="31">
        <v>33</v>
      </c>
      <c r="B40" s="19">
        <v>1259</v>
      </c>
      <c r="C40" s="21" t="s">
        <v>96</v>
      </c>
      <c r="D40" s="43" t="s">
        <v>27</v>
      </c>
      <c r="E40" s="32"/>
      <c r="F40" s="34"/>
      <c r="G40" s="32"/>
      <c r="H40" s="32"/>
      <c r="I40" s="35"/>
      <c r="J40" s="39"/>
      <c r="K40" s="32"/>
      <c r="L40" s="41"/>
      <c r="M40" s="42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6.5" customHeight="1">
      <c r="A41" s="31">
        <v>34</v>
      </c>
      <c r="B41" s="19">
        <v>1260</v>
      </c>
      <c r="C41" s="21" t="s">
        <v>97</v>
      </c>
      <c r="D41" s="22" t="s">
        <v>27</v>
      </c>
      <c r="E41" s="32"/>
      <c r="F41" s="34"/>
      <c r="G41" s="32"/>
      <c r="H41" s="32"/>
      <c r="I41" s="35"/>
      <c r="J41" s="39"/>
      <c r="K41" s="32"/>
      <c r="L41" s="41"/>
      <c r="M41" s="42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6.5" customHeight="1">
      <c r="A42" s="31">
        <v>35</v>
      </c>
      <c r="B42" s="19">
        <v>1261</v>
      </c>
      <c r="C42" s="21" t="s">
        <v>98</v>
      </c>
      <c r="D42" s="43" t="s">
        <v>51</v>
      </c>
      <c r="E42" s="32"/>
      <c r="F42" s="34"/>
      <c r="G42" s="32"/>
      <c r="H42" s="32"/>
      <c r="I42" s="35"/>
      <c r="J42" s="39"/>
      <c r="K42" s="32"/>
      <c r="L42" s="41"/>
      <c r="M42" s="42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6.5" customHeight="1">
      <c r="A43" s="31">
        <v>36</v>
      </c>
      <c r="B43" s="19">
        <v>1262</v>
      </c>
      <c r="C43" s="21" t="s">
        <v>99</v>
      </c>
      <c r="D43" s="22" t="s">
        <v>27</v>
      </c>
      <c r="E43" s="32"/>
      <c r="F43" s="34"/>
      <c r="G43" s="32"/>
      <c r="H43" s="32"/>
      <c r="I43" s="35"/>
      <c r="J43" s="39"/>
      <c r="K43" s="32"/>
      <c r="L43" s="41"/>
      <c r="M43" s="42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6.5" customHeight="1">
      <c r="A44" s="31">
        <v>37</v>
      </c>
      <c r="B44" s="19">
        <v>1263</v>
      </c>
      <c r="C44" s="21" t="s">
        <v>100</v>
      </c>
      <c r="D44" s="55" t="s">
        <v>27</v>
      </c>
      <c r="E44" s="32"/>
      <c r="F44" s="34"/>
      <c r="G44" s="32"/>
      <c r="H44" s="32"/>
      <c r="I44" s="35"/>
      <c r="J44" s="39"/>
      <c r="K44" s="32"/>
      <c r="L44" s="41"/>
      <c r="M44" s="42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6.5" customHeight="1">
      <c r="A45" s="31">
        <v>38</v>
      </c>
      <c r="B45" s="19">
        <v>1264</v>
      </c>
      <c r="C45" s="21" t="s">
        <v>104</v>
      </c>
      <c r="D45" s="57" t="s">
        <v>27</v>
      </c>
      <c r="E45" s="32"/>
      <c r="F45" s="34"/>
      <c r="G45" s="32"/>
      <c r="H45" s="32"/>
      <c r="I45" s="35"/>
      <c r="J45" s="39"/>
      <c r="K45" s="32"/>
      <c r="L45" s="41"/>
      <c r="M45" s="42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6.5" customHeight="1">
      <c r="A46" s="31">
        <v>39</v>
      </c>
      <c r="B46" s="59"/>
      <c r="C46" s="61"/>
      <c r="D46" s="62"/>
      <c r="E46" s="32"/>
      <c r="F46" s="34"/>
      <c r="G46" s="32"/>
      <c r="H46" s="32"/>
      <c r="I46" s="35"/>
      <c r="J46" s="39"/>
      <c r="K46" s="32"/>
      <c r="L46" s="41"/>
      <c r="M46" s="42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6.5" customHeight="1">
      <c r="A47" s="64">
        <v>40</v>
      </c>
      <c r="B47" s="66"/>
      <c r="C47" s="68"/>
      <c r="D47" s="69"/>
      <c r="E47" s="32"/>
      <c r="F47" s="34"/>
      <c r="G47" s="32"/>
      <c r="H47" s="32"/>
      <c r="I47" s="35"/>
      <c r="J47" s="39"/>
      <c r="K47" s="32"/>
      <c r="L47" s="41"/>
      <c r="M47" s="42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6.5" customHeight="1">
      <c r="A48" s="64">
        <v>41</v>
      </c>
      <c r="B48" s="71"/>
      <c r="C48" s="73"/>
      <c r="D48" s="69"/>
      <c r="E48" s="32"/>
      <c r="F48" s="34"/>
      <c r="G48" s="32"/>
      <c r="H48" s="32"/>
      <c r="I48" s="36"/>
      <c r="J48" s="39"/>
      <c r="K48" s="32"/>
      <c r="L48" s="41"/>
      <c r="M48" s="42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6.5" customHeight="1">
      <c r="A49" s="64">
        <v>42</v>
      </c>
      <c r="B49" s="71"/>
      <c r="C49" s="73"/>
      <c r="D49" s="69"/>
      <c r="E49" s="32"/>
      <c r="F49" s="34"/>
      <c r="G49" s="32"/>
      <c r="H49" s="32"/>
      <c r="I49" s="35"/>
      <c r="J49" s="39"/>
      <c r="K49" s="32"/>
      <c r="L49" s="41"/>
      <c r="M49" s="42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6.5" customHeight="1">
      <c r="A50" s="64">
        <v>43</v>
      </c>
      <c r="B50" s="71"/>
      <c r="C50" s="73"/>
      <c r="D50" s="69"/>
      <c r="E50" s="32"/>
      <c r="F50" s="34"/>
      <c r="G50" s="32"/>
      <c r="H50" s="32"/>
      <c r="I50" s="35"/>
      <c r="J50" s="39"/>
      <c r="K50" s="32"/>
      <c r="L50" s="41"/>
      <c r="M50" s="42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6.5" customHeight="1">
      <c r="A51" s="64">
        <v>44</v>
      </c>
      <c r="B51" s="71"/>
      <c r="C51" s="73"/>
      <c r="D51" s="69"/>
      <c r="E51" s="32"/>
      <c r="F51" s="34"/>
      <c r="G51" s="32"/>
      <c r="H51" s="32"/>
      <c r="I51" s="35"/>
      <c r="J51" s="39"/>
      <c r="K51" s="32"/>
      <c r="L51" s="41"/>
      <c r="M51" s="42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6.5" customHeight="1">
      <c r="A52" s="64">
        <v>45</v>
      </c>
      <c r="B52" s="71"/>
      <c r="C52" s="73"/>
      <c r="D52" s="69"/>
      <c r="E52" s="32"/>
      <c r="F52" s="34"/>
      <c r="G52" s="32"/>
      <c r="H52" s="32"/>
      <c r="I52" s="35"/>
      <c r="J52" s="39"/>
      <c r="K52" s="32"/>
      <c r="L52" s="41"/>
      <c r="M52" s="42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6.5" customHeight="1">
      <c r="A53" s="64">
        <v>46</v>
      </c>
      <c r="B53" s="71"/>
      <c r="C53" s="73"/>
      <c r="D53" s="69"/>
      <c r="E53" s="32"/>
      <c r="F53" s="34"/>
      <c r="G53" s="32"/>
      <c r="H53" s="32"/>
      <c r="I53" s="35"/>
      <c r="J53" s="39"/>
      <c r="K53" s="32"/>
      <c r="L53" s="41"/>
      <c r="M53" s="42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6.5" customHeight="1">
      <c r="A54" s="64">
        <v>47</v>
      </c>
      <c r="B54" s="71"/>
      <c r="C54" s="73"/>
      <c r="D54" s="69"/>
      <c r="E54" s="32"/>
      <c r="F54" s="34"/>
      <c r="G54" s="32"/>
      <c r="H54" s="32"/>
      <c r="I54" s="35"/>
      <c r="J54" s="39"/>
      <c r="K54" s="32"/>
      <c r="L54" s="41"/>
      <c r="M54" s="42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6.5" customHeight="1">
      <c r="A55" s="64">
        <v>48</v>
      </c>
      <c r="B55" s="71"/>
      <c r="C55" s="73"/>
      <c r="D55" s="69"/>
      <c r="E55" s="32"/>
      <c r="F55" s="34"/>
      <c r="G55" s="32"/>
      <c r="H55" s="32"/>
      <c r="I55" s="35"/>
      <c r="J55" s="39"/>
      <c r="K55" s="32"/>
      <c r="L55" s="41"/>
      <c r="M55" s="42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6.5" customHeight="1">
      <c r="A56" s="64">
        <v>49</v>
      </c>
      <c r="B56" s="71"/>
      <c r="C56" s="73"/>
      <c r="D56" s="69"/>
      <c r="E56" s="32"/>
      <c r="F56" s="34"/>
      <c r="G56" s="32"/>
      <c r="H56" s="32"/>
      <c r="I56" s="35"/>
      <c r="J56" s="39"/>
      <c r="K56" s="32"/>
      <c r="L56" s="41"/>
      <c r="M56" s="42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6.5" customHeight="1">
      <c r="A57" s="64">
        <v>50</v>
      </c>
      <c r="B57" s="71"/>
      <c r="C57" s="73"/>
      <c r="D57" s="69"/>
      <c r="E57" s="32"/>
      <c r="F57" s="34"/>
      <c r="G57" s="32"/>
      <c r="H57" s="32"/>
      <c r="I57" s="35"/>
      <c r="J57" s="39"/>
      <c r="K57" s="32"/>
      <c r="L57" s="41"/>
      <c r="M57" s="42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6.5" customHeight="1">
      <c r="A58" s="64">
        <v>51</v>
      </c>
      <c r="B58" s="71"/>
      <c r="C58" s="73"/>
      <c r="D58" s="69"/>
      <c r="E58" s="32"/>
      <c r="F58" s="34"/>
      <c r="G58" s="32"/>
      <c r="H58" s="32"/>
      <c r="I58" s="35"/>
      <c r="J58" s="39"/>
      <c r="K58" s="32"/>
      <c r="L58" s="41"/>
      <c r="M58" s="42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6.5" customHeight="1">
      <c r="A59" s="64">
        <v>52</v>
      </c>
      <c r="B59" s="71"/>
      <c r="C59" s="73"/>
      <c r="D59" s="69"/>
      <c r="E59" s="32"/>
      <c r="F59" s="34"/>
      <c r="G59" s="32"/>
      <c r="H59" s="32"/>
      <c r="I59" s="35"/>
      <c r="J59" s="39"/>
      <c r="K59" s="32"/>
      <c r="L59" s="41"/>
      <c r="M59" s="42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6.5" customHeight="1">
      <c r="A60" s="64">
        <v>53</v>
      </c>
      <c r="B60" s="71"/>
      <c r="C60" s="73"/>
      <c r="D60" s="69"/>
      <c r="E60" s="32"/>
      <c r="F60" s="34"/>
      <c r="G60" s="32"/>
      <c r="H60" s="32"/>
      <c r="I60" s="35"/>
      <c r="J60" s="39"/>
      <c r="K60" s="32"/>
      <c r="L60" s="41"/>
      <c r="M60" s="42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6.5" customHeight="1">
      <c r="A61" s="64">
        <v>54</v>
      </c>
      <c r="B61" s="71"/>
      <c r="C61" s="73"/>
      <c r="D61" s="69"/>
      <c r="E61" s="32"/>
      <c r="F61" s="34"/>
      <c r="G61" s="32"/>
      <c r="H61" s="32"/>
      <c r="I61" s="35"/>
      <c r="J61" s="39"/>
      <c r="K61" s="32"/>
      <c r="L61" s="41"/>
      <c r="M61" s="42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6.5" customHeight="1">
      <c r="A62" s="64">
        <v>55</v>
      </c>
      <c r="B62" s="71"/>
      <c r="C62" s="73"/>
      <c r="D62" s="69"/>
      <c r="E62" s="32"/>
      <c r="F62" s="34"/>
      <c r="G62" s="32"/>
      <c r="H62" s="32"/>
      <c r="I62" s="35"/>
      <c r="J62" s="39"/>
      <c r="K62" s="32"/>
      <c r="L62" s="41"/>
      <c r="M62" s="42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6.5" customHeight="1">
      <c r="A63" s="64">
        <v>56</v>
      </c>
      <c r="B63" s="71"/>
      <c r="C63" s="73"/>
      <c r="D63" s="69"/>
      <c r="E63" s="32"/>
      <c r="F63" s="34"/>
      <c r="G63" s="32"/>
      <c r="H63" s="32"/>
      <c r="I63" s="35"/>
      <c r="J63" s="39"/>
      <c r="K63" s="32"/>
      <c r="L63" s="41"/>
      <c r="M63" s="42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6.5" customHeight="1">
      <c r="A64" s="64">
        <v>57</v>
      </c>
      <c r="B64" s="71"/>
      <c r="C64" s="73"/>
      <c r="D64" s="69"/>
      <c r="E64" s="32"/>
      <c r="F64" s="34"/>
      <c r="G64" s="32"/>
      <c r="H64" s="32"/>
      <c r="I64" s="35"/>
      <c r="J64" s="39"/>
      <c r="K64" s="32"/>
      <c r="L64" s="41"/>
      <c r="M64" s="42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6.5" customHeight="1">
      <c r="A65" s="64">
        <v>58</v>
      </c>
      <c r="B65" s="71"/>
      <c r="C65" s="73"/>
      <c r="D65" s="69"/>
      <c r="E65" s="32"/>
      <c r="F65" s="34"/>
      <c r="G65" s="32"/>
      <c r="H65" s="32"/>
      <c r="I65" s="35"/>
      <c r="J65" s="39"/>
      <c r="K65" s="32"/>
      <c r="L65" s="41"/>
      <c r="M65" s="42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6.5" customHeight="1">
      <c r="A66" s="64">
        <v>59</v>
      </c>
      <c r="B66" s="71"/>
      <c r="C66" s="73"/>
      <c r="D66" s="69"/>
      <c r="E66" s="32"/>
      <c r="F66" s="34"/>
      <c r="G66" s="32"/>
      <c r="H66" s="32"/>
      <c r="I66" s="35"/>
      <c r="J66" s="39"/>
      <c r="K66" s="32"/>
      <c r="L66" s="41"/>
      <c r="M66" s="42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6.5" customHeight="1">
      <c r="A67" s="64">
        <v>60</v>
      </c>
      <c r="B67" s="71"/>
      <c r="C67" s="73"/>
      <c r="D67" s="69"/>
      <c r="E67" s="32"/>
      <c r="F67" s="34"/>
      <c r="G67" s="32"/>
      <c r="H67" s="32"/>
      <c r="I67" s="35"/>
      <c r="J67" s="39"/>
      <c r="K67" s="32"/>
      <c r="L67" s="41"/>
      <c r="M67" s="42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6.5" customHeight="1">
      <c r="A68" s="64">
        <v>61</v>
      </c>
      <c r="B68" s="71"/>
      <c r="C68" s="73"/>
      <c r="D68" s="69"/>
      <c r="E68" s="32"/>
      <c r="F68" s="34"/>
      <c r="G68" s="32"/>
      <c r="H68" s="32"/>
      <c r="I68" s="35"/>
      <c r="J68" s="39"/>
      <c r="K68" s="32"/>
      <c r="L68" s="41"/>
      <c r="M68" s="42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6.5" customHeight="1">
      <c r="A69" s="64">
        <v>62</v>
      </c>
      <c r="B69" s="71"/>
      <c r="C69" s="73"/>
      <c r="D69" s="69"/>
      <c r="E69" s="32"/>
      <c r="F69" s="34"/>
      <c r="G69" s="32"/>
      <c r="H69" s="32"/>
      <c r="I69" s="35"/>
      <c r="J69" s="39"/>
      <c r="K69" s="32"/>
      <c r="L69" s="41"/>
      <c r="M69" s="42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6.5" customHeight="1">
      <c r="A70" s="64">
        <v>63</v>
      </c>
      <c r="B70" s="71"/>
      <c r="C70" s="73"/>
      <c r="D70" s="69"/>
      <c r="E70" s="32"/>
      <c r="F70" s="34"/>
      <c r="G70" s="32"/>
      <c r="H70" s="32"/>
      <c r="I70" s="35"/>
      <c r="J70" s="39"/>
      <c r="K70" s="32"/>
      <c r="L70" s="41"/>
      <c r="M70" s="42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6.5" customHeight="1">
      <c r="A71" s="64">
        <v>64</v>
      </c>
      <c r="B71" s="71"/>
      <c r="C71" s="73"/>
      <c r="D71" s="69"/>
      <c r="E71" s="32"/>
      <c r="F71" s="34"/>
      <c r="G71" s="32"/>
      <c r="H71" s="32"/>
      <c r="I71" s="35"/>
      <c r="J71" s="39"/>
      <c r="K71" s="32"/>
      <c r="L71" s="41"/>
      <c r="M71" s="42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6.5" customHeight="1">
      <c r="A72" s="64">
        <v>65</v>
      </c>
      <c r="B72" s="71"/>
      <c r="C72" s="73"/>
      <c r="D72" s="69"/>
      <c r="E72" s="32"/>
      <c r="F72" s="34"/>
      <c r="G72" s="32"/>
      <c r="H72" s="32"/>
      <c r="I72" s="35"/>
      <c r="J72" s="39"/>
      <c r="K72" s="32"/>
      <c r="L72" s="41"/>
      <c r="M72" s="42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6.5" customHeight="1">
      <c r="A73" s="64">
        <v>66</v>
      </c>
      <c r="B73" s="71"/>
      <c r="C73" s="73"/>
      <c r="D73" s="69"/>
      <c r="E73" s="32"/>
      <c r="F73" s="34"/>
      <c r="G73" s="32"/>
      <c r="H73" s="32"/>
      <c r="I73" s="35"/>
      <c r="J73" s="39"/>
      <c r="K73" s="32"/>
      <c r="L73" s="41"/>
      <c r="M73" s="42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6.5" customHeight="1">
      <c r="A74" s="64">
        <v>67</v>
      </c>
      <c r="B74" s="71"/>
      <c r="C74" s="73"/>
      <c r="D74" s="69"/>
      <c r="E74" s="32"/>
      <c r="F74" s="34"/>
      <c r="G74" s="32"/>
      <c r="H74" s="32"/>
      <c r="I74" s="36"/>
      <c r="J74" s="39"/>
      <c r="K74" s="32"/>
      <c r="L74" s="41"/>
      <c r="M74" s="42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6.5" customHeight="1">
      <c r="A75" s="64">
        <v>68</v>
      </c>
      <c r="B75" s="71"/>
      <c r="C75" s="73"/>
      <c r="D75" s="69"/>
      <c r="E75" s="32"/>
      <c r="F75" s="34"/>
      <c r="G75" s="32"/>
      <c r="H75" s="32"/>
      <c r="I75" s="35"/>
      <c r="J75" s="39"/>
      <c r="K75" s="32"/>
      <c r="L75" s="41"/>
      <c r="M75" s="42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6.5" customHeight="1">
      <c r="A76" s="64">
        <v>69</v>
      </c>
      <c r="B76" s="71"/>
      <c r="C76" s="73"/>
      <c r="D76" s="69"/>
      <c r="E76" s="32"/>
      <c r="F76" s="34"/>
      <c r="G76" s="32"/>
      <c r="H76" s="32"/>
      <c r="I76" s="35"/>
      <c r="J76" s="39"/>
      <c r="K76" s="32"/>
      <c r="L76" s="41"/>
      <c r="M76" s="42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6.5" customHeight="1">
      <c r="A77" s="64">
        <v>70</v>
      </c>
      <c r="B77" s="71"/>
      <c r="C77" s="73"/>
      <c r="D77" s="69"/>
      <c r="E77" s="32"/>
      <c r="F77" s="34"/>
      <c r="G77" s="32"/>
      <c r="H77" s="32"/>
      <c r="I77" s="35"/>
      <c r="J77" s="39"/>
      <c r="K77" s="32"/>
      <c r="L77" s="41"/>
      <c r="M77" s="42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6.5" customHeight="1">
      <c r="A78" s="64">
        <v>71</v>
      </c>
      <c r="B78" s="71"/>
      <c r="C78" s="73"/>
      <c r="D78" s="69"/>
      <c r="E78" s="32"/>
      <c r="F78" s="34"/>
      <c r="G78" s="32"/>
      <c r="H78" s="32"/>
      <c r="I78" s="36"/>
      <c r="J78" s="39"/>
      <c r="K78" s="32"/>
      <c r="L78" s="41"/>
      <c r="M78" s="42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6.5" customHeight="1">
      <c r="A79" s="64">
        <v>72</v>
      </c>
      <c r="B79" s="71"/>
      <c r="C79" s="73"/>
      <c r="D79" s="69"/>
      <c r="E79" s="32"/>
      <c r="F79" s="34"/>
      <c r="G79" s="32"/>
      <c r="H79" s="32"/>
      <c r="I79" s="35"/>
      <c r="J79" s="39"/>
      <c r="K79" s="32"/>
      <c r="L79" s="41"/>
      <c r="M79" s="42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6.5" customHeight="1">
      <c r="A80" s="64">
        <v>73</v>
      </c>
      <c r="B80" s="71"/>
      <c r="C80" s="73"/>
      <c r="D80" s="69"/>
      <c r="E80" s="32"/>
      <c r="F80" s="34"/>
      <c r="G80" s="32"/>
      <c r="H80" s="32"/>
      <c r="I80" s="35"/>
      <c r="J80" s="39"/>
      <c r="K80" s="32"/>
      <c r="L80" s="41"/>
      <c r="M80" s="42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6.5" customHeight="1">
      <c r="A81" s="64">
        <v>74</v>
      </c>
      <c r="B81" s="71"/>
      <c r="C81" s="73"/>
      <c r="D81" s="69"/>
      <c r="E81" s="32"/>
      <c r="F81" s="34"/>
      <c r="G81" s="32"/>
      <c r="H81" s="32"/>
      <c r="I81" s="35"/>
      <c r="J81" s="39"/>
      <c r="K81" s="32"/>
      <c r="L81" s="41"/>
      <c r="M81" s="42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6.5" customHeight="1">
      <c r="A82" s="64">
        <v>75</v>
      </c>
      <c r="B82" s="71"/>
      <c r="C82" s="73"/>
      <c r="D82" s="69"/>
      <c r="E82" s="32"/>
      <c r="F82" s="34"/>
      <c r="G82" s="32"/>
      <c r="H82" s="32"/>
      <c r="I82" s="35"/>
      <c r="J82" s="39"/>
      <c r="K82" s="32"/>
      <c r="L82" s="41"/>
      <c r="M82" s="42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6.5" customHeight="1">
      <c r="A83" s="64">
        <v>76</v>
      </c>
      <c r="B83" s="71"/>
      <c r="C83" s="73"/>
      <c r="D83" s="69"/>
      <c r="E83" s="32"/>
      <c r="F83" s="34"/>
      <c r="G83" s="32"/>
      <c r="H83" s="32"/>
      <c r="I83" s="35"/>
      <c r="J83" s="39"/>
      <c r="K83" s="32"/>
      <c r="L83" s="41"/>
      <c r="M83" s="42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6.5" customHeight="1">
      <c r="A84" s="64">
        <v>77</v>
      </c>
      <c r="B84" s="71"/>
      <c r="C84" s="73"/>
      <c r="D84" s="69"/>
      <c r="E84" s="32"/>
      <c r="F84" s="34"/>
      <c r="G84" s="32"/>
      <c r="H84" s="32"/>
      <c r="I84" s="35"/>
      <c r="J84" s="39"/>
      <c r="K84" s="32"/>
      <c r="L84" s="41"/>
      <c r="M84" s="42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6.5" customHeight="1">
      <c r="A85" s="64">
        <v>78</v>
      </c>
      <c r="B85" s="71"/>
      <c r="C85" s="73"/>
      <c r="D85" s="69"/>
      <c r="E85" s="32"/>
      <c r="F85" s="34"/>
      <c r="G85" s="32"/>
      <c r="H85" s="32"/>
      <c r="I85" s="35"/>
      <c r="J85" s="39"/>
      <c r="K85" s="32"/>
      <c r="L85" s="41"/>
      <c r="M85" s="42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6.5" customHeight="1">
      <c r="A86" s="64">
        <v>79</v>
      </c>
      <c r="B86" s="71"/>
      <c r="C86" s="73"/>
      <c r="D86" s="69"/>
      <c r="E86" s="32"/>
      <c r="F86" s="34"/>
      <c r="G86" s="32"/>
      <c r="H86" s="32"/>
      <c r="I86" s="35"/>
      <c r="J86" s="39"/>
      <c r="K86" s="32"/>
      <c r="L86" s="41"/>
      <c r="M86" s="42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6.5" customHeight="1">
      <c r="A87" s="64">
        <v>80</v>
      </c>
      <c r="B87" s="71"/>
      <c r="C87" s="73"/>
      <c r="D87" s="69"/>
      <c r="E87" s="32"/>
      <c r="F87" s="34"/>
      <c r="G87" s="32"/>
      <c r="H87" s="32"/>
      <c r="I87" s="35"/>
      <c r="J87" s="39"/>
      <c r="K87" s="32"/>
      <c r="L87" s="41"/>
      <c r="M87" s="42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6.5" customHeight="1">
      <c r="A88" s="64">
        <v>81</v>
      </c>
      <c r="B88" s="71"/>
      <c r="C88" s="73"/>
      <c r="D88" s="69"/>
      <c r="E88" s="32"/>
      <c r="F88" s="34"/>
      <c r="G88" s="32"/>
      <c r="H88" s="32"/>
      <c r="I88" s="35"/>
      <c r="J88" s="39"/>
      <c r="K88" s="32"/>
      <c r="L88" s="41"/>
      <c r="M88" s="42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6.5" customHeight="1">
      <c r="A89" s="64">
        <v>82</v>
      </c>
      <c r="B89" s="71"/>
      <c r="C89" s="73"/>
      <c r="D89" s="69"/>
      <c r="E89" s="32"/>
      <c r="F89" s="34"/>
      <c r="G89" s="32"/>
      <c r="H89" s="32"/>
      <c r="I89" s="36"/>
      <c r="J89" s="39"/>
      <c r="K89" s="32"/>
      <c r="L89" s="41"/>
      <c r="M89" s="42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6.5" customHeight="1">
      <c r="A90" s="64">
        <v>83</v>
      </c>
      <c r="B90" s="71"/>
      <c r="C90" s="73"/>
      <c r="D90" s="69"/>
      <c r="E90" s="32"/>
      <c r="F90" s="34"/>
      <c r="G90" s="32"/>
      <c r="H90" s="32"/>
      <c r="I90" s="35"/>
      <c r="J90" s="39"/>
      <c r="K90" s="32"/>
      <c r="L90" s="41"/>
      <c r="M90" s="42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6.5" customHeight="1">
      <c r="A91" s="64">
        <v>84</v>
      </c>
      <c r="B91" s="71"/>
      <c r="C91" s="73"/>
      <c r="D91" s="69"/>
      <c r="E91" s="32"/>
      <c r="F91" s="34"/>
      <c r="G91" s="32"/>
      <c r="H91" s="32"/>
      <c r="I91" s="35"/>
      <c r="J91" s="39"/>
      <c r="K91" s="32"/>
      <c r="L91" s="41"/>
      <c r="M91" s="42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6.5" customHeight="1">
      <c r="A92" s="64">
        <v>85</v>
      </c>
      <c r="B92" s="71"/>
      <c r="C92" s="73"/>
      <c r="D92" s="69"/>
      <c r="E92" s="32"/>
      <c r="F92" s="34"/>
      <c r="G92" s="32"/>
      <c r="H92" s="32"/>
      <c r="I92" s="36"/>
      <c r="J92" s="39"/>
      <c r="K92" s="32"/>
      <c r="L92" s="41"/>
      <c r="M92" s="42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6.5" customHeight="1">
      <c r="A93" s="64">
        <v>86</v>
      </c>
      <c r="B93" s="71"/>
      <c r="C93" s="73"/>
      <c r="D93" s="69"/>
      <c r="E93" s="32"/>
      <c r="F93" s="34"/>
      <c r="G93" s="32"/>
      <c r="H93" s="32"/>
      <c r="I93" s="35"/>
      <c r="J93" s="39"/>
      <c r="K93" s="32"/>
      <c r="L93" s="41"/>
      <c r="M93" s="42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6.5" customHeight="1">
      <c r="A94" s="64">
        <v>87</v>
      </c>
      <c r="B94" s="71"/>
      <c r="C94" s="73"/>
      <c r="D94" s="69"/>
      <c r="E94" s="32"/>
      <c r="F94" s="34"/>
      <c r="G94" s="32"/>
      <c r="H94" s="32"/>
      <c r="I94" s="35"/>
      <c r="J94" s="39"/>
      <c r="K94" s="32"/>
      <c r="L94" s="41"/>
      <c r="M94" s="42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6.5" customHeight="1">
      <c r="A95" s="64">
        <v>88</v>
      </c>
      <c r="B95" s="71"/>
      <c r="C95" s="73"/>
      <c r="D95" s="69"/>
      <c r="E95" s="32"/>
      <c r="F95" s="34"/>
      <c r="G95" s="32"/>
      <c r="H95" s="32"/>
      <c r="I95" s="35"/>
      <c r="J95" s="39"/>
      <c r="K95" s="32"/>
      <c r="L95" s="41"/>
      <c r="M95" s="42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6.5" customHeight="1">
      <c r="A96" s="64">
        <v>89</v>
      </c>
      <c r="B96" s="71"/>
      <c r="C96" s="73"/>
      <c r="D96" s="69"/>
      <c r="E96" s="32"/>
      <c r="F96" s="34"/>
      <c r="G96" s="32"/>
      <c r="H96" s="32"/>
      <c r="I96" s="35"/>
      <c r="J96" s="39"/>
      <c r="K96" s="32"/>
      <c r="L96" s="41"/>
      <c r="M96" s="42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6.5" customHeight="1">
      <c r="A97" s="64">
        <v>90</v>
      </c>
      <c r="B97" s="71"/>
      <c r="C97" s="73"/>
      <c r="D97" s="69"/>
      <c r="E97" s="32"/>
      <c r="F97" s="34"/>
      <c r="G97" s="32"/>
      <c r="H97" s="32"/>
      <c r="I97" s="35"/>
      <c r="J97" s="39"/>
      <c r="K97" s="32"/>
      <c r="L97" s="41"/>
      <c r="M97" s="42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6.5" customHeight="1">
      <c r="A98" s="64">
        <v>91</v>
      </c>
      <c r="B98" s="71"/>
      <c r="C98" s="73"/>
      <c r="D98" s="69"/>
      <c r="E98" s="32"/>
      <c r="F98" s="34"/>
      <c r="G98" s="32"/>
      <c r="H98" s="32"/>
      <c r="I98" s="35"/>
      <c r="J98" s="39"/>
      <c r="K98" s="32"/>
      <c r="L98" s="41"/>
      <c r="M98" s="42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6.5" customHeight="1">
      <c r="A99" s="64">
        <v>92</v>
      </c>
      <c r="B99" s="71"/>
      <c r="C99" s="73"/>
      <c r="D99" s="69"/>
      <c r="E99" s="32"/>
      <c r="F99" s="34"/>
      <c r="G99" s="32"/>
      <c r="H99" s="32"/>
      <c r="I99" s="35"/>
      <c r="J99" s="39"/>
      <c r="K99" s="32"/>
      <c r="L99" s="41"/>
      <c r="M99" s="42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6.5" customHeight="1">
      <c r="A100" s="64">
        <v>93</v>
      </c>
      <c r="B100" s="71"/>
      <c r="C100" s="73"/>
      <c r="D100" s="69"/>
      <c r="E100" s="32"/>
      <c r="F100" s="34"/>
      <c r="G100" s="32"/>
      <c r="H100" s="32"/>
      <c r="I100" s="36"/>
      <c r="J100" s="39"/>
      <c r="K100" s="32"/>
      <c r="L100" s="41"/>
      <c r="M100" s="42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6.5" customHeight="1">
      <c r="A101" s="64">
        <v>94</v>
      </c>
      <c r="B101" s="71"/>
      <c r="C101" s="73"/>
      <c r="D101" s="69"/>
      <c r="E101" s="32"/>
      <c r="F101" s="34"/>
      <c r="G101" s="32"/>
      <c r="H101" s="32"/>
      <c r="I101" s="35"/>
      <c r="J101" s="39"/>
      <c r="K101" s="32"/>
      <c r="L101" s="41"/>
      <c r="M101" s="42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6.5" customHeight="1">
      <c r="A102" s="64">
        <v>95</v>
      </c>
      <c r="B102" s="71"/>
      <c r="C102" s="73"/>
      <c r="D102" s="69"/>
      <c r="E102" s="32"/>
      <c r="F102" s="34"/>
      <c r="G102" s="32"/>
      <c r="H102" s="32"/>
      <c r="I102" s="35"/>
      <c r="J102" s="39"/>
      <c r="K102" s="32"/>
      <c r="L102" s="41"/>
      <c r="M102" s="42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6.5" customHeight="1">
      <c r="A103" s="64">
        <v>96</v>
      </c>
      <c r="B103" s="71"/>
      <c r="C103" s="73"/>
      <c r="D103" s="69"/>
      <c r="E103" s="32"/>
      <c r="F103" s="34"/>
      <c r="G103" s="32"/>
      <c r="H103" s="32"/>
      <c r="I103" s="35"/>
      <c r="J103" s="39"/>
      <c r="K103" s="32"/>
      <c r="L103" s="41"/>
      <c r="M103" s="42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6.5" customHeight="1">
      <c r="A104" s="64">
        <v>97</v>
      </c>
      <c r="B104" s="71"/>
      <c r="C104" s="73"/>
      <c r="D104" s="69"/>
      <c r="E104" s="32"/>
      <c r="F104" s="34"/>
      <c r="G104" s="32"/>
      <c r="H104" s="32"/>
      <c r="I104" s="35"/>
      <c r="J104" s="39"/>
      <c r="K104" s="32"/>
      <c r="L104" s="41"/>
      <c r="M104" s="42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6.5" customHeight="1">
      <c r="A105" s="64">
        <v>98</v>
      </c>
      <c r="B105" s="71"/>
      <c r="C105" s="73"/>
      <c r="D105" s="69"/>
      <c r="E105" s="32"/>
      <c r="F105" s="34"/>
      <c r="G105" s="32"/>
      <c r="H105" s="32"/>
      <c r="I105" s="35"/>
      <c r="J105" s="39"/>
      <c r="K105" s="32"/>
      <c r="L105" s="41"/>
      <c r="M105" s="42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6.5" customHeight="1">
      <c r="A106" s="64">
        <v>99</v>
      </c>
      <c r="B106" s="71"/>
      <c r="C106" s="73"/>
      <c r="D106" s="69"/>
      <c r="E106" s="32"/>
      <c r="F106" s="34"/>
      <c r="G106" s="32"/>
      <c r="H106" s="32"/>
      <c r="I106" s="35"/>
      <c r="J106" s="39"/>
      <c r="K106" s="32"/>
      <c r="L106" s="41"/>
      <c r="M106" s="42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6.5" customHeight="1">
      <c r="A107" s="64">
        <v>100</v>
      </c>
      <c r="B107" s="71"/>
      <c r="C107" s="73"/>
      <c r="D107" s="69"/>
      <c r="E107" s="32"/>
      <c r="F107" s="34"/>
      <c r="G107" s="32"/>
      <c r="H107" s="32"/>
      <c r="I107" s="35"/>
      <c r="J107" s="39"/>
      <c r="K107" s="32"/>
      <c r="L107" s="41"/>
      <c r="M107" s="42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6.5" customHeight="1">
      <c r="A108" s="64">
        <v>101</v>
      </c>
      <c r="B108" s="71"/>
      <c r="C108" s="73"/>
      <c r="D108" s="69"/>
      <c r="E108" s="32"/>
      <c r="F108" s="34"/>
      <c r="G108" s="32"/>
      <c r="H108" s="32"/>
      <c r="I108" s="35"/>
      <c r="J108" s="39"/>
      <c r="K108" s="32"/>
      <c r="L108" s="41"/>
      <c r="M108" s="42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6.5" customHeight="1">
      <c r="A109" s="64">
        <v>102</v>
      </c>
      <c r="B109" s="71"/>
      <c r="C109" s="73"/>
      <c r="D109" s="69"/>
      <c r="E109" s="32"/>
      <c r="F109" s="34"/>
      <c r="G109" s="32"/>
      <c r="H109" s="32"/>
      <c r="I109" s="36"/>
      <c r="J109" s="39"/>
      <c r="K109" s="32"/>
      <c r="L109" s="41"/>
      <c r="M109" s="42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6.5" customHeight="1">
      <c r="A110" s="64">
        <v>103</v>
      </c>
      <c r="B110" s="71"/>
      <c r="C110" s="73"/>
      <c r="D110" s="69"/>
      <c r="E110" s="32"/>
      <c r="F110" s="34"/>
      <c r="G110" s="32"/>
      <c r="H110" s="32"/>
      <c r="I110" s="35"/>
      <c r="J110" s="39"/>
      <c r="K110" s="32"/>
      <c r="L110" s="41"/>
      <c r="M110" s="42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6.5" customHeight="1">
      <c r="A111" s="64">
        <v>104</v>
      </c>
      <c r="B111" s="71"/>
      <c r="C111" s="73"/>
      <c r="D111" s="69"/>
      <c r="E111" s="32"/>
      <c r="F111" s="34"/>
      <c r="G111" s="32"/>
      <c r="H111" s="32"/>
      <c r="I111" s="35"/>
      <c r="J111" s="39"/>
      <c r="K111" s="32"/>
      <c r="L111" s="41"/>
      <c r="M111" s="42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6.5" customHeight="1">
      <c r="A112" s="64">
        <v>105</v>
      </c>
      <c r="B112" s="71"/>
      <c r="C112" s="73"/>
      <c r="D112" s="69"/>
      <c r="E112" s="32"/>
      <c r="F112" s="34"/>
      <c r="G112" s="32"/>
      <c r="H112" s="32"/>
      <c r="I112" s="35"/>
      <c r="J112" s="39"/>
      <c r="K112" s="32"/>
      <c r="L112" s="89"/>
      <c r="M112" s="42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6.5" customHeight="1">
      <c r="A113" s="64">
        <v>106</v>
      </c>
      <c r="B113" s="71"/>
      <c r="C113" s="73"/>
      <c r="D113" s="69"/>
      <c r="E113" s="32"/>
      <c r="F113" s="34"/>
      <c r="G113" s="32"/>
      <c r="H113" s="32"/>
      <c r="I113" s="35"/>
      <c r="J113" s="39"/>
      <c r="K113" s="32"/>
      <c r="L113" s="41"/>
      <c r="M113" s="42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6.5" customHeight="1">
      <c r="A114" s="64">
        <v>107</v>
      </c>
      <c r="B114" s="71"/>
      <c r="C114" s="73"/>
      <c r="D114" s="69"/>
      <c r="E114" s="32"/>
      <c r="F114" s="34"/>
      <c r="G114" s="32"/>
      <c r="H114" s="32"/>
      <c r="I114" s="36"/>
      <c r="J114" s="39"/>
      <c r="K114" s="32"/>
      <c r="L114" s="41"/>
      <c r="M114" s="42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6.5" customHeight="1">
      <c r="A115" s="64">
        <v>108</v>
      </c>
      <c r="B115" s="71"/>
      <c r="C115" s="73"/>
      <c r="D115" s="69"/>
      <c r="E115" s="32"/>
      <c r="F115" s="34"/>
      <c r="G115" s="32"/>
      <c r="H115" s="32"/>
      <c r="I115" s="36"/>
      <c r="J115" s="39"/>
      <c r="K115" s="32"/>
      <c r="L115" s="41"/>
      <c r="M115" s="42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6.5" customHeight="1">
      <c r="A116" s="64">
        <v>109</v>
      </c>
      <c r="B116" s="71"/>
      <c r="C116" s="73"/>
      <c r="D116" s="69"/>
      <c r="E116" s="32"/>
      <c r="F116" s="34"/>
      <c r="G116" s="32"/>
      <c r="H116" s="32"/>
      <c r="I116" s="36"/>
      <c r="J116" s="90"/>
      <c r="K116" s="32"/>
      <c r="L116" s="41"/>
      <c r="M116" s="42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6.5" customHeight="1">
      <c r="A117" s="64">
        <v>110</v>
      </c>
      <c r="B117" s="71"/>
      <c r="C117" s="73"/>
      <c r="D117" s="69"/>
      <c r="E117" s="32"/>
      <c r="F117" s="34"/>
      <c r="G117" s="32"/>
      <c r="H117" s="32"/>
      <c r="I117" s="36"/>
      <c r="J117" s="39"/>
      <c r="K117" s="32"/>
      <c r="L117" s="41"/>
      <c r="M117" s="42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6.5" customHeight="1">
      <c r="A118" s="64">
        <v>111</v>
      </c>
      <c r="B118" s="71"/>
      <c r="C118" s="73"/>
      <c r="D118" s="69"/>
      <c r="E118" s="32"/>
      <c r="F118" s="34"/>
      <c r="G118" s="32"/>
      <c r="H118" s="32"/>
      <c r="I118" s="35"/>
      <c r="J118" s="39"/>
      <c r="K118" s="32"/>
      <c r="L118" s="41"/>
      <c r="M118" s="42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6.5" customHeight="1">
      <c r="A119" s="64">
        <v>112</v>
      </c>
      <c r="B119" s="71"/>
      <c r="C119" s="73"/>
      <c r="D119" s="69"/>
      <c r="E119" s="32"/>
      <c r="F119" s="34"/>
      <c r="G119" s="32"/>
      <c r="H119" s="32"/>
      <c r="I119" s="35"/>
      <c r="J119" s="39"/>
      <c r="K119" s="32"/>
      <c r="L119" s="41"/>
      <c r="M119" s="42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6.5" customHeight="1">
      <c r="A120" s="64">
        <v>113</v>
      </c>
      <c r="B120" s="71"/>
      <c r="C120" s="73"/>
      <c r="D120" s="69"/>
      <c r="E120" s="91"/>
      <c r="F120" s="34"/>
      <c r="G120" s="32"/>
      <c r="H120" s="32"/>
      <c r="I120" s="35"/>
      <c r="J120" s="39"/>
      <c r="K120" s="32"/>
      <c r="L120" s="41"/>
      <c r="M120" s="42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6.5" customHeight="1">
      <c r="A121" s="64">
        <v>114</v>
      </c>
      <c r="B121" s="71"/>
      <c r="C121" s="73"/>
      <c r="D121" s="69"/>
      <c r="E121" s="32"/>
      <c r="F121" s="34"/>
      <c r="G121" s="32"/>
      <c r="H121" s="32"/>
      <c r="I121" s="35"/>
      <c r="J121" s="39"/>
      <c r="K121" s="32"/>
      <c r="L121" s="41"/>
      <c r="M121" s="42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6.5" customHeight="1">
      <c r="A122" s="64">
        <v>115</v>
      </c>
      <c r="B122" s="71"/>
      <c r="C122" s="73"/>
      <c r="D122" s="69"/>
      <c r="E122" s="32"/>
      <c r="F122" s="34"/>
      <c r="G122" s="32"/>
      <c r="H122" s="32"/>
      <c r="I122" s="36"/>
      <c r="J122" s="39"/>
      <c r="K122" s="32"/>
      <c r="L122" s="41"/>
      <c r="M122" s="42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6.5" customHeight="1">
      <c r="A123" s="64">
        <v>116</v>
      </c>
      <c r="B123" s="71"/>
      <c r="C123" s="73"/>
      <c r="D123" s="69"/>
      <c r="E123" s="32"/>
      <c r="F123" s="34"/>
      <c r="G123" s="32"/>
      <c r="H123" s="32"/>
      <c r="I123" s="35"/>
      <c r="J123" s="39"/>
      <c r="K123" s="32"/>
      <c r="L123" s="41"/>
      <c r="M123" s="42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6.5" customHeight="1">
      <c r="A124" s="64">
        <v>117</v>
      </c>
      <c r="B124" s="71"/>
      <c r="C124" s="73"/>
      <c r="D124" s="69"/>
      <c r="E124" s="32"/>
      <c r="F124" s="34"/>
      <c r="G124" s="32"/>
      <c r="H124" s="32"/>
      <c r="I124" s="36"/>
      <c r="J124" s="39"/>
      <c r="K124" s="32"/>
      <c r="L124" s="41"/>
      <c r="M124" s="42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6.5" customHeight="1">
      <c r="A125" s="64">
        <v>118</v>
      </c>
      <c r="B125" s="71"/>
      <c r="C125" s="73"/>
      <c r="D125" s="69"/>
      <c r="E125" s="32"/>
      <c r="F125" s="34"/>
      <c r="G125" s="32"/>
      <c r="H125" s="32"/>
      <c r="I125" s="35"/>
      <c r="J125" s="39"/>
      <c r="K125" s="32"/>
      <c r="L125" s="41"/>
      <c r="M125" s="42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6.5" customHeight="1">
      <c r="A126" s="64">
        <v>119</v>
      </c>
      <c r="B126" s="71"/>
      <c r="C126" s="73"/>
      <c r="D126" s="69"/>
      <c r="E126" s="32"/>
      <c r="F126" s="34"/>
      <c r="G126" s="32"/>
      <c r="H126" s="32"/>
      <c r="I126" s="35"/>
      <c r="J126" s="39"/>
      <c r="K126" s="32"/>
      <c r="L126" s="41"/>
      <c r="M126" s="42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6.5" customHeight="1">
      <c r="A127" s="64">
        <v>120</v>
      </c>
      <c r="B127" s="71"/>
      <c r="C127" s="73"/>
      <c r="D127" s="69"/>
      <c r="E127" s="32"/>
      <c r="F127" s="34"/>
      <c r="G127" s="32"/>
      <c r="H127" s="32"/>
      <c r="I127" s="35"/>
      <c r="J127" s="39"/>
      <c r="K127" s="32"/>
      <c r="L127" s="41"/>
      <c r="M127" s="42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6.5" customHeight="1">
      <c r="A128" s="64">
        <v>121</v>
      </c>
      <c r="B128" s="71"/>
      <c r="C128" s="73"/>
      <c r="D128" s="69"/>
      <c r="E128" s="32"/>
      <c r="F128" s="34"/>
      <c r="G128" s="32"/>
      <c r="H128" s="32"/>
      <c r="I128" s="35"/>
      <c r="J128" s="39"/>
      <c r="K128" s="32"/>
      <c r="L128" s="41"/>
      <c r="M128" s="42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6.5" customHeight="1">
      <c r="A129" s="64">
        <v>122</v>
      </c>
      <c r="B129" s="71"/>
      <c r="C129" s="73"/>
      <c r="D129" s="69"/>
      <c r="E129" s="32"/>
      <c r="F129" s="34"/>
      <c r="G129" s="32"/>
      <c r="H129" s="32"/>
      <c r="I129" s="35"/>
      <c r="J129" s="39"/>
      <c r="K129" s="32"/>
      <c r="L129" s="41"/>
      <c r="M129" s="42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6.5" customHeight="1">
      <c r="A130" s="64">
        <v>123</v>
      </c>
      <c r="B130" s="71"/>
      <c r="C130" s="73"/>
      <c r="D130" s="69"/>
      <c r="E130" s="32"/>
      <c r="F130" s="34"/>
      <c r="G130" s="32"/>
      <c r="H130" s="32"/>
      <c r="I130" s="35"/>
      <c r="J130" s="39"/>
      <c r="K130" s="32"/>
      <c r="L130" s="41"/>
      <c r="M130" s="42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6.5" customHeight="1">
      <c r="A131" s="64">
        <v>124</v>
      </c>
      <c r="B131" s="71"/>
      <c r="C131" s="73"/>
      <c r="D131" s="69"/>
      <c r="E131" s="32"/>
      <c r="F131" s="34"/>
      <c r="G131" s="32"/>
      <c r="H131" s="32"/>
      <c r="I131" s="35"/>
      <c r="J131" s="39"/>
      <c r="K131" s="32"/>
      <c r="L131" s="41"/>
      <c r="M131" s="42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6.5" customHeight="1">
      <c r="A132" s="64">
        <v>125</v>
      </c>
      <c r="B132" s="71"/>
      <c r="C132" s="73"/>
      <c r="D132" s="69"/>
      <c r="E132" s="32"/>
      <c r="F132" s="34"/>
      <c r="G132" s="32"/>
      <c r="H132" s="32"/>
      <c r="I132" s="35"/>
      <c r="J132" s="39"/>
      <c r="K132" s="32"/>
      <c r="L132" s="41"/>
      <c r="M132" s="42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6.5" customHeight="1">
      <c r="A133" s="64">
        <v>126</v>
      </c>
      <c r="B133" s="71"/>
      <c r="C133" s="73"/>
      <c r="D133" s="69"/>
      <c r="E133" s="32"/>
      <c r="F133" s="34"/>
      <c r="G133" s="32"/>
      <c r="H133" s="32"/>
      <c r="I133" s="35"/>
      <c r="J133" s="39"/>
      <c r="K133" s="32"/>
      <c r="L133" s="41"/>
      <c r="M133" s="42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6.5" customHeight="1">
      <c r="A134" s="64">
        <v>127</v>
      </c>
      <c r="B134" s="71"/>
      <c r="C134" s="73"/>
      <c r="D134" s="69"/>
      <c r="E134" s="32"/>
      <c r="F134" s="34"/>
      <c r="G134" s="32"/>
      <c r="H134" s="32"/>
      <c r="I134" s="36"/>
      <c r="J134" s="39"/>
      <c r="K134" s="32"/>
      <c r="L134" s="41"/>
      <c r="M134" s="42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6.5" customHeight="1">
      <c r="A135" s="64">
        <v>128</v>
      </c>
      <c r="B135" s="71"/>
      <c r="C135" s="73"/>
      <c r="D135" s="69"/>
      <c r="E135" s="32"/>
      <c r="F135" s="34"/>
      <c r="G135" s="32"/>
      <c r="H135" s="32"/>
      <c r="I135" s="35"/>
      <c r="J135" s="39"/>
      <c r="K135" s="32"/>
      <c r="L135" s="41"/>
      <c r="M135" s="42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6.5" customHeight="1">
      <c r="A136" s="64">
        <v>129</v>
      </c>
      <c r="B136" s="71"/>
      <c r="C136" s="73"/>
      <c r="D136" s="69"/>
      <c r="E136" s="32"/>
      <c r="F136" s="34"/>
      <c r="G136" s="32"/>
      <c r="H136" s="32"/>
      <c r="I136" s="35"/>
      <c r="J136" s="39"/>
      <c r="K136" s="32"/>
      <c r="L136" s="41"/>
      <c r="M136" s="42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6.5" customHeight="1">
      <c r="A137" s="64">
        <v>130</v>
      </c>
      <c r="B137" s="71"/>
      <c r="C137" s="73"/>
      <c r="D137" s="69"/>
      <c r="E137" s="32"/>
      <c r="F137" s="34"/>
      <c r="G137" s="32"/>
      <c r="H137" s="32"/>
      <c r="I137" s="35"/>
      <c r="J137" s="39"/>
      <c r="K137" s="32"/>
      <c r="L137" s="41"/>
      <c r="M137" s="42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6.5" customHeight="1">
      <c r="A138" s="64">
        <v>131</v>
      </c>
      <c r="B138" s="71"/>
      <c r="C138" s="73"/>
      <c r="D138" s="69"/>
      <c r="E138" s="32"/>
      <c r="F138" s="34"/>
      <c r="G138" s="32"/>
      <c r="H138" s="32"/>
      <c r="I138" s="35"/>
      <c r="J138" s="39"/>
      <c r="K138" s="32"/>
      <c r="L138" s="41"/>
      <c r="M138" s="42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6.5" customHeight="1">
      <c r="A139" s="64">
        <v>132</v>
      </c>
      <c r="B139" s="71"/>
      <c r="C139" s="73"/>
      <c r="D139" s="69"/>
      <c r="E139" s="32"/>
      <c r="F139" s="34"/>
      <c r="G139" s="32"/>
      <c r="H139" s="32"/>
      <c r="I139" s="35"/>
      <c r="J139" s="39"/>
      <c r="K139" s="32"/>
      <c r="L139" s="41"/>
      <c r="M139" s="42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6.5" customHeight="1">
      <c r="A140" s="64">
        <v>133</v>
      </c>
      <c r="B140" s="71"/>
      <c r="C140" s="73"/>
      <c r="D140" s="69"/>
      <c r="E140" s="32"/>
      <c r="F140" s="34"/>
      <c r="G140" s="32"/>
      <c r="H140" s="32"/>
      <c r="I140" s="35"/>
      <c r="J140" s="39"/>
      <c r="K140" s="39"/>
      <c r="L140" s="89"/>
      <c r="M140" s="42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6.5" customHeight="1">
      <c r="A141" s="64">
        <v>134</v>
      </c>
      <c r="B141" s="71"/>
      <c r="C141" s="73"/>
      <c r="D141" s="69"/>
      <c r="E141" s="32"/>
      <c r="F141" s="34"/>
      <c r="G141" s="32"/>
      <c r="H141" s="32"/>
      <c r="I141" s="35"/>
      <c r="J141" s="39"/>
      <c r="K141" s="39"/>
      <c r="L141" s="41"/>
      <c r="M141" s="42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6.5" customHeight="1">
      <c r="A142" s="64">
        <v>135</v>
      </c>
      <c r="B142" s="71"/>
      <c r="C142" s="73"/>
      <c r="D142" s="69"/>
      <c r="E142" s="32"/>
      <c r="F142" s="34"/>
      <c r="G142" s="32"/>
      <c r="H142" s="32"/>
      <c r="I142" s="35"/>
      <c r="J142" s="39"/>
      <c r="K142" s="32"/>
      <c r="L142" s="41"/>
      <c r="M142" s="42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6.5" customHeight="1">
      <c r="A143" s="64">
        <v>136</v>
      </c>
      <c r="B143" s="71"/>
      <c r="C143" s="73"/>
      <c r="D143" s="69"/>
      <c r="E143" s="32"/>
      <c r="F143" s="34"/>
      <c r="G143" s="32"/>
      <c r="H143" s="32"/>
      <c r="I143" s="35"/>
      <c r="J143" s="39"/>
      <c r="K143" s="32"/>
      <c r="L143" s="41"/>
      <c r="M143" s="42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6.5" customHeight="1">
      <c r="A144" s="64">
        <v>137</v>
      </c>
      <c r="B144" s="71"/>
      <c r="C144" s="73"/>
      <c r="D144" s="69"/>
      <c r="E144" s="32"/>
      <c r="F144" s="34"/>
      <c r="G144" s="32"/>
      <c r="H144" s="32"/>
      <c r="I144" s="35"/>
      <c r="J144" s="39"/>
      <c r="K144" s="32"/>
      <c r="L144" s="41"/>
      <c r="M144" s="42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6.5" customHeight="1">
      <c r="A145" s="64">
        <v>138</v>
      </c>
      <c r="B145" s="71"/>
      <c r="C145" s="73"/>
      <c r="D145" s="69"/>
      <c r="E145" s="32"/>
      <c r="F145" s="34"/>
      <c r="G145" s="32"/>
      <c r="H145" s="32"/>
      <c r="I145" s="35"/>
      <c r="J145" s="39"/>
      <c r="K145" s="32"/>
      <c r="L145" s="41"/>
      <c r="M145" s="42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6.5" customHeight="1">
      <c r="A146" s="64">
        <v>139</v>
      </c>
      <c r="B146" s="71"/>
      <c r="C146" s="73"/>
      <c r="D146" s="69"/>
      <c r="E146" s="32"/>
      <c r="F146" s="34"/>
      <c r="G146" s="32"/>
      <c r="H146" s="32"/>
      <c r="I146" s="35"/>
      <c r="J146" s="39"/>
      <c r="K146" s="32"/>
      <c r="L146" s="41"/>
      <c r="M146" s="42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6.5" customHeight="1">
      <c r="A147" s="64">
        <v>140</v>
      </c>
      <c r="B147" s="71"/>
      <c r="C147" s="73"/>
      <c r="D147" s="69"/>
      <c r="E147" s="32"/>
      <c r="F147" s="34"/>
      <c r="G147" s="32"/>
      <c r="H147" s="32"/>
      <c r="I147" s="35"/>
      <c r="J147" s="39"/>
      <c r="K147" s="32"/>
      <c r="L147" s="41"/>
      <c r="M147" s="42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6.5" customHeight="1">
      <c r="A148" s="64">
        <v>141</v>
      </c>
      <c r="B148" s="71"/>
      <c r="C148" s="73"/>
      <c r="D148" s="69"/>
      <c r="E148" s="32"/>
      <c r="F148" s="34"/>
      <c r="G148" s="32"/>
      <c r="H148" s="32"/>
      <c r="I148" s="35"/>
      <c r="J148" s="39"/>
      <c r="K148" s="32"/>
      <c r="L148" s="41"/>
      <c r="M148" s="42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6.5" customHeight="1">
      <c r="A149" s="64">
        <v>142</v>
      </c>
      <c r="B149" s="71"/>
      <c r="C149" s="73"/>
      <c r="D149" s="69"/>
      <c r="E149" s="32"/>
      <c r="F149" s="34"/>
      <c r="G149" s="32"/>
      <c r="H149" s="32"/>
      <c r="I149" s="35"/>
      <c r="J149" s="39"/>
      <c r="K149" s="32"/>
      <c r="L149" s="41"/>
      <c r="M149" s="42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6.5" customHeight="1">
      <c r="A150" s="64">
        <v>143</v>
      </c>
      <c r="B150" s="71"/>
      <c r="C150" s="73"/>
      <c r="D150" s="69"/>
      <c r="E150" s="32"/>
      <c r="F150" s="34"/>
      <c r="G150" s="32"/>
      <c r="H150" s="32"/>
      <c r="I150" s="35"/>
      <c r="J150" s="39"/>
      <c r="K150" s="32"/>
      <c r="L150" s="41"/>
      <c r="M150" s="42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6.5" customHeight="1">
      <c r="A151" s="64">
        <v>144</v>
      </c>
      <c r="B151" s="71"/>
      <c r="C151" s="73"/>
      <c r="D151" s="69"/>
      <c r="E151" s="32"/>
      <c r="F151" s="34"/>
      <c r="G151" s="32"/>
      <c r="H151" s="32"/>
      <c r="I151" s="35"/>
      <c r="J151" s="39"/>
      <c r="K151" s="32"/>
      <c r="L151" s="41"/>
      <c r="M151" s="42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6.5" customHeight="1">
      <c r="A152" s="64">
        <v>145</v>
      </c>
      <c r="B152" s="71"/>
      <c r="C152" s="73"/>
      <c r="D152" s="69"/>
      <c r="E152" s="32"/>
      <c r="F152" s="34"/>
      <c r="G152" s="32"/>
      <c r="H152" s="32"/>
      <c r="I152" s="35"/>
      <c r="J152" s="39"/>
      <c r="K152" s="32"/>
      <c r="L152" s="41"/>
      <c r="M152" s="42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6.5" customHeight="1">
      <c r="A153" s="64">
        <v>146</v>
      </c>
      <c r="B153" s="71"/>
      <c r="C153" s="73"/>
      <c r="D153" s="69"/>
      <c r="E153" s="32"/>
      <c r="F153" s="34"/>
      <c r="G153" s="32"/>
      <c r="H153" s="32"/>
      <c r="I153" s="35"/>
      <c r="J153" s="39"/>
      <c r="K153" s="32"/>
      <c r="L153" s="41"/>
      <c r="M153" s="42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6.5" customHeight="1">
      <c r="A154" s="64">
        <v>147</v>
      </c>
      <c r="B154" s="71"/>
      <c r="C154" s="73"/>
      <c r="D154" s="69"/>
      <c r="E154" s="32"/>
      <c r="F154" s="34"/>
      <c r="G154" s="32"/>
      <c r="H154" s="32"/>
      <c r="I154" s="35"/>
      <c r="J154" s="39"/>
      <c r="K154" s="32"/>
      <c r="L154" s="41"/>
      <c r="M154" s="42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6.5" customHeight="1">
      <c r="A155" s="64">
        <v>148</v>
      </c>
      <c r="B155" s="71"/>
      <c r="C155" s="73"/>
      <c r="D155" s="69"/>
      <c r="E155" s="32"/>
      <c r="F155" s="34"/>
      <c r="G155" s="32"/>
      <c r="H155" s="32"/>
      <c r="I155" s="36"/>
      <c r="J155" s="39"/>
      <c r="K155" s="32"/>
      <c r="L155" s="41"/>
      <c r="M155" s="42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6.5" customHeight="1">
      <c r="A156" s="64">
        <v>149</v>
      </c>
      <c r="B156" s="71"/>
      <c r="C156" s="73"/>
      <c r="D156" s="69"/>
      <c r="E156" s="32"/>
      <c r="F156" s="34"/>
      <c r="G156" s="32"/>
      <c r="H156" s="32"/>
      <c r="I156" s="35"/>
      <c r="J156" s="39"/>
      <c r="K156" s="32"/>
      <c r="L156" s="41"/>
      <c r="M156" s="42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6.5" customHeight="1">
      <c r="A157" s="64">
        <v>150</v>
      </c>
      <c r="B157" s="71"/>
      <c r="C157" s="73"/>
      <c r="D157" s="69"/>
      <c r="E157" s="32"/>
      <c r="F157" s="34"/>
      <c r="G157" s="32"/>
      <c r="H157" s="32"/>
      <c r="I157" s="35"/>
      <c r="J157" s="39"/>
      <c r="K157" s="32"/>
      <c r="L157" s="41"/>
      <c r="M157" s="42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6.5" customHeight="1">
      <c r="A158" s="64">
        <v>151</v>
      </c>
      <c r="B158" s="71"/>
      <c r="C158" s="73"/>
      <c r="D158" s="69"/>
      <c r="E158" s="92"/>
      <c r="F158" s="34"/>
      <c r="G158" s="92"/>
      <c r="H158" s="92"/>
      <c r="I158" s="82"/>
      <c r="J158" s="92"/>
      <c r="K158" s="92"/>
      <c r="L158" s="41"/>
      <c r="M158" s="42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6.5" customHeight="1">
      <c r="A159" s="64">
        <v>152</v>
      </c>
      <c r="B159" s="71"/>
      <c r="C159" s="73"/>
      <c r="D159" s="69"/>
      <c r="E159" s="32"/>
      <c r="F159" s="34"/>
      <c r="G159" s="32"/>
      <c r="H159" s="32"/>
      <c r="I159" s="35"/>
      <c r="J159" s="39"/>
      <c r="K159" s="32"/>
      <c r="L159" s="41"/>
      <c r="M159" s="42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6.5" customHeight="1">
      <c r="A160" s="64">
        <v>153</v>
      </c>
      <c r="B160" s="71"/>
      <c r="C160" s="73"/>
      <c r="D160" s="69"/>
      <c r="E160" s="32"/>
      <c r="F160" s="34"/>
      <c r="G160" s="32"/>
      <c r="H160" s="32"/>
      <c r="I160" s="35"/>
      <c r="J160" s="39"/>
      <c r="K160" s="32"/>
      <c r="L160" s="41"/>
      <c r="M160" s="42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6.5" customHeight="1">
      <c r="A161" s="64">
        <v>154</v>
      </c>
      <c r="B161" s="71"/>
      <c r="C161" s="73"/>
      <c r="D161" s="69"/>
      <c r="E161" s="32"/>
      <c r="F161" s="34"/>
      <c r="G161" s="32"/>
      <c r="H161" s="32"/>
      <c r="I161" s="35"/>
      <c r="J161" s="39"/>
      <c r="K161" s="32"/>
      <c r="L161" s="41"/>
      <c r="M161" s="42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6.5" customHeight="1">
      <c r="A162" s="64">
        <v>155</v>
      </c>
      <c r="B162" s="71"/>
      <c r="C162" s="73"/>
      <c r="D162" s="69"/>
      <c r="E162" s="32"/>
      <c r="F162" s="34"/>
      <c r="G162" s="32"/>
      <c r="H162" s="32"/>
      <c r="I162" s="35"/>
      <c r="J162" s="39"/>
      <c r="K162" s="32"/>
      <c r="L162" s="41"/>
      <c r="M162" s="42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6.5" customHeight="1">
      <c r="A163" s="64">
        <v>156</v>
      </c>
      <c r="B163" s="71"/>
      <c r="C163" s="73"/>
      <c r="D163" s="69"/>
      <c r="E163" s="32"/>
      <c r="F163" s="34"/>
      <c r="G163" s="32"/>
      <c r="H163" s="32"/>
      <c r="I163" s="35"/>
      <c r="J163" s="39"/>
      <c r="K163" s="32"/>
      <c r="L163" s="41"/>
      <c r="M163" s="42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6.5" customHeight="1">
      <c r="A164" s="64">
        <v>157</v>
      </c>
      <c r="B164" s="71"/>
      <c r="C164" s="73"/>
      <c r="D164" s="69"/>
      <c r="E164" s="32"/>
      <c r="F164" s="34"/>
      <c r="G164" s="32"/>
      <c r="H164" s="32"/>
      <c r="I164" s="35"/>
      <c r="J164" s="39"/>
      <c r="K164" s="32"/>
      <c r="L164" s="41"/>
      <c r="M164" s="42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6.5" customHeight="1">
      <c r="A165" s="64">
        <v>158</v>
      </c>
      <c r="B165" s="71"/>
      <c r="C165" s="73"/>
      <c r="D165" s="69"/>
      <c r="E165" s="32"/>
      <c r="F165" s="34"/>
      <c r="G165" s="32"/>
      <c r="H165" s="32"/>
      <c r="I165" s="36"/>
      <c r="J165" s="39"/>
      <c r="K165" s="32"/>
      <c r="L165" s="41"/>
      <c r="M165" s="42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6.5" customHeight="1">
      <c r="A166" s="64">
        <v>159</v>
      </c>
      <c r="B166" s="71"/>
      <c r="C166" s="73"/>
      <c r="D166" s="69"/>
      <c r="E166" s="32"/>
      <c r="F166" s="34"/>
      <c r="G166" s="32"/>
      <c r="H166" s="32"/>
      <c r="I166" s="35"/>
      <c r="J166" s="39"/>
      <c r="K166" s="32"/>
      <c r="L166" s="41"/>
      <c r="M166" s="42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6.5" customHeight="1">
      <c r="A167" s="64">
        <v>160</v>
      </c>
      <c r="B167" s="71"/>
      <c r="C167" s="73"/>
      <c r="D167" s="69"/>
      <c r="E167" s="32"/>
      <c r="F167" s="34"/>
      <c r="G167" s="32"/>
      <c r="H167" s="32"/>
      <c r="I167" s="35"/>
      <c r="J167" s="39"/>
      <c r="K167" s="32"/>
      <c r="L167" s="41"/>
      <c r="M167" s="42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6.5" customHeight="1">
      <c r="A168" s="64">
        <v>161</v>
      </c>
      <c r="B168" s="71"/>
      <c r="C168" s="73"/>
      <c r="D168" s="69"/>
      <c r="E168" s="32"/>
      <c r="F168" s="34"/>
      <c r="G168" s="32"/>
      <c r="H168" s="32"/>
      <c r="I168" s="35"/>
      <c r="J168" s="39"/>
      <c r="K168" s="32"/>
      <c r="L168" s="41"/>
      <c r="M168" s="42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6.5" customHeight="1">
      <c r="A169" s="64">
        <v>162</v>
      </c>
      <c r="B169" s="71"/>
      <c r="C169" s="73"/>
      <c r="D169" s="69"/>
      <c r="E169" s="32"/>
      <c r="F169" s="34"/>
      <c r="G169" s="32"/>
      <c r="H169" s="32"/>
      <c r="I169" s="35"/>
      <c r="J169" s="39"/>
      <c r="K169" s="32"/>
      <c r="L169" s="41"/>
      <c r="M169" s="42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6.5" customHeight="1">
      <c r="A170" s="64">
        <v>163</v>
      </c>
      <c r="B170" s="71"/>
      <c r="C170" s="73"/>
      <c r="D170" s="69"/>
      <c r="E170" s="32"/>
      <c r="F170" s="34"/>
      <c r="G170" s="32"/>
      <c r="H170" s="32"/>
      <c r="I170" s="35"/>
      <c r="J170" s="39"/>
      <c r="K170" s="32"/>
      <c r="L170" s="41"/>
      <c r="M170" s="42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6.5" customHeight="1">
      <c r="A171" s="64">
        <v>164</v>
      </c>
      <c r="B171" s="71"/>
      <c r="C171" s="73"/>
      <c r="D171" s="69"/>
      <c r="E171" s="32"/>
      <c r="F171" s="34"/>
      <c r="G171" s="32"/>
      <c r="H171" s="32"/>
      <c r="I171" s="35"/>
      <c r="J171" s="39"/>
      <c r="K171" s="32"/>
      <c r="L171" s="41"/>
      <c r="M171" s="42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6.5" customHeight="1">
      <c r="A172" s="64">
        <v>165</v>
      </c>
      <c r="B172" s="71"/>
      <c r="C172" s="73"/>
      <c r="D172" s="69"/>
      <c r="E172" s="32"/>
      <c r="F172" s="34"/>
      <c r="G172" s="32"/>
      <c r="H172" s="32"/>
      <c r="I172" s="35"/>
      <c r="J172" s="39"/>
      <c r="K172" s="32"/>
      <c r="L172" s="41"/>
      <c r="M172" s="42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6.5" customHeight="1">
      <c r="A173" s="64">
        <v>166</v>
      </c>
      <c r="B173" s="71"/>
      <c r="C173" s="73"/>
      <c r="D173" s="69"/>
      <c r="E173" s="32"/>
      <c r="F173" s="34"/>
      <c r="G173" s="32"/>
      <c r="H173" s="32"/>
      <c r="I173" s="35"/>
      <c r="J173" s="39"/>
      <c r="K173" s="32"/>
      <c r="L173" s="41"/>
      <c r="M173" s="42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6.5" customHeight="1">
      <c r="A174" s="64">
        <v>167</v>
      </c>
      <c r="B174" s="71"/>
      <c r="C174" s="73"/>
      <c r="D174" s="69"/>
      <c r="E174" s="32"/>
      <c r="F174" s="34"/>
      <c r="G174" s="32"/>
      <c r="H174" s="32"/>
      <c r="I174" s="35"/>
      <c r="J174" s="39"/>
      <c r="K174" s="32"/>
      <c r="L174" s="41"/>
      <c r="M174" s="42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6.5" customHeight="1">
      <c r="A175" s="64">
        <v>168</v>
      </c>
      <c r="B175" s="71"/>
      <c r="C175" s="73"/>
      <c r="D175" s="69"/>
      <c r="E175" s="32"/>
      <c r="F175" s="34"/>
      <c r="G175" s="32"/>
      <c r="H175" s="32"/>
      <c r="I175" s="35"/>
      <c r="J175" s="39"/>
      <c r="K175" s="32"/>
      <c r="L175" s="41"/>
      <c r="M175" s="42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6.5" customHeight="1">
      <c r="A176" s="94">
        <v>169</v>
      </c>
      <c r="B176" s="95"/>
      <c r="C176" s="96"/>
      <c r="D176" s="97"/>
      <c r="E176" s="98"/>
      <c r="F176" s="99"/>
      <c r="G176" s="98"/>
      <c r="H176" s="98"/>
      <c r="I176" s="100"/>
      <c r="J176" s="101"/>
      <c r="K176" s="98"/>
      <c r="L176" s="102"/>
      <c r="M176" s="10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6.5" customHeight="1">
      <c r="A177" s="104"/>
      <c r="B177" s="105"/>
      <c r="C177" s="106"/>
      <c r="D177" s="107"/>
      <c r="E177" s="2"/>
      <c r="F177" s="2"/>
      <c r="G177" s="2"/>
      <c r="H177" s="2"/>
      <c r="I177" s="2"/>
      <c r="J177" s="2"/>
      <c r="K177" s="2"/>
      <c r="L177" s="2"/>
      <c r="M177" s="2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 customHeight="1">
      <c r="A178" s="8"/>
      <c r="B178" s="2"/>
      <c r="C178" s="10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 customHeight="1">
      <c r="A179" s="8"/>
      <c r="B179" s="108" t="s">
        <v>129</v>
      </c>
      <c r="C179" s="109">
        <f>COUNTIF(D50:D91,"L")</f>
        <v>0</v>
      </c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 customHeight="1">
      <c r="A180" s="8"/>
      <c r="B180" s="108" t="s">
        <v>130</v>
      </c>
      <c r="C180" s="109">
        <f>COUNTIF(D50:D91,"P")</f>
        <v>0</v>
      </c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 customHeight="1">
      <c r="A181" s="8"/>
      <c r="B181" s="8" t="s">
        <v>131</v>
      </c>
      <c r="C181" s="10">
        <v>169</v>
      </c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 customHeight="1">
      <c r="A182" s="8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2.7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2.7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2.7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2.7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2.7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2.7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2.7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2.7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2.7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2.7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2.7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2.7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15">
    <mergeCell ref="J6:J7"/>
    <mergeCell ref="K6:K7"/>
    <mergeCell ref="L6:L7"/>
    <mergeCell ref="M6:M7"/>
    <mergeCell ref="A1:K1"/>
    <mergeCell ref="A2:K2"/>
    <mergeCell ref="A3:K3"/>
    <mergeCell ref="A6:A7"/>
    <mergeCell ref="I6:I7"/>
    <mergeCell ref="B6:B7"/>
    <mergeCell ref="C6:C7"/>
    <mergeCell ref="D6:D7"/>
    <mergeCell ref="E6:E7"/>
    <mergeCell ref="G6:G7"/>
    <mergeCell ref="H6:H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FF00"/>
  </sheetPr>
  <dimension ref="A1:AU1000"/>
  <sheetViews>
    <sheetView topLeftCell="M1" workbookViewId="0">
      <pane ySplit="7" topLeftCell="A8" activePane="bottomLeft" state="frozen"/>
      <selection pane="bottomLeft" activeCell="AH12" sqref="AH12"/>
    </sheetView>
  </sheetViews>
  <sheetFormatPr defaultColWidth="17.28515625" defaultRowHeight="15" customHeight="1"/>
  <cols>
    <col min="1" max="1" width="3.5703125" customWidth="1"/>
    <col min="2" max="2" width="6.28515625" customWidth="1"/>
    <col min="3" max="3" width="32.5703125" customWidth="1"/>
    <col min="4" max="4" width="2.85546875" customWidth="1"/>
    <col min="5" max="15" width="3.7109375" customWidth="1"/>
    <col min="16" max="18" width="3.7109375" hidden="1" customWidth="1"/>
    <col min="19" max="22" width="3.7109375" customWidth="1"/>
    <col min="23" max="28" width="3.7109375" hidden="1" customWidth="1"/>
    <col min="29" max="29" width="4.85546875" customWidth="1"/>
    <col min="30" max="32" width="9.140625" customWidth="1"/>
    <col min="33" max="35" width="15" customWidth="1"/>
    <col min="36" max="39" width="9.140625" customWidth="1"/>
    <col min="40" max="45" width="5.28515625" customWidth="1"/>
    <col min="46" max="46" width="29" customWidth="1"/>
    <col min="47" max="47" width="9.140625" customWidth="1"/>
  </cols>
  <sheetData>
    <row r="1" spans="1:47" ht="18" customHeight="1">
      <c r="A1" s="4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</row>
    <row r="2" spans="1:47" ht="12.75" customHeight="1">
      <c r="A2" s="8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9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</row>
    <row r="3" spans="1:47" ht="12.75" customHeight="1">
      <c r="A3" s="10" t="s">
        <v>6</v>
      </c>
      <c r="B3" s="2"/>
      <c r="C3" s="2"/>
      <c r="D3" s="13" t="s">
        <v>8</v>
      </c>
      <c r="E3" s="13" t="str">
        <f>nama_mapel!J5</f>
        <v>Rekayasa Perangkat Lunak</v>
      </c>
      <c r="F3" s="2"/>
      <c r="G3" s="2"/>
      <c r="H3" s="2"/>
      <c r="I3" s="2"/>
      <c r="J3" s="2"/>
      <c r="K3" s="2"/>
      <c r="L3" s="2"/>
      <c r="M3" s="13"/>
      <c r="N3" s="13"/>
      <c r="O3" s="13"/>
      <c r="P3" s="13"/>
      <c r="Q3" s="13"/>
      <c r="R3" s="2"/>
      <c r="S3" s="13" t="s">
        <v>18</v>
      </c>
      <c r="T3" s="2"/>
      <c r="U3" s="13"/>
      <c r="V3" s="10" t="s">
        <v>19</v>
      </c>
      <c r="W3" s="2"/>
      <c r="X3" s="3"/>
      <c r="Y3" s="3"/>
      <c r="Z3" s="13"/>
      <c r="AA3" s="13"/>
      <c r="AB3" s="13"/>
      <c r="AC3" s="13" t="str">
        <f>nama_mapel!J3</f>
        <v xml:space="preserve"> XI / 4</v>
      </c>
      <c r="AD3" s="9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</row>
    <row r="4" spans="1:47" ht="12.75" customHeight="1">
      <c r="A4" s="10" t="s">
        <v>20</v>
      </c>
      <c r="B4" s="2"/>
      <c r="C4" s="2"/>
      <c r="D4" s="13" t="s">
        <v>8</v>
      </c>
      <c r="E4" s="16" t="str">
        <f>nama_mapel!H4</f>
        <v>2016-2017</v>
      </c>
      <c r="F4" s="2"/>
      <c r="G4" s="2"/>
      <c r="H4" s="2"/>
      <c r="I4" s="2"/>
      <c r="J4" s="2"/>
      <c r="K4" s="2"/>
      <c r="L4" s="2"/>
      <c r="M4" s="13"/>
      <c r="N4" s="13"/>
      <c r="O4" s="13"/>
      <c r="P4" s="13"/>
      <c r="Q4" s="13"/>
      <c r="R4" s="2"/>
      <c r="S4" s="13" t="s">
        <v>23</v>
      </c>
      <c r="T4" s="13"/>
      <c r="U4" s="13"/>
      <c r="V4" s="10" t="s">
        <v>24</v>
      </c>
      <c r="W4" s="2"/>
      <c r="X4" s="3"/>
      <c r="Y4" s="3"/>
      <c r="Z4" s="13"/>
      <c r="AA4" s="13"/>
      <c r="AB4" s="13"/>
      <c r="AC4" s="13" t="str">
        <f>nama_mapel!H7</f>
        <v>Ika Indriyani, S.Pd</v>
      </c>
      <c r="AD4" s="9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</row>
    <row r="5" spans="1:47" ht="15.75" customHeight="1">
      <c r="A5" s="7"/>
      <c r="B5" s="2"/>
      <c r="C5" s="2"/>
      <c r="D5" s="2"/>
      <c r="E5" s="2">
        <v>1</v>
      </c>
      <c r="F5" s="2">
        <v>2</v>
      </c>
      <c r="G5" s="2">
        <v>3</v>
      </c>
      <c r="H5" s="2">
        <v>4</v>
      </c>
      <c r="I5" s="2">
        <v>5</v>
      </c>
      <c r="J5" s="2">
        <v>6</v>
      </c>
      <c r="K5" s="2">
        <v>7</v>
      </c>
      <c r="L5" s="2">
        <v>8</v>
      </c>
      <c r="M5" s="2">
        <v>9</v>
      </c>
      <c r="N5" s="2">
        <v>10</v>
      </c>
      <c r="O5" s="2">
        <v>11</v>
      </c>
      <c r="P5" s="2">
        <v>12</v>
      </c>
      <c r="Q5" s="2">
        <v>13</v>
      </c>
      <c r="R5" s="2">
        <v>14</v>
      </c>
      <c r="S5" s="2">
        <v>15</v>
      </c>
      <c r="T5" s="2">
        <v>16</v>
      </c>
      <c r="U5" s="2">
        <v>17</v>
      </c>
      <c r="V5" s="2">
        <v>18</v>
      </c>
      <c r="W5" s="2">
        <v>19</v>
      </c>
      <c r="X5" s="2">
        <v>20</v>
      </c>
      <c r="Y5" s="2">
        <v>21</v>
      </c>
      <c r="Z5" s="2">
        <v>22</v>
      </c>
      <c r="AA5" s="2">
        <v>23</v>
      </c>
      <c r="AB5" s="2">
        <v>24</v>
      </c>
      <c r="AC5" s="2">
        <v>25</v>
      </c>
      <c r="AD5" s="9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</row>
    <row r="6" spans="1:47" ht="13.5" customHeight="1">
      <c r="A6" s="283" t="s">
        <v>4</v>
      </c>
      <c r="B6" s="283" t="s">
        <v>5</v>
      </c>
      <c r="C6" s="284" t="s">
        <v>7</v>
      </c>
      <c r="D6" s="25" t="s">
        <v>27</v>
      </c>
      <c r="E6" s="282" t="s">
        <v>28</v>
      </c>
      <c r="F6" s="279"/>
      <c r="G6" s="279"/>
      <c r="H6" s="279"/>
      <c r="I6" s="259"/>
      <c r="J6" s="282" t="s">
        <v>34</v>
      </c>
      <c r="K6" s="279"/>
      <c r="L6" s="279"/>
      <c r="M6" s="279"/>
      <c r="N6" s="279"/>
      <c r="O6" s="279"/>
      <c r="P6" s="279"/>
      <c r="Q6" s="279"/>
      <c r="R6" s="259"/>
      <c r="S6" s="282" t="s">
        <v>36</v>
      </c>
      <c r="T6" s="279"/>
      <c r="U6" s="279"/>
      <c r="V6" s="279"/>
      <c r="W6" s="279"/>
      <c r="X6" s="279"/>
      <c r="Y6" s="279"/>
      <c r="Z6" s="279"/>
      <c r="AA6" s="279"/>
      <c r="AB6" s="259"/>
      <c r="AC6" s="35" t="s">
        <v>38</v>
      </c>
      <c r="AD6" s="281" t="s">
        <v>39</v>
      </c>
      <c r="AE6" s="274" t="s">
        <v>42</v>
      </c>
      <c r="AF6" s="274" t="s">
        <v>45</v>
      </c>
      <c r="AG6" s="280" t="s">
        <v>48</v>
      </c>
      <c r="AH6" s="279"/>
      <c r="AI6" s="259"/>
      <c r="AJ6" s="278" t="s">
        <v>54</v>
      </c>
      <c r="AK6" s="279"/>
      <c r="AL6" s="279"/>
      <c r="AM6" s="259"/>
      <c r="AN6" s="278" t="s">
        <v>59</v>
      </c>
      <c r="AO6" s="279"/>
      <c r="AP6" s="259"/>
      <c r="AQ6" s="278" t="s">
        <v>61</v>
      </c>
      <c r="AR6" s="279"/>
      <c r="AS6" s="259"/>
      <c r="AT6" s="277" t="s">
        <v>62</v>
      </c>
      <c r="AU6" s="276" t="s">
        <v>68</v>
      </c>
    </row>
    <row r="7" spans="1:47" ht="86.25" customHeight="1">
      <c r="A7" s="275"/>
      <c r="B7" s="275"/>
      <c r="C7" s="275"/>
      <c r="D7" s="50" t="s">
        <v>51</v>
      </c>
      <c r="E7" s="51" t="str">
        <f>nama_mapel!C4</f>
        <v>Pendidikan Agama</v>
      </c>
      <c r="F7" s="51" t="str">
        <f>nama_mapel!C5</f>
        <v xml:space="preserve">Pendidikan Pancasila dan Kewarganegaraan </v>
      </c>
      <c r="G7" s="51" t="str">
        <f>nama_mapel!C6</f>
        <v>Bahasa  Indonesia</v>
      </c>
      <c r="H7" s="51" t="str">
        <f>nama_mapel!C7</f>
        <v>Pendidikan Jasmani dan Olahraga</v>
      </c>
      <c r="I7" s="51" t="str">
        <f>nama_mapel!C8</f>
        <v>Seni Budaya</v>
      </c>
      <c r="J7" s="51" t="str">
        <f>nama_mapel!C10</f>
        <v>Bahasa Inggris</v>
      </c>
      <c r="K7" s="51" t="str">
        <f>nama_mapel!C11</f>
        <v>Matematika</v>
      </c>
      <c r="L7" s="51" t="str">
        <f>nama_mapel!C12</f>
        <v>Fisika</v>
      </c>
      <c r="M7" s="51" t="str">
        <f>nama_mapel!C13</f>
        <v>Kimia</v>
      </c>
      <c r="N7" s="51" t="str">
        <f>nama_mapel!C14</f>
        <v>Ketrampilan Komputer dan Pengelolaan Informasi</v>
      </c>
      <c r="O7" s="51" t="str">
        <f>nama_mapel!C15</f>
        <v>Kewirausahaan</v>
      </c>
      <c r="P7" s="51">
        <f>nama_mapel!C16</f>
        <v>0</v>
      </c>
      <c r="Q7" s="51">
        <f>nama_mapel!C17</f>
        <v>0</v>
      </c>
      <c r="R7" s="51">
        <f>nama_mapel!C18</f>
        <v>0</v>
      </c>
      <c r="S7" s="51" t="str">
        <f>nama_mapel!C21</f>
        <v>Memahami program visual berbasis desktop</v>
      </c>
      <c r="T7" s="51" t="str">
        <f>nama_mapel!C22</f>
        <v>Menerap. bahasa pemrograman SQL tingkat Lanjut</v>
      </c>
      <c r="U7" s="51" t="str">
        <f>nama_mapel!C23</f>
        <v>Membuat halaman web dinamis tingkat lanjut</v>
      </c>
      <c r="V7" s="51" t="str">
        <f>nama_mapel!C24</f>
        <v>Membuat program basis data</v>
      </c>
      <c r="W7" s="51">
        <f>nama_mapel!C25</f>
        <v>0</v>
      </c>
      <c r="X7" s="51">
        <f>nama_mapel!C26</f>
        <v>0</v>
      </c>
      <c r="Y7" s="51">
        <f>nama_mapel!C27</f>
        <v>0</v>
      </c>
      <c r="Z7" s="51">
        <f>nama_mapel!C28</f>
        <v>0</v>
      </c>
      <c r="AA7" s="51">
        <f>nama_mapel!C29</f>
        <v>0</v>
      </c>
      <c r="AB7" s="51">
        <f>nama_mapel!C30</f>
        <v>0</v>
      </c>
      <c r="AC7" s="51" t="str">
        <f>nama_mapel!C33</f>
        <v>Bahasa Jawa</v>
      </c>
      <c r="AD7" s="275"/>
      <c r="AE7" s="275"/>
      <c r="AF7" s="275"/>
      <c r="AG7" s="56" t="s">
        <v>103</v>
      </c>
      <c r="AH7" s="56" t="s">
        <v>105</v>
      </c>
      <c r="AI7" s="56" t="s">
        <v>106</v>
      </c>
      <c r="AJ7" s="58">
        <v>1</v>
      </c>
      <c r="AK7" s="58" t="s">
        <v>109</v>
      </c>
      <c r="AL7" s="58">
        <v>3</v>
      </c>
      <c r="AM7" s="58" t="s">
        <v>109</v>
      </c>
      <c r="AN7" s="58" t="s">
        <v>110</v>
      </c>
      <c r="AO7" s="58" t="s">
        <v>111</v>
      </c>
      <c r="AP7" s="58" t="s">
        <v>112</v>
      </c>
      <c r="AQ7" s="58" t="s">
        <v>113</v>
      </c>
      <c r="AR7" s="58" t="s">
        <v>114</v>
      </c>
      <c r="AS7" s="58" t="s">
        <v>115</v>
      </c>
      <c r="AT7" s="275"/>
      <c r="AU7" s="275"/>
    </row>
    <row r="8" spans="1:47" ht="15.75" customHeight="1">
      <c r="A8" s="60">
        <v>1</v>
      </c>
      <c r="B8" s="63">
        <f t="shared" ref="B8:AU8" si="0">A8+1</f>
        <v>2</v>
      </c>
      <c r="C8" s="63">
        <f t="shared" si="0"/>
        <v>3</v>
      </c>
      <c r="D8" s="63">
        <f t="shared" si="0"/>
        <v>4</v>
      </c>
      <c r="E8" s="65">
        <f t="shared" si="0"/>
        <v>5</v>
      </c>
      <c r="F8" s="65">
        <f t="shared" si="0"/>
        <v>6</v>
      </c>
      <c r="G8" s="65">
        <f t="shared" si="0"/>
        <v>7</v>
      </c>
      <c r="H8" s="65">
        <f t="shared" si="0"/>
        <v>8</v>
      </c>
      <c r="I8" s="65">
        <f t="shared" si="0"/>
        <v>9</v>
      </c>
      <c r="J8" s="65">
        <f t="shared" si="0"/>
        <v>10</v>
      </c>
      <c r="K8" s="65">
        <f t="shared" si="0"/>
        <v>11</v>
      </c>
      <c r="L8" s="65">
        <f t="shared" si="0"/>
        <v>12</v>
      </c>
      <c r="M8" s="65">
        <f t="shared" si="0"/>
        <v>13</v>
      </c>
      <c r="N8" s="65">
        <f t="shared" si="0"/>
        <v>14</v>
      </c>
      <c r="O8" s="65">
        <f t="shared" si="0"/>
        <v>15</v>
      </c>
      <c r="P8" s="65">
        <f t="shared" si="0"/>
        <v>16</v>
      </c>
      <c r="Q8" s="65">
        <f t="shared" si="0"/>
        <v>17</v>
      </c>
      <c r="R8" s="65">
        <f t="shared" si="0"/>
        <v>18</v>
      </c>
      <c r="S8" s="65">
        <f t="shared" si="0"/>
        <v>19</v>
      </c>
      <c r="T8" s="65">
        <f t="shared" si="0"/>
        <v>20</v>
      </c>
      <c r="U8" s="65">
        <f t="shared" si="0"/>
        <v>21</v>
      </c>
      <c r="V8" s="65">
        <f t="shared" si="0"/>
        <v>22</v>
      </c>
      <c r="W8" s="65">
        <f t="shared" si="0"/>
        <v>23</v>
      </c>
      <c r="X8" s="65">
        <f t="shared" si="0"/>
        <v>24</v>
      </c>
      <c r="Y8" s="65">
        <f t="shared" si="0"/>
        <v>25</v>
      </c>
      <c r="Z8" s="65">
        <f t="shared" si="0"/>
        <v>26</v>
      </c>
      <c r="AA8" s="65">
        <f t="shared" si="0"/>
        <v>27</v>
      </c>
      <c r="AB8" s="65">
        <f t="shared" si="0"/>
        <v>28</v>
      </c>
      <c r="AC8" s="65">
        <f t="shared" si="0"/>
        <v>29</v>
      </c>
      <c r="AD8" s="70">
        <f t="shared" si="0"/>
        <v>30</v>
      </c>
      <c r="AE8" s="70">
        <f t="shared" si="0"/>
        <v>31</v>
      </c>
      <c r="AF8" s="70">
        <f t="shared" si="0"/>
        <v>32</v>
      </c>
      <c r="AG8" s="70">
        <f t="shared" si="0"/>
        <v>33</v>
      </c>
      <c r="AH8" s="70">
        <f t="shared" si="0"/>
        <v>34</v>
      </c>
      <c r="AI8" s="70">
        <f t="shared" si="0"/>
        <v>35</v>
      </c>
      <c r="AJ8" s="72">
        <f t="shared" si="0"/>
        <v>36</v>
      </c>
      <c r="AK8" s="72">
        <f t="shared" si="0"/>
        <v>37</v>
      </c>
      <c r="AL8" s="72">
        <f t="shared" si="0"/>
        <v>38</v>
      </c>
      <c r="AM8" s="72">
        <f t="shared" si="0"/>
        <v>39</v>
      </c>
      <c r="AN8" s="72">
        <f t="shared" si="0"/>
        <v>40</v>
      </c>
      <c r="AO8" s="72">
        <f t="shared" si="0"/>
        <v>41</v>
      </c>
      <c r="AP8" s="72">
        <f t="shared" si="0"/>
        <v>42</v>
      </c>
      <c r="AQ8" s="72">
        <f t="shared" si="0"/>
        <v>43</v>
      </c>
      <c r="AR8" s="72">
        <f t="shared" si="0"/>
        <v>44</v>
      </c>
      <c r="AS8" s="72">
        <f t="shared" si="0"/>
        <v>45</v>
      </c>
      <c r="AT8" s="72">
        <f t="shared" si="0"/>
        <v>46</v>
      </c>
      <c r="AU8" s="70">
        <f t="shared" si="0"/>
        <v>47</v>
      </c>
    </row>
    <row r="9" spans="1:47" ht="15.75" customHeight="1">
      <c r="A9" s="35">
        <v>1</v>
      </c>
      <c r="B9" s="77">
        <f>IF('DAFTAR SISWA'!B8="","",'DAFTAR SISWA'!B8)</f>
        <v>1226</v>
      </c>
      <c r="C9" s="77" t="str">
        <f>IF('DAFTAR SISWA'!C8="","",'DAFTAR SISWA'!C8)</f>
        <v>AHMAD MAFTUH TAMAM</v>
      </c>
      <c r="D9" s="78" t="s">
        <v>27</v>
      </c>
      <c r="E9" s="246"/>
      <c r="F9" s="246"/>
      <c r="G9" s="246"/>
      <c r="H9" s="247"/>
      <c r="I9" s="248"/>
      <c r="J9" s="246"/>
      <c r="K9" s="246"/>
      <c r="L9" s="248"/>
      <c r="M9" s="246"/>
      <c r="N9" s="249"/>
      <c r="O9" s="246"/>
      <c r="P9" s="246"/>
      <c r="Q9" s="246"/>
      <c r="R9" s="246"/>
      <c r="S9" s="247"/>
      <c r="T9" s="247"/>
      <c r="U9" s="250"/>
      <c r="V9" s="251"/>
      <c r="W9" s="246"/>
      <c r="X9" s="246"/>
      <c r="Y9" s="246"/>
      <c r="Z9" s="246"/>
      <c r="AA9" s="246"/>
      <c r="AB9" s="246"/>
      <c r="AC9" s="252"/>
      <c r="AD9" s="81"/>
      <c r="AE9" s="82"/>
      <c r="AF9" s="82"/>
      <c r="AG9" s="82"/>
      <c r="AH9" s="82"/>
      <c r="AI9" s="82"/>
      <c r="AJ9" s="83"/>
      <c r="AK9" s="83"/>
      <c r="AL9" s="85"/>
      <c r="AM9" s="85"/>
      <c r="AN9" s="83"/>
      <c r="AO9" s="83"/>
      <c r="AP9" s="83"/>
      <c r="AQ9" s="83"/>
      <c r="AR9" s="83"/>
      <c r="AS9" s="83"/>
      <c r="AT9" s="83"/>
      <c r="AU9" s="82"/>
    </row>
    <row r="10" spans="1:47" ht="15.75" customHeight="1">
      <c r="A10" s="35">
        <v>2</v>
      </c>
      <c r="B10" s="77">
        <f>IF('DAFTAR SISWA'!B9="","",'DAFTAR SISWA'!B9)</f>
        <v>1227</v>
      </c>
      <c r="C10" s="77" t="str">
        <f>IF('DAFTAR SISWA'!C9="","",'DAFTAR SISWA'!C9)</f>
        <v>AHMAD NURUL HIKMAH</v>
      </c>
      <c r="D10" s="78" t="s">
        <v>27</v>
      </c>
      <c r="E10" s="246"/>
      <c r="F10" s="246"/>
      <c r="G10" s="246"/>
      <c r="H10" s="247"/>
      <c r="I10" s="248"/>
      <c r="J10" s="246"/>
      <c r="K10" s="246"/>
      <c r="L10" s="248"/>
      <c r="M10" s="246"/>
      <c r="N10" s="249"/>
      <c r="O10" s="246"/>
      <c r="P10" s="246"/>
      <c r="Q10" s="246"/>
      <c r="R10" s="246"/>
      <c r="S10" s="247"/>
      <c r="T10" s="247"/>
      <c r="U10" s="250"/>
      <c r="V10" s="251"/>
      <c r="W10" s="246"/>
      <c r="X10" s="246"/>
      <c r="Y10" s="246"/>
      <c r="Z10" s="246"/>
      <c r="AA10" s="246"/>
      <c r="AB10" s="246"/>
      <c r="AC10" s="252"/>
      <c r="AD10" s="81"/>
      <c r="AE10" s="82"/>
      <c r="AF10" s="82"/>
      <c r="AG10" s="82"/>
      <c r="AH10" s="82"/>
      <c r="AI10" s="82"/>
      <c r="AJ10" s="83"/>
      <c r="AK10" s="83"/>
      <c r="AL10" s="85"/>
      <c r="AM10" s="85"/>
      <c r="AN10" s="83"/>
      <c r="AO10" s="83"/>
      <c r="AP10" s="83"/>
      <c r="AQ10" s="83"/>
      <c r="AR10" s="83"/>
      <c r="AS10" s="83"/>
      <c r="AT10" s="83"/>
      <c r="AU10" s="82"/>
    </row>
    <row r="11" spans="1:47" ht="15.75" customHeight="1">
      <c r="A11" s="35">
        <v>3</v>
      </c>
      <c r="B11" s="77">
        <f>IF('DAFTAR SISWA'!B10="","",'DAFTAR SISWA'!B10)</f>
        <v>1228</v>
      </c>
      <c r="C11" s="77" t="str">
        <f>IF('DAFTAR SISWA'!C10="","",'DAFTAR SISWA'!C10)</f>
        <v>ALEX ISKANDAR ZULIATMOKO</v>
      </c>
      <c r="D11" s="78" t="s">
        <v>27</v>
      </c>
      <c r="E11" s="246"/>
      <c r="F11" s="246"/>
      <c r="G11" s="246"/>
      <c r="H11" s="247"/>
      <c r="I11" s="248"/>
      <c r="J11" s="246"/>
      <c r="K11" s="246"/>
      <c r="L11" s="248"/>
      <c r="M11" s="246"/>
      <c r="N11" s="249"/>
      <c r="O11" s="246"/>
      <c r="P11" s="246"/>
      <c r="Q11" s="246"/>
      <c r="R11" s="246"/>
      <c r="S11" s="247"/>
      <c r="T11" s="247"/>
      <c r="U11" s="250"/>
      <c r="V11" s="251"/>
      <c r="W11" s="246"/>
      <c r="X11" s="246"/>
      <c r="Y11" s="246"/>
      <c r="Z11" s="246"/>
      <c r="AA11" s="246"/>
      <c r="AB11" s="246"/>
      <c r="AC11" s="252"/>
      <c r="AD11" s="81"/>
      <c r="AE11" s="82"/>
      <c r="AF11" s="82"/>
      <c r="AG11" s="82"/>
      <c r="AH11" s="82"/>
      <c r="AI11" s="82"/>
      <c r="AJ11" s="85"/>
      <c r="AK11" s="85"/>
      <c r="AL11" s="85"/>
      <c r="AM11" s="85"/>
      <c r="AN11" s="83"/>
      <c r="AO11" s="83"/>
      <c r="AP11" s="83"/>
      <c r="AQ11" s="83"/>
      <c r="AR11" s="83"/>
      <c r="AS11" s="83"/>
      <c r="AT11" s="83"/>
      <c r="AU11" s="82"/>
    </row>
    <row r="12" spans="1:47" ht="15.75" customHeight="1">
      <c r="A12" s="35">
        <v>4</v>
      </c>
      <c r="B12" s="77">
        <f>IF('DAFTAR SISWA'!B11="","",'DAFTAR SISWA'!B11)</f>
        <v>1229</v>
      </c>
      <c r="C12" s="77" t="str">
        <f>IF('DAFTAR SISWA'!C11="","",'DAFTAR SISWA'!C11)</f>
        <v>CHOIRIL ANWAR</v>
      </c>
      <c r="D12" s="78" t="s">
        <v>27</v>
      </c>
      <c r="E12" s="246"/>
      <c r="F12" s="246"/>
      <c r="G12" s="246"/>
      <c r="H12" s="247"/>
      <c r="I12" s="248"/>
      <c r="J12" s="246"/>
      <c r="K12" s="246"/>
      <c r="L12" s="248"/>
      <c r="M12" s="246"/>
      <c r="N12" s="249"/>
      <c r="O12" s="246"/>
      <c r="P12" s="246"/>
      <c r="Q12" s="246"/>
      <c r="R12" s="246"/>
      <c r="S12" s="247"/>
      <c r="T12" s="247"/>
      <c r="U12" s="250"/>
      <c r="V12" s="251"/>
      <c r="W12" s="246"/>
      <c r="X12" s="246"/>
      <c r="Y12" s="246"/>
      <c r="Z12" s="246"/>
      <c r="AA12" s="246"/>
      <c r="AB12" s="246"/>
      <c r="AC12" s="252"/>
      <c r="AD12" s="81"/>
      <c r="AE12" s="82"/>
      <c r="AF12" s="82"/>
      <c r="AG12" s="82"/>
      <c r="AH12" s="82"/>
      <c r="AI12" s="82"/>
      <c r="AJ12" s="85"/>
      <c r="AK12" s="85"/>
      <c r="AL12" s="85"/>
      <c r="AM12" s="85"/>
      <c r="AN12" s="83"/>
      <c r="AO12" s="83"/>
      <c r="AP12" s="83"/>
      <c r="AQ12" s="83"/>
      <c r="AR12" s="83"/>
      <c r="AS12" s="83"/>
      <c r="AT12" s="83"/>
      <c r="AU12" s="82"/>
    </row>
    <row r="13" spans="1:47" ht="15.75" customHeight="1">
      <c r="A13" s="35">
        <v>5</v>
      </c>
      <c r="B13" s="77">
        <f>IF('DAFTAR SISWA'!B12="","",'DAFTAR SISWA'!B12)</f>
        <v>1230</v>
      </c>
      <c r="C13" s="77" t="str">
        <f>IF('DAFTAR SISWA'!C12="","",'DAFTAR SISWA'!C12)</f>
        <v>DANDI PRAYOGO</v>
      </c>
      <c r="D13" s="78" t="s">
        <v>27</v>
      </c>
      <c r="E13" s="246"/>
      <c r="F13" s="246"/>
      <c r="G13" s="246"/>
      <c r="H13" s="247"/>
      <c r="I13" s="248"/>
      <c r="J13" s="246"/>
      <c r="K13" s="246"/>
      <c r="L13" s="248"/>
      <c r="M13" s="246"/>
      <c r="N13" s="247"/>
      <c r="O13" s="246"/>
      <c r="P13" s="246"/>
      <c r="Q13" s="246"/>
      <c r="R13" s="246"/>
      <c r="S13" s="247"/>
      <c r="T13" s="247"/>
      <c r="U13" s="250"/>
      <c r="V13" s="251"/>
      <c r="W13" s="246"/>
      <c r="X13" s="246"/>
      <c r="Y13" s="246"/>
      <c r="Z13" s="246"/>
      <c r="AA13" s="246"/>
      <c r="AB13" s="246"/>
      <c r="AC13" s="253"/>
      <c r="AD13" s="81"/>
      <c r="AE13" s="82"/>
      <c r="AF13" s="82"/>
      <c r="AG13" s="82"/>
      <c r="AH13" s="82"/>
      <c r="AI13" s="82"/>
      <c r="AJ13" s="85"/>
      <c r="AK13" s="85"/>
      <c r="AL13" s="85"/>
      <c r="AM13" s="85"/>
      <c r="AN13" s="83"/>
      <c r="AO13" s="83"/>
      <c r="AP13" s="83"/>
      <c r="AQ13" s="85"/>
      <c r="AR13" s="85"/>
      <c r="AS13" s="85"/>
      <c r="AT13" s="83"/>
      <c r="AU13" s="82"/>
    </row>
    <row r="14" spans="1:47" ht="15.75" customHeight="1">
      <c r="A14" s="35">
        <v>6</v>
      </c>
      <c r="B14" s="77">
        <f>IF('DAFTAR SISWA'!B13="","",'DAFTAR SISWA'!B13)</f>
        <v>1232</v>
      </c>
      <c r="C14" s="77" t="str">
        <f>IF('DAFTAR SISWA'!C13="","",'DAFTAR SISWA'!C13)</f>
        <v>DIMAS GUNTUR HERMAWAN</v>
      </c>
      <c r="D14" s="78" t="s">
        <v>27</v>
      </c>
      <c r="E14" s="251"/>
      <c r="F14" s="251"/>
      <c r="G14" s="251"/>
      <c r="H14" s="247"/>
      <c r="I14" s="248"/>
      <c r="J14" s="251"/>
      <c r="K14" s="251"/>
      <c r="L14" s="252"/>
      <c r="M14" s="251"/>
      <c r="N14" s="249"/>
      <c r="O14" s="251"/>
      <c r="P14" s="251"/>
      <c r="Q14" s="251"/>
      <c r="R14" s="251"/>
      <c r="S14" s="247"/>
      <c r="T14" s="247"/>
      <c r="U14" s="250"/>
      <c r="V14" s="251"/>
      <c r="W14" s="251"/>
      <c r="X14" s="251"/>
      <c r="Y14" s="251"/>
      <c r="Z14" s="251"/>
      <c r="AA14" s="251"/>
      <c r="AB14" s="251"/>
      <c r="AC14" s="252"/>
      <c r="AD14" s="81"/>
      <c r="AE14" s="82"/>
      <c r="AF14" s="82"/>
      <c r="AG14" s="82"/>
      <c r="AH14" s="82"/>
      <c r="AI14" s="82"/>
      <c r="AJ14" s="85"/>
      <c r="AK14" s="85"/>
      <c r="AL14" s="85"/>
      <c r="AM14" s="85"/>
      <c r="AN14" s="83"/>
      <c r="AO14" s="83"/>
      <c r="AP14" s="83"/>
      <c r="AQ14" s="83"/>
      <c r="AR14" s="83"/>
      <c r="AS14" s="83"/>
      <c r="AT14" s="83"/>
      <c r="AU14" s="82"/>
    </row>
    <row r="15" spans="1:47" ht="15.75" customHeight="1">
      <c r="A15" s="35">
        <v>7</v>
      </c>
      <c r="B15" s="77">
        <f>IF('DAFTAR SISWA'!B14="","",'DAFTAR SISWA'!B14)</f>
        <v>1233</v>
      </c>
      <c r="C15" s="77" t="str">
        <f>IF('DAFTAR SISWA'!C14="","",'DAFTAR SISWA'!C14)</f>
        <v>DWI RAHMANDHANI</v>
      </c>
      <c r="D15" s="93" t="s">
        <v>51</v>
      </c>
      <c r="E15" s="251"/>
      <c r="F15" s="251"/>
      <c r="G15" s="251"/>
      <c r="H15" s="247"/>
      <c r="I15" s="248"/>
      <c r="J15" s="251"/>
      <c r="K15" s="251"/>
      <c r="L15" s="248"/>
      <c r="M15" s="251"/>
      <c r="N15" s="249"/>
      <c r="O15" s="251"/>
      <c r="P15" s="251"/>
      <c r="Q15" s="251"/>
      <c r="R15" s="251"/>
      <c r="S15" s="247"/>
      <c r="T15" s="247"/>
      <c r="U15" s="250"/>
      <c r="V15" s="251"/>
      <c r="W15" s="251"/>
      <c r="X15" s="251"/>
      <c r="Y15" s="251"/>
      <c r="Z15" s="251"/>
      <c r="AA15" s="251"/>
      <c r="AB15" s="251"/>
      <c r="AC15" s="252"/>
      <c r="AD15" s="81"/>
      <c r="AE15" s="82"/>
      <c r="AF15" s="82"/>
      <c r="AG15" s="82"/>
      <c r="AH15" s="82"/>
      <c r="AI15" s="82"/>
      <c r="AJ15" s="85"/>
      <c r="AK15" s="85"/>
      <c r="AL15" s="85"/>
      <c r="AM15" s="85"/>
      <c r="AN15" s="83"/>
      <c r="AO15" s="83"/>
      <c r="AP15" s="83"/>
      <c r="AQ15" s="83"/>
      <c r="AR15" s="83"/>
      <c r="AS15" s="83"/>
      <c r="AT15" s="83"/>
      <c r="AU15" s="82"/>
    </row>
    <row r="16" spans="1:47" ht="15.75" customHeight="1">
      <c r="A16" s="35">
        <v>8</v>
      </c>
      <c r="B16" s="77">
        <f>IF('DAFTAR SISWA'!B15="","",'DAFTAR SISWA'!B15)</f>
        <v>1234</v>
      </c>
      <c r="C16" s="77" t="str">
        <f>IF('DAFTAR SISWA'!C15="","",'DAFTAR SISWA'!C15)</f>
        <v>ELHAM DENI ROMANTO</v>
      </c>
      <c r="D16" s="78" t="s">
        <v>27</v>
      </c>
      <c r="E16" s="246"/>
      <c r="F16" s="246"/>
      <c r="G16" s="246"/>
      <c r="H16" s="247"/>
      <c r="I16" s="248"/>
      <c r="J16" s="246"/>
      <c r="K16" s="246"/>
      <c r="L16" s="248"/>
      <c r="M16" s="246"/>
      <c r="N16" s="249"/>
      <c r="O16" s="246"/>
      <c r="P16" s="246"/>
      <c r="Q16" s="246"/>
      <c r="R16" s="246"/>
      <c r="S16" s="247"/>
      <c r="T16" s="247"/>
      <c r="U16" s="250"/>
      <c r="V16" s="251"/>
      <c r="W16" s="246"/>
      <c r="X16" s="246"/>
      <c r="Y16" s="246"/>
      <c r="Z16" s="246"/>
      <c r="AA16" s="246"/>
      <c r="AB16" s="246"/>
      <c r="AC16" s="252"/>
      <c r="AD16" s="81"/>
      <c r="AE16" s="82"/>
      <c r="AF16" s="82"/>
      <c r="AG16" s="82"/>
      <c r="AH16" s="82"/>
      <c r="AI16" s="82"/>
      <c r="AJ16" s="83"/>
      <c r="AK16" s="83"/>
      <c r="AN16" s="83"/>
      <c r="AO16" s="83"/>
      <c r="AP16" s="83"/>
      <c r="AQ16" s="83"/>
      <c r="AR16" s="83"/>
      <c r="AS16" s="83"/>
      <c r="AT16" s="83"/>
      <c r="AU16" s="82"/>
    </row>
    <row r="17" spans="1:47" ht="15.75" customHeight="1">
      <c r="A17" s="35">
        <v>9</v>
      </c>
      <c r="B17" s="77">
        <f>IF('DAFTAR SISWA'!B16="","",'DAFTAR SISWA'!B16)</f>
        <v>1235</v>
      </c>
      <c r="C17" s="77" t="str">
        <f>IF('DAFTAR SISWA'!C16="","",'DAFTAR SISWA'!C16)</f>
        <v>FANNY ZIHATUS SABILA</v>
      </c>
      <c r="D17" s="78" t="s">
        <v>27</v>
      </c>
      <c r="E17" s="246"/>
      <c r="F17" s="246"/>
      <c r="G17" s="246"/>
      <c r="H17" s="247"/>
      <c r="I17" s="248"/>
      <c r="J17" s="246"/>
      <c r="K17" s="246"/>
      <c r="L17" s="248"/>
      <c r="M17" s="246"/>
      <c r="N17" s="249"/>
      <c r="O17" s="246"/>
      <c r="P17" s="246"/>
      <c r="Q17" s="246"/>
      <c r="R17" s="246"/>
      <c r="S17" s="247"/>
      <c r="T17" s="247"/>
      <c r="U17" s="250"/>
      <c r="V17" s="251"/>
      <c r="W17" s="246"/>
      <c r="X17" s="246"/>
      <c r="Y17" s="246"/>
      <c r="Z17" s="246"/>
      <c r="AA17" s="246"/>
      <c r="AB17" s="246"/>
      <c r="AC17" s="252"/>
      <c r="AD17" s="81"/>
      <c r="AE17" s="82"/>
      <c r="AF17" s="82"/>
      <c r="AG17" s="82"/>
      <c r="AH17" s="82"/>
      <c r="AI17" s="82"/>
      <c r="AJ17" s="85"/>
      <c r="AK17" s="85"/>
      <c r="AL17" s="85"/>
      <c r="AM17" s="85"/>
      <c r="AN17" s="83"/>
      <c r="AO17" s="83"/>
      <c r="AP17" s="83"/>
      <c r="AQ17" s="83"/>
      <c r="AR17" s="83"/>
      <c r="AS17" s="83"/>
      <c r="AT17" s="83"/>
      <c r="AU17" s="82"/>
    </row>
    <row r="18" spans="1:47" ht="15.75" customHeight="1">
      <c r="A18" s="35">
        <v>10</v>
      </c>
      <c r="B18" s="77">
        <f>IF('DAFTAR SISWA'!B17="","",'DAFTAR SISWA'!B17)</f>
        <v>1236</v>
      </c>
      <c r="C18" s="77" t="str">
        <f>IF('DAFTAR SISWA'!C17="","",'DAFTAR SISWA'!C17)</f>
        <v>FERIAN DWI PUTRA</v>
      </c>
      <c r="D18" s="78" t="s">
        <v>27</v>
      </c>
      <c r="E18" s="246"/>
      <c r="F18" s="246"/>
      <c r="G18" s="246"/>
      <c r="H18" s="247"/>
      <c r="I18" s="248"/>
      <c r="J18" s="246"/>
      <c r="K18" s="246"/>
      <c r="L18" s="248"/>
      <c r="M18" s="246"/>
      <c r="N18" s="249"/>
      <c r="O18" s="246"/>
      <c r="P18" s="246"/>
      <c r="Q18" s="246"/>
      <c r="R18" s="246"/>
      <c r="S18" s="247"/>
      <c r="T18" s="247"/>
      <c r="U18" s="250"/>
      <c r="V18" s="251"/>
      <c r="W18" s="246"/>
      <c r="X18" s="246"/>
      <c r="Y18" s="246"/>
      <c r="Z18" s="246"/>
      <c r="AA18" s="246"/>
      <c r="AB18" s="246"/>
      <c r="AC18" s="252"/>
      <c r="AD18" s="81"/>
      <c r="AE18" s="82"/>
      <c r="AF18" s="82"/>
      <c r="AG18" s="82"/>
      <c r="AH18" s="82"/>
      <c r="AI18" s="82"/>
      <c r="AJ18" s="85"/>
      <c r="AK18" s="85"/>
      <c r="AL18" s="85"/>
      <c r="AM18" s="85"/>
      <c r="AN18" s="83"/>
      <c r="AO18" s="83"/>
      <c r="AP18" s="83"/>
      <c r="AQ18" s="83"/>
      <c r="AR18" s="83"/>
      <c r="AS18" s="83"/>
      <c r="AT18" s="83"/>
      <c r="AU18" s="82"/>
    </row>
    <row r="19" spans="1:47" ht="15.75" customHeight="1">
      <c r="A19" s="35">
        <v>11</v>
      </c>
      <c r="B19" s="77">
        <f>IF('DAFTAR SISWA'!B18="","",'DAFTAR SISWA'!B18)</f>
        <v>1237</v>
      </c>
      <c r="C19" s="77" t="str">
        <f>IF('DAFTAR SISWA'!C18="","",'DAFTAR SISWA'!C18)</f>
        <v>FIDEL RAYMOND TUMURANG</v>
      </c>
      <c r="D19" s="78" t="s">
        <v>27</v>
      </c>
      <c r="E19" s="246"/>
      <c r="F19" s="246"/>
      <c r="G19" s="246"/>
      <c r="H19" s="247"/>
      <c r="I19" s="248"/>
      <c r="J19" s="246"/>
      <c r="K19" s="246"/>
      <c r="L19" s="248"/>
      <c r="M19" s="246"/>
      <c r="N19" s="249"/>
      <c r="O19" s="246"/>
      <c r="P19" s="246"/>
      <c r="Q19" s="246"/>
      <c r="R19" s="246"/>
      <c r="S19" s="247"/>
      <c r="T19" s="247"/>
      <c r="U19" s="250"/>
      <c r="V19" s="251"/>
      <c r="W19" s="246"/>
      <c r="X19" s="246"/>
      <c r="Y19" s="246"/>
      <c r="Z19" s="246"/>
      <c r="AA19" s="246"/>
      <c r="AB19" s="246"/>
      <c r="AC19" s="252"/>
      <c r="AD19" s="81"/>
      <c r="AE19" s="82"/>
      <c r="AF19" s="82"/>
      <c r="AG19" s="82"/>
      <c r="AH19" s="82"/>
      <c r="AI19" s="82"/>
      <c r="AJ19" s="85"/>
      <c r="AK19" s="85"/>
      <c r="AL19" s="85"/>
      <c r="AM19" s="85"/>
      <c r="AN19" s="83"/>
      <c r="AO19" s="83"/>
      <c r="AP19" s="83"/>
      <c r="AQ19" s="83"/>
      <c r="AR19" s="83"/>
      <c r="AS19" s="83"/>
      <c r="AT19" s="83"/>
      <c r="AU19" s="82"/>
    </row>
    <row r="20" spans="1:47" ht="15.75" customHeight="1">
      <c r="A20" s="35">
        <v>12</v>
      </c>
      <c r="B20" s="77">
        <f>IF('DAFTAR SISWA'!B19="","",'DAFTAR SISWA'!B19)</f>
        <v>1238</v>
      </c>
      <c r="C20" s="77" t="str">
        <f>IF('DAFTAR SISWA'!C19="","",'DAFTAR SISWA'!C19)</f>
        <v>GALIH WIKI PRATAMA</v>
      </c>
      <c r="D20" s="93" t="s">
        <v>27</v>
      </c>
      <c r="E20" s="246"/>
      <c r="F20" s="246"/>
      <c r="G20" s="246"/>
      <c r="H20" s="247"/>
      <c r="I20" s="248"/>
      <c r="J20" s="246"/>
      <c r="K20" s="246"/>
      <c r="L20" s="248"/>
      <c r="M20" s="246"/>
      <c r="N20" s="249"/>
      <c r="O20" s="246"/>
      <c r="P20" s="246"/>
      <c r="Q20" s="246"/>
      <c r="R20" s="246"/>
      <c r="S20" s="247"/>
      <c r="T20" s="247"/>
      <c r="U20" s="250"/>
      <c r="V20" s="251"/>
      <c r="W20" s="246"/>
      <c r="X20" s="246"/>
      <c r="Y20" s="246"/>
      <c r="Z20" s="246"/>
      <c r="AA20" s="246"/>
      <c r="AB20" s="246"/>
      <c r="AC20" s="252"/>
      <c r="AD20" s="81"/>
      <c r="AE20" s="82"/>
      <c r="AF20" s="82"/>
      <c r="AG20" s="82"/>
      <c r="AH20" s="82"/>
      <c r="AI20" s="82"/>
      <c r="AJ20" s="85"/>
      <c r="AK20" s="85"/>
      <c r="AL20" s="85"/>
      <c r="AM20" s="85"/>
      <c r="AN20" s="83"/>
      <c r="AO20" s="83"/>
      <c r="AP20" s="83"/>
      <c r="AQ20" s="83"/>
      <c r="AR20" s="83"/>
      <c r="AS20" s="83"/>
      <c r="AT20" s="83"/>
      <c r="AU20" s="82"/>
    </row>
    <row r="21" spans="1:47" ht="15.75" customHeight="1">
      <c r="A21" s="35">
        <v>13</v>
      </c>
      <c r="B21" s="77">
        <f>IF('DAFTAR SISWA'!B20="","",'DAFTAR SISWA'!B20)</f>
        <v>1239</v>
      </c>
      <c r="C21" s="77" t="str">
        <f>IF('DAFTAR SISWA'!C20="","",'DAFTAR SISWA'!C20)</f>
        <v>INDAH AYU NINGRUM</v>
      </c>
      <c r="D21" s="93" t="s">
        <v>51</v>
      </c>
      <c r="E21" s="246"/>
      <c r="F21" s="246"/>
      <c r="G21" s="246"/>
      <c r="H21" s="247"/>
      <c r="I21" s="248"/>
      <c r="J21" s="246"/>
      <c r="K21" s="246"/>
      <c r="L21" s="252"/>
      <c r="M21" s="246"/>
      <c r="N21" s="249"/>
      <c r="O21" s="246"/>
      <c r="P21" s="246"/>
      <c r="Q21" s="246"/>
      <c r="R21" s="246"/>
      <c r="S21" s="247"/>
      <c r="T21" s="247"/>
      <c r="U21" s="250"/>
      <c r="V21" s="251"/>
      <c r="W21" s="246"/>
      <c r="X21" s="246"/>
      <c r="Y21" s="246"/>
      <c r="Z21" s="246"/>
      <c r="AA21" s="246"/>
      <c r="AB21" s="246"/>
      <c r="AC21" s="252"/>
      <c r="AD21" s="81"/>
      <c r="AE21" s="82"/>
      <c r="AF21" s="82"/>
      <c r="AG21" s="82"/>
      <c r="AH21" s="82"/>
      <c r="AI21" s="82"/>
      <c r="AJ21" s="85"/>
      <c r="AK21" s="85"/>
      <c r="AL21" s="85"/>
      <c r="AM21" s="85"/>
      <c r="AN21" s="83"/>
      <c r="AO21" s="83"/>
      <c r="AP21" s="83"/>
      <c r="AQ21" s="83"/>
      <c r="AR21" s="83"/>
      <c r="AS21" s="83"/>
      <c r="AT21" s="83"/>
      <c r="AU21" s="82"/>
    </row>
    <row r="22" spans="1:47" ht="15.75" customHeight="1">
      <c r="A22" s="35">
        <v>14</v>
      </c>
      <c r="B22" s="77">
        <f>IF('DAFTAR SISWA'!B21="","",'DAFTAR SISWA'!B21)</f>
        <v>1240</v>
      </c>
      <c r="C22" s="77" t="str">
        <f>IF('DAFTAR SISWA'!C21="","",'DAFTAR SISWA'!C21)</f>
        <v>KORNELIUS BAGAS SETIAWAN</v>
      </c>
      <c r="D22" s="93" t="s">
        <v>27</v>
      </c>
      <c r="E22" s="246"/>
      <c r="F22" s="246"/>
      <c r="G22" s="246"/>
      <c r="H22" s="247"/>
      <c r="I22" s="248"/>
      <c r="J22" s="246"/>
      <c r="K22" s="246"/>
      <c r="L22" s="248"/>
      <c r="M22" s="246"/>
      <c r="N22" s="249"/>
      <c r="O22" s="246"/>
      <c r="P22" s="246"/>
      <c r="Q22" s="246"/>
      <c r="R22" s="246"/>
      <c r="S22" s="247"/>
      <c r="T22" s="247"/>
      <c r="U22" s="250"/>
      <c r="V22" s="251"/>
      <c r="W22" s="246"/>
      <c r="X22" s="246"/>
      <c r="Y22" s="246"/>
      <c r="Z22" s="246"/>
      <c r="AA22" s="246"/>
      <c r="AB22" s="246"/>
      <c r="AC22" s="252"/>
      <c r="AD22" s="81"/>
      <c r="AE22" s="82"/>
      <c r="AF22" s="82"/>
      <c r="AG22" s="82"/>
      <c r="AH22" s="82"/>
      <c r="AI22" s="82"/>
      <c r="AJ22" s="85"/>
      <c r="AK22" s="85"/>
      <c r="AL22" s="85"/>
      <c r="AM22" s="85"/>
      <c r="AN22" s="83"/>
      <c r="AO22" s="83"/>
      <c r="AP22" s="83"/>
      <c r="AQ22" s="83"/>
      <c r="AR22" s="83"/>
      <c r="AS22" s="83"/>
      <c r="AT22" s="83"/>
      <c r="AU22" s="82"/>
    </row>
    <row r="23" spans="1:47" ht="15.75" customHeight="1">
      <c r="A23" s="35">
        <v>15</v>
      </c>
      <c r="B23" s="77">
        <f>IF('DAFTAR SISWA'!B22="","",'DAFTAR SISWA'!B22)</f>
        <v>1241</v>
      </c>
      <c r="C23" s="77" t="str">
        <f>IF('DAFTAR SISWA'!C22="","",'DAFTAR SISWA'!C22)</f>
        <v>KURNELIUS ALDI FIRNANDO</v>
      </c>
      <c r="D23" s="78" t="s">
        <v>27</v>
      </c>
      <c r="E23" s="246"/>
      <c r="F23" s="246"/>
      <c r="G23" s="246"/>
      <c r="H23" s="247"/>
      <c r="I23" s="248"/>
      <c r="J23" s="246"/>
      <c r="K23" s="246"/>
      <c r="L23" s="248"/>
      <c r="M23" s="246"/>
      <c r="N23" s="249"/>
      <c r="O23" s="246"/>
      <c r="P23" s="246"/>
      <c r="Q23" s="246"/>
      <c r="R23" s="246"/>
      <c r="S23" s="247"/>
      <c r="T23" s="247"/>
      <c r="U23" s="250"/>
      <c r="V23" s="251"/>
      <c r="W23" s="246"/>
      <c r="X23" s="246"/>
      <c r="Y23" s="246"/>
      <c r="Z23" s="246"/>
      <c r="AA23" s="246"/>
      <c r="AB23" s="246"/>
      <c r="AC23" s="252"/>
      <c r="AD23" s="81"/>
      <c r="AE23" s="82"/>
      <c r="AF23" s="82"/>
      <c r="AG23" s="82"/>
      <c r="AH23" s="82"/>
      <c r="AI23" s="82"/>
      <c r="AJ23" s="85"/>
      <c r="AK23" s="85"/>
      <c r="AL23" s="85"/>
      <c r="AM23" s="85"/>
      <c r="AN23" s="83"/>
      <c r="AO23" s="83"/>
      <c r="AP23" s="83"/>
      <c r="AQ23" s="83"/>
      <c r="AR23" s="83"/>
      <c r="AS23" s="83"/>
      <c r="AT23" s="83"/>
      <c r="AU23" s="82"/>
    </row>
    <row r="24" spans="1:47" ht="15.75" customHeight="1">
      <c r="A24" s="35">
        <v>16</v>
      </c>
      <c r="B24" s="77">
        <f>IF('DAFTAR SISWA'!B23="","",'DAFTAR SISWA'!B23)</f>
        <v>1242</v>
      </c>
      <c r="C24" s="77" t="str">
        <f>IF('DAFTAR SISWA'!C23="","",'DAFTAR SISWA'!C23)</f>
        <v>LIFIA WAHYUNINGSIH</v>
      </c>
      <c r="D24" s="78" t="s">
        <v>51</v>
      </c>
      <c r="E24" s="246"/>
      <c r="F24" s="246"/>
      <c r="G24" s="246"/>
      <c r="H24" s="247"/>
      <c r="I24" s="248"/>
      <c r="J24" s="246"/>
      <c r="K24" s="246"/>
      <c r="L24" s="252"/>
      <c r="M24" s="246"/>
      <c r="N24" s="249"/>
      <c r="O24" s="246"/>
      <c r="P24" s="246"/>
      <c r="Q24" s="246"/>
      <c r="R24" s="246"/>
      <c r="S24" s="247"/>
      <c r="T24" s="247"/>
      <c r="U24" s="250"/>
      <c r="V24" s="251"/>
      <c r="W24" s="246"/>
      <c r="X24" s="246"/>
      <c r="Y24" s="246"/>
      <c r="Z24" s="246"/>
      <c r="AA24" s="246"/>
      <c r="AB24" s="246"/>
      <c r="AC24" s="252"/>
      <c r="AD24" s="81"/>
      <c r="AE24" s="82"/>
      <c r="AF24" s="82"/>
      <c r="AG24" s="82"/>
      <c r="AH24" s="82"/>
      <c r="AI24" s="82"/>
      <c r="AJ24" s="85"/>
      <c r="AK24" s="85"/>
      <c r="AL24" s="85"/>
      <c r="AM24" s="85"/>
      <c r="AN24" s="83"/>
      <c r="AO24" s="83"/>
      <c r="AP24" s="83"/>
      <c r="AQ24" s="83"/>
      <c r="AR24" s="83"/>
      <c r="AS24" s="83"/>
      <c r="AT24" s="83"/>
      <c r="AU24" s="82"/>
    </row>
    <row r="25" spans="1:47" ht="15.75" customHeight="1">
      <c r="A25" s="35">
        <v>17</v>
      </c>
      <c r="B25" s="77">
        <f>IF('DAFTAR SISWA'!B24="","",'DAFTAR SISWA'!B24)</f>
        <v>1243</v>
      </c>
      <c r="C25" s="77" t="str">
        <f>IF('DAFTAR SISWA'!C24="","",'DAFTAR SISWA'!C24)</f>
        <v>LINASILVIYA NINGSIH</v>
      </c>
      <c r="D25" s="93" t="s">
        <v>51</v>
      </c>
      <c r="E25" s="246"/>
      <c r="F25" s="246"/>
      <c r="G25" s="246"/>
      <c r="H25" s="247"/>
      <c r="I25" s="248"/>
      <c r="J25" s="246"/>
      <c r="K25" s="246"/>
      <c r="L25" s="252"/>
      <c r="M25" s="246"/>
      <c r="N25" s="249"/>
      <c r="O25" s="246"/>
      <c r="P25" s="246"/>
      <c r="Q25" s="246"/>
      <c r="R25" s="246"/>
      <c r="S25" s="247"/>
      <c r="T25" s="247"/>
      <c r="U25" s="250"/>
      <c r="V25" s="251"/>
      <c r="W25" s="246"/>
      <c r="X25" s="246"/>
      <c r="Y25" s="246"/>
      <c r="Z25" s="246"/>
      <c r="AA25" s="246"/>
      <c r="AB25" s="246"/>
      <c r="AC25" s="252"/>
      <c r="AD25" s="81"/>
      <c r="AE25" s="82"/>
      <c r="AF25" s="82"/>
      <c r="AG25" s="82"/>
      <c r="AH25" s="82"/>
      <c r="AI25" s="82"/>
      <c r="AJ25" s="85"/>
      <c r="AK25" s="85"/>
      <c r="AL25" s="85"/>
      <c r="AM25" s="85"/>
      <c r="AN25" s="83"/>
      <c r="AO25" s="83"/>
      <c r="AP25" s="83"/>
      <c r="AQ25" s="83"/>
      <c r="AR25" s="83"/>
      <c r="AS25" s="83"/>
      <c r="AT25" s="83"/>
      <c r="AU25" s="82"/>
    </row>
    <row r="26" spans="1:47" ht="15.75" customHeight="1">
      <c r="A26" s="35">
        <v>18</v>
      </c>
      <c r="B26" s="77">
        <f>IF('DAFTAR SISWA'!B25="","",'DAFTAR SISWA'!B25)</f>
        <v>1244</v>
      </c>
      <c r="C26" s="77" t="str">
        <f>IF('DAFTAR SISWA'!C25="","",'DAFTAR SISWA'!C25)</f>
        <v>MUHAMMAD ADITIYA ZULIARNO</v>
      </c>
      <c r="D26" s="78" t="s">
        <v>27</v>
      </c>
      <c r="E26" s="246"/>
      <c r="F26" s="246"/>
      <c r="G26" s="246"/>
      <c r="H26" s="247"/>
      <c r="I26" s="248"/>
      <c r="J26" s="246"/>
      <c r="K26" s="246"/>
      <c r="L26" s="252"/>
      <c r="M26" s="246"/>
      <c r="N26" s="249"/>
      <c r="O26" s="246"/>
      <c r="P26" s="246"/>
      <c r="Q26" s="246"/>
      <c r="R26" s="246"/>
      <c r="S26" s="247"/>
      <c r="T26" s="247"/>
      <c r="U26" s="250"/>
      <c r="V26" s="251"/>
      <c r="W26" s="246"/>
      <c r="X26" s="246"/>
      <c r="Y26" s="246"/>
      <c r="Z26" s="246"/>
      <c r="AA26" s="246"/>
      <c r="AB26" s="246"/>
      <c r="AC26" s="252"/>
      <c r="AD26" s="81"/>
      <c r="AE26" s="82"/>
      <c r="AF26" s="82"/>
      <c r="AG26" s="82"/>
      <c r="AH26" s="82"/>
      <c r="AI26" s="82"/>
      <c r="AJ26" s="85"/>
      <c r="AK26" s="85"/>
      <c r="AL26" s="85"/>
      <c r="AM26" s="85"/>
      <c r="AN26" s="83"/>
      <c r="AO26" s="83"/>
      <c r="AP26" s="83"/>
      <c r="AQ26" s="83"/>
      <c r="AR26" s="83"/>
      <c r="AS26" s="83"/>
      <c r="AT26" s="83"/>
      <c r="AU26" s="82"/>
    </row>
    <row r="27" spans="1:47" ht="15.75" customHeight="1">
      <c r="A27" s="35">
        <v>19</v>
      </c>
      <c r="B27" s="77">
        <f>IF('DAFTAR SISWA'!B26="","",'DAFTAR SISWA'!B26)</f>
        <v>1245</v>
      </c>
      <c r="C27" s="77" t="str">
        <f>IF('DAFTAR SISWA'!C26="","",'DAFTAR SISWA'!C26)</f>
        <v>MUHAMMAD ANDI SEPTIAN</v>
      </c>
      <c r="D27" s="78" t="s">
        <v>27</v>
      </c>
      <c r="E27" s="246"/>
      <c r="F27" s="246"/>
      <c r="G27" s="246"/>
      <c r="H27" s="247"/>
      <c r="I27" s="248"/>
      <c r="J27" s="246"/>
      <c r="K27" s="246"/>
      <c r="L27" s="252"/>
      <c r="M27" s="246"/>
      <c r="N27" s="249"/>
      <c r="O27" s="246"/>
      <c r="P27" s="246"/>
      <c r="Q27" s="246"/>
      <c r="R27" s="246"/>
      <c r="S27" s="247"/>
      <c r="T27" s="247"/>
      <c r="U27" s="250"/>
      <c r="V27" s="251"/>
      <c r="W27" s="246"/>
      <c r="X27" s="246"/>
      <c r="Y27" s="246"/>
      <c r="Z27" s="246"/>
      <c r="AA27" s="246"/>
      <c r="AB27" s="246"/>
      <c r="AC27" s="252"/>
      <c r="AD27" s="81"/>
      <c r="AE27" s="82"/>
      <c r="AF27" s="82"/>
      <c r="AG27" s="82"/>
      <c r="AH27" s="82"/>
      <c r="AI27" s="82"/>
      <c r="AJ27" s="85"/>
      <c r="AK27" s="85"/>
      <c r="AL27" s="85"/>
      <c r="AM27" s="85"/>
      <c r="AN27" s="83"/>
      <c r="AO27" s="83"/>
      <c r="AP27" s="83"/>
      <c r="AQ27" s="83"/>
      <c r="AR27" s="83"/>
      <c r="AS27" s="83"/>
      <c r="AT27" s="83"/>
      <c r="AU27" s="82"/>
    </row>
    <row r="28" spans="1:47" ht="15.75" customHeight="1">
      <c r="A28" s="35">
        <v>20</v>
      </c>
      <c r="B28" s="77">
        <f>IF('DAFTAR SISWA'!B27="","",'DAFTAR SISWA'!B27)</f>
        <v>1246</v>
      </c>
      <c r="C28" s="77" t="str">
        <f>IF('DAFTAR SISWA'!C27="","",'DAFTAR SISWA'!C27)</f>
        <v>MUHAMMAD DWI ARIZAL</v>
      </c>
      <c r="D28" s="78" t="s">
        <v>27</v>
      </c>
      <c r="E28" s="246"/>
      <c r="F28" s="246"/>
      <c r="G28" s="246"/>
      <c r="H28" s="247"/>
      <c r="I28" s="248"/>
      <c r="J28" s="246"/>
      <c r="K28" s="246"/>
      <c r="L28" s="248"/>
      <c r="M28" s="246"/>
      <c r="N28" s="249"/>
      <c r="O28" s="246"/>
      <c r="P28" s="246"/>
      <c r="Q28" s="246"/>
      <c r="R28" s="246"/>
      <c r="S28" s="247"/>
      <c r="T28" s="247"/>
      <c r="U28" s="250"/>
      <c r="V28" s="251"/>
      <c r="W28" s="246"/>
      <c r="X28" s="246"/>
      <c r="Y28" s="246"/>
      <c r="Z28" s="246"/>
      <c r="AA28" s="246"/>
      <c r="AB28" s="246"/>
      <c r="AC28" s="252"/>
      <c r="AD28" s="81"/>
      <c r="AE28" s="82"/>
      <c r="AF28" s="82"/>
      <c r="AG28" s="82"/>
      <c r="AH28" s="82"/>
      <c r="AI28" s="82"/>
      <c r="AJ28" s="85"/>
      <c r="AK28" s="85"/>
      <c r="AL28" s="85"/>
      <c r="AM28" s="85"/>
      <c r="AN28" s="83"/>
      <c r="AO28" s="83"/>
      <c r="AP28" s="83"/>
      <c r="AQ28" s="83"/>
      <c r="AR28" s="83"/>
      <c r="AS28" s="83"/>
      <c r="AT28" s="83"/>
      <c r="AU28" s="82"/>
    </row>
    <row r="29" spans="1:47" ht="15.75" customHeight="1">
      <c r="A29" s="35">
        <v>21</v>
      </c>
      <c r="B29" s="77">
        <f>IF('DAFTAR SISWA'!B28="","",'DAFTAR SISWA'!B28)</f>
        <v>1247</v>
      </c>
      <c r="C29" s="77" t="str">
        <f>IF('DAFTAR SISWA'!C28="","",'DAFTAR SISWA'!C28)</f>
        <v>MUHAMMAD YUSRIL HANA</v>
      </c>
      <c r="D29" s="78" t="s">
        <v>27</v>
      </c>
      <c r="E29" s="246"/>
      <c r="F29" s="246"/>
      <c r="G29" s="246"/>
      <c r="H29" s="247"/>
      <c r="I29" s="248"/>
      <c r="J29" s="246"/>
      <c r="K29" s="246"/>
      <c r="L29" s="248"/>
      <c r="M29" s="246"/>
      <c r="N29" s="249"/>
      <c r="O29" s="246"/>
      <c r="P29" s="246"/>
      <c r="Q29" s="246"/>
      <c r="R29" s="246"/>
      <c r="S29" s="247"/>
      <c r="T29" s="247"/>
      <c r="U29" s="250"/>
      <c r="V29" s="251"/>
      <c r="W29" s="246"/>
      <c r="X29" s="246"/>
      <c r="Y29" s="246"/>
      <c r="Z29" s="246"/>
      <c r="AA29" s="246"/>
      <c r="AB29" s="246"/>
      <c r="AC29" s="252"/>
      <c r="AD29" s="81"/>
      <c r="AE29" s="82"/>
      <c r="AF29" s="82"/>
      <c r="AG29" s="82"/>
      <c r="AH29" s="82"/>
      <c r="AI29" s="82"/>
      <c r="AJ29" s="85"/>
      <c r="AK29" s="85"/>
      <c r="AL29" s="85"/>
      <c r="AM29" s="85"/>
      <c r="AN29" s="83"/>
      <c r="AO29" s="83"/>
      <c r="AP29" s="83"/>
      <c r="AQ29" s="83"/>
      <c r="AR29" s="83"/>
      <c r="AS29" s="83"/>
      <c r="AT29" s="83"/>
      <c r="AU29" s="82"/>
    </row>
    <row r="30" spans="1:47" ht="15.75" customHeight="1">
      <c r="A30" s="110">
        <v>22</v>
      </c>
      <c r="B30" s="77">
        <f>IF('DAFTAR SISWA'!B29="","",'DAFTAR SISWA'!B29)</f>
        <v>1248</v>
      </c>
      <c r="C30" s="77" t="str">
        <f>IF('DAFTAR SISWA'!C29="","",'DAFTAR SISWA'!C29)</f>
        <v>MUKHAMMAD IRKHAM</v>
      </c>
      <c r="D30" s="111" t="s">
        <v>27</v>
      </c>
      <c r="E30" s="246"/>
      <c r="F30" s="246"/>
      <c r="G30" s="246"/>
      <c r="H30" s="247"/>
      <c r="I30" s="248"/>
      <c r="J30" s="246"/>
      <c r="K30" s="246"/>
      <c r="L30" s="248"/>
      <c r="M30" s="246"/>
      <c r="N30" s="249"/>
      <c r="O30" s="246"/>
      <c r="P30" s="246"/>
      <c r="Q30" s="246"/>
      <c r="R30" s="246"/>
      <c r="S30" s="247"/>
      <c r="T30" s="247"/>
      <c r="U30" s="250"/>
      <c r="V30" s="251"/>
      <c r="W30" s="246"/>
      <c r="X30" s="246"/>
      <c r="Y30" s="246"/>
      <c r="Z30" s="246"/>
      <c r="AA30" s="246"/>
      <c r="AB30" s="246"/>
      <c r="AC30" s="252"/>
      <c r="AD30" s="81"/>
      <c r="AE30" s="82"/>
      <c r="AF30" s="82"/>
      <c r="AG30" s="112"/>
      <c r="AH30" s="112"/>
      <c r="AI30" s="112"/>
      <c r="AJ30" s="113"/>
      <c r="AK30" s="113"/>
      <c r="AL30" s="113"/>
      <c r="AM30" s="113"/>
      <c r="AN30" s="83"/>
      <c r="AO30" s="83"/>
      <c r="AP30" s="83"/>
      <c r="AQ30" s="114"/>
      <c r="AR30" s="114"/>
      <c r="AS30" s="114"/>
      <c r="AT30" s="83"/>
      <c r="AU30" s="112"/>
    </row>
    <row r="31" spans="1:47" ht="15.75" customHeight="1">
      <c r="A31" s="35">
        <v>23</v>
      </c>
      <c r="B31" s="77">
        <f>IF('DAFTAR SISWA'!B30="","",'DAFTAR SISWA'!B30)</f>
        <v>1249</v>
      </c>
      <c r="C31" s="77" t="str">
        <f>IF('DAFTAR SISWA'!C30="","",'DAFTAR SISWA'!C30)</f>
        <v>NADELA SELVIANA</v>
      </c>
      <c r="D31" s="93" t="s">
        <v>51</v>
      </c>
      <c r="E31" s="246"/>
      <c r="F31" s="246"/>
      <c r="G31" s="246"/>
      <c r="H31" s="247"/>
      <c r="I31" s="248"/>
      <c r="J31" s="246"/>
      <c r="K31" s="246"/>
      <c r="L31" s="252"/>
      <c r="M31" s="246"/>
      <c r="N31" s="249"/>
      <c r="O31" s="246"/>
      <c r="P31" s="246"/>
      <c r="Q31" s="246"/>
      <c r="R31" s="246"/>
      <c r="S31" s="247"/>
      <c r="T31" s="247"/>
      <c r="U31" s="250"/>
      <c r="V31" s="251"/>
      <c r="W31" s="246"/>
      <c r="X31" s="246"/>
      <c r="Y31" s="246"/>
      <c r="Z31" s="246"/>
      <c r="AA31" s="246"/>
      <c r="AB31" s="246"/>
      <c r="AC31" s="252"/>
      <c r="AD31" s="81"/>
      <c r="AE31" s="82"/>
      <c r="AF31" s="82"/>
      <c r="AG31" s="82"/>
      <c r="AH31" s="82"/>
      <c r="AI31" s="82"/>
      <c r="AJ31" s="85"/>
      <c r="AK31" s="85"/>
      <c r="AL31" s="85"/>
      <c r="AM31" s="85"/>
      <c r="AN31" s="83"/>
      <c r="AO31" s="83"/>
      <c r="AP31" s="83"/>
      <c r="AQ31" s="83"/>
      <c r="AR31" s="83"/>
      <c r="AS31" s="83"/>
      <c r="AT31" s="83"/>
      <c r="AU31" s="82"/>
    </row>
    <row r="32" spans="1:47" ht="15.75" customHeight="1">
      <c r="A32" s="35">
        <v>24</v>
      </c>
      <c r="B32" s="77">
        <f>IF('DAFTAR SISWA'!B31="","",'DAFTAR SISWA'!B31)</f>
        <v>1250</v>
      </c>
      <c r="C32" s="77" t="str">
        <f>IF('DAFTAR SISWA'!C31="","",'DAFTAR SISWA'!C31)</f>
        <v>NURUL HIDAYAH</v>
      </c>
      <c r="D32" s="78" t="s">
        <v>51</v>
      </c>
      <c r="E32" s="246"/>
      <c r="F32" s="246"/>
      <c r="G32" s="246"/>
      <c r="H32" s="247"/>
      <c r="I32" s="248"/>
      <c r="J32" s="246"/>
      <c r="K32" s="246"/>
      <c r="L32" s="252"/>
      <c r="M32" s="246"/>
      <c r="N32" s="249"/>
      <c r="O32" s="246"/>
      <c r="P32" s="246"/>
      <c r="Q32" s="246"/>
      <c r="R32" s="246"/>
      <c r="S32" s="247"/>
      <c r="T32" s="247"/>
      <c r="U32" s="250"/>
      <c r="V32" s="251"/>
      <c r="W32" s="246"/>
      <c r="X32" s="246"/>
      <c r="Y32" s="246"/>
      <c r="Z32" s="246"/>
      <c r="AA32" s="246"/>
      <c r="AB32" s="246"/>
      <c r="AC32" s="252"/>
      <c r="AD32" s="81"/>
      <c r="AE32" s="82"/>
      <c r="AF32" s="82"/>
      <c r="AG32" s="82"/>
      <c r="AH32" s="82"/>
      <c r="AI32" s="82"/>
      <c r="AJ32" s="85"/>
      <c r="AK32" s="85"/>
      <c r="AL32" s="85"/>
      <c r="AM32" s="85"/>
      <c r="AN32" s="83"/>
      <c r="AO32" s="83"/>
      <c r="AP32" s="83"/>
      <c r="AQ32" s="83"/>
      <c r="AR32" s="83"/>
      <c r="AS32" s="83"/>
      <c r="AT32" s="83"/>
      <c r="AU32" s="82"/>
    </row>
    <row r="33" spans="1:47" ht="15.75" customHeight="1">
      <c r="A33" s="35">
        <v>25</v>
      </c>
      <c r="B33" s="77">
        <f>IF('DAFTAR SISWA'!B32="","",'DAFTAR SISWA'!B32)</f>
        <v>1251</v>
      </c>
      <c r="C33" s="77" t="str">
        <f>IF('DAFTAR SISWA'!C32="","",'DAFTAR SISWA'!C32)</f>
        <v>PUJO BIMO SULISTIYO</v>
      </c>
      <c r="D33" s="78" t="s">
        <v>27</v>
      </c>
      <c r="E33" s="246"/>
      <c r="F33" s="246"/>
      <c r="G33" s="246"/>
      <c r="H33" s="247"/>
      <c r="I33" s="248"/>
      <c r="J33" s="246"/>
      <c r="K33" s="246"/>
      <c r="L33" s="252"/>
      <c r="M33" s="246"/>
      <c r="N33" s="249"/>
      <c r="O33" s="246"/>
      <c r="P33" s="246"/>
      <c r="Q33" s="246"/>
      <c r="R33" s="246"/>
      <c r="S33" s="247"/>
      <c r="T33" s="247"/>
      <c r="U33" s="250"/>
      <c r="V33" s="251"/>
      <c r="W33" s="246"/>
      <c r="X33" s="246"/>
      <c r="Y33" s="246"/>
      <c r="Z33" s="246"/>
      <c r="AA33" s="246"/>
      <c r="AB33" s="246"/>
      <c r="AC33" s="252"/>
      <c r="AD33" s="81"/>
      <c r="AE33" s="82"/>
      <c r="AF33" s="82"/>
      <c r="AG33" s="82"/>
      <c r="AH33" s="82"/>
      <c r="AI33" s="82"/>
      <c r="AJ33" s="85"/>
      <c r="AK33" s="85"/>
      <c r="AL33" s="85"/>
      <c r="AM33" s="85"/>
      <c r="AN33" s="83"/>
      <c r="AO33" s="83"/>
      <c r="AP33" s="83"/>
      <c r="AQ33" s="83"/>
      <c r="AR33" s="83"/>
      <c r="AS33" s="83"/>
      <c r="AT33" s="83"/>
      <c r="AU33" s="82"/>
    </row>
    <row r="34" spans="1:47" ht="15.75" customHeight="1">
      <c r="A34" s="35">
        <v>26</v>
      </c>
      <c r="B34" s="77">
        <f>IF('DAFTAR SISWA'!B33="","",'DAFTAR SISWA'!B33)</f>
        <v>1252</v>
      </c>
      <c r="C34" s="77" t="str">
        <f>IF('DAFTAR SISWA'!C33="","",'DAFTAR SISWA'!C33)</f>
        <v>RADIKA ROHMAT</v>
      </c>
      <c r="D34" s="78" t="s">
        <v>27</v>
      </c>
      <c r="E34" s="246"/>
      <c r="F34" s="246"/>
      <c r="G34" s="246"/>
      <c r="H34" s="247"/>
      <c r="I34" s="248"/>
      <c r="J34" s="246"/>
      <c r="K34" s="246"/>
      <c r="L34" s="252"/>
      <c r="M34" s="246"/>
      <c r="N34" s="249"/>
      <c r="O34" s="246"/>
      <c r="P34" s="246"/>
      <c r="Q34" s="246"/>
      <c r="R34" s="246"/>
      <c r="S34" s="247"/>
      <c r="T34" s="247"/>
      <c r="U34" s="250"/>
      <c r="V34" s="251"/>
      <c r="W34" s="246"/>
      <c r="X34" s="246"/>
      <c r="Y34" s="246"/>
      <c r="Z34" s="246"/>
      <c r="AA34" s="246"/>
      <c r="AB34" s="246"/>
      <c r="AC34" s="252"/>
      <c r="AD34" s="81"/>
      <c r="AE34" s="82"/>
      <c r="AF34" s="82"/>
      <c r="AG34" s="82"/>
      <c r="AH34" s="82"/>
      <c r="AI34" s="82"/>
      <c r="AJ34" s="83"/>
      <c r="AK34" s="83"/>
      <c r="AL34" s="85"/>
      <c r="AM34" s="85"/>
      <c r="AN34" s="83"/>
      <c r="AO34" s="83"/>
      <c r="AP34" s="83"/>
      <c r="AQ34" s="83"/>
      <c r="AR34" s="83"/>
      <c r="AS34" s="83"/>
      <c r="AT34" s="83"/>
      <c r="AU34" s="82"/>
    </row>
    <row r="35" spans="1:47" ht="15.75" customHeight="1">
      <c r="A35" s="35">
        <v>27</v>
      </c>
      <c r="B35" s="77">
        <f>IF('DAFTAR SISWA'!B34="","",'DAFTAR SISWA'!B34)</f>
        <v>1253</v>
      </c>
      <c r="C35" s="77" t="str">
        <f>IF('DAFTAR SISWA'!C34="","",'DAFTAR SISWA'!C34)</f>
        <v>RADITIYA ADE PRATAMA</v>
      </c>
      <c r="D35" s="78" t="s">
        <v>27</v>
      </c>
      <c r="E35" s="246"/>
      <c r="F35" s="246"/>
      <c r="G35" s="246"/>
      <c r="H35" s="247"/>
      <c r="I35" s="248"/>
      <c r="J35" s="246"/>
      <c r="K35" s="246"/>
      <c r="L35" s="252"/>
      <c r="M35" s="246"/>
      <c r="N35" s="249"/>
      <c r="O35" s="246"/>
      <c r="P35" s="246"/>
      <c r="Q35" s="246"/>
      <c r="R35" s="246"/>
      <c r="S35" s="247"/>
      <c r="T35" s="247"/>
      <c r="U35" s="250"/>
      <c r="V35" s="251"/>
      <c r="W35" s="246"/>
      <c r="X35" s="246"/>
      <c r="Y35" s="246"/>
      <c r="Z35" s="246"/>
      <c r="AA35" s="246"/>
      <c r="AB35" s="246"/>
      <c r="AC35" s="252"/>
      <c r="AD35" s="81"/>
      <c r="AE35" s="82"/>
      <c r="AF35" s="82"/>
      <c r="AG35" s="82"/>
      <c r="AH35" s="82"/>
      <c r="AI35" s="82"/>
      <c r="AJ35" s="83"/>
      <c r="AK35" s="83"/>
      <c r="AL35" s="85"/>
      <c r="AM35" s="85"/>
      <c r="AN35" s="83"/>
      <c r="AO35" s="83"/>
      <c r="AP35" s="83"/>
      <c r="AQ35" s="83"/>
      <c r="AR35" s="83"/>
      <c r="AS35" s="83"/>
      <c r="AT35" s="83"/>
      <c r="AU35" s="82"/>
    </row>
    <row r="36" spans="1:47" ht="15.75" customHeight="1">
      <c r="A36" s="35">
        <v>28</v>
      </c>
      <c r="B36" s="77">
        <f>IF('DAFTAR SISWA'!B35="","",'DAFTAR SISWA'!B35)</f>
        <v>1254</v>
      </c>
      <c r="C36" s="77" t="str">
        <f>IF('DAFTAR SISWA'!C35="","",'DAFTAR SISWA'!C35)</f>
        <v>RIAN EKO SETIAWAN</v>
      </c>
      <c r="D36" s="78" t="s">
        <v>27</v>
      </c>
      <c r="E36" s="246"/>
      <c r="F36" s="246"/>
      <c r="G36" s="246"/>
      <c r="H36" s="247"/>
      <c r="I36" s="248"/>
      <c r="J36" s="246"/>
      <c r="K36" s="246"/>
      <c r="L36" s="252"/>
      <c r="M36" s="246"/>
      <c r="N36" s="249"/>
      <c r="O36" s="246"/>
      <c r="P36" s="246"/>
      <c r="Q36" s="246"/>
      <c r="R36" s="246"/>
      <c r="S36" s="247"/>
      <c r="T36" s="247"/>
      <c r="U36" s="250"/>
      <c r="V36" s="251"/>
      <c r="W36" s="246"/>
      <c r="X36" s="246"/>
      <c r="Y36" s="246"/>
      <c r="Z36" s="246"/>
      <c r="AA36" s="246"/>
      <c r="AB36" s="246"/>
      <c r="AC36" s="252"/>
      <c r="AD36" s="81"/>
      <c r="AE36" s="82"/>
      <c r="AF36" s="82"/>
      <c r="AG36" s="82"/>
      <c r="AH36" s="82"/>
      <c r="AI36" s="82"/>
      <c r="AJ36" s="85"/>
      <c r="AK36" s="85"/>
      <c r="AL36" s="85"/>
      <c r="AM36" s="85"/>
      <c r="AN36" s="83"/>
      <c r="AO36" s="83"/>
      <c r="AP36" s="83"/>
      <c r="AQ36" s="83"/>
      <c r="AR36" s="83"/>
      <c r="AS36" s="83"/>
      <c r="AT36" s="83"/>
      <c r="AU36" s="82"/>
    </row>
    <row r="37" spans="1:47" ht="15.75" customHeight="1">
      <c r="A37" s="35">
        <v>29</v>
      </c>
      <c r="B37" s="77">
        <f>IF('DAFTAR SISWA'!B36="","",'DAFTAR SISWA'!B36)</f>
        <v>1255</v>
      </c>
      <c r="C37" s="77" t="str">
        <f>IF('DAFTAR SISWA'!C36="","",'DAFTAR SISWA'!C36)</f>
        <v>RICKO ALDY SETIYAWAN</v>
      </c>
      <c r="D37" s="78" t="s">
        <v>27</v>
      </c>
      <c r="E37" s="246"/>
      <c r="F37" s="246"/>
      <c r="G37" s="246"/>
      <c r="H37" s="247"/>
      <c r="I37" s="248"/>
      <c r="J37" s="246"/>
      <c r="K37" s="246"/>
      <c r="L37" s="252"/>
      <c r="M37" s="246"/>
      <c r="N37" s="249"/>
      <c r="O37" s="246"/>
      <c r="P37" s="246"/>
      <c r="Q37" s="246"/>
      <c r="R37" s="246"/>
      <c r="S37" s="247"/>
      <c r="T37" s="247"/>
      <c r="U37" s="250"/>
      <c r="V37" s="251"/>
      <c r="W37" s="246"/>
      <c r="X37" s="246"/>
      <c r="Y37" s="246"/>
      <c r="Z37" s="246"/>
      <c r="AA37" s="246"/>
      <c r="AB37" s="246"/>
      <c r="AC37" s="252"/>
      <c r="AD37" s="81"/>
      <c r="AE37" s="82"/>
      <c r="AF37" s="82"/>
      <c r="AG37" s="82"/>
      <c r="AH37" s="82"/>
      <c r="AI37" s="82"/>
      <c r="AJ37" s="85"/>
      <c r="AK37" s="85"/>
      <c r="AL37" s="85"/>
      <c r="AM37" s="85"/>
      <c r="AN37" s="83"/>
      <c r="AO37" s="83"/>
      <c r="AP37" s="83"/>
      <c r="AQ37" s="83"/>
      <c r="AR37" s="83"/>
      <c r="AS37" s="83"/>
      <c r="AT37" s="83"/>
      <c r="AU37" s="82"/>
    </row>
    <row r="38" spans="1:47" ht="15.75" customHeight="1">
      <c r="A38" s="35">
        <v>30</v>
      </c>
      <c r="B38" s="77">
        <f>IF('DAFTAR SISWA'!B37="","",'DAFTAR SISWA'!B37)</f>
        <v>1256</v>
      </c>
      <c r="C38" s="77" t="str">
        <f>IF('DAFTAR SISWA'!C37="","",'DAFTAR SISWA'!C37)</f>
        <v>RIKA WIDI YANTI</v>
      </c>
      <c r="D38" s="93" t="s">
        <v>51</v>
      </c>
      <c r="E38" s="246"/>
      <c r="F38" s="246"/>
      <c r="G38" s="246"/>
      <c r="H38" s="247"/>
      <c r="I38" s="248"/>
      <c r="J38" s="246"/>
      <c r="K38" s="246"/>
      <c r="L38" s="252"/>
      <c r="M38" s="246"/>
      <c r="N38" s="249"/>
      <c r="O38" s="246"/>
      <c r="P38" s="246"/>
      <c r="Q38" s="246"/>
      <c r="R38" s="246"/>
      <c r="S38" s="247"/>
      <c r="T38" s="247"/>
      <c r="U38" s="250"/>
      <c r="V38" s="251"/>
      <c r="W38" s="246"/>
      <c r="X38" s="246"/>
      <c r="Y38" s="246"/>
      <c r="Z38" s="246"/>
      <c r="AA38" s="246"/>
      <c r="AB38" s="246"/>
      <c r="AC38" s="252"/>
      <c r="AD38" s="81"/>
      <c r="AE38" s="82"/>
      <c r="AF38" s="82"/>
      <c r="AG38" s="82"/>
      <c r="AH38" s="82"/>
      <c r="AI38" s="82"/>
      <c r="AJ38" s="85"/>
      <c r="AK38" s="85"/>
      <c r="AL38" s="85"/>
      <c r="AM38" s="85"/>
      <c r="AN38" s="83"/>
      <c r="AO38" s="83"/>
      <c r="AP38" s="83"/>
      <c r="AQ38" s="83"/>
      <c r="AR38" s="83"/>
      <c r="AS38" s="83"/>
      <c r="AT38" s="83"/>
      <c r="AU38" s="82"/>
    </row>
    <row r="39" spans="1:47" ht="15.75" customHeight="1">
      <c r="A39" s="35">
        <v>31</v>
      </c>
      <c r="B39" s="77">
        <f>IF('DAFTAR SISWA'!B38="","",'DAFTAR SISWA'!B38)</f>
        <v>1257</v>
      </c>
      <c r="C39" s="77" t="str">
        <f>IF('DAFTAR SISWA'!C38="","",'DAFTAR SISWA'!C38)</f>
        <v>RIZKI HERNANDO</v>
      </c>
      <c r="D39" s="78" t="s">
        <v>27</v>
      </c>
      <c r="E39" s="246"/>
      <c r="F39" s="246"/>
      <c r="G39" s="246"/>
      <c r="H39" s="247"/>
      <c r="I39" s="248"/>
      <c r="J39" s="246"/>
      <c r="K39" s="246"/>
      <c r="L39" s="252"/>
      <c r="M39" s="246"/>
      <c r="N39" s="249"/>
      <c r="O39" s="246"/>
      <c r="P39" s="246"/>
      <c r="Q39" s="246"/>
      <c r="R39" s="246"/>
      <c r="S39" s="247"/>
      <c r="T39" s="247"/>
      <c r="U39" s="250"/>
      <c r="V39" s="251"/>
      <c r="W39" s="246"/>
      <c r="X39" s="246"/>
      <c r="Y39" s="246"/>
      <c r="Z39" s="246"/>
      <c r="AA39" s="246"/>
      <c r="AB39" s="246"/>
      <c r="AC39" s="252"/>
      <c r="AD39" s="81"/>
      <c r="AE39" s="82"/>
      <c r="AF39" s="82"/>
      <c r="AG39" s="82"/>
      <c r="AH39" s="82"/>
      <c r="AI39" s="82"/>
      <c r="AJ39" s="85"/>
      <c r="AK39" s="85"/>
      <c r="AL39" s="85"/>
      <c r="AM39" s="85"/>
      <c r="AN39" s="83"/>
      <c r="AO39" s="83"/>
      <c r="AP39" s="83"/>
      <c r="AQ39" s="83"/>
      <c r="AR39" s="83"/>
      <c r="AS39" s="83"/>
      <c r="AT39" s="83"/>
      <c r="AU39" s="82"/>
    </row>
    <row r="40" spans="1:47" ht="15.75" customHeight="1">
      <c r="A40" s="35">
        <v>32</v>
      </c>
      <c r="B40" s="77">
        <f>IF('DAFTAR SISWA'!B39="","",'DAFTAR SISWA'!B39)</f>
        <v>1258</v>
      </c>
      <c r="C40" s="77" t="str">
        <f>IF('DAFTAR SISWA'!C39="","",'DAFTAR SISWA'!C39)</f>
        <v>ROFIQ AULIYA RAHMAN</v>
      </c>
      <c r="D40" s="78" t="s">
        <v>27</v>
      </c>
      <c r="E40" s="246"/>
      <c r="F40" s="246"/>
      <c r="G40" s="246"/>
      <c r="H40" s="247"/>
      <c r="I40" s="248"/>
      <c r="J40" s="246"/>
      <c r="K40" s="246"/>
      <c r="L40" s="252"/>
      <c r="M40" s="246"/>
      <c r="N40" s="249"/>
      <c r="O40" s="246"/>
      <c r="P40" s="246"/>
      <c r="Q40" s="246"/>
      <c r="R40" s="246"/>
      <c r="S40" s="247"/>
      <c r="T40" s="247"/>
      <c r="U40" s="250"/>
      <c r="V40" s="251"/>
      <c r="W40" s="246"/>
      <c r="X40" s="246"/>
      <c r="Y40" s="246"/>
      <c r="Z40" s="246"/>
      <c r="AA40" s="246"/>
      <c r="AB40" s="246"/>
      <c r="AC40" s="252"/>
      <c r="AD40" s="81"/>
      <c r="AE40" s="82"/>
      <c r="AF40" s="82"/>
      <c r="AG40" s="82"/>
      <c r="AH40" s="82"/>
      <c r="AI40" s="82"/>
      <c r="AJ40" s="85"/>
      <c r="AK40" s="85"/>
      <c r="AL40" s="85"/>
      <c r="AM40" s="85"/>
      <c r="AN40" s="83"/>
      <c r="AO40" s="83"/>
      <c r="AP40" s="83"/>
      <c r="AQ40" s="83"/>
      <c r="AR40" s="83"/>
      <c r="AS40" s="83"/>
      <c r="AT40" s="83"/>
      <c r="AU40" s="82"/>
    </row>
    <row r="41" spans="1:47" ht="15.75" customHeight="1">
      <c r="A41" s="35">
        <v>33</v>
      </c>
      <c r="B41" s="77">
        <f>IF('DAFTAR SISWA'!B40="","",'DAFTAR SISWA'!B40)</f>
        <v>1259</v>
      </c>
      <c r="C41" s="77" t="str">
        <f>IF('DAFTAR SISWA'!C40="","",'DAFTAR SISWA'!C40)</f>
        <v>SYAIFUDIN ROSYAD</v>
      </c>
      <c r="D41" s="78" t="s">
        <v>27</v>
      </c>
      <c r="E41" s="246"/>
      <c r="F41" s="246"/>
      <c r="G41" s="246"/>
      <c r="H41" s="247"/>
      <c r="I41" s="248"/>
      <c r="J41" s="251"/>
      <c r="K41" s="246"/>
      <c r="L41" s="252"/>
      <c r="M41" s="251"/>
      <c r="N41" s="249"/>
      <c r="O41" s="246"/>
      <c r="P41" s="246"/>
      <c r="Q41" s="246"/>
      <c r="R41" s="246"/>
      <c r="S41" s="247"/>
      <c r="T41" s="247"/>
      <c r="U41" s="250"/>
      <c r="V41" s="251"/>
      <c r="W41" s="246"/>
      <c r="X41" s="246"/>
      <c r="Y41" s="246"/>
      <c r="Z41" s="246"/>
      <c r="AA41" s="246"/>
      <c r="AB41" s="246"/>
      <c r="AC41" s="252"/>
      <c r="AD41" s="81"/>
      <c r="AE41" s="82"/>
      <c r="AF41" s="82"/>
      <c r="AG41" s="82"/>
      <c r="AH41" s="82"/>
      <c r="AI41" s="82"/>
      <c r="AJ41" s="85"/>
      <c r="AK41" s="85"/>
      <c r="AL41" s="85"/>
      <c r="AM41" s="85"/>
      <c r="AN41" s="83"/>
      <c r="AO41" s="83"/>
      <c r="AP41" s="83"/>
      <c r="AQ41" s="83"/>
      <c r="AR41" s="83"/>
      <c r="AS41" s="83"/>
      <c r="AT41" s="83"/>
      <c r="AU41" s="82"/>
    </row>
    <row r="42" spans="1:47" ht="15.75" customHeight="1">
      <c r="A42" s="35">
        <v>34</v>
      </c>
      <c r="B42" s="77">
        <f>IF('DAFTAR SISWA'!B41="","",'DAFTAR SISWA'!B41)</f>
        <v>1260</v>
      </c>
      <c r="C42" s="77" t="str">
        <f>IF('DAFTAR SISWA'!C41="","",'DAFTAR SISWA'!C41)</f>
        <v>TEGUH SANTOSO</v>
      </c>
      <c r="D42" s="78" t="s">
        <v>27</v>
      </c>
      <c r="E42" s="246"/>
      <c r="F42" s="246"/>
      <c r="G42" s="246"/>
      <c r="H42" s="247"/>
      <c r="I42" s="248"/>
      <c r="J42" s="246"/>
      <c r="K42" s="246"/>
      <c r="L42" s="252"/>
      <c r="M42" s="246"/>
      <c r="N42" s="249"/>
      <c r="O42" s="246"/>
      <c r="P42" s="246"/>
      <c r="Q42" s="246"/>
      <c r="R42" s="246"/>
      <c r="S42" s="247"/>
      <c r="T42" s="247"/>
      <c r="U42" s="250"/>
      <c r="V42" s="251"/>
      <c r="W42" s="246"/>
      <c r="X42" s="246"/>
      <c r="Y42" s="246"/>
      <c r="Z42" s="246"/>
      <c r="AA42" s="246"/>
      <c r="AB42" s="246"/>
      <c r="AC42" s="252"/>
      <c r="AD42" s="81"/>
      <c r="AE42" s="82"/>
      <c r="AF42" s="82"/>
      <c r="AG42" s="82"/>
      <c r="AH42" s="82"/>
      <c r="AI42" s="82"/>
      <c r="AJ42" s="85"/>
      <c r="AK42" s="85"/>
      <c r="AL42" s="85"/>
      <c r="AM42" s="85"/>
      <c r="AN42" s="83"/>
      <c r="AO42" s="83"/>
      <c r="AP42" s="83"/>
      <c r="AQ42" s="83"/>
      <c r="AR42" s="83"/>
      <c r="AS42" s="83"/>
      <c r="AT42" s="83"/>
      <c r="AU42" s="82"/>
    </row>
    <row r="43" spans="1:47" ht="15.75" customHeight="1">
      <c r="A43" s="35">
        <v>35</v>
      </c>
      <c r="B43" s="77">
        <f>IF('DAFTAR SISWA'!B42="","",'DAFTAR SISWA'!B42)</f>
        <v>1261</v>
      </c>
      <c r="C43" s="77" t="str">
        <f>IF('DAFTAR SISWA'!C42="","",'DAFTAR SISWA'!C42)</f>
        <v>VIVI NOVITA</v>
      </c>
      <c r="D43" s="93" t="s">
        <v>51</v>
      </c>
      <c r="E43" s="246"/>
      <c r="F43" s="246"/>
      <c r="G43" s="246"/>
      <c r="H43" s="247"/>
      <c r="I43" s="248"/>
      <c r="J43" s="246"/>
      <c r="K43" s="246"/>
      <c r="L43" s="252"/>
      <c r="M43" s="246"/>
      <c r="N43" s="249"/>
      <c r="O43" s="246"/>
      <c r="P43" s="246"/>
      <c r="Q43" s="246"/>
      <c r="R43" s="246"/>
      <c r="S43" s="247"/>
      <c r="T43" s="247"/>
      <c r="U43" s="250"/>
      <c r="V43" s="251"/>
      <c r="W43" s="246"/>
      <c r="X43" s="246"/>
      <c r="Y43" s="246"/>
      <c r="Z43" s="246"/>
      <c r="AA43" s="246"/>
      <c r="AB43" s="246"/>
      <c r="AC43" s="252"/>
      <c r="AD43" s="81"/>
      <c r="AE43" s="82"/>
      <c r="AF43" s="82"/>
      <c r="AG43" s="82"/>
      <c r="AH43" s="82"/>
      <c r="AI43" s="82"/>
      <c r="AJ43" s="85"/>
      <c r="AK43" s="85"/>
      <c r="AL43" s="85"/>
      <c r="AM43" s="85"/>
      <c r="AN43" s="83"/>
      <c r="AO43" s="83"/>
      <c r="AP43" s="83"/>
      <c r="AQ43" s="83"/>
      <c r="AR43" s="83"/>
      <c r="AS43" s="83"/>
      <c r="AT43" s="83"/>
      <c r="AU43" s="82"/>
    </row>
    <row r="44" spans="1:47" ht="15.75" customHeight="1">
      <c r="A44" s="35">
        <v>36</v>
      </c>
      <c r="B44" s="77">
        <f>IF('DAFTAR SISWA'!B43="","",'DAFTAR SISWA'!B43)</f>
        <v>1262</v>
      </c>
      <c r="C44" s="77" t="str">
        <f>IF('DAFTAR SISWA'!C43="","",'DAFTAR SISWA'!C43)</f>
        <v>YOGI NUR RAHMANTO</v>
      </c>
      <c r="D44" s="78" t="s">
        <v>27</v>
      </c>
      <c r="E44" s="246"/>
      <c r="F44" s="246"/>
      <c r="G44" s="246"/>
      <c r="H44" s="247"/>
      <c r="I44" s="248"/>
      <c r="J44" s="246"/>
      <c r="K44" s="246"/>
      <c r="L44" s="252"/>
      <c r="M44" s="246"/>
      <c r="N44" s="249"/>
      <c r="O44" s="246"/>
      <c r="P44" s="246"/>
      <c r="Q44" s="246"/>
      <c r="R44" s="246"/>
      <c r="S44" s="247"/>
      <c r="T44" s="247"/>
      <c r="U44" s="250"/>
      <c r="V44" s="251"/>
      <c r="W44" s="246"/>
      <c r="X44" s="246"/>
      <c r="Y44" s="246"/>
      <c r="Z44" s="246"/>
      <c r="AA44" s="246"/>
      <c r="AB44" s="246"/>
      <c r="AC44" s="252"/>
      <c r="AD44" s="81"/>
      <c r="AE44" s="82"/>
      <c r="AF44" s="82"/>
      <c r="AG44" s="82"/>
      <c r="AH44" s="82"/>
      <c r="AI44" s="82"/>
      <c r="AJ44" s="85"/>
      <c r="AK44" s="85"/>
      <c r="AL44" s="85"/>
      <c r="AM44" s="85"/>
      <c r="AN44" s="83"/>
      <c r="AO44" s="83"/>
      <c r="AP44" s="83"/>
      <c r="AQ44" s="83"/>
      <c r="AR44" s="83"/>
      <c r="AS44" s="83"/>
      <c r="AT44" s="83"/>
      <c r="AU44" s="82"/>
    </row>
    <row r="45" spans="1:47" ht="15.75" customHeight="1">
      <c r="A45" s="35">
        <v>37</v>
      </c>
      <c r="B45" s="77">
        <f>IF('DAFTAR SISWA'!B44="","",'DAFTAR SISWA'!B44)</f>
        <v>1263</v>
      </c>
      <c r="C45" s="77" t="str">
        <f>IF('DAFTAR SISWA'!C44="","",'DAFTAR SISWA'!C44)</f>
        <v>YOHANES FAREL LUSIANDRO</v>
      </c>
      <c r="D45" s="78" t="s">
        <v>27</v>
      </c>
      <c r="E45" s="246"/>
      <c r="F45" s="246"/>
      <c r="G45" s="246"/>
      <c r="H45" s="247"/>
      <c r="I45" s="248"/>
      <c r="J45" s="246"/>
      <c r="K45" s="246"/>
      <c r="L45" s="252"/>
      <c r="M45" s="246"/>
      <c r="N45" s="249"/>
      <c r="O45" s="246"/>
      <c r="P45" s="246"/>
      <c r="Q45" s="246"/>
      <c r="R45" s="246"/>
      <c r="S45" s="247"/>
      <c r="T45" s="247"/>
      <c r="U45" s="250"/>
      <c r="V45" s="251"/>
      <c r="W45" s="246"/>
      <c r="X45" s="246"/>
      <c r="Y45" s="246"/>
      <c r="Z45" s="246"/>
      <c r="AA45" s="246"/>
      <c r="AB45" s="246"/>
      <c r="AC45" s="252"/>
      <c r="AD45" s="81"/>
      <c r="AE45" s="82"/>
      <c r="AF45" s="82"/>
      <c r="AG45" s="82"/>
      <c r="AH45" s="82"/>
      <c r="AI45" s="82"/>
      <c r="AJ45" s="85"/>
      <c r="AK45" s="85"/>
      <c r="AL45" s="85"/>
      <c r="AM45" s="85"/>
      <c r="AN45" s="83"/>
      <c r="AO45" s="83"/>
      <c r="AP45" s="83"/>
      <c r="AQ45" s="83"/>
      <c r="AR45" s="83"/>
      <c r="AS45" s="83"/>
      <c r="AT45" s="83"/>
      <c r="AU45" s="82"/>
    </row>
    <row r="46" spans="1:47" ht="15.75" customHeight="1">
      <c r="A46" s="35">
        <v>38</v>
      </c>
      <c r="B46" s="77">
        <f>IF('DAFTAR SISWA'!B45="","",'DAFTAR SISWA'!B45)</f>
        <v>1264</v>
      </c>
      <c r="C46" s="77" t="str">
        <f>IF('DAFTAR SISWA'!C45="","",'DAFTAR SISWA'!C45)</f>
        <v>YUDHISTIRA SEPTIAN PURNOMO</v>
      </c>
      <c r="D46" s="93" t="s">
        <v>27</v>
      </c>
      <c r="E46" s="254"/>
      <c r="F46" s="246"/>
      <c r="G46" s="254"/>
      <c r="H46" s="247"/>
      <c r="I46" s="248"/>
      <c r="J46" s="254"/>
      <c r="K46" s="254"/>
      <c r="L46" s="252"/>
      <c r="M46" s="254"/>
      <c r="N46" s="249"/>
      <c r="O46" s="254"/>
      <c r="P46" s="254"/>
      <c r="Q46" s="254"/>
      <c r="R46" s="254"/>
      <c r="S46" s="247"/>
      <c r="T46" s="247"/>
      <c r="U46" s="255"/>
      <c r="V46" s="246"/>
      <c r="W46" s="246"/>
      <c r="X46" s="246"/>
      <c r="Y46" s="246"/>
      <c r="Z46" s="246"/>
      <c r="AA46" s="246"/>
      <c r="AB46" s="246"/>
      <c r="AC46" s="252"/>
      <c r="AD46" s="81"/>
      <c r="AE46" s="82"/>
      <c r="AF46" s="82"/>
      <c r="AG46" s="82"/>
      <c r="AH46" s="82"/>
      <c r="AI46" s="82"/>
      <c r="AJ46" s="85"/>
      <c r="AK46" s="85"/>
      <c r="AL46" s="85"/>
      <c r="AM46" s="85"/>
      <c r="AN46" s="83"/>
      <c r="AO46" s="83"/>
      <c r="AP46" s="83"/>
      <c r="AQ46" s="83"/>
      <c r="AR46" s="83"/>
      <c r="AS46" s="83"/>
      <c r="AT46" s="83"/>
      <c r="AU46" s="82"/>
    </row>
    <row r="47" spans="1:47" ht="15.75" customHeight="1">
      <c r="A47" s="35">
        <v>39</v>
      </c>
      <c r="B47" s="77" t="str">
        <f>IF('DAFTAR SISWA'!B46="","",'DAFTAR SISWA'!B46)</f>
        <v/>
      </c>
      <c r="C47" s="77" t="str">
        <f>IF('DAFTAR SISWA'!C46="","",'DAFTAR SISWA'!C46)</f>
        <v/>
      </c>
      <c r="D47" s="69"/>
      <c r="E47" s="115"/>
      <c r="F47" s="115"/>
      <c r="G47" s="115"/>
      <c r="H47" s="115"/>
      <c r="I47" s="115"/>
      <c r="J47" s="115"/>
      <c r="K47" s="115"/>
      <c r="L47" s="116"/>
      <c r="M47" s="115"/>
      <c r="N47" s="115"/>
      <c r="O47" s="115"/>
      <c r="P47" s="115"/>
      <c r="Q47" s="115"/>
      <c r="R47" s="115"/>
      <c r="S47" s="115"/>
      <c r="T47" s="115"/>
      <c r="U47" s="115"/>
      <c r="V47" s="115"/>
      <c r="W47" s="115"/>
      <c r="X47" s="115"/>
      <c r="Y47" s="115"/>
      <c r="Z47" s="115"/>
      <c r="AA47" s="115"/>
      <c r="AB47" s="115"/>
      <c r="AC47" s="115"/>
      <c r="AD47" s="117"/>
      <c r="AE47" s="82"/>
      <c r="AF47" s="82"/>
      <c r="AG47" s="82"/>
      <c r="AH47" s="82"/>
      <c r="AI47" s="82"/>
      <c r="AJ47" s="85"/>
      <c r="AK47" s="85"/>
      <c r="AL47" s="85"/>
      <c r="AM47" s="85"/>
      <c r="AN47" s="85"/>
      <c r="AO47" s="85"/>
      <c r="AP47" s="85"/>
      <c r="AQ47" s="85"/>
      <c r="AR47" s="85"/>
      <c r="AS47" s="85"/>
      <c r="AT47" s="85"/>
      <c r="AU47" s="82"/>
    </row>
    <row r="48" spans="1:47" ht="15.75" customHeight="1">
      <c r="A48" s="35">
        <v>40</v>
      </c>
      <c r="B48" s="77" t="str">
        <f>IF('DAFTAR SISWA'!B47="","",'DAFTAR SISWA'!B47)</f>
        <v/>
      </c>
      <c r="C48" s="77" t="str">
        <f>IF('DAFTAR SISWA'!C47="","",'DAFTAR SISWA'!C47)</f>
        <v/>
      </c>
      <c r="D48" s="6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  <c r="Q48" s="79"/>
      <c r="R48" s="79"/>
      <c r="S48" s="79"/>
      <c r="T48" s="79"/>
      <c r="U48" s="79"/>
      <c r="V48" s="79"/>
      <c r="W48" s="79"/>
      <c r="X48" s="79"/>
      <c r="Y48" s="79"/>
      <c r="Z48" s="79"/>
      <c r="AA48" s="79"/>
      <c r="AB48" s="79"/>
      <c r="AC48" s="79"/>
      <c r="AD48" s="117"/>
      <c r="AE48" s="82"/>
      <c r="AF48" s="82"/>
      <c r="AG48" s="82"/>
      <c r="AH48" s="82"/>
      <c r="AI48" s="82"/>
      <c r="AJ48" s="85"/>
      <c r="AK48" s="85"/>
      <c r="AL48" s="85"/>
      <c r="AM48" s="85"/>
      <c r="AN48" s="85"/>
      <c r="AO48" s="85"/>
      <c r="AP48" s="85"/>
      <c r="AQ48" s="85"/>
      <c r="AR48" s="85"/>
      <c r="AS48" s="85"/>
      <c r="AT48" s="85"/>
      <c r="AU48" s="82"/>
    </row>
    <row r="49" spans="1:47" ht="15.75" customHeight="1">
      <c r="A49" s="35">
        <v>41</v>
      </c>
      <c r="B49" s="77" t="str">
        <f>IF('DAFTAR SISWA'!B48="","",'DAFTAR SISWA'!B48)</f>
        <v/>
      </c>
      <c r="C49" s="77" t="str">
        <f>IF('DAFTAR SISWA'!C48="","",'DAFTAR SISWA'!C48)</f>
        <v/>
      </c>
      <c r="D49" s="69"/>
      <c r="E49" s="82"/>
      <c r="F49" s="82"/>
      <c r="G49" s="82"/>
      <c r="H49" s="82"/>
      <c r="I49" s="82"/>
      <c r="J49" s="82"/>
      <c r="K49" s="35"/>
      <c r="L49" s="82"/>
      <c r="M49" s="35"/>
      <c r="N49" s="35"/>
      <c r="O49" s="35"/>
      <c r="P49" s="35"/>
      <c r="Q49" s="35"/>
      <c r="R49" s="82"/>
      <c r="S49" s="82"/>
      <c r="T49" s="35"/>
      <c r="U49" s="82"/>
      <c r="V49" s="35"/>
      <c r="W49" s="35"/>
      <c r="X49" s="35"/>
      <c r="Y49" s="35"/>
      <c r="Z49" s="35"/>
      <c r="AA49" s="35"/>
      <c r="AB49" s="35"/>
      <c r="AC49" s="82"/>
      <c r="AD49" s="117"/>
      <c r="AE49" s="82"/>
      <c r="AF49" s="82"/>
      <c r="AG49" s="82"/>
      <c r="AH49" s="82"/>
      <c r="AI49" s="82"/>
      <c r="AJ49" s="85"/>
      <c r="AK49" s="85"/>
      <c r="AL49" s="85"/>
      <c r="AM49" s="85"/>
      <c r="AN49" s="85"/>
      <c r="AO49" s="85"/>
      <c r="AP49" s="85"/>
      <c r="AQ49" s="85"/>
      <c r="AR49" s="85"/>
      <c r="AS49" s="85"/>
      <c r="AT49" s="85"/>
      <c r="AU49" s="82"/>
    </row>
    <row r="50" spans="1:47" ht="15.75" customHeight="1">
      <c r="A50" s="35">
        <v>42</v>
      </c>
      <c r="B50" s="77" t="str">
        <f>IF('DAFTAR SISWA'!B49="","",'DAFTAR SISWA'!B49)</f>
        <v/>
      </c>
      <c r="C50" s="77" t="str">
        <f>IF('DAFTAR SISWA'!C49="","",'DAFTAR SISWA'!C49)</f>
        <v/>
      </c>
      <c r="D50" s="69"/>
      <c r="E50" s="82"/>
      <c r="F50" s="82"/>
      <c r="G50" s="82"/>
      <c r="H50" s="82"/>
      <c r="I50" s="82"/>
      <c r="J50" s="82"/>
      <c r="K50" s="35"/>
      <c r="L50" s="82"/>
      <c r="M50" s="35"/>
      <c r="N50" s="35"/>
      <c r="O50" s="35"/>
      <c r="P50" s="35"/>
      <c r="Q50" s="35"/>
      <c r="R50" s="82"/>
      <c r="S50" s="82"/>
      <c r="T50" s="35"/>
      <c r="U50" s="82"/>
      <c r="V50" s="35"/>
      <c r="W50" s="35"/>
      <c r="X50" s="35"/>
      <c r="Y50" s="35"/>
      <c r="Z50" s="35"/>
      <c r="AA50" s="35"/>
      <c r="AB50" s="35"/>
      <c r="AC50" s="82"/>
      <c r="AD50" s="117"/>
      <c r="AE50" s="82"/>
      <c r="AF50" s="82"/>
      <c r="AG50" s="82"/>
      <c r="AH50" s="82"/>
      <c r="AI50" s="82"/>
      <c r="AJ50" s="85"/>
      <c r="AK50" s="85"/>
      <c r="AL50" s="85"/>
      <c r="AM50" s="85"/>
      <c r="AN50" s="85"/>
      <c r="AO50" s="85"/>
      <c r="AP50" s="85"/>
      <c r="AQ50" s="85"/>
      <c r="AR50" s="85"/>
      <c r="AS50" s="85"/>
      <c r="AT50" s="85"/>
      <c r="AU50" s="82"/>
    </row>
    <row r="51" spans="1:47" ht="15.75" customHeight="1">
      <c r="A51" s="35">
        <v>43</v>
      </c>
      <c r="B51" s="77" t="str">
        <f>IF('DAFTAR SISWA'!B50="","",'DAFTAR SISWA'!B50)</f>
        <v/>
      </c>
      <c r="C51" s="77" t="str">
        <f>IF('DAFTAR SISWA'!C50="","",'DAFTAR SISWA'!C50)</f>
        <v/>
      </c>
      <c r="D51" s="69"/>
      <c r="E51" s="82"/>
      <c r="F51" s="82"/>
      <c r="G51" s="82"/>
      <c r="H51" s="82"/>
      <c r="I51" s="82"/>
      <c r="J51" s="82"/>
      <c r="K51" s="35"/>
      <c r="L51" s="82"/>
      <c r="M51" s="35"/>
      <c r="N51" s="35"/>
      <c r="O51" s="35"/>
      <c r="P51" s="35"/>
      <c r="Q51" s="35"/>
      <c r="R51" s="82"/>
      <c r="S51" s="82"/>
      <c r="T51" s="35"/>
      <c r="U51" s="82"/>
      <c r="V51" s="35"/>
      <c r="W51" s="35"/>
      <c r="X51" s="35"/>
      <c r="Y51" s="35"/>
      <c r="Z51" s="35"/>
      <c r="AA51" s="35"/>
      <c r="AB51" s="35"/>
      <c r="AC51" s="82"/>
      <c r="AD51" s="117"/>
      <c r="AE51" s="82"/>
      <c r="AF51" s="82"/>
      <c r="AG51" s="82"/>
      <c r="AH51" s="82"/>
      <c r="AI51" s="82"/>
      <c r="AJ51" s="85"/>
      <c r="AK51" s="85"/>
      <c r="AL51" s="85"/>
      <c r="AM51" s="85"/>
      <c r="AN51" s="85"/>
      <c r="AO51" s="85"/>
      <c r="AP51" s="85"/>
      <c r="AQ51" s="85"/>
      <c r="AR51" s="85"/>
      <c r="AS51" s="85"/>
      <c r="AT51" s="85"/>
      <c r="AU51" s="82"/>
    </row>
    <row r="52" spans="1:47" ht="12.75" customHeight="1">
      <c r="A52" s="8"/>
      <c r="B52" s="2"/>
      <c r="C52" s="10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9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</row>
    <row r="53" spans="1:47" ht="12.75" customHeight="1">
      <c r="A53" s="8"/>
      <c r="B53" s="108" t="s">
        <v>129</v>
      </c>
      <c r="C53" s="109">
        <f>COUNTIF(D9:D51,"L")</f>
        <v>30</v>
      </c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9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</row>
    <row r="54" spans="1:47" ht="12.75" customHeight="1">
      <c r="A54" s="8"/>
      <c r="B54" s="108" t="s">
        <v>130</v>
      </c>
      <c r="C54" s="109">
        <f>COUNTIF(D9:D51,"P")</f>
        <v>8</v>
      </c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9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</row>
    <row r="55" spans="1:47" ht="12.75" customHeight="1">
      <c r="A55" s="8"/>
      <c r="B55" s="8" t="s">
        <v>131</v>
      </c>
      <c r="C55" s="10">
        <f>SUM(C53:C54)</f>
        <v>38</v>
      </c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9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</row>
    <row r="56" spans="1:47" ht="12.75" customHeight="1">
      <c r="A56" s="8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9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</row>
    <row r="57" spans="1:47" ht="12.75" customHeight="1">
      <c r="A57" s="8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118"/>
      <c r="U57" s="118"/>
      <c r="V57" s="118"/>
      <c r="W57" s="118"/>
      <c r="X57" s="118"/>
      <c r="Y57" s="118"/>
      <c r="Z57" s="118"/>
      <c r="AA57" s="118"/>
      <c r="AB57" s="118"/>
      <c r="AC57" s="118"/>
      <c r="AD57" s="9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</row>
    <row r="58" spans="1:47" ht="12.75" customHeight="1">
      <c r="A58" s="8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9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</row>
    <row r="59" spans="1:47" ht="12.7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</row>
    <row r="60" spans="1:47" ht="12.7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</row>
    <row r="61" spans="1:47" ht="12.7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</row>
    <row r="62" spans="1:47" ht="12.7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</row>
    <row r="63" spans="1:47" ht="12.7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</row>
    <row r="64" spans="1:47" ht="12.7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</row>
    <row r="65" spans="1:47" ht="12.7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</row>
    <row r="66" spans="1:47" ht="12.7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</row>
    <row r="67" spans="1:47" ht="12.7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</row>
    <row r="68" spans="1:47" ht="12.7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</row>
    <row r="69" spans="1:47" ht="12.7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</row>
    <row r="70" spans="1:47" ht="12.7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</row>
    <row r="71" spans="1:47" ht="12.7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</row>
    <row r="72" spans="1:47" ht="12.7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</row>
    <row r="73" spans="1:47" ht="12.7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</row>
    <row r="74" spans="1:47" ht="12.7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</row>
    <row r="75" spans="1:47" ht="12.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</row>
    <row r="76" spans="1:47" ht="12.7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</row>
    <row r="77" spans="1:47" ht="12.7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</row>
    <row r="78" spans="1:47" ht="12.7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</row>
    <row r="79" spans="1:47" ht="12.7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</row>
    <row r="80" spans="1:47" ht="12.7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</row>
    <row r="81" spans="1:47" ht="12.7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</row>
    <row r="82" spans="1:47" ht="12.7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</row>
    <row r="83" spans="1:47" ht="12.7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</row>
    <row r="84" spans="1:47" ht="12.7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</row>
    <row r="85" spans="1:47" ht="12.7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</row>
    <row r="86" spans="1:47" ht="12.7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</row>
    <row r="87" spans="1:47" ht="12.7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</row>
    <row r="88" spans="1:47" ht="12.7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</row>
    <row r="89" spans="1:47" ht="12.7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</row>
    <row r="90" spans="1:47" ht="12.7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</row>
    <row r="91" spans="1:47" ht="12.7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</row>
    <row r="92" spans="1:47" ht="12.7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</row>
    <row r="93" spans="1:47" ht="12.7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</row>
    <row r="94" spans="1:47" ht="12.7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</row>
    <row r="95" spans="1:47" ht="12.7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</row>
    <row r="96" spans="1:47" ht="12.7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</row>
    <row r="97" spans="1:47" ht="12.7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</row>
    <row r="98" spans="1:47" ht="12.7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</row>
    <row r="99" spans="1:47" ht="12.7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</row>
    <row r="100" spans="1:47" ht="12.7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</row>
    <row r="101" spans="1:47" ht="12.7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</row>
    <row r="102" spans="1:47" ht="12.7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</row>
    <row r="103" spans="1:47" ht="12.7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</row>
    <row r="104" spans="1:47" ht="12.7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</row>
    <row r="105" spans="1:47" ht="12.7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</row>
    <row r="106" spans="1:47" ht="12.7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</row>
    <row r="107" spans="1:47" ht="12.7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</row>
    <row r="108" spans="1:47" ht="12.7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</row>
    <row r="109" spans="1:47" ht="12.7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</row>
    <row r="110" spans="1:47" ht="12.7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</row>
    <row r="111" spans="1:47" ht="12.7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</row>
    <row r="112" spans="1:47" ht="12.7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</row>
    <row r="113" spans="1:47" ht="12.7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</row>
    <row r="114" spans="1:47" ht="12.7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</row>
    <row r="115" spans="1:47" ht="12.7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</row>
    <row r="116" spans="1:47" ht="12.7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</row>
    <row r="117" spans="1:47" ht="12.7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</row>
    <row r="118" spans="1:47" ht="12.7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</row>
    <row r="119" spans="1:47" ht="12.7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</row>
    <row r="120" spans="1:47" ht="12.7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</row>
    <row r="121" spans="1:47" ht="12.7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</row>
    <row r="122" spans="1:47" ht="12.7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</row>
    <row r="123" spans="1:47" ht="12.7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</row>
    <row r="124" spans="1:47" ht="12.7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</row>
    <row r="125" spans="1:47" ht="12.7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</row>
    <row r="126" spans="1:47" ht="12.7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</row>
    <row r="127" spans="1:47" ht="12.7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</row>
    <row r="128" spans="1:47" ht="12.7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</row>
    <row r="129" spans="1:47" ht="12.7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</row>
    <row r="130" spans="1:47" ht="12.7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</row>
    <row r="131" spans="1:47" ht="12.7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</row>
    <row r="132" spans="1:47" ht="12.7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</row>
    <row r="133" spans="1:47" ht="12.7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</row>
    <row r="134" spans="1:47" ht="12.7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</row>
    <row r="135" spans="1:47" ht="12.7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</row>
    <row r="136" spans="1:47" ht="12.7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</row>
    <row r="137" spans="1:47" ht="12.7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</row>
    <row r="138" spans="1:47" ht="12.7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</row>
    <row r="139" spans="1:47" ht="12.7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</row>
    <row r="140" spans="1:47" ht="12.7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</row>
    <row r="141" spans="1:47" ht="12.7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</row>
    <row r="142" spans="1:47" ht="12.7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</row>
    <row r="143" spans="1:47" ht="12.7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</row>
    <row r="144" spans="1:47" ht="12.7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</row>
    <row r="145" spans="1:47" ht="12.7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</row>
    <row r="146" spans="1:47" ht="12.7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</row>
    <row r="147" spans="1:47" ht="12.7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</row>
    <row r="148" spans="1:47" ht="12.7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</row>
    <row r="149" spans="1:47" ht="12.7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</row>
    <row r="150" spans="1:47" ht="12.7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</row>
    <row r="151" spans="1:47" ht="12.7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</row>
    <row r="152" spans="1:47" ht="12.7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</row>
    <row r="153" spans="1:47" ht="12.7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</row>
    <row r="154" spans="1:47" ht="12.7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</row>
    <row r="155" spans="1:47" ht="12.7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</row>
    <row r="156" spans="1:47" ht="12.7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</row>
    <row r="157" spans="1:47" ht="12.7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</row>
    <row r="158" spans="1:47" ht="12.7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</row>
    <row r="159" spans="1:47" ht="12.7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</row>
    <row r="160" spans="1:47" ht="12.7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</row>
    <row r="161" spans="1:47" ht="12.7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</row>
    <row r="162" spans="1:47" ht="12.7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</row>
    <row r="163" spans="1:47" ht="12.7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</row>
    <row r="164" spans="1:47" ht="12.7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</row>
    <row r="165" spans="1:47" ht="12.7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</row>
    <row r="166" spans="1:47" ht="12.7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</row>
    <row r="167" spans="1:47" ht="12.7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</row>
    <row r="168" spans="1:47" ht="12.7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</row>
    <row r="169" spans="1:47" ht="12.7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</row>
    <row r="170" spans="1:47" ht="12.7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</row>
    <row r="171" spans="1:47" ht="12.7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</row>
    <row r="172" spans="1:47" ht="12.7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</row>
    <row r="173" spans="1:47" ht="12.7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</row>
    <row r="174" spans="1:47" ht="12.7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</row>
    <row r="175" spans="1:47" ht="12.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</row>
    <row r="176" spans="1:47" ht="12.7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</row>
    <row r="177" spans="1:47" ht="12.7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</row>
    <row r="178" spans="1:47" ht="12.7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</row>
    <row r="179" spans="1:47" ht="12.7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</row>
    <row r="180" spans="1:47" ht="12.7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</row>
    <row r="181" spans="1:47" ht="12.7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</row>
    <row r="182" spans="1:47" ht="12.7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</row>
    <row r="183" spans="1:47" ht="12.7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</row>
    <row r="184" spans="1:47" ht="12.7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</row>
    <row r="185" spans="1:47" ht="12.7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</row>
    <row r="186" spans="1:47" ht="12.7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</row>
    <row r="187" spans="1:47" ht="12.7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</row>
    <row r="188" spans="1:47" ht="12.7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</row>
    <row r="189" spans="1:47" ht="12.7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</row>
    <row r="190" spans="1:47" ht="12.7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</row>
    <row r="191" spans="1:47" ht="12.7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</row>
    <row r="192" spans="1:47" ht="12.7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</row>
    <row r="193" spans="1:47" ht="12.7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</row>
    <row r="194" spans="1:47" ht="12.7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</row>
    <row r="195" spans="1:47" ht="12.7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</row>
    <row r="196" spans="1:47" ht="12.7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</row>
    <row r="197" spans="1:47" ht="12.7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</row>
    <row r="198" spans="1:47" ht="12.7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</row>
    <row r="199" spans="1:47" ht="12.7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</row>
    <row r="200" spans="1:47" ht="12.7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</row>
    <row r="201" spans="1:47" ht="12.7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</row>
    <row r="202" spans="1:47" ht="12.7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</row>
    <row r="203" spans="1:47" ht="12.7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</row>
    <row r="204" spans="1:47" ht="12.7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</row>
    <row r="205" spans="1:47" ht="12.7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</row>
    <row r="206" spans="1:47" ht="12.7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</row>
    <row r="207" spans="1:47" ht="12.7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</row>
    <row r="208" spans="1:47" ht="12.7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</row>
    <row r="209" spans="1:47" ht="12.7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</row>
    <row r="210" spans="1:47" ht="12.7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</row>
    <row r="211" spans="1:47" ht="12.7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</row>
    <row r="212" spans="1:47" ht="12.7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</row>
    <row r="213" spans="1:47" ht="12.7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</row>
    <row r="214" spans="1:47" ht="12.7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</row>
    <row r="215" spans="1:47" ht="12.7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</row>
    <row r="216" spans="1:47" ht="12.7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</row>
    <row r="217" spans="1:47" ht="12.7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</row>
    <row r="218" spans="1:47" ht="12.7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</row>
    <row r="219" spans="1:47" ht="12.7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</row>
    <row r="220" spans="1:47" ht="12.7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</row>
    <row r="221" spans="1:47" ht="12.7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</row>
    <row r="222" spans="1:47" ht="12.7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</row>
    <row r="223" spans="1:47" ht="12.7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</row>
    <row r="224" spans="1:47" ht="12.7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</row>
    <row r="225" spans="1:47" ht="12.7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</row>
    <row r="226" spans="1:47" ht="12.7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</row>
    <row r="227" spans="1:47" ht="12.7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</row>
    <row r="228" spans="1:47" ht="12.7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</row>
    <row r="229" spans="1:47" ht="12.7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</row>
    <row r="230" spans="1:47" ht="12.7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</row>
    <row r="231" spans="1:47" ht="12.7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</row>
    <row r="232" spans="1:47" ht="12.7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</row>
    <row r="233" spans="1:47" ht="12.7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</row>
    <row r="234" spans="1:47" ht="12.7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</row>
    <row r="235" spans="1:47" ht="12.7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</row>
    <row r="236" spans="1:47" ht="12.7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</row>
    <row r="237" spans="1:47" ht="12.7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</row>
    <row r="238" spans="1:47" ht="12.7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</row>
    <row r="239" spans="1:47" ht="12.7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</row>
    <row r="240" spans="1:47" ht="12.7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</row>
    <row r="241" spans="1:47" ht="12.7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</row>
    <row r="242" spans="1:47" ht="12.7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</row>
    <row r="243" spans="1:47" ht="12.7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</row>
    <row r="244" spans="1:47" ht="12.7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</row>
    <row r="245" spans="1:47" ht="12.7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</row>
    <row r="246" spans="1:47" ht="12.7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</row>
    <row r="247" spans="1:47" ht="12.7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</row>
    <row r="248" spans="1:47" ht="12.7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</row>
    <row r="249" spans="1:47" ht="12.7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</row>
    <row r="250" spans="1:47" ht="12.7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</row>
    <row r="251" spans="1:47" ht="12.7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</row>
    <row r="252" spans="1:47" ht="12.7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</row>
    <row r="253" spans="1:47" ht="12.7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</row>
    <row r="254" spans="1:47" ht="12.7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</row>
    <row r="255" spans="1:47" ht="12.7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</row>
    <row r="256" spans="1:47" ht="12.7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</row>
    <row r="257" spans="1:47" ht="12.7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</row>
    <row r="258" spans="1:47" ht="12.7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</row>
    <row r="259" spans="1:47" ht="12.7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</row>
    <row r="260" spans="1:47" ht="12.7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</row>
    <row r="261" spans="1:47" ht="12.7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</row>
    <row r="262" spans="1:47" ht="12.7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</row>
    <row r="263" spans="1:47" ht="12.7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</row>
    <row r="264" spans="1:47" ht="12.7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</row>
    <row r="265" spans="1:47" ht="12.7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</row>
    <row r="266" spans="1:47" ht="12.7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</row>
    <row r="267" spans="1:47" ht="12.7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</row>
    <row r="268" spans="1:47" ht="12.7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</row>
    <row r="269" spans="1:47" ht="12.7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</row>
    <row r="270" spans="1:47" ht="12.7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</row>
    <row r="271" spans="1:47" ht="12.7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</row>
    <row r="272" spans="1:47" ht="12.7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</row>
    <row r="273" spans="1:47" ht="12.7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</row>
    <row r="274" spans="1:47" ht="12.7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</row>
    <row r="275" spans="1:47" ht="12.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</row>
    <row r="276" spans="1:47" ht="12.7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</row>
    <row r="277" spans="1:47" ht="12.7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</row>
    <row r="278" spans="1:47" ht="12.7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</row>
    <row r="279" spans="1:47" ht="12.7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</row>
    <row r="280" spans="1:47" ht="12.7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</row>
    <row r="281" spans="1:47" ht="12.7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</row>
    <row r="282" spans="1:47" ht="12.7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</row>
    <row r="283" spans="1:47" ht="12.7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</row>
    <row r="284" spans="1:47" ht="12.7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</row>
    <row r="285" spans="1:47" ht="12.7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</row>
    <row r="286" spans="1:47" ht="12.7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</row>
    <row r="287" spans="1:47" ht="12.7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</row>
    <row r="288" spans="1:47" ht="12.7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</row>
    <row r="289" spans="1:47" ht="12.7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</row>
    <row r="290" spans="1:47" ht="12.7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</row>
    <row r="291" spans="1:47" ht="12.7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</row>
    <row r="292" spans="1:47" ht="12.7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</row>
    <row r="293" spans="1:47" ht="12.7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</row>
    <row r="294" spans="1:47" ht="12.7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</row>
    <row r="295" spans="1:47" ht="12.7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</row>
    <row r="296" spans="1:47" ht="12.7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</row>
    <row r="297" spans="1:47" ht="12.7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</row>
    <row r="298" spans="1:47" ht="12.7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</row>
    <row r="299" spans="1:47" ht="12.7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</row>
    <row r="300" spans="1:47" ht="12.7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</row>
    <row r="301" spans="1:47" ht="12.7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</row>
    <row r="302" spans="1:47" ht="12.7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</row>
    <row r="303" spans="1:47" ht="12.7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</row>
    <row r="304" spans="1:47" ht="12.7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</row>
    <row r="305" spans="1:47" ht="12.7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</row>
    <row r="306" spans="1:47" ht="12.7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</row>
    <row r="307" spans="1:47" ht="12.7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</row>
    <row r="308" spans="1:47" ht="12.7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</row>
    <row r="309" spans="1:47" ht="12.7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</row>
    <row r="310" spans="1:47" ht="12.7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</row>
    <row r="311" spans="1:47" ht="12.7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</row>
    <row r="312" spans="1:47" ht="12.7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</row>
    <row r="313" spans="1:47" ht="12.7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</row>
    <row r="314" spans="1:47" ht="12.7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</row>
    <row r="315" spans="1:47" ht="12.7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</row>
    <row r="316" spans="1:47" ht="12.7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</row>
    <row r="317" spans="1:47" ht="12.7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</row>
    <row r="318" spans="1:47" ht="12.7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</row>
    <row r="319" spans="1:47" ht="12.7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</row>
    <row r="320" spans="1:47" ht="12.7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</row>
    <row r="321" spans="1:47" ht="12.7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</row>
    <row r="322" spans="1:47" ht="12.7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</row>
    <row r="323" spans="1:47" ht="12.7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</row>
    <row r="324" spans="1:47" ht="12.7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</row>
    <row r="325" spans="1:47" ht="12.7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</row>
    <row r="326" spans="1:47" ht="12.7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</row>
    <row r="327" spans="1:47" ht="12.7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</row>
    <row r="328" spans="1:47" ht="12.7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</row>
    <row r="329" spans="1:47" ht="12.7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</row>
    <row r="330" spans="1:47" ht="12.7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</row>
    <row r="331" spans="1:47" ht="12.7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</row>
    <row r="332" spans="1:47" ht="12.7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</row>
    <row r="333" spans="1:47" ht="12.7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</row>
    <row r="334" spans="1:47" ht="12.7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</row>
    <row r="335" spans="1:47" ht="12.7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</row>
    <row r="336" spans="1:47" ht="12.7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</row>
    <row r="337" spans="1:47" ht="12.7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</row>
    <row r="338" spans="1:47" ht="12.7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</row>
    <row r="339" spans="1:47" ht="12.7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</row>
    <row r="340" spans="1:47" ht="12.7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</row>
    <row r="341" spans="1:47" ht="12.7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</row>
    <row r="342" spans="1:47" ht="12.7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</row>
    <row r="343" spans="1:47" ht="12.7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</row>
    <row r="344" spans="1:47" ht="12.7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</row>
    <row r="345" spans="1:47" ht="12.7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</row>
    <row r="346" spans="1:47" ht="12.7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</row>
    <row r="347" spans="1:47" ht="12.7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</row>
    <row r="348" spans="1:47" ht="12.7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</row>
    <row r="349" spans="1:47" ht="12.7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</row>
    <row r="350" spans="1:47" ht="12.7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</row>
    <row r="351" spans="1:47" ht="12.7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</row>
    <row r="352" spans="1:47" ht="12.7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</row>
    <row r="353" spans="1:47" ht="12.7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</row>
    <row r="354" spans="1:47" ht="12.7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</row>
    <row r="355" spans="1:47" ht="12.7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</row>
    <row r="356" spans="1:47" ht="12.7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</row>
    <row r="357" spans="1:47" ht="12.7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</row>
    <row r="358" spans="1:47" ht="12.7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</row>
    <row r="359" spans="1:47" ht="12.7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</row>
    <row r="360" spans="1:47" ht="12.7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</row>
    <row r="361" spans="1:47" ht="12.7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</row>
    <row r="362" spans="1:47" ht="12.7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</row>
    <row r="363" spans="1:47" ht="12.7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</row>
    <row r="364" spans="1:47" ht="12.7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</row>
    <row r="365" spans="1:47" ht="12.7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</row>
    <row r="366" spans="1:47" ht="12.7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</row>
    <row r="367" spans="1:47" ht="12.7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</row>
    <row r="368" spans="1:47" ht="12.7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</row>
    <row r="369" spans="1:47" ht="12.7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</row>
    <row r="370" spans="1:47" ht="12.7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</row>
    <row r="371" spans="1:47" ht="12.7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</row>
    <row r="372" spans="1:47" ht="12.7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</row>
    <row r="373" spans="1:47" ht="12.7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</row>
    <row r="374" spans="1:47" ht="12.7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</row>
    <row r="375" spans="1:47" ht="12.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</row>
    <row r="376" spans="1:47" ht="12.7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</row>
    <row r="377" spans="1:47" ht="12.7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</row>
    <row r="378" spans="1:47" ht="12.7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</row>
    <row r="379" spans="1:47" ht="12.7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</row>
    <row r="380" spans="1:47" ht="12.7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</row>
    <row r="381" spans="1:47" ht="12.7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</row>
    <row r="382" spans="1:47" ht="12.7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</row>
    <row r="383" spans="1:47" ht="12.7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</row>
    <row r="384" spans="1:47" ht="12.7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</row>
    <row r="385" spans="1:47" ht="12.7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</row>
    <row r="386" spans="1:47" ht="12.7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</row>
    <row r="387" spans="1:47" ht="12.7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</row>
    <row r="388" spans="1:47" ht="12.7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</row>
    <row r="389" spans="1:47" ht="12.7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</row>
    <row r="390" spans="1:47" ht="12.7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</row>
    <row r="391" spans="1:47" ht="12.7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</row>
    <row r="392" spans="1:47" ht="12.7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</row>
    <row r="393" spans="1:47" ht="12.7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</row>
    <row r="394" spans="1:47" ht="12.7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</row>
    <row r="395" spans="1:47" ht="12.7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</row>
    <row r="396" spans="1:47" ht="12.7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</row>
    <row r="397" spans="1:47" ht="12.7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</row>
    <row r="398" spans="1:47" ht="12.7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</row>
    <row r="399" spans="1:47" ht="12.7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</row>
    <row r="400" spans="1:47" ht="12.7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</row>
    <row r="401" spans="1:47" ht="12.7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</row>
    <row r="402" spans="1:47" ht="12.7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</row>
    <row r="403" spans="1:47" ht="12.7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</row>
    <row r="404" spans="1:47" ht="12.7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</row>
    <row r="405" spans="1:47" ht="12.7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</row>
    <row r="406" spans="1:47" ht="12.7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</row>
    <row r="407" spans="1:47" ht="12.7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</row>
    <row r="408" spans="1:47" ht="12.7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</row>
    <row r="409" spans="1:47" ht="12.7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</row>
    <row r="410" spans="1:47" ht="12.7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</row>
    <row r="411" spans="1:47" ht="12.7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</row>
    <row r="412" spans="1:47" ht="12.7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</row>
    <row r="413" spans="1:47" ht="12.7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</row>
    <row r="414" spans="1:47" ht="12.7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</row>
    <row r="415" spans="1:47" ht="12.7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</row>
    <row r="416" spans="1:47" ht="12.7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</row>
    <row r="417" spans="1:47" ht="12.7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</row>
    <row r="418" spans="1:47" ht="12.7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</row>
    <row r="419" spans="1:47" ht="12.7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</row>
    <row r="420" spans="1:47" ht="12.7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</row>
    <row r="421" spans="1:47" ht="12.7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</row>
    <row r="422" spans="1:47" ht="12.7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</row>
    <row r="423" spans="1:47" ht="12.7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</row>
    <row r="424" spans="1:47" ht="12.7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</row>
    <row r="425" spans="1:47" ht="12.7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</row>
    <row r="426" spans="1:47" ht="12.7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</row>
    <row r="427" spans="1:47" ht="12.7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</row>
    <row r="428" spans="1:47" ht="12.7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</row>
    <row r="429" spans="1:47" ht="12.7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</row>
    <row r="430" spans="1:47" ht="12.7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</row>
    <row r="431" spans="1:47" ht="12.7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</row>
    <row r="432" spans="1:47" ht="12.7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</row>
    <row r="433" spans="1:47" ht="12.7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</row>
    <row r="434" spans="1:47" ht="12.7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</row>
    <row r="435" spans="1:47" ht="12.7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</row>
    <row r="436" spans="1:47" ht="12.7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</row>
    <row r="437" spans="1:47" ht="12.7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</row>
    <row r="438" spans="1:47" ht="12.7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</row>
    <row r="439" spans="1:47" ht="12.7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</row>
    <row r="440" spans="1:47" ht="12.7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</row>
    <row r="441" spans="1:47" ht="12.7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</row>
    <row r="442" spans="1:47" ht="12.7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</row>
    <row r="443" spans="1:47" ht="12.7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</row>
    <row r="444" spans="1:47" ht="12.7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</row>
    <row r="445" spans="1:47" ht="12.7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</row>
    <row r="446" spans="1:47" ht="12.7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</row>
    <row r="447" spans="1:47" ht="12.7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</row>
    <row r="448" spans="1:47" ht="12.7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</row>
    <row r="449" spans="1:47" ht="12.7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</row>
    <row r="450" spans="1:47" ht="12.7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</row>
    <row r="451" spans="1:47" ht="12.7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</row>
    <row r="452" spans="1:47" ht="12.7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</row>
    <row r="453" spans="1:47" ht="12.7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</row>
    <row r="454" spans="1:47" ht="12.7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</row>
    <row r="455" spans="1:47" ht="12.7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</row>
    <row r="456" spans="1:47" ht="12.7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</row>
    <row r="457" spans="1:47" ht="12.7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</row>
    <row r="458" spans="1:47" ht="12.7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</row>
    <row r="459" spans="1:47" ht="12.7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</row>
    <row r="460" spans="1:47" ht="12.7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</row>
    <row r="461" spans="1:47" ht="12.7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</row>
    <row r="462" spans="1:47" ht="12.7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</row>
    <row r="463" spans="1:47" ht="12.7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</row>
    <row r="464" spans="1:47" ht="12.7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</row>
    <row r="465" spans="1:47" ht="12.7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</row>
    <row r="466" spans="1:47" ht="12.7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</row>
    <row r="467" spans="1:47" ht="12.7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</row>
    <row r="468" spans="1:47" ht="12.7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</row>
    <row r="469" spans="1:47" ht="12.7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</row>
    <row r="470" spans="1:47" ht="12.7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</row>
    <row r="471" spans="1:47" ht="12.7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</row>
    <row r="472" spans="1:47" ht="12.7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</row>
    <row r="473" spans="1:47" ht="12.7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</row>
    <row r="474" spans="1:47" ht="12.7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</row>
    <row r="475" spans="1:47" ht="12.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</row>
    <row r="476" spans="1:47" ht="12.7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</row>
    <row r="477" spans="1:47" ht="12.7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</row>
    <row r="478" spans="1:47" ht="12.7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</row>
    <row r="479" spans="1:47" ht="12.7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</row>
    <row r="480" spans="1:47" ht="12.7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</row>
    <row r="481" spans="1:47" ht="12.7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</row>
    <row r="482" spans="1:47" ht="12.7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</row>
    <row r="483" spans="1:47" ht="12.7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</row>
    <row r="484" spans="1:47" ht="12.7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</row>
    <row r="485" spans="1:47" ht="12.7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</row>
    <row r="486" spans="1:47" ht="12.7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</row>
    <row r="487" spans="1:47" ht="12.7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</row>
    <row r="488" spans="1:47" ht="12.7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</row>
    <row r="489" spans="1:47" ht="12.7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</row>
    <row r="490" spans="1:47" ht="12.7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</row>
    <row r="491" spans="1:47" ht="12.7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</row>
    <row r="492" spans="1:47" ht="12.7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</row>
    <row r="493" spans="1:47" ht="12.7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</row>
    <row r="494" spans="1:47" ht="12.7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</row>
    <row r="495" spans="1:47" ht="12.7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</row>
    <row r="496" spans="1:47" ht="12.7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</row>
    <row r="497" spans="1:47" ht="12.7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</row>
    <row r="498" spans="1:47" ht="12.7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</row>
    <row r="499" spans="1:47" ht="12.7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</row>
    <row r="500" spans="1:47" ht="12.7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</row>
    <row r="501" spans="1:47" ht="12.7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</row>
    <row r="502" spans="1:47" ht="12.7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</row>
    <row r="503" spans="1:47" ht="12.7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</row>
    <row r="504" spans="1:47" ht="12.7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</row>
    <row r="505" spans="1:47" ht="12.7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</row>
    <row r="506" spans="1:47" ht="12.7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</row>
    <row r="507" spans="1:47" ht="12.7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</row>
    <row r="508" spans="1:47" ht="12.7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</row>
    <row r="509" spans="1:47" ht="12.7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</row>
    <row r="510" spans="1:47" ht="12.7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</row>
    <row r="511" spans="1:47" ht="12.7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</row>
    <row r="512" spans="1:47" ht="12.7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</row>
    <row r="513" spans="1:47" ht="12.7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</row>
    <row r="514" spans="1:47" ht="12.7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</row>
    <row r="515" spans="1:47" ht="12.7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</row>
    <row r="516" spans="1:47" ht="12.7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</row>
    <row r="517" spans="1:47" ht="12.7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</row>
    <row r="518" spans="1:47" ht="12.7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</row>
    <row r="519" spans="1:47" ht="12.7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</row>
    <row r="520" spans="1:47" ht="12.7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</row>
    <row r="521" spans="1:47" ht="12.7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</row>
    <row r="522" spans="1:47" ht="12.7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</row>
    <row r="523" spans="1:47" ht="12.7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</row>
    <row r="524" spans="1:47" ht="12.7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</row>
    <row r="525" spans="1:47" ht="12.7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</row>
    <row r="526" spans="1:47" ht="12.7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</row>
    <row r="527" spans="1:47" ht="12.7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</row>
    <row r="528" spans="1:47" ht="12.7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</row>
    <row r="529" spans="1:47" ht="12.7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</row>
    <row r="530" spans="1:47" ht="12.7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</row>
    <row r="531" spans="1:47" ht="12.7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</row>
    <row r="532" spans="1:47" ht="12.7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</row>
    <row r="533" spans="1:47" ht="12.7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</row>
    <row r="534" spans="1:47" ht="12.7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</row>
    <row r="535" spans="1:47" ht="12.7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</row>
    <row r="536" spans="1:47" ht="12.7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</row>
    <row r="537" spans="1:47" ht="12.7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</row>
    <row r="538" spans="1:47" ht="12.7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</row>
    <row r="539" spans="1:47" ht="12.7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</row>
    <row r="540" spans="1:47" ht="12.7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</row>
    <row r="541" spans="1:47" ht="12.7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</row>
    <row r="542" spans="1:47" ht="12.7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</row>
    <row r="543" spans="1:47" ht="12.7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</row>
    <row r="544" spans="1:47" ht="12.7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</row>
    <row r="545" spans="1:47" ht="12.7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</row>
    <row r="546" spans="1:47" ht="12.7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  <c r="AU546" s="3"/>
    </row>
    <row r="547" spans="1:47" ht="12.7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</row>
    <row r="548" spans="1:47" ht="12.7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</row>
    <row r="549" spans="1:47" ht="12.7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</row>
    <row r="550" spans="1:47" ht="12.7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</row>
    <row r="551" spans="1:47" ht="12.7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</row>
    <row r="552" spans="1:47" ht="12.7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</row>
    <row r="553" spans="1:47" ht="12.7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</row>
    <row r="554" spans="1:47" ht="12.7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</row>
    <row r="555" spans="1:47" ht="12.7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</row>
    <row r="556" spans="1:47" ht="12.7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</row>
    <row r="557" spans="1:47" ht="12.7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</row>
    <row r="558" spans="1:47" ht="12.7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</row>
    <row r="559" spans="1:47" ht="12.7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</row>
    <row r="560" spans="1:47" ht="12.7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  <c r="AU560" s="3"/>
    </row>
    <row r="561" spans="1:47" ht="12.7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  <c r="AU561" s="3"/>
    </row>
    <row r="562" spans="1:47" ht="12.7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</row>
    <row r="563" spans="1:47" ht="12.7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</row>
    <row r="564" spans="1:47" ht="12.7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</row>
    <row r="565" spans="1:47" ht="12.7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</row>
    <row r="566" spans="1:47" ht="12.7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</row>
    <row r="567" spans="1:47" ht="12.7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</row>
    <row r="568" spans="1:47" ht="12.7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</row>
    <row r="569" spans="1:47" ht="12.7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</row>
    <row r="570" spans="1:47" ht="12.7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</row>
    <row r="571" spans="1:47" ht="12.7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</row>
    <row r="572" spans="1:47" ht="12.7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</row>
    <row r="573" spans="1:47" ht="12.7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</row>
    <row r="574" spans="1:47" ht="12.7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  <c r="AU574" s="3"/>
    </row>
    <row r="575" spans="1:47" ht="12.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  <c r="AU575" s="3"/>
    </row>
    <row r="576" spans="1:47" ht="12.7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</row>
    <row r="577" spans="1:47" ht="12.7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</row>
    <row r="578" spans="1:47" ht="12.7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</row>
    <row r="579" spans="1:47" ht="12.7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</row>
    <row r="580" spans="1:47" ht="12.7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</row>
    <row r="581" spans="1:47" ht="12.7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</row>
    <row r="582" spans="1:47" ht="12.7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  <c r="AU582" s="3"/>
    </row>
    <row r="583" spans="1:47" ht="12.7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  <c r="AU583" s="3"/>
    </row>
    <row r="584" spans="1:47" ht="12.7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</row>
    <row r="585" spans="1:47" ht="12.7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</row>
    <row r="586" spans="1:47" ht="12.7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</row>
    <row r="587" spans="1:47" ht="12.7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</row>
    <row r="588" spans="1:47" ht="12.7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  <c r="AU588" s="3"/>
    </row>
    <row r="589" spans="1:47" ht="12.7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  <c r="AU589" s="3"/>
    </row>
    <row r="590" spans="1:47" ht="12.7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</row>
    <row r="591" spans="1:47" ht="12.7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</row>
    <row r="592" spans="1:47" ht="12.7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</row>
    <row r="593" spans="1:47" ht="12.7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</row>
    <row r="594" spans="1:47" ht="12.7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</row>
    <row r="595" spans="1:47" ht="12.7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</row>
    <row r="596" spans="1:47" ht="12.7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</row>
    <row r="597" spans="1:47" ht="12.7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</row>
    <row r="598" spans="1:47" ht="12.7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</row>
    <row r="599" spans="1:47" ht="12.7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</row>
    <row r="600" spans="1:47" ht="12.7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</row>
    <row r="601" spans="1:47" ht="12.7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</row>
    <row r="602" spans="1:47" ht="12.7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  <c r="AU602" s="3"/>
    </row>
    <row r="603" spans="1:47" ht="12.7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  <c r="AU603" s="3"/>
    </row>
    <row r="604" spans="1:47" ht="12.7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</row>
    <row r="605" spans="1:47" ht="12.7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</row>
    <row r="606" spans="1:47" ht="12.7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</row>
    <row r="607" spans="1:47" ht="12.7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</row>
    <row r="608" spans="1:47" ht="12.7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</row>
    <row r="609" spans="1:47" ht="12.7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</row>
    <row r="610" spans="1:47" ht="12.7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</row>
    <row r="611" spans="1:47" ht="12.7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</row>
    <row r="612" spans="1:47" ht="12.7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</row>
    <row r="613" spans="1:47" ht="12.7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"/>
    </row>
    <row r="614" spans="1:47" ht="12.7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</row>
    <row r="615" spans="1:47" ht="12.7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</row>
    <row r="616" spans="1:47" ht="12.7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  <c r="AU616" s="3"/>
    </row>
    <row r="617" spans="1:47" ht="12.7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  <c r="AU617" s="3"/>
    </row>
    <row r="618" spans="1:47" ht="12.7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</row>
    <row r="619" spans="1:47" ht="12.7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</row>
    <row r="620" spans="1:47" ht="12.7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</row>
    <row r="621" spans="1:47" ht="12.7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</row>
    <row r="622" spans="1:47" ht="12.7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</row>
    <row r="623" spans="1:47" ht="12.7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</row>
    <row r="624" spans="1:47" ht="12.7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  <c r="AU624" s="3"/>
    </row>
    <row r="625" spans="1:47" ht="12.7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  <c r="AU625" s="3"/>
    </row>
    <row r="626" spans="1:47" ht="12.7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  <c r="AU626" s="3"/>
    </row>
    <row r="627" spans="1:47" ht="12.7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</row>
    <row r="628" spans="1:47" ht="12.7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  <c r="AU628" s="3"/>
    </row>
    <row r="629" spans="1:47" ht="12.7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</row>
    <row r="630" spans="1:47" ht="12.7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AT630" s="3"/>
      <c r="AU630" s="3"/>
    </row>
    <row r="631" spans="1:47" ht="12.7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  <c r="AS631" s="3"/>
      <c r="AT631" s="3"/>
      <c r="AU631" s="3"/>
    </row>
    <row r="632" spans="1:47" ht="12.7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</row>
    <row r="633" spans="1:47" ht="12.7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</row>
    <row r="634" spans="1:47" ht="12.7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</row>
    <row r="635" spans="1:47" ht="12.7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</row>
    <row r="636" spans="1:47" ht="12.7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  <c r="AU636" s="3"/>
    </row>
    <row r="637" spans="1:47" ht="12.7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  <c r="AU637" s="3"/>
    </row>
    <row r="638" spans="1:47" ht="12.7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  <c r="AU638" s="3"/>
    </row>
    <row r="639" spans="1:47" ht="12.7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  <c r="AU639" s="3"/>
    </row>
    <row r="640" spans="1:47" ht="12.7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  <c r="AU640" s="3"/>
    </row>
    <row r="641" spans="1:47" ht="12.7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</row>
    <row r="642" spans="1:47" ht="12.7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</row>
    <row r="643" spans="1:47" ht="12.7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</row>
    <row r="644" spans="1:47" ht="12.7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  <c r="AU644" s="3"/>
    </row>
    <row r="645" spans="1:47" ht="12.7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  <c r="AU645" s="3"/>
    </row>
    <row r="646" spans="1:47" ht="12.7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</row>
    <row r="647" spans="1:47" ht="12.7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</row>
    <row r="648" spans="1:47" ht="12.7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</row>
    <row r="649" spans="1:47" ht="12.7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</row>
    <row r="650" spans="1:47" ht="12.7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  <c r="AU650" s="3"/>
    </row>
    <row r="651" spans="1:47" ht="12.7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  <c r="AU651" s="3"/>
    </row>
    <row r="652" spans="1:47" ht="12.7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</row>
    <row r="653" spans="1:47" ht="12.7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</row>
    <row r="654" spans="1:47" ht="12.7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3"/>
    </row>
    <row r="655" spans="1:47" ht="12.7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</row>
    <row r="656" spans="1:47" ht="12.7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</row>
    <row r="657" spans="1:47" ht="12.7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</row>
    <row r="658" spans="1:47" ht="12.7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3"/>
    </row>
    <row r="659" spans="1:47" ht="12.7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"/>
    </row>
    <row r="660" spans="1:47" ht="12.7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</row>
    <row r="661" spans="1:47" ht="12.7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</row>
    <row r="662" spans="1:47" ht="12.7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</row>
    <row r="663" spans="1:47" ht="12.7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</row>
    <row r="664" spans="1:47" ht="12.7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  <c r="AU664" s="3"/>
    </row>
    <row r="665" spans="1:47" ht="12.7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"/>
    </row>
    <row r="666" spans="1:47" ht="12.7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  <c r="AS666" s="3"/>
      <c r="AT666" s="3"/>
      <c r="AU666" s="3"/>
    </row>
    <row r="667" spans="1:47" ht="12.7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  <c r="AS667" s="3"/>
      <c r="AT667" s="3"/>
      <c r="AU667" s="3"/>
    </row>
    <row r="668" spans="1:47" ht="12.7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  <c r="AU668" s="3"/>
    </row>
    <row r="669" spans="1:47" ht="12.7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</row>
    <row r="670" spans="1:47" ht="12.7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3"/>
    </row>
    <row r="671" spans="1:47" ht="12.7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</row>
    <row r="672" spans="1:47" ht="12.7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  <c r="AS672" s="3"/>
      <c r="AT672" s="3"/>
      <c r="AU672" s="3"/>
    </row>
    <row r="673" spans="1:47" ht="12.7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  <c r="AS673" s="3"/>
      <c r="AT673" s="3"/>
      <c r="AU673" s="3"/>
    </row>
    <row r="674" spans="1:47" ht="12.7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</row>
    <row r="675" spans="1:47" ht="12.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</row>
    <row r="676" spans="1:47" ht="12.7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</row>
    <row r="677" spans="1:47" ht="12.7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</row>
    <row r="678" spans="1:47" ht="12.7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</row>
    <row r="679" spans="1:47" ht="12.7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</row>
    <row r="680" spans="1:47" ht="12.7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</row>
    <row r="681" spans="1:47" ht="12.7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3"/>
    </row>
    <row r="682" spans="1:47" ht="12.7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</row>
    <row r="683" spans="1:47" ht="12.7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</row>
    <row r="684" spans="1:47" ht="12.7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3"/>
    </row>
    <row r="685" spans="1:47" ht="12.7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  <c r="AU685" s="3"/>
    </row>
    <row r="686" spans="1:47" ht="12.7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  <c r="AS686" s="3"/>
      <c r="AT686" s="3"/>
      <c r="AU686" s="3"/>
    </row>
    <row r="687" spans="1:47" ht="12.7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  <c r="AS687" s="3"/>
      <c r="AT687" s="3"/>
      <c r="AU687" s="3"/>
    </row>
    <row r="688" spans="1:47" ht="12.7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3"/>
    </row>
    <row r="689" spans="1:47" ht="12.7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</row>
    <row r="690" spans="1:47" ht="12.7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  <c r="AU690" s="3"/>
    </row>
    <row r="691" spans="1:47" ht="12.7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  <c r="AU691" s="3"/>
    </row>
    <row r="692" spans="1:47" ht="12.7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  <c r="AS692" s="3"/>
      <c r="AT692" s="3"/>
      <c r="AU692" s="3"/>
    </row>
    <row r="693" spans="1:47" ht="12.7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  <c r="AU693" s="3"/>
    </row>
    <row r="694" spans="1:47" ht="12.7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  <c r="AU694" s="3"/>
    </row>
    <row r="695" spans="1:47" ht="12.7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  <c r="AU695" s="3"/>
    </row>
    <row r="696" spans="1:47" ht="12.7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  <c r="AS696" s="3"/>
      <c r="AT696" s="3"/>
      <c r="AU696" s="3"/>
    </row>
    <row r="697" spans="1:47" ht="12.7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  <c r="AU697" s="3"/>
    </row>
    <row r="698" spans="1:47" ht="12.7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  <c r="AU698" s="3"/>
    </row>
    <row r="699" spans="1:47" ht="12.7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  <c r="AU699" s="3"/>
    </row>
    <row r="700" spans="1:47" ht="12.7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  <c r="AS700" s="3"/>
      <c r="AT700" s="3"/>
      <c r="AU700" s="3"/>
    </row>
    <row r="701" spans="1:47" ht="12.7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  <c r="AS701" s="3"/>
      <c r="AT701" s="3"/>
      <c r="AU701" s="3"/>
    </row>
    <row r="702" spans="1:47" ht="12.7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  <c r="AU702" s="3"/>
    </row>
    <row r="703" spans="1:47" ht="12.7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  <c r="AU703" s="3"/>
    </row>
    <row r="704" spans="1:47" ht="12.7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</row>
    <row r="705" spans="1:47" ht="12.7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  <c r="AU705" s="3"/>
    </row>
    <row r="706" spans="1:47" ht="12.7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  <c r="AS706" s="3"/>
      <c r="AT706" s="3"/>
      <c r="AU706" s="3"/>
    </row>
    <row r="707" spans="1:47" ht="12.7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  <c r="AS707" s="3"/>
      <c r="AT707" s="3"/>
      <c r="AU707" s="3"/>
    </row>
    <row r="708" spans="1:47" ht="12.7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  <c r="AS708" s="3"/>
      <c r="AT708" s="3"/>
      <c r="AU708" s="3"/>
    </row>
    <row r="709" spans="1:47" ht="12.7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  <c r="AS709" s="3"/>
      <c r="AT709" s="3"/>
      <c r="AU709" s="3"/>
    </row>
    <row r="710" spans="1:47" ht="12.7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  <c r="AU710" s="3"/>
    </row>
    <row r="711" spans="1:47" ht="12.7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"/>
    </row>
    <row r="712" spans="1:47" ht="12.7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</row>
    <row r="713" spans="1:47" ht="12.7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</row>
    <row r="714" spans="1:47" ht="12.7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  <c r="AS714" s="3"/>
      <c r="AT714" s="3"/>
      <c r="AU714" s="3"/>
    </row>
    <row r="715" spans="1:47" ht="12.7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  <c r="AS715" s="3"/>
      <c r="AT715" s="3"/>
      <c r="AU715" s="3"/>
    </row>
    <row r="716" spans="1:47" ht="12.7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  <c r="AS716" s="3"/>
      <c r="AT716" s="3"/>
      <c r="AU716" s="3"/>
    </row>
    <row r="717" spans="1:47" ht="12.7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  <c r="AS717" s="3"/>
      <c r="AT717" s="3"/>
      <c r="AU717" s="3"/>
    </row>
    <row r="718" spans="1:47" ht="12.7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  <c r="AS718" s="3"/>
      <c r="AT718" s="3"/>
      <c r="AU718" s="3"/>
    </row>
    <row r="719" spans="1:47" ht="12.7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  <c r="AU719" s="3"/>
    </row>
    <row r="720" spans="1:47" ht="12.7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  <c r="AR720" s="3"/>
      <c r="AS720" s="3"/>
      <c r="AT720" s="3"/>
      <c r="AU720" s="3"/>
    </row>
    <row r="721" spans="1:47" ht="12.7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3"/>
      <c r="AS721" s="3"/>
      <c r="AT721" s="3"/>
      <c r="AU721" s="3"/>
    </row>
    <row r="722" spans="1:47" ht="12.7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  <c r="AS722" s="3"/>
      <c r="AT722" s="3"/>
      <c r="AU722" s="3"/>
    </row>
    <row r="723" spans="1:47" ht="12.7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  <c r="AS723" s="3"/>
      <c r="AT723" s="3"/>
      <c r="AU723" s="3"/>
    </row>
    <row r="724" spans="1:47" ht="12.7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  <c r="AS724" s="3"/>
      <c r="AT724" s="3"/>
      <c r="AU724" s="3"/>
    </row>
    <row r="725" spans="1:47" ht="12.7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  <c r="AS725" s="3"/>
      <c r="AT725" s="3"/>
      <c r="AU725" s="3"/>
    </row>
    <row r="726" spans="1:47" ht="12.7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  <c r="AS726" s="3"/>
      <c r="AT726" s="3"/>
      <c r="AU726" s="3"/>
    </row>
    <row r="727" spans="1:47" ht="12.7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  <c r="AS727" s="3"/>
      <c r="AT727" s="3"/>
      <c r="AU727" s="3"/>
    </row>
    <row r="728" spans="1:47" ht="12.7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  <c r="AS728" s="3"/>
      <c r="AT728" s="3"/>
      <c r="AU728" s="3"/>
    </row>
    <row r="729" spans="1:47" ht="12.7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  <c r="AS729" s="3"/>
      <c r="AT729" s="3"/>
      <c r="AU729" s="3"/>
    </row>
    <row r="730" spans="1:47" ht="12.7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  <c r="AS730" s="3"/>
      <c r="AT730" s="3"/>
      <c r="AU730" s="3"/>
    </row>
    <row r="731" spans="1:47" ht="12.7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  <c r="AS731" s="3"/>
      <c r="AT731" s="3"/>
      <c r="AU731" s="3"/>
    </row>
    <row r="732" spans="1:47" ht="12.7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  <c r="AS732" s="3"/>
      <c r="AT732" s="3"/>
      <c r="AU732" s="3"/>
    </row>
    <row r="733" spans="1:47" ht="12.7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  <c r="AS733" s="3"/>
      <c r="AT733" s="3"/>
      <c r="AU733" s="3"/>
    </row>
    <row r="734" spans="1:47" ht="12.7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  <c r="AS734" s="3"/>
      <c r="AT734" s="3"/>
      <c r="AU734" s="3"/>
    </row>
    <row r="735" spans="1:47" ht="12.7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  <c r="AS735" s="3"/>
      <c r="AT735" s="3"/>
      <c r="AU735" s="3"/>
    </row>
    <row r="736" spans="1:47" ht="12.7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  <c r="AS736" s="3"/>
      <c r="AT736" s="3"/>
      <c r="AU736" s="3"/>
    </row>
    <row r="737" spans="1:47" ht="12.7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3"/>
      <c r="AU737" s="3"/>
    </row>
    <row r="738" spans="1:47" ht="12.7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  <c r="AS738" s="3"/>
      <c r="AT738" s="3"/>
      <c r="AU738" s="3"/>
    </row>
    <row r="739" spans="1:47" ht="12.7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  <c r="AS739" s="3"/>
      <c r="AT739" s="3"/>
      <c r="AU739" s="3"/>
    </row>
    <row r="740" spans="1:47" ht="12.7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  <c r="AS740" s="3"/>
      <c r="AT740" s="3"/>
      <c r="AU740" s="3"/>
    </row>
    <row r="741" spans="1:47" ht="12.7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  <c r="AS741" s="3"/>
      <c r="AT741" s="3"/>
      <c r="AU741" s="3"/>
    </row>
    <row r="742" spans="1:47" ht="12.7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  <c r="AS742" s="3"/>
      <c r="AT742" s="3"/>
      <c r="AU742" s="3"/>
    </row>
    <row r="743" spans="1:47" ht="12.7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  <c r="AS743" s="3"/>
      <c r="AT743" s="3"/>
      <c r="AU743" s="3"/>
    </row>
    <row r="744" spans="1:47" ht="12.7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3"/>
      <c r="AS744" s="3"/>
      <c r="AT744" s="3"/>
      <c r="AU744" s="3"/>
    </row>
    <row r="745" spans="1:47" ht="12.7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  <c r="AS745" s="3"/>
      <c r="AT745" s="3"/>
      <c r="AU745" s="3"/>
    </row>
    <row r="746" spans="1:47" ht="12.7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3"/>
      <c r="AS746" s="3"/>
      <c r="AT746" s="3"/>
      <c r="AU746" s="3"/>
    </row>
    <row r="747" spans="1:47" ht="12.7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  <c r="AS747" s="3"/>
      <c r="AT747" s="3"/>
      <c r="AU747" s="3"/>
    </row>
    <row r="748" spans="1:47" ht="12.7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  <c r="AS748" s="3"/>
      <c r="AT748" s="3"/>
      <c r="AU748" s="3"/>
    </row>
    <row r="749" spans="1:47" ht="12.7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  <c r="AS749" s="3"/>
      <c r="AT749" s="3"/>
      <c r="AU749" s="3"/>
    </row>
    <row r="750" spans="1:47" ht="12.7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  <c r="AS750" s="3"/>
      <c r="AT750" s="3"/>
      <c r="AU750" s="3"/>
    </row>
    <row r="751" spans="1:47" ht="12.7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  <c r="AS751" s="3"/>
      <c r="AT751" s="3"/>
      <c r="AU751" s="3"/>
    </row>
    <row r="752" spans="1:47" ht="12.7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  <c r="AS752" s="3"/>
      <c r="AT752" s="3"/>
      <c r="AU752" s="3"/>
    </row>
    <row r="753" spans="1:47" ht="12.7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  <c r="AS753" s="3"/>
      <c r="AT753" s="3"/>
      <c r="AU753" s="3"/>
    </row>
    <row r="754" spans="1:47" ht="12.7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3"/>
      <c r="AU754" s="3"/>
    </row>
    <row r="755" spans="1:47" ht="12.7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  <c r="AS755" s="3"/>
      <c r="AT755" s="3"/>
      <c r="AU755" s="3"/>
    </row>
    <row r="756" spans="1:47" ht="12.7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3"/>
      <c r="AS756" s="3"/>
      <c r="AT756" s="3"/>
      <c r="AU756" s="3"/>
    </row>
    <row r="757" spans="1:47" ht="12.7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  <c r="AR757" s="3"/>
      <c r="AS757" s="3"/>
      <c r="AT757" s="3"/>
      <c r="AU757" s="3"/>
    </row>
    <row r="758" spans="1:47" ht="12.7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  <c r="AS758" s="3"/>
      <c r="AT758" s="3"/>
      <c r="AU758" s="3"/>
    </row>
    <row r="759" spans="1:47" ht="12.7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  <c r="AR759" s="3"/>
      <c r="AS759" s="3"/>
      <c r="AT759" s="3"/>
      <c r="AU759" s="3"/>
    </row>
    <row r="760" spans="1:47" ht="12.7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  <c r="AS760" s="3"/>
      <c r="AT760" s="3"/>
      <c r="AU760" s="3"/>
    </row>
    <row r="761" spans="1:47" ht="12.7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3"/>
      <c r="AS761" s="3"/>
      <c r="AT761" s="3"/>
      <c r="AU761" s="3"/>
    </row>
    <row r="762" spans="1:47" ht="12.7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  <c r="AR762" s="3"/>
      <c r="AS762" s="3"/>
      <c r="AT762" s="3"/>
      <c r="AU762" s="3"/>
    </row>
    <row r="763" spans="1:47" ht="12.7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  <c r="AS763" s="3"/>
      <c r="AT763" s="3"/>
      <c r="AU763" s="3"/>
    </row>
    <row r="764" spans="1:47" ht="12.7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  <c r="AR764" s="3"/>
      <c r="AS764" s="3"/>
      <c r="AT764" s="3"/>
      <c r="AU764" s="3"/>
    </row>
    <row r="765" spans="1:47" ht="12.7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3"/>
      <c r="AS765" s="3"/>
      <c r="AT765" s="3"/>
      <c r="AU765" s="3"/>
    </row>
    <row r="766" spans="1:47" ht="12.7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  <c r="AS766" s="3"/>
      <c r="AT766" s="3"/>
      <c r="AU766" s="3"/>
    </row>
    <row r="767" spans="1:47" ht="12.7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  <c r="AS767" s="3"/>
      <c r="AT767" s="3"/>
      <c r="AU767" s="3"/>
    </row>
    <row r="768" spans="1:47" ht="12.7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  <c r="AS768" s="3"/>
      <c r="AT768" s="3"/>
      <c r="AU768" s="3"/>
    </row>
    <row r="769" spans="1:47" ht="12.7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  <c r="AS769" s="3"/>
      <c r="AT769" s="3"/>
      <c r="AU769" s="3"/>
    </row>
    <row r="770" spans="1:47" ht="12.7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  <c r="AR770" s="3"/>
      <c r="AS770" s="3"/>
      <c r="AT770" s="3"/>
      <c r="AU770" s="3"/>
    </row>
    <row r="771" spans="1:47" ht="12.7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  <c r="AS771" s="3"/>
      <c r="AT771" s="3"/>
      <c r="AU771" s="3"/>
    </row>
    <row r="772" spans="1:47" ht="12.7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  <c r="AS772" s="3"/>
      <c r="AT772" s="3"/>
      <c r="AU772" s="3"/>
    </row>
    <row r="773" spans="1:47" ht="12.7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  <c r="AS773" s="3"/>
      <c r="AT773" s="3"/>
      <c r="AU773" s="3"/>
    </row>
    <row r="774" spans="1:47" ht="12.7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3"/>
      <c r="AS774" s="3"/>
      <c r="AT774" s="3"/>
      <c r="AU774" s="3"/>
    </row>
    <row r="775" spans="1:47" ht="12.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  <c r="AS775" s="3"/>
      <c r="AT775" s="3"/>
      <c r="AU775" s="3"/>
    </row>
    <row r="776" spans="1:47" ht="12.7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  <c r="AS776" s="3"/>
      <c r="AT776" s="3"/>
      <c r="AU776" s="3"/>
    </row>
    <row r="777" spans="1:47" ht="12.7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  <c r="AS777" s="3"/>
      <c r="AT777" s="3"/>
      <c r="AU777" s="3"/>
    </row>
    <row r="778" spans="1:47" ht="12.7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  <c r="AS778" s="3"/>
      <c r="AT778" s="3"/>
      <c r="AU778" s="3"/>
    </row>
    <row r="779" spans="1:47" ht="12.7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  <c r="AS779" s="3"/>
      <c r="AT779" s="3"/>
      <c r="AU779" s="3"/>
    </row>
    <row r="780" spans="1:47" ht="12.7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  <c r="AS780" s="3"/>
      <c r="AT780" s="3"/>
      <c r="AU780" s="3"/>
    </row>
    <row r="781" spans="1:47" ht="12.7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3"/>
      <c r="AS781" s="3"/>
      <c r="AT781" s="3"/>
      <c r="AU781" s="3"/>
    </row>
    <row r="782" spans="1:47" ht="12.7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  <c r="AS782" s="3"/>
      <c r="AT782" s="3"/>
      <c r="AU782" s="3"/>
    </row>
    <row r="783" spans="1:47" ht="12.7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  <c r="AS783" s="3"/>
      <c r="AT783" s="3"/>
      <c r="AU783" s="3"/>
    </row>
    <row r="784" spans="1:47" ht="12.7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  <c r="AS784" s="3"/>
      <c r="AT784" s="3"/>
      <c r="AU784" s="3"/>
    </row>
    <row r="785" spans="1:47" ht="12.7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  <c r="AS785" s="3"/>
      <c r="AT785" s="3"/>
      <c r="AU785" s="3"/>
    </row>
    <row r="786" spans="1:47" ht="12.7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  <c r="AU786" s="3"/>
    </row>
    <row r="787" spans="1:47" ht="12.7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AT787" s="3"/>
      <c r="AU787" s="3"/>
    </row>
    <row r="788" spans="1:47" ht="12.7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  <c r="AS788" s="3"/>
      <c r="AT788" s="3"/>
      <c r="AU788" s="3"/>
    </row>
    <row r="789" spans="1:47" ht="12.7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  <c r="AS789" s="3"/>
      <c r="AT789" s="3"/>
      <c r="AU789" s="3"/>
    </row>
    <row r="790" spans="1:47" ht="12.7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  <c r="AU790" s="3"/>
    </row>
    <row r="791" spans="1:47" ht="12.7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  <c r="AU791" s="3"/>
    </row>
    <row r="792" spans="1:47" ht="12.7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3"/>
      <c r="AS792" s="3"/>
      <c r="AT792" s="3"/>
      <c r="AU792" s="3"/>
    </row>
    <row r="793" spans="1:47" ht="12.7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  <c r="AS793" s="3"/>
      <c r="AT793" s="3"/>
      <c r="AU793" s="3"/>
    </row>
    <row r="794" spans="1:47" ht="12.7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  <c r="AS794" s="3"/>
      <c r="AT794" s="3"/>
      <c r="AU794" s="3"/>
    </row>
    <row r="795" spans="1:47" ht="12.7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  <c r="AR795" s="3"/>
      <c r="AS795" s="3"/>
      <c r="AT795" s="3"/>
      <c r="AU795" s="3"/>
    </row>
    <row r="796" spans="1:47" ht="12.7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3"/>
      <c r="AS796" s="3"/>
      <c r="AT796" s="3"/>
      <c r="AU796" s="3"/>
    </row>
    <row r="797" spans="1:47" ht="12.7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  <c r="AS797" s="3"/>
      <c r="AT797" s="3"/>
      <c r="AU797" s="3"/>
    </row>
    <row r="798" spans="1:47" ht="12.7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  <c r="AR798" s="3"/>
      <c r="AS798" s="3"/>
      <c r="AT798" s="3"/>
      <c r="AU798" s="3"/>
    </row>
    <row r="799" spans="1:47" ht="12.7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  <c r="AR799" s="3"/>
      <c r="AS799" s="3"/>
      <c r="AT799" s="3"/>
      <c r="AU799" s="3"/>
    </row>
    <row r="800" spans="1:47" ht="12.7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  <c r="AR800" s="3"/>
      <c r="AS800" s="3"/>
      <c r="AT800" s="3"/>
      <c r="AU800" s="3"/>
    </row>
    <row r="801" spans="1:47" ht="12.7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  <c r="AR801" s="3"/>
      <c r="AS801" s="3"/>
      <c r="AT801" s="3"/>
      <c r="AU801" s="3"/>
    </row>
    <row r="802" spans="1:47" ht="12.7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  <c r="AS802" s="3"/>
      <c r="AT802" s="3"/>
      <c r="AU802" s="3"/>
    </row>
    <row r="803" spans="1:47" ht="12.7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  <c r="AS803" s="3"/>
      <c r="AT803" s="3"/>
      <c r="AU803" s="3"/>
    </row>
    <row r="804" spans="1:47" ht="12.7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  <c r="AS804" s="3"/>
      <c r="AT804" s="3"/>
      <c r="AU804" s="3"/>
    </row>
    <row r="805" spans="1:47" ht="12.7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  <c r="AS805" s="3"/>
      <c r="AT805" s="3"/>
      <c r="AU805" s="3"/>
    </row>
    <row r="806" spans="1:47" ht="12.7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  <c r="AS806" s="3"/>
      <c r="AT806" s="3"/>
      <c r="AU806" s="3"/>
    </row>
    <row r="807" spans="1:47" ht="12.7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  <c r="AS807" s="3"/>
      <c r="AT807" s="3"/>
      <c r="AU807" s="3"/>
    </row>
    <row r="808" spans="1:47" ht="12.7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3"/>
      <c r="AU808" s="3"/>
    </row>
    <row r="809" spans="1:47" ht="12.7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  <c r="AS809" s="3"/>
      <c r="AT809" s="3"/>
      <c r="AU809" s="3"/>
    </row>
    <row r="810" spans="1:47" ht="12.7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  <c r="AS810" s="3"/>
      <c r="AT810" s="3"/>
      <c r="AU810" s="3"/>
    </row>
    <row r="811" spans="1:47" ht="12.7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  <c r="AS811" s="3"/>
      <c r="AT811" s="3"/>
      <c r="AU811" s="3"/>
    </row>
    <row r="812" spans="1:47" ht="12.7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  <c r="AS812" s="3"/>
      <c r="AT812" s="3"/>
      <c r="AU812" s="3"/>
    </row>
    <row r="813" spans="1:47" ht="12.7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  <c r="AS813" s="3"/>
      <c r="AT813" s="3"/>
      <c r="AU813" s="3"/>
    </row>
    <row r="814" spans="1:47" ht="12.7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  <c r="AS814" s="3"/>
      <c r="AT814" s="3"/>
      <c r="AU814" s="3"/>
    </row>
    <row r="815" spans="1:47" ht="12.7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  <c r="AS815" s="3"/>
      <c r="AT815" s="3"/>
      <c r="AU815" s="3"/>
    </row>
    <row r="816" spans="1:47" ht="12.7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3"/>
      <c r="AS816" s="3"/>
      <c r="AT816" s="3"/>
      <c r="AU816" s="3"/>
    </row>
    <row r="817" spans="1:47" ht="12.7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  <c r="AR817" s="3"/>
      <c r="AS817" s="3"/>
      <c r="AT817" s="3"/>
      <c r="AU817" s="3"/>
    </row>
    <row r="818" spans="1:47" ht="12.7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  <c r="AR818" s="3"/>
      <c r="AS818" s="3"/>
      <c r="AT818" s="3"/>
      <c r="AU818" s="3"/>
    </row>
    <row r="819" spans="1:47" ht="12.7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  <c r="AR819" s="3"/>
      <c r="AS819" s="3"/>
      <c r="AT819" s="3"/>
      <c r="AU819" s="3"/>
    </row>
    <row r="820" spans="1:47" ht="12.7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  <c r="AS820" s="3"/>
      <c r="AT820" s="3"/>
      <c r="AU820" s="3"/>
    </row>
    <row r="821" spans="1:47" ht="12.7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  <c r="AS821" s="3"/>
      <c r="AT821" s="3"/>
      <c r="AU821" s="3"/>
    </row>
    <row r="822" spans="1:47" ht="12.7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  <c r="AS822" s="3"/>
      <c r="AT822" s="3"/>
      <c r="AU822" s="3"/>
    </row>
    <row r="823" spans="1:47" ht="12.7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  <c r="AS823" s="3"/>
      <c r="AT823" s="3"/>
      <c r="AU823" s="3"/>
    </row>
    <row r="824" spans="1:47" ht="12.7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3"/>
      <c r="AS824" s="3"/>
      <c r="AT824" s="3"/>
      <c r="AU824" s="3"/>
    </row>
    <row r="825" spans="1:47" ht="12.7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  <c r="AS825" s="3"/>
      <c r="AT825" s="3"/>
      <c r="AU825" s="3"/>
    </row>
    <row r="826" spans="1:47" ht="12.7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  <c r="AS826" s="3"/>
      <c r="AT826" s="3"/>
      <c r="AU826" s="3"/>
    </row>
    <row r="827" spans="1:47" ht="12.7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  <c r="AS827" s="3"/>
      <c r="AT827" s="3"/>
      <c r="AU827" s="3"/>
    </row>
    <row r="828" spans="1:47" ht="12.7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  <c r="AS828" s="3"/>
      <c r="AT828" s="3"/>
      <c r="AU828" s="3"/>
    </row>
    <row r="829" spans="1:47" ht="12.7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  <c r="AS829" s="3"/>
      <c r="AT829" s="3"/>
      <c r="AU829" s="3"/>
    </row>
    <row r="830" spans="1:47" ht="12.7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AT830" s="3"/>
      <c r="AU830" s="3"/>
    </row>
    <row r="831" spans="1:47" ht="12.7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  <c r="AS831" s="3"/>
      <c r="AT831" s="3"/>
      <c r="AU831" s="3"/>
    </row>
    <row r="832" spans="1:47" ht="12.7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  <c r="AS832" s="3"/>
      <c r="AT832" s="3"/>
      <c r="AU832" s="3"/>
    </row>
    <row r="833" spans="1:47" ht="12.7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T833" s="3"/>
      <c r="AU833" s="3"/>
    </row>
    <row r="834" spans="1:47" ht="12.7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  <c r="AS834" s="3"/>
      <c r="AT834" s="3"/>
      <c r="AU834" s="3"/>
    </row>
    <row r="835" spans="1:47" ht="12.7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3"/>
      <c r="AS835" s="3"/>
      <c r="AT835" s="3"/>
      <c r="AU835" s="3"/>
    </row>
    <row r="836" spans="1:47" ht="12.7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  <c r="AS836" s="3"/>
      <c r="AT836" s="3"/>
      <c r="AU836" s="3"/>
    </row>
    <row r="837" spans="1:47" ht="12.7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  <c r="AS837" s="3"/>
      <c r="AT837" s="3"/>
      <c r="AU837" s="3"/>
    </row>
    <row r="838" spans="1:47" ht="12.7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  <c r="AS838" s="3"/>
      <c r="AT838" s="3"/>
      <c r="AU838" s="3"/>
    </row>
    <row r="839" spans="1:47" ht="12.7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3"/>
      <c r="AS839" s="3"/>
      <c r="AT839" s="3"/>
      <c r="AU839" s="3"/>
    </row>
    <row r="840" spans="1:47" ht="12.7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  <c r="AS840" s="3"/>
      <c r="AT840" s="3"/>
      <c r="AU840" s="3"/>
    </row>
    <row r="841" spans="1:47" ht="12.7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  <c r="AR841" s="3"/>
      <c r="AS841" s="3"/>
      <c r="AT841" s="3"/>
      <c r="AU841" s="3"/>
    </row>
    <row r="842" spans="1:47" ht="12.7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3"/>
      <c r="AS842" s="3"/>
      <c r="AT842" s="3"/>
      <c r="AU842" s="3"/>
    </row>
    <row r="843" spans="1:47" ht="12.7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  <c r="AR843" s="3"/>
      <c r="AS843" s="3"/>
      <c r="AT843" s="3"/>
      <c r="AU843" s="3"/>
    </row>
    <row r="844" spans="1:47" ht="12.7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3"/>
      <c r="AS844" s="3"/>
      <c r="AT844" s="3"/>
      <c r="AU844" s="3"/>
    </row>
    <row r="845" spans="1:47" ht="12.7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3"/>
      <c r="AS845" s="3"/>
      <c r="AT845" s="3"/>
      <c r="AU845" s="3"/>
    </row>
    <row r="846" spans="1:47" ht="12.7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  <c r="AR846" s="3"/>
      <c r="AS846" s="3"/>
      <c r="AT846" s="3"/>
      <c r="AU846" s="3"/>
    </row>
    <row r="847" spans="1:47" ht="12.7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  <c r="AR847" s="3"/>
      <c r="AS847" s="3"/>
      <c r="AT847" s="3"/>
      <c r="AU847" s="3"/>
    </row>
    <row r="848" spans="1:47" ht="12.7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  <c r="AS848" s="3"/>
      <c r="AT848" s="3"/>
      <c r="AU848" s="3"/>
    </row>
    <row r="849" spans="1:47" ht="12.7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3"/>
      <c r="AS849" s="3"/>
      <c r="AT849" s="3"/>
      <c r="AU849" s="3"/>
    </row>
    <row r="850" spans="1:47" ht="12.7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3"/>
      <c r="AS850" s="3"/>
      <c r="AT850" s="3"/>
      <c r="AU850" s="3"/>
    </row>
    <row r="851" spans="1:47" ht="12.7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  <c r="AS851" s="3"/>
      <c r="AT851" s="3"/>
      <c r="AU851" s="3"/>
    </row>
    <row r="852" spans="1:47" ht="12.7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  <c r="AR852" s="3"/>
      <c r="AS852" s="3"/>
      <c r="AT852" s="3"/>
      <c r="AU852" s="3"/>
    </row>
    <row r="853" spans="1:47" ht="12.7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3"/>
      <c r="AS853" s="3"/>
      <c r="AT853" s="3"/>
      <c r="AU853" s="3"/>
    </row>
    <row r="854" spans="1:47" ht="12.7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  <c r="AR854" s="3"/>
      <c r="AS854" s="3"/>
      <c r="AT854" s="3"/>
      <c r="AU854" s="3"/>
    </row>
    <row r="855" spans="1:47" ht="12.7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  <c r="AR855" s="3"/>
      <c r="AS855" s="3"/>
      <c r="AT855" s="3"/>
      <c r="AU855" s="3"/>
    </row>
    <row r="856" spans="1:47" ht="12.7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  <c r="AS856" s="3"/>
      <c r="AT856" s="3"/>
      <c r="AU856" s="3"/>
    </row>
    <row r="857" spans="1:47" ht="12.7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  <c r="AS857" s="3"/>
      <c r="AT857" s="3"/>
      <c r="AU857" s="3"/>
    </row>
    <row r="858" spans="1:47" ht="12.7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  <c r="AS858" s="3"/>
      <c r="AT858" s="3"/>
      <c r="AU858" s="3"/>
    </row>
    <row r="859" spans="1:47" ht="12.7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  <c r="AR859" s="3"/>
      <c r="AS859" s="3"/>
      <c r="AT859" s="3"/>
      <c r="AU859" s="3"/>
    </row>
    <row r="860" spans="1:47" ht="12.7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  <c r="AS860" s="3"/>
      <c r="AT860" s="3"/>
      <c r="AU860" s="3"/>
    </row>
    <row r="861" spans="1:47" ht="12.7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  <c r="AR861" s="3"/>
      <c r="AS861" s="3"/>
      <c r="AT861" s="3"/>
      <c r="AU861" s="3"/>
    </row>
    <row r="862" spans="1:47" ht="12.7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  <c r="AR862" s="3"/>
      <c r="AS862" s="3"/>
      <c r="AT862" s="3"/>
      <c r="AU862" s="3"/>
    </row>
    <row r="863" spans="1:47" ht="12.7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  <c r="AS863" s="3"/>
      <c r="AT863" s="3"/>
      <c r="AU863" s="3"/>
    </row>
    <row r="864" spans="1:47" ht="12.7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3"/>
      <c r="AS864" s="3"/>
      <c r="AT864" s="3"/>
      <c r="AU864" s="3"/>
    </row>
    <row r="865" spans="1:47" ht="12.7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  <c r="AR865" s="3"/>
      <c r="AS865" s="3"/>
      <c r="AT865" s="3"/>
      <c r="AU865" s="3"/>
    </row>
    <row r="866" spans="1:47" ht="12.7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  <c r="AS866" s="3"/>
      <c r="AT866" s="3"/>
      <c r="AU866" s="3"/>
    </row>
    <row r="867" spans="1:47" ht="12.7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3"/>
      <c r="AS867" s="3"/>
      <c r="AT867" s="3"/>
      <c r="AU867" s="3"/>
    </row>
    <row r="868" spans="1:47" ht="12.7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  <c r="AR868" s="3"/>
      <c r="AS868" s="3"/>
      <c r="AT868" s="3"/>
      <c r="AU868" s="3"/>
    </row>
    <row r="869" spans="1:47" ht="12.7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  <c r="AS869" s="3"/>
      <c r="AT869" s="3"/>
      <c r="AU869" s="3"/>
    </row>
    <row r="870" spans="1:47" ht="12.7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  <c r="AS870" s="3"/>
      <c r="AT870" s="3"/>
      <c r="AU870" s="3"/>
    </row>
    <row r="871" spans="1:47" ht="12.7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  <c r="AR871" s="3"/>
      <c r="AS871" s="3"/>
      <c r="AT871" s="3"/>
      <c r="AU871" s="3"/>
    </row>
    <row r="872" spans="1:47" ht="12.7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3"/>
      <c r="AR872" s="3"/>
      <c r="AS872" s="3"/>
      <c r="AT872" s="3"/>
      <c r="AU872" s="3"/>
    </row>
    <row r="873" spans="1:47" ht="12.7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  <c r="AR873" s="3"/>
      <c r="AS873" s="3"/>
      <c r="AT873" s="3"/>
      <c r="AU873" s="3"/>
    </row>
    <row r="874" spans="1:47" ht="12.7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  <c r="AR874" s="3"/>
      <c r="AS874" s="3"/>
      <c r="AT874" s="3"/>
      <c r="AU874" s="3"/>
    </row>
    <row r="875" spans="1:47" ht="12.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  <c r="AS875" s="3"/>
      <c r="AT875" s="3"/>
      <c r="AU875" s="3"/>
    </row>
    <row r="876" spans="1:47" ht="12.7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  <c r="AS876" s="3"/>
      <c r="AT876" s="3"/>
      <c r="AU876" s="3"/>
    </row>
    <row r="877" spans="1:47" ht="12.7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  <c r="AR877" s="3"/>
      <c r="AS877" s="3"/>
      <c r="AT877" s="3"/>
      <c r="AU877" s="3"/>
    </row>
    <row r="878" spans="1:47" ht="12.7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  <c r="AR878" s="3"/>
      <c r="AS878" s="3"/>
      <c r="AT878" s="3"/>
      <c r="AU878" s="3"/>
    </row>
    <row r="879" spans="1:47" ht="12.7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3"/>
      <c r="AS879" s="3"/>
      <c r="AT879" s="3"/>
      <c r="AU879" s="3"/>
    </row>
    <row r="880" spans="1:47" ht="12.7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3"/>
      <c r="AS880" s="3"/>
      <c r="AT880" s="3"/>
      <c r="AU880" s="3"/>
    </row>
    <row r="881" spans="1:47" ht="12.7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  <c r="AS881" s="3"/>
      <c r="AT881" s="3"/>
      <c r="AU881" s="3"/>
    </row>
    <row r="882" spans="1:47" ht="12.7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  <c r="AR882" s="3"/>
      <c r="AS882" s="3"/>
      <c r="AT882" s="3"/>
      <c r="AU882" s="3"/>
    </row>
    <row r="883" spans="1:47" ht="12.7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  <c r="AR883" s="3"/>
      <c r="AS883" s="3"/>
      <c r="AT883" s="3"/>
      <c r="AU883" s="3"/>
    </row>
    <row r="884" spans="1:47" ht="12.7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  <c r="AS884" s="3"/>
      <c r="AT884" s="3"/>
      <c r="AU884" s="3"/>
    </row>
    <row r="885" spans="1:47" ht="12.7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  <c r="AS885" s="3"/>
      <c r="AT885" s="3"/>
      <c r="AU885" s="3"/>
    </row>
    <row r="886" spans="1:47" ht="12.7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  <c r="AS886" s="3"/>
      <c r="AT886" s="3"/>
      <c r="AU886" s="3"/>
    </row>
    <row r="887" spans="1:47" ht="12.7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  <c r="AS887" s="3"/>
      <c r="AT887" s="3"/>
      <c r="AU887" s="3"/>
    </row>
    <row r="888" spans="1:47" ht="12.7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3"/>
      <c r="AS888" s="3"/>
      <c r="AT888" s="3"/>
      <c r="AU888" s="3"/>
    </row>
    <row r="889" spans="1:47" ht="12.7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  <c r="AR889" s="3"/>
      <c r="AS889" s="3"/>
      <c r="AT889" s="3"/>
      <c r="AU889" s="3"/>
    </row>
    <row r="890" spans="1:47" ht="12.7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  <c r="AR890" s="3"/>
      <c r="AS890" s="3"/>
      <c r="AT890" s="3"/>
      <c r="AU890" s="3"/>
    </row>
    <row r="891" spans="1:47" ht="12.7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  <c r="AR891" s="3"/>
      <c r="AS891" s="3"/>
      <c r="AT891" s="3"/>
      <c r="AU891" s="3"/>
    </row>
    <row r="892" spans="1:47" ht="12.7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  <c r="AR892" s="3"/>
      <c r="AS892" s="3"/>
      <c r="AT892" s="3"/>
      <c r="AU892" s="3"/>
    </row>
    <row r="893" spans="1:47" ht="12.7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3"/>
      <c r="AS893" s="3"/>
      <c r="AT893" s="3"/>
      <c r="AU893" s="3"/>
    </row>
    <row r="894" spans="1:47" ht="12.7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  <c r="AR894" s="3"/>
      <c r="AS894" s="3"/>
      <c r="AT894" s="3"/>
      <c r="AU894" s="3"/>
    </row>
    <row r="895" spans="1:47" ht="12.7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3"/>
      <c r="AS895" s="3"/>
      <c r="AT895" s="3"/>
      <c r="AU895" s="3"/>
    </row>
    <row r="896" spans="1:47" ht="12.7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  <c r="AR896" s="3"/>
      <c r="AS896" s="3"/>
      <c r="AT896" s="3"/>
      <c r="AU896" s="3"/>
    </row>
    <row r="897" spans="1:47" ht="12.7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  <c r="AR897" s="3"/>
      <c r="AS897" s="3"/>
      <c r="AT897" s="3"/>
      <c r="AU897" s="3"/>
    </row>
    <row r="898" spans="1:47" ht="12.7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3"/>
      <c r="AR898" s="3"/>
      <c r="AS898" s="3"/>
      <c r="AT898" s="3"/>
      <c r="AU898" s="3"/>
    </row>
    <row r="899" spans="1:47" ht="12.7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  <c r="AR899" s="3"/>
      <c r="AS899" s="3"/>
      <c r="AT899" s="3"/>
      <c r="AU899" s="3"/>
    </row>
    <row r="900" spans="1:47" ht="12.7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  <c r="AQ900" s="3"/>
      <c r="AR900" s="3"/>
      <c r="AS900" s="3"/>
      <c r="AT900" s="3"/>
      <c r="AU900" s="3"/>
    </row>
    <row r="901" spans="1:47" ht="12.7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  <c r="AQ901" s="3"/>
      <c r="AR901" s="3"/>
      <c r="AS901" s="3"/>
      <c r="AT901" s="3"/>
      <c r="AU901" s="3"/>
    </row>
    <row r="902" spans="1:47" ht="12.7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  <c r="AR902" s="3"/>
      <c r="AS902" s="3"/>
      <c r="AT902" s="3"/>
      <c r="AU902" s="3"/>
    </row>
    <row r="903" spans="1:47" ht="12.7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  <c r="AR903" s="3"/>
      <c r="AS903" s="3"/>
      <c r="AT903" s="3"/>
      <c r="AU903" s="3"/>
    </row>
    <row r="904" spans="1:47" ht="12.7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  <c r="AR904" s="3"/>
      <c r="AS904" s="3"/>
      <c r="AT904" s="3"/>
      <c r="AU904" s="3"/>
    </row>
    <row r="905" spans="1:47" ht="12.7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  <c r="AS905" s="3"/>
      <c r="AT905" s="3"/>
      <c r="AU905" s="3"/>
    </row>
    <row r="906" spans="1:47" ht="12.7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3"/>
      <c r="AS906" s="3"/>
      <c r="AT906" s="3"/>
      <c r="AU906" s="3"/>
    </row>
    <row r="907" spans="1:47" ht="12.7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3"/>
      <c r="AS907" s="3"/>
      <c r="AT907" s="3"/>
      <c r="AU907" s="3"/>
    </row>
    <row r="908" spans="1:47" ht="12.7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  <c r="AR908" s="3"/>
      <c r="AS908" s="3"/>
      <c r="AT908" s="3"/>
      <c r="AU908" s="3"/>
    </row>
    <row r="909" spans="1:47" ht="12.7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  <c r="AR909" s="3"/>
      <c r="AS909" s="3"/>
      <c r="AT909" s="3"/>
      <c r="AU909" s="3"/>
    </row>
    <row r="910" spans="1:47" ht="12.7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  <c r="AR910" s="3"/>
      <c r="AS910" s="3"/>
      <c r="AT910" s="3"/>
      <c r="AU910" s="3"/>
    </row>
    <row r="911" spans="1:47" ht="12.7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3"/>
      <c r="AR911" s="3"/>
      <c r="AS911" s="3"/>
      <c r="AT911" s="3"/>
      <c r="AU911" s="3"/>
    </row>
    <row r="912" spans="1:47" ht="12.7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3"/>
      <c r="AR912" s="3"/>
      <c r="AS912" s="3"/>
      <c r="AT912" s="3"/>
      <c r="AU912" s="3"/>
    </row>
    <row r="913" spans="1:47" ht="12.7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3"/>
      <c r="AR913" s="3"/>
      <c r="AS913" s="3"/>
      <c r="AT913" s="3"/>
      <c r="AU913" s="3"/>
    </row>
    <row r="914" spans="1:47" ht="12.7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  <c r="AR914" s="3"/>
      <c r="AS914" s="3"/>
      <c r="AT914" s="3"/>
      <c r="AU914" s="3"/>
    </row>
    <row r="915" spans="1:47" ht="12.7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  <c r="AQ915" s="3"/>
      <c r="AR915" s="3"/>
      <c r="AS915" s="3"/>
      <c r="AT915" s="3"/>
      <c r="AU915" s="3"/>
    </row>
    <row r="916" spans="1:47" ht="12.7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  <c r="AQ916" s="3"/>
      <c r="AR916" s="3"/>
      <c r="AS916" s="3"/>
      <c r="AT916" s="3"/>
      <c r="AU916" s="3"/>
    </row>
    <row r="917" spans="1:47" ht="12.7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  <c r="AQ917" s="3"/>
      <c r="AR917" s="3"/>
      <c r="AS917" s="3"/>
      <c r="AT917" s="3"/>
      <c r="AU917" s="3"/>
    </row>
    <row r="918" spans="1:47" ht="12.7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  <c r="AN918" s="3"/>
      <c r="AO918" s="3"/>
      <c r="AP918" s="3"/>
      <c r="AQ918" s="3"/>
      <c r="AR918" s="3"/>
      <c r="AS918" s="3"/>
      <c r="AT918" s="3"/>
      <c r="AU918" s="3"/>
    </row>
    <row r="919" spans="1:47" ht="12.7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3"/>
      <c r="AO919" s="3"/>
      <c r="AP919" s="3"/>
      <c r="AQ919" s="3"/>
      <c r="AR919" s="3"/>
      <c r="AS919" s="3"/>
      <c r="AT919" s="3"/>
      <c r="AU919" s="3"/>
    </row>
    <row r="920" spans="1:47" ht="12.7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  <c r="AN920" s="3"/>
      <c r="AO920" s="3"/>
      <c r="AP920" s="3"/>
      <c r="AQ920" s="3"/>
      <c r="AR920" s="3"/>
      <c r="AS920" s="3"/>
      <c r="AT920" s="3"/>
      <c r="AU920" s="3"/>
    </row>
    <row r="921" spans="1:47" ht="12.7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  <c r="AN921" s="3"/>
      <c r="AO921" s="3"/>
      <c r="AP921" s="3"/>
      <c r="AQ921" s="3"/>
      <c r="AR921" s="3"/>
      <c r="AS921" s="3"/>
      <c r="AT921" s="3"/>
      <c r="AU921" s="3"/>
    </row>
    <row r="922" spans="1:47" ht="12.7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  <c r="AQ922" s="3"/>
      <c r="AR922" s="3"/>
      <c r="AS922" s="3"/>
      <c r="AT922" s="3"/>
      <c r="AU922" s="3"/>
    </row>
    <row r="923" spans="1:47" ht="12.7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  <c r="AQ923" s="3"/>
      <c r="AR923" s="3"/>
      <c r="AS923" s="3"/>
      <c r="AT923" s="3"/>
      <c r="AU923" s="3"/>
    </row>
    <row r="924" spans="1:47" ht="12.7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  <c r="AQ924" s="3"/>
      <c r="AR924" s="3"/>
      <c r="AS924" s="3"/>
      <c r="AT924" s="3"/>
      <c r="AU924" s="3"/>
    </row>
    <row r="925" spans="1:47" ht="12.7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  <c r="AQ925" s="3"/>
      <c r="AR925" s="3"/>
      <c r="AS925" s="3"/>
      <c r="AT925" s="3"/>
      <c r="AU925" s="3"/>
    </row>
    <row r="926" spans="1:47" ht="12.7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  <c r="AQ926" s="3"/>
      <c r="AR926" s="3"/>
      <c r="AS926" s="3"/>
      <c r="AT926" s="3"/>
      <c r="AU926" s="3"/>
    </row>
    <row r="927" spans="1:47" ht="12.7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3"/>
      <c r="AO927" s="3"/>
      <c r="AP927" s="3"/>
      <c r="AQ927" s="3"/>
      <c r="AR927" s="3"/>
      <c r="AS927" s="3"/>
      <c r="AT927" s="3"/>
      <c r="AU927" s="3"/>
    </row>
    <row r="928" spans="1:47" ht="12.7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  <c r="AO928" s="3"/>
      <c r="AP928" s="3"/>
      <c r="AQ928" s="3"/>
      <c r="AR928" s="3"/>
      <c r="AS928" s="3"/>
      <c r="AT928" s="3"/>
      <c r="AU928" s="3"/>
    </row>
    <row r="929" spans="1:47" ht="12.7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  <c r="AN929" s="3"/>
      <c r="AO929" s="3"/>
      <c r="AP929" s="3"/>
      <c r="AQ929" s="3"/>
      <c r="AR929" s="3"/>
      <c r="AS929" s="3"/>
      <c r="AT929" s="3"/>
      <c r="AU929" s="3"/>
    </row>
    <row r="930" spans="1:47" ht="12.7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  <c r="AO930" s="3"/>
      <c r="AP930" s="3"/>
      <c r="AQ930" s="3"/>
      <c r="AR930" s="3"/>
      <c r="AS930" s="3"/>
      <c r="AT930" s="3"/>
      <c r="AU930" s="3"/>
    </row>
    <row r="931" spans="1:47" ht="12.7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  <c r="AO931" s="3"/>
      <c r="AP931" s="3"/>
      <c r="AQ931" s="3"/>
      <c r="AR931" s="3"/>
      <c r="AS931" s="3"/>
      <c r="AT931" s="3"/>
      <c r="AU931" s="3"/>
    </row>
    <row r="932" spans="1:47" ht="12.7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3"/>
      <c r="AO932" s="3"/>
      <c r="AP932" s="3"/>
      <c r="AQ932" s="3"/>
      <c r="AR932" s="3"/>
      <c r="AS932" s="3"/>
      <c r="AT932" s="3"/>
      <c r="AU932" s="3"/>
    </row>
    <row r="933" spans="1:47" ht="12.7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  <c r="AQ933" s="3"/>
      <c r="AR933" s="3"/>
      <c r="AS933" s="3"/>
      <c r="AT933" s="3"/>
      <c r="AU933" s="3"/>
    </row>
    <row r="934" spans="1:47" ht="12.7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3"/>
      <c r="AO934" s="3"/>
      <c r="AP934" s="3"/>
      <c r="AQ934" s="3"/>
      <c r="AR934" s="3"/>
      <c r="AS934" s="3"/>
      <c r="AT934" s="3"/>
      <c r="AU934" s="3"/>
    </row>
    <row r="935" spans="1:47" ht="12.7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  <c r="AN935" s="3"/>
      <c r="AO935" s="3"/>
      <c r="AP935" s="3"/>
      <c r="AQ935" s="3"/>
      <c r="AR935" s="3"/>
      <c r="AS935" s="3"/>
      <c r="AT935" s="3"/>
      <c r="AU935" s="3"/>
    </row>
    <row r="936" spans="1:47" ht="12.7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/>
      <c r="AN936" s="3"/>
      <c r="AO936" s="3"/>
      <c r="AP936" s="3"/>
      <c r="AQ936" s="3"/>
      <c r="AR936" s="3"/>
      <c r="AS936" s="3"/>
      <c r="AT936" s="3"/>
      <c r="AU936" s="3"/>
    </row>
    <row r="937" spans="1:47" ht="12.7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  <c r="AO937" s="3"/>
      <c r="AP937" s="3"/>
      <c r="AQ937" s="3"/>
      <c r="AR937" s="3"/>
      <c r="AS937" s="3"/>
      <c r="AT937" s="3"/>
      <c r="AU937" s="3"/>
    </row>
    <row r="938" spans="1:47" ht="12.7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  <c r="AQ938" s="3"/>
      <c r="AR938" s="3"/>
      <c r="AS938" s="3"/>
      <c r="AT938" s="3"/>
      <c r="AU938" s="3"/>
    </row>
    <row r="939" spans="1:47" ht="12.7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  <c r="AQ939" s="3"/>
      <c r="AR939" s="3"/>
      <c r="AS939" s="3"/>
      <c r="AT939" s="3"/>
      <c r="AU939" s="3"/>
    </row>
    <row r="940" spans="1:47" ht="12.7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  <c r="AQ940" s="3"/>
      <c r="AR940" s="3"/>
      <c r="AS940" s="3"/>
      <c r="AT940" s="3"/>
      <c r="AU940" s="3"/>
    </row>
    <row r="941" spans="1:47" ht="12.7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  <c r="AQ941" s="3"/>
      <c r="AR941" s="3"/>
      <c r="AS941" s="3"/>
      <c r="AT941" s="3"/>
      <c r="AU941" s="3"/>
    </row>
    <row r="942" spans="1:47" ht="12.7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  <c r="AO942" s="3"/>
      <c r="AP942" s="3"/>
      <c r="AQ942" s="3"/>
      <c r="AR942" s="3"/>
      <c r="AS942" s="3"/>
      <c r="AT942" s="3"/>
      <c r="AU942" s="3"/>
    </row>
    <row r="943" spans="1:47" ht="12.7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  <c r="AQ943" s="3"/>
      <c r="AR943" s="3"/>
      <c r="AS943" s="3"/>
      <c r="AT943" s="3"/>
      <c r="AU943" s="3"/>
    </row>
    <row r="944" spans="1:47" ht="12.7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3"/>
      <c r="AO944" s="3"/>
      <c r="AP944" s="3"/>
      <c r="AQ944" s="3"/>
      <c r="AR944" s="3"/>
      <c r="AS944" s="3"/>
      <c r="AT944" s="3"/>
      <c r="AU944" s="3"/>
    </row>
    <row r="945" spans="1:47" ht="12.7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  <c r="AQ945" s="3"/>
      <c r="AR945" s="3"/>
      <c r="AS945" s="3"/>
      <c r="AT945" s="3"/>
      <c r="AU945" s="3"/>
    </row>
    <row r="946" spans="1:47" ht="12.7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  <c r="AQ946" s="3"/>
      <c r="AR946" s="3"/>
      <c r="AS946" s="3"/>
      <c r="AT946" s="3"/>
      <c r="AU946" s="3"/>
    </row>
    <row r="947" spans="1:47" ht="12.7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  <c r="AO947" s="3"/>
      <c r="AP947" s="3"/>
      <c r="AQ947" s="3"/>
      <c r="AR947" s="3"/>
      <c r="AS947" s="3"/>
      <c r="AT947" s="3"/>
      <c r="AU947" s="3"/>
    </row>
    <row r="948" spans="1:47" ht="12.7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  <c r="AQ948" s="3"/>
      <c r="AR948" s="3"/>
      <c r="AS948" s="3"/>
      <c r="AT948" s="3"/>
      <c r="AU948" s="3"/>
    </row>
    <row r="949" spans="1:47" ht="12.7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  <c r="AQ949" s="3"/>
      <c r="AR949" s="3"/>
      <c r="AS949" s="3"/>
      <c r="AT949" s="3"/>
      <c r="AU949" s="3"/>
    </row>
    <row r="950" spans="1:47" ht="12.7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  <c r="AQ950" s="3"/>
      <c r="AR950" s="3"/>
      <c r="AS950" s="3"/>
      <c r="AT950" s="3"/>
      <c r="AU950" s="3"/>
    </row>
    <row r="951" spans="1:47" ht="12.7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  <c r="AQ951" s="3"/>
      <c r="AR951" s="3"/>
      <c r="AS951" s="3"/>
      <c r="AT951" s="3"/>
      <c r="AU951" s="3"/>
    </row>
    <row r="952" spans="1:47" ht="12.7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  <c r="AQ952" s="3"/>
      <c r="AR952" s="3"/>
      <c r="AS952" s="3"/>
      <c r="AT952" s="3"/>
      <c r="AU952" s="3"/>
    </row>
    <row r="953" spans="1:47" ht="12.7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  <c r="AQ953" s="3"/>
      <c r="AR953" s="3"/>
      <c r="AS953" s="3"/>
      <c r="AT953" s="3"/>
      <c r="AU953" s="3"/>
    </row>
    <row r="954" spans="1:47" ht="12.7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  <c r="AQ954" s="3"/>
      <c r="AR954" s="3"/>
      <c r="AS954" s="3"/>
      <c r="AT954" s="3"/>
      <c r="AU954" s="3"/>
    </row>
    <row r="955" spans="1:47" ht="12.7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  <c r="AO955" s="3"/>
      <c r="AP955" s="3"/>
      <c r="AQ955" s="3"/>
      <c r="AR955" s="3"/>
      <c r="AS955" s="3"/>
      <c r="AT955" s="3"/>
      <c r="AU955" s="3"/>
    </row>
    <row r="956" spans="1:47" ht="12.7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  <c r="AQ956" s="3"/>
      <c r="AR956" s="3"/>
      <c r="AS956" s="3"/>
      <c r="AT956" s="3"/>
      <c r="AU956" s="3"/>
    </row>
    <row r="957" spans="1:47" ht="12.7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  <c r="AO957" s="3"/>
      <c r="AP957" s="3"/>
      <c r="AQ957" s="3"/>
      <c r="AR957" s="3"/>
      <c r="AS957" s="3"/>
      <c r="AT957" s="3"/>
      <c r="AU957" s="3"/>
    </row>
    <row r="958" spans="1:47" ht="12.7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  <c r="AO958" s="3"/>
      <c r="AP958" s="3"/>
      <c r="AQ958" s="3"/>
      <c r="AR958" s="3"/>
      <c r="AS958" s="3"/>
      <c r="AT958" s="3"/>
      <c r="AU958" s="3"/>
    </row>
    <row r="959" spans="1:47" ht="12.7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  <c r="AN959" s="3"/>
      <c r="AO959" s="3"/>
      <c r="AP959" s="3"/>
      <c r="AQ959" s="3"/>
      <c r="AR959" s="3"/>
      <c r="AS959" s="3"/>
      <c r="AT959" s="3"/>
      <c r="AU959" s="3"/>
    </row>
    <row r="960" spans="1:47" ht="12.7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  <c r="AN960" s="3"/>
      <c r="AO960" s="3"/>
      <c r="AP960" s="3"/>
      <c r="AQ960" s="3"/>
      <c r="AR960" s="3"/>
      <c r="AS960" s="3"/>
      <c r="AT960" s="3"/>
      <c r="AU960" s="3"/>
    </row>
    <row r="961" spans="1:47" ht="12.7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  <c r="AN961" s="3"/>
      <c r="AO961" s="3"/>
      <c r="AP961" s="3"/>
      <c r="AQ961" s="3"/>
      <c r="AR961" s="3"/>
      <c r="AS961" s="3"/>
      <c r="AT961" s="3"/>
      <c r="AU961" s="3"/>
    </row>
    <row r="962" spans="1:47" ht="12.7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  <c r="AO962" s="3"/>
      <c r="AP962" s="3"/>
      <c r="AQ962" s="3"/>
      <c r="AR962" s="3"/>
      <c r="AS962" s="3"/>
      <c r="AT962" s="3"/>
      <c r="AU962" s="3"/>
    </row>
    <row r="963" spans="1:47" ht="12.7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  <c r="AN963" s="3"/>
      <c r="AO963" s="3"/>
      <c r="AP963" s="3"/>
      <c r="AQ963" s="3"/>
      <c r="AR963" s="3"/>
      <c r="AS963" s="3"/>
      <c r="AT963" s="3"/>
      <c r="AU963" s="3"/>
    </row>
    <row r="964" spans="1:47" ht="12.7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  <c r="AN964" s="3"/>
      <c r="AO964" s="3"/>
      <c r="AP964" s="3"/>
      <c r="AQ964" s="3"/>
      <c r="AR964" s="3"/>
      <c r="AS964" s="3"/>
      <c r="AT964" s="3"/>
      <c r="AU964" s="3"/>
    </row>
    <row r="965" spans="1:47" ht="12.7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  <c r="AN965" s="3"/>
      <c r="AO965" s="3"/>
      <c r="AP965" s="3"/>
      <c r="AQ965" s="3"/>
      <c r="AR965" s="3"/>
      <c r="AS965" s="3"/>
      <c r="AT965" s="3"/>
      <c r="AU965" s="3"/>
    </row>
    <row r="966" spans="1:47" ht="12.7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  <c r="AN966" s="3"/>
      <c r="AO966" s="3"/>
      <c r="AP966" s="3"/>
      <c r="AQ966" s="3"/>
      <c r="AR966" s="3"/>
      <c r="AS966" s="3"/>
      <c r="AT966" s="3"/>
      <c r="AU966" s="3"/>
    </row>
    <row r="967" spans="1:47" ht="12.7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  <c r="AQ967" s="3"/>
      <c r="AR967" s="3"/>
      <c r="AS967" s="3"/>
      <c r="AT967" s="3"/>
      <c r="AU967" s="3"/>
    </row>
    <row r="968" spans="1:47" ht="12.7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  <c r="AN968" s="3"/>
      <c r="AO968" s="3"/>
      <c r="AP968" s="3"/>
      <c r="AQ968" s="3"/>
      <c r="AR968" s="3"/>
      <c r="AS968" s="3"/>
      <c r="AT968" s="3"/>
      <c r="AU968" s="3"/>
    </row>
    <row r="969" spans="1:47" ht="12.7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3"/>
      <c r="AO969" s="3"/>
      <c r="AP969" s="3"/>
      <c r="AQ969" s="3"/>
      <c r="AR969" s="3"/>
      <c r="AS969" s="3"/>
      <c r="AT969" s="3"/>
      <c r="AU969" s="3"/>
    </row>
    <row r="970" spans="1:47" ht="12.7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  <c r="AN970" s="3"/>
      <c r="AO970" s="3"/>
      <c r="AP970" s="3"/>
      <c r="AQ970" s="3"/>
      <c r="AR970" s="3"/>
      <c r="AS970" s="3"/>
      <c r="AT970" s="3"/>
      <c r="AU970" s="3"/>
    </row>
    <row r="971" spans="1:47" ht="12.7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  <c r="AN971" s="3"/>
      <c r="AO971" s="3"/>
      <c r="AP971" s="3"/>
      <c r="AQ971" s="3"/>
      <c r="AR971" s="3"/>
      <c r="AS971" s="3"/>
      <c r="AT971" s="3"/>
      <c r="AU971" s="3"/>
    </row>
    <row r="972" spans="1:47" ht="12.7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  <c r="AN972" s="3"/>
      <c r="AO972" s="3"/>
      <c r="AP972" s="3"/>
      <c r="AQ972" s="3"/>
      <c r="AR972" s="3"/>
      <c r="AS972" s="3"/>
      <c r="AT972" s="3"/>
      <c r="AU972" s="3"/>
    </row>
    <row r="973" spans="1:47" ht="12.7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  <c r="AO973" s="3"/>
      <c r="AP973" s="3"/>
      <c r="AQ973" s="3"/>
      <c r="AR973" s="3"/>
      <c r="AS973" s="3"/>
      <c r="AT973" s="3"/>
      <c r="AU973" s="3"/>
    </row>
    <row r="974" spans="1:47" ht="12.7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  <c r="AO974" s="3"/>
      <c r="AP974" s="3"/>
      <c r="AQ974" s="3"/>
      <c r="AR974" s="3"/>
      <c r="AS974" s="3"/>
      <c r="AT974" s="3"/>
      <c r="AU974" s="3"/>
    </row>
    <row r="975" spans="1:47" ht="12.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  <c r="AO975" s="3"/>
      <c r="AP975" s="3"/>
      <c r="AQ975" s="3"/>
      <c r="AR975" s="3"/>
      <c r="AS975" s="3"/>
      <c r="AT975" s="3"/>
      <c r="AU975" s="3"/>
    </row>
    <row r="976" spans="1:47" ht="12.7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  <c r="AQ976" s="3"/>
      <c r="AR976" s="3"/>
      <c r="AS976" s="3"/>
      <c r="AT976" s="3"/>
      <c r="AU976" s="3"/>
    </row>
    <row r="977" spans="1:47" ht="12.7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  <c r="AO977" s="3"/>
      <c r="AP977" s="3"/>
      <c r="AQ977" s="3"/>
      <c r="AR977" s="3"/>
      <c r="AS977" s="3"/>
      <c r="AT977" s="3"/>
      <c r="AU977" s="3"/>
    </row>
    <row r="978" spans="1:47" ht="12.7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  <c r="AO978" s="3"/>
      <c r="AP978" s="3"/>
      <c r="AQ978" s="3"/>
      <c r="AR978" s="3"/>
      <c r="AS978" s="3"/>
      <c r="AT978" s="3"/>
      <c r="AU978" s="3"/>
    </row>
    <row r="979" spans="1:47" ht="12.7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  <c r="AO979" s="3"/>
      <c r="AP979" s="3"/>
      <c r="AQ979" s="3"/>
      <c r="AR979" s="3"/>
      <c r="AS979" s="3"/>
      <c r="AT979" s="3"/>
      <c r="AU979" s="3"/>
    </row>
    <row r="980" spans="1:47" ht="12.7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3"/>
      <c r="AO980" s="3"/>
      <c r="AP980" s="3"/>
      <c r="AQ980" s="3"/>
      <c r="AR980" s="3"/>
      <c r="AS980" s="3"/>
      <c r="AT980" s="3"/>
      <c r="AU980" s="3"/>
    </row>
    <row r="981" spans="1:47" ht="12.7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  <c r="AN981" s="3"/>
      <c r="AO981" s="3"/>
      <c r="AP981" s="3"/>
      <c r="AQ981" s="3"/>
      <c r="AR981" s="3"/>
      <c r="AS981" s="3"/>
      <c r="AT981" s="3"/>
      <c r="AU981" s="3"/>
    </row>
    <row r="982" spans="1:47" ht="12.7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  <c r="AN982" s="3"/>
      <c r="AO982" s="3"/>
      <c r="AP982" s="3"/>
      <c r="AQ982" s="3"/>
      <c r="AR982" s="3"/>
      <c r="AS982" s="3"/>
      <c r="AT982" s="3"/>
      <c r="AU982" s="3"/>
    </row>
    <row r="983" spans="1:47" ht="12.7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  <c r="AN983" s="3"/>
      <c r="AO983" s="3"/>
      <c r="AP983" s="3"/>
      <c r="AQ983" s="3"/>
      <c r="AR983" s="3"/>
      <c r="AS983" s="3"/>
      <c r="AT983" s="3"/>
      <c r="AU983" s="3"/>
    </row>
    <row r="984" spans="1:47" ht="12.7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/>
      <c r="AN984" s="3"/>
      <c r="AO984" s="3"/>
      <c r="AP984" s="3"/>
      <c r="AQ984" s="3"/>
      <c r="AR984" s="3"/>
      <c r="AS984" s="3"/>
      <c r="AT984" s="3"/>
      <c r="AU984" s="3"/>
    </row>
    <row r="985" spans="1:47" ht="12.7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  <c r="AN985" s="3"/>
      <c r="AO985" s="3"/>
      <c r="AP985" s="3"/>
      <c r="AQ985" s="3"/>
      <c r="AR985" s="3"/>
      <c r="AS985" s="3"/>
      <c r="AT985" s="3"/>
      <c r="AU985" s="3"/>
    </row>
    <row r="986" spans="1:47" ht="12.7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  <c r="AN986" s="3"/>
      <c r="AO986" s="3"/>
      <c r="AP986" s="3"/>
      <c r="AQ986" s="3"/>
      <c r="AR986" s="3"/>
      <c r="AS986" s="3"/>
      <c r="AT986" s="3"/>
      <c r="AU986" s="3"/>
    </row>
    <row r="987" spans="1:47" ht="12.7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  <c r="AN987" s="3"/>
      <c r="AO987" s="3"/>
      <c r="AP987" s="3"/>
      <c r="AQ987" s="3"/>
      <c r="AR987" s="3"/>
      <c r="AS987" s="3"/>
      <c r="AT987" s="3"/>
      <c r="AU987" s="3"/>
    </row>
    <row r="988" spans="1:47" ht="12.7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  <c r="AN988" s="3"/>
      <c r="AO988" s="3"/>
      <c r="AP988" s="3"/>
      <c r="AQ988" s="3"/>
      <c r="AR988" s="3"/>
      <c r="AS988" s="3"/>
      <c r="AT988" s="3"/>
      <c r="AU988" s="3"/>
    </row>
    <row r="989" spans="1:47" ht="12.7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/>
      <c r="AN989" s="3"/>
      <c r="AO989" s="3"/>
      <c r="AP989" s="3"/>
      <c r="AQ989" s="3"/>
      <c r="AR989" s="3"/>
      <c r="AS989" s="3"/>
      <c r="AT989" s="3"/>
      <c r="AU989" s="3"/>
    </row>
    <row r="990" spans="1:47" ht="12.7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/>
      <c r="AN990" s="3"/>
      <c r="AO990" s="3"/>
      <c r="AP990" s="3"/>
      <c r="AQ990" s="3"/>
      <c r="AR990" s="3"/>
      <c r="AS990" s="3"/>
      <c r="AT990" s="3"/>
      <c r="AU990" s="3"/>
    </row>
    <row r="991" spans="1:47" ht="12.7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3"/>
      <c r="AN991" s="3"/>
      <c r="AO991" s="3"/>
      <c r="AP991" s="3"/>
      <c r="AQ991" s="3"/>
      <c r="AR991" s="3"/>
      <c r="AS991" s="3"/>
      <c r="AT991" s="3"/>
      <c r="AU991" s="3"/>
    </row>
    <row r="992" spans="1:47" ht="12.7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/>
      <c r="AN992" s="3"/>
      <c r="AO992" s="3"/>
      <c r="AP992" s="3"/>
      <c r="AQ992" s="3"/>
      <c r="AR992" s="3"/>
      <c r="AS992" s="3"/>
      <c r="AT992" s="3"/>
      <c r="AU992" s="3"/>
    </row>
    <row r="993" spans="1:47" ht="12.7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/>
      <c r="AN993" s="3"/>
      <c r="AO993" s="3"/>
      <c r="AP993" s="3"/>
      <c r="AQ993" s="3"/>
      <c r="AR993" s="3"/>
      <c r="AS993" s="3"/>
      <c r="AT993" s="3"/>
      <c r="AU993" s="3"/>
    </row>
    <row r="994" spans="1:47" ht="12.7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/>
      <c r="AN994" s="3"/>
      <c r="AO994" s="3"/>
      <c r="AP994" s="3"/>
      <c r="AQ994" s="3"/>
      <c r="AR994" s="3"/>
      <c r="AS994" s="3"/>
      <c r="AT994" s="3"/>
      <c r="AU994" s="3"/>
    </row>
    <row r="995" spans="1:47" ht="12.7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/>
      <c r="AN995" s="3"/>
      <c r="AO995" s="3"/>
      <c r="AP995" s="3"/>
      <c r="AQ995" s="3"/>
      <c r="AR995" s="3"/>
      <c r="AS995" s="3"/>
      <c r="AT995" s="3"/>
      <c r="AU995" s="3"/>
    </row>
    <row r="996" spans="1:47" ht="12.7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/>
      <c r="AN996" s="3"/>
      <c r="AO996" s="3"/>
      <c r="AP996" s="3"/>
      <c r="AQ996" s="3"/>
      <c r="AR996" s="3"/>
      <c r="AS996" s="3"/>
      <c r="AT996" s="3"/>
      <c r="AU996" s="3"/>
    </row>
    <row r="997" spans="1:47" ht="12.7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/>
      <c r="AN997" s="3"/>
      <c r="AO997" s="3"/>
      <c r="AP997" s="3"/>
      <c r="AQ997" s="3"/>
      <c r="AR997" s="3"/>
      <c r="AS997" s="3"/>
      <c r="AT997" s="3"/>
      <c r="AU997" s="3"/>
    </row>
    <row r="998" spans="1:47" ht="12.7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  <c r="AM998" s="3"/>
      <c r="AN998" s="3"/>
      <c r="AO998" s="3"/>
      <c r="AP998" s="3"/>
      <c r="AQ998" s="3"/>
      <c r="AR998" s="3"/>
      <c r="AS998" s="3"/>
      <c r="AT998" s="3"/>
      <c r="AU998" s="3"/>
    </row>
    <row r="999" spans="1:47" ht="12.7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  <c r="AM999" s="3"/>
      <c r="AN999" s="3"/>
      <c r="AO999" s="3"/>
      <c r="AP999" s="3"/>
      <c r="AQ999" s="3"/>
      <c r="AR999" s="3"/>
      <c r="AS999" s="3"/>
      <c r="AT999" s="3"/>
      <c r="AU999" s="3"/>
    </row>
    <row r="1000" spans="1:47" ht="12.7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  <c r="AM1000" s="3"/>
      <c r="AN1000" s="3"/>
      <c r="AO1000" s="3"/>
      <c r="AP1000" s="3"/>
      <c r="AQ1000" s="3"/>
      <c r="AR1000" s="3"/>
      <c r="AS1000" s="3"/>
      <c r="AT1000" s="3"/>
      <c r="AU1000" s="3"/>
    </row>
  </sheetData>
  <mergeCells count="15">
    <mergeCell ref="AE6:AE7"/>
    <mergeCell ref="AD6:AD7"/>
    <mergeCell ref="J6:R6"/>
    <mergeCell ref="E6:I6"/>
    <mergeCell ref="A6:A7"/>
    <mergeCell ref="C6:C7"/>
    <mergeCell ref="B6:B7"/>
    <mergeCell ref="S6:AB6"/>
    <mergeCell ref="AF6:AF7"/>
    <mergeCell ref="AU6:AU7"/>
    <mergeCell ref="AT6:AT7"/>
    <mergeCell ref="AJ6:AM6"/>
    <mergeCell ref="AG6:AI6"/>
    <mergeCell ref="AN6:AP6"/>
    <mergeCell ref="AQ6:AS6"/>
  </mergeCells>
  <conditionalFormatting sqref="E9:AC46">
    <cfRule type="cellIs" dxfId="2" priority="1" operator="equal">
      <formula>0</formula>
    </cfRule>
  </conditionalFormatting>
  <dataValidations count="1">
    <dataValidation type="decimal" allowBlank="1" showInputMessage="1" showErrorMessage="1" prompt="Perhatian - Input nilai anda salah gunakan nilai 0 - 10" sqref="E9:AC36 E37:M37 O37:R37 U37 W37:AC37 E38:AC40 E41:I41 K41:L41 N41:S41 U41 W41:AC41 E42:AC51">
      <formula1>0</formula1>
      <formula2>100</formula2>
    </dataValidation>
  </dataValidations>
  <pageMargins left="0.70866141732283472" right="0.70866141732283472" top="0.74803149606299213" bottom="0.74803149606299213" header="0.31496062992125984" footer="0.31496062992125984"/>
  <pageSetup paperSize="10000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D1000"/>
  <sheetViews>
    <sheetView showGridLines="0" tabSelected="1" view="pageBreakPreview" topLeftCell="A88" zoomScaleNormal="100" zoomScaleSheetLayoutView="100" workbookViewId="0">
      <selection activeCell="E89" sqref="E89"/>
    </sheetView>
  </sheetViews>
  <sheetFormatPr defaultColWidth="17.28515625" defaultRowHeight="15" customHeight="1"/>
  <cols>
    <col min="1" max="1" width="3.140625" customWidth="1"/>
    <col min="2" max="2" width="10.42578125" customWidth="1"/>
    <col min="3" max="3" width="17.140625" customWidth="1"/>
    <col min="4" max="4" width="5.140625" customWidth="1"/>
    <col min="5" max="5" width="6" customWidth="1"/>
    <col min="6" max="6" width="14.85546875" customWidth="1"/>
    <col min="7" max="7" width="11.7109375" customWidth="1"/>
    <col min="8" max="8" width="10.7109375" customWidth="1"/>
    <col min="9" max="9" width="4.7109375" hidden="1" customWidth="1"/>
    <col min="10" max="10" width="38.5703125" customWidth="1"/>
    <col min="11" max="11" width="1" customWidth="1"/>
    <col min="12" max="30" width="9.140625" customWidth="1"/>
  </cols>
  <sheetData>
    <row r="1" spans="1:30" ht="20.25" customHeight="1">
      <c r="A1" s="119"/>
      <c r="B1" s="119"/>
      <c r="C1" s="119"/>
      <c r="D1" s="120"/>
      <c r="E1" s="121"/>
      <c r="F1" s="120"/>
      <c r="G1" s="119"/>
      <c r="H1" s="286" t="s">
        <v>132</v>
      </c>
      <c r="I1" s="261"/>
      <c r="J1" s="122">
        <v>1</v>
      </c>
      <c r="K1" s="119"/>
      <c r="L1" s="123"/>
      <c r="M1" s="123"/>
      <c r="N1" s="123"/>
      <c r="O1" s="123"/>
      <c r="P1" s="123"/>
      <c r="Q1" s="123"/>
      <c r="R1" s="123"/>
      <c r="S1" s="123"/>
      <c r="T1" s="12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ht="29.25" customHeight="1">
      <c r="A2" s="285" t="s">
        <v>133</v>
      </c>
      <c r="B2" s="267"/>
      <c r="C2" s="267"/>
      <c r="D2" s="267"/>
      <c r="E2" s="267"/>
      <c r="F2" s="267"/>
      <c r="G2" s="267"/>
      <c r="H2" s="267"/>
      <c r="I2" s="267"/>
      <c r="J2" s="267"/>
      <c r="K2" s="124"/>
      <c r="L2" s="125"/>
      <c r="M2" s="125"/>
      <c r="N2" s="125"/>
      <c r="O2" s="125"/>
      <c r="P2" s="125"/>
      <c r="Q2" s="125"/>
      <c r="R2" s="125"/>
      <c r="S2" s="125"/>
      <c r="T2" s="125"/>
      <c r="U2" s="3"/>
      <c r="V2" s="3"/>
      <c r="W2" s="3"/>
      <c r="X2" s="3"/>
      <c r="Y2" s="3"/>
      <c r="Z2" s="3"/>
      <c r="AA2" s="3"/>
      <c r="AB2" s="3"/>
      <c r="AC2" s="3"/>
      <c r="AD2" s="3"/>
    </row>
    <row r="3" spans="1:30" ht="16.5" customHeight="1">
      <c r="A3" s="126" t="s">
        <v>134</v>
      </c>
      <c r="B3" s="127"/>
      <c r="C3" s="128" t="str">
        <f>VLOOKUP($J$1,'ENTRI NILAI PILIH TAB INI'!$A$9:$AC$51,3)</f>
        <v>AHMAD MAFTUH TAMAM</v>
      </c>
      <c r="D3" s="129"/>
      <c r="E3" s="130"/>
      <c r="F3" s="127"/>
      <c r="G3" s="126" t="s">
        <v>30</v>
      </c>
      <c r="H3" s="127"/>
      <c r="I3" s="127"/>
      <c r="J3" s="128" t="str">
        <f>nama_mapel!$J$3</f>
        <v xml:space="preserve"> XI / 4</v>
      </c>
      <c r="K3" s="131"/>
      <c r="L3" s="132"/>
      <c r="M3" s="132"/>
      <c r="N3" s="132"/>
      <c r="O3" s="132"/>
      <c r="P3" s="132"/>
      <c r="Q3" s="132"/>
      <c r="R3" s="132"/>
      <c r="S3" s="132"/>
      <c r="T3" s="132"/>
      <c r="U3" s="3"/>
      <c r="V3" s="3"/>
      <c r="W3" s="3"/>
      <c r="X3" s="3"/>
      <c r="Y3" s="3"/>
      <c r="Z3" s="3"/>
      <c r="AA3" s="3"/>
      <c r="AB3" s="3"/>
      <c r="AC3" s="3"/>
      <c r="AD3" s="3"/>
    </row>
    <row r="4" spans="1:30" ht="16.5" customHeight="1">
      <c r="A4" s="126" t="s">
        <v>135</v>
      </c>
      <c r="B4" s="127"/>
      <c r="C4" s="128" t="str">
        <f>IF(VLOOKUP($J$1,'ENTRI NILAI PILIH TAB INI'!$A$9:$AC$51,2)&lt;100,"00","0")&amp;VLOOKUP($J$1,'ENTRI NILAI PILIH TAB INI'!$A$9:$AC$51,2)</f>
        <v>01226</v>
      </c>
      <c r="D4" s="133"/>
      <c r="E4" s="127"/>
      <c r="F4" s="127"/>
      <c r="G4" s="126" t="s">
        <v>35</v>
      </c>
      <c r="H4" s="127"/>
      <c r="I4" s="127"/>
      <c r="J4" s="128" t="str">
        <f>nama_mapel!$H$4</f>
        <v>2016-2017</v>
      </c>
      <c r="K4" s="131"/>
      <c r="L4" s="132"/>
      <c r="M4" s="134" t="str">
        <f>nama_mapel!$H$4</f>
        <v>2016-2017</v>
      </c>
      <c r="N4" s="132"/>
      <c r="O4" s="132"/>
      <c r="P4" s="132" t="s">
        <v>136</v>
      </c>
      <c r="Q4" s="132"/>
      <c r="R4" s="132"/>
      <c r="S4" s="132"/>
      <c r="T4" s="132"/>
      <c r="U4" s="3"/>
      <c r="V4" s="3"/>
      <c r="W4" s="3"/>
      <c r="X4" s="3"/>
      <c r="Y4" s="3"/>
      <c r="Z4" s="3"/>
      <c r="AA4" s="3"/>
      <c r="AB4" s="3"/>
      <c r="AC4" s="3"/>
      <c r="AD4" s="3"/>
    </row>
    <row r="5" spans="1:30" ht="16.5" customHeight="1">
      <c r="A5" s="126" t="s">
        <v>137</v>
      </c>
      <c r="B5" s="127"/>
      <c r="C5" s="128" t="s">
        <v>138</v>
      </c>
      <c r="D5" s="133"/>
      <c r="E5" s="127"/>
      <c r="F5" s="127"/>
      <c r="G5" s="126" t="s">
        <v>41</v>
      </c>
      <c r="H5" s="127"/>
      <c r="I5" s="127"/>
      <c r="J5" s="128" t="str">
        <f>nama_mapel!$J$5</f>
        <v>Rekayasa Perangkat Lunak</v>
      </c>
      <c r="K5" s="131"/>
      <c r="L5" s="132"/>
      <c r="M5" s="132" t="str">
        <f>nama_mapel!$J$5</f>
        <v>Rekayasa Perangkat Lunak</v>
      </c>
      <c r="N5" s="132"/>
      <c r="O5" s="132"/>
      <c r="P5" s="132" t="s">
        <v>139</v>
      </c>
      <c r="Q5" s="132"/>
      <c r="R5" s="132"/>
      <c r="S5" s="132"/>
      <c r="T5" s="132"/>
      <c r="U5" s="3"/>
      <c r="V5" s="3"/>
      <c r="W5" s="3"/>
      <c r="X5" s="3"/>
      <c r="Y5" s="3"/>
      <c r="Z5" s="3"/>
      <c r="AA5" s="3"/>
      <c r="AB5" s="3"/>
      <c r="AC5" s="3"/>
      <c r="AD5" s="3"/>
    </row>
    <row r="6" spans="1:30" ht="15.75" customHeight="1">
      <c r="A6" s="127"/>
      <c r="B6" s="126"/>
      <c r="C6" s="126"/>
      <c r="D6" s="127"/>
      <c r="E6" s="135"/>
      <c r="F6" s="127"/>
      <c r="G6" s="127"/>
      <c r="H6" s="126"/>
      <c r="I6" s="127"/>
      <c r="J6" s="127"/>
      <c r="K6" s="120"/>
      <c r="L6" s="136"/>
      <c r="M6" s="136"/>
      <c r="N6" s="136"/>
      <c r="O6" s="136"/>
      <c r="P6" s="136" t="s">
        <v>140</v>
      </c>
      <c r="Q6" s="136"/>
      <c r="R6" s="136"/>
      <c r="S6" s="136"/>
      <c r="T6" s="136"/>
      <c r="U6" s="3"/>
      <c r="V6" s="3"/>
      <c r="W6" s="3"/>
      <c r="X6" s="3"/>
      <c r="Y6" s="3"/>
      <c r="Z6" s="3"/>
      <c r="AA6" s="3"/>
      <c r="AB6" s="3"/>
      <c r="AC6" s="3"/>
      <c r="AD6" s="3"/>
    </row>
    <row r="7" spans="1:30" ht="16.5" customHeight="1">
      <c r="A7" s="300" t="s">
        <v>141</v>
      </c>
      <c r="B7" s="296" t="s">
        <v>142</v>
      </c>
      <c r="C7" s="297"/>
      <c r="D7" s="306" t="s">
        <v>29</v>
      </c>
      <c r="E7" s="303" t="s">
        <v>143</v>
      </c>
      <c r="F7" s="304"/>
      <c r="G7" s="304"/>
      <c r="H7" s="304"/>
      <c r="I7" s="304"/>
      <c r="J7" s="305"/>
      <c r="K7" s="137"/>
      <c r="L7" s="138"/>
      <c r="M7" s="138"/>
      <c r="N7" s="138"/>
      <c r="O7" s="138"/>
      <c r="P7" s="138"/>
      <c r="Q7" s="138"/>
      <c r="R7" s="138"/>
      <c r="S7" s="138"/>
      <c r="T7" s="138"/>
      <c r="U7" s="3"/>
      <c r="V7" s="3"/>
      <c r="W7" s="3"/>
      <c r="X7" s="3"/>
      <c r="Y7" s="3"/>
      <c r="Z7" s="3"/>
      <c r="AA7" s="3"/>
      <c r="AB7" s="3"/>
      <c r="AC7" s="3"/>
      <c r="AD7" s="3"/>
    </row>
    <row r="8" spans="1:30" ht="16.5" customHeight="1">
      <c r="A8" s="301"/>
      <c r="B8" s="298"/>
      <c r="C8" s="299"/>
      <c r="D8" s="275"/>
      <c r="E8" s="139" t="s">
        <v>144</v>
      </c>
      <c r="F8" s="140" t="s">
        <v>145</v>
      </c>
      <c r="G8" s="140" t="s">
        <v>109</v>
      </c>
      <c r="H8" s="287" t="s">
        <v>146</v>
      </c>
      <c r="I8" s="279"/>
      <c r="J8" s="288"/>
      <c r="K8" s="141"/>
      <c r="L8" s="138"/>
      <c r="M8" s="138"/>
      <c r="N8" s="138"/>
      <c r="O8" s="138"/>
      <c r="P8" s="138" t="s">
        <v>147</v>
      </c>
      <c r="Q8" s="138"/>
      <c r="R8" s="138"/>
      <c r="S8" s="138"/>
      <c r="T8" s="138"/>
      <c r="U8" s="3"/>
      <c r="V8" s="3"/>
      <c r="W8" s="3"/>
      <c r="X8" s="3"/>
      <c r="Y8" s="3"/>
      <c r="Z8" s="3"/>
      <c r="AA8" s="3"/>
      <c r="AB8" s="3"/>
      <c r="AC8" s="3"/>
      <c r="AD8" s="3"/>
    </row>
    <row r="9" spans="1:30" ht="21" customHeight="1">
      <c r="A9" s="142" t="s">
        <v>22</v>
      </c>
      <c r="B9" s="143" t="s">
        <v>25</v>
      </c>
      <c r="C9" s="144"/>
      <c r="D9" s="145"/>
      <c r="E9" s="146"/>
      <c r="F9" s="145"/>
      <c r="G9" s="147"/>
      <c r="H9" s="307"/>
      <c r="I9" s="294"/>
      <c r="J9" s="295"/>
      <c r="K9" s="148"/>
      <c r="L9" s="138"/>
      <c r="M9" s="138"/>
      <c r="N9" s="138"/>
      <c r="O9" s="138"/>
      <c r="P9" s="138" t="s">
        <v>148</v>
      </c>
      <c r="Q9" s="138"/>
      <c r="R9" s="138"/>
      <c r="S9" s="138"/>
      <c r="T9" s="138"/>
      <c r="U9" s="3"/>
      <c r="V9" s="3"/>
      <c r="W9" s="3"/>
      <c r="X9" s="3"/>
      <c r="Y9" s="3"/>
      <c r="Z9" s="3"/>
      <c r="AA9" s="3"/>
      <c r="AB9" s="3"/>
      <c r="AC9" s="3"/>
      <c r="AD9" s="3"/>
    </row>
    <row r="10" spans="1:30" ht="35.25" customHeight="1">
      <c r="A10" s="149">
        <v>1</v>
      </c>
      <c r="B10" s="289" t="str">
        <f>nama_mapel!C4</f>
        <v>Pendidikan Agama</v>
      </c>
      <c r="C10" s="290"/>
      <c r="D10" s="151">
        <f>nama_mapel!D4</f>
        <v>76</v>
      </c>
      <c r="E10" s="151" t="str">
        <f>IF(VLOOKUP($J$1,'ENTRI NILAI PILIH TAB INI'!$A$9:$AC$51,M10)=0,"",ROUND(VLOOKUP($J$1,'ENTRI NILAI PILIH TAB INI'!$A$9:$AC$51,M10),0))</f>
        <v/>
      </c>
      <c r="F10" s="256" t="e">
        <f t="shared" ref="F10:F24" si="0">IF((E10=0),"",CONCATENATE(VLOOKUP(ABS(LEFT(E10,1)),$O$11:$Q$21,3)," ",IF((ABS(RIGHT(E10,1))=0),"",VLOOKUP(ABS(RIGHT(E10,1)),$O$11:$Q$21,2))))</f>
        <v>#VALUE!</v>
      </c>
      <c r="G10" s="154" t="str">
        <f t="shared" ref="G10:G14" si="1">IF(E10="","",VLOOKUP(E10,$S$16:$T$19,2))</f>
        <v/>
      </c>
      <c r="H10" s="289" t="str">
        <f t="shared" ref="H10:H14" si="2">CONCATENATE("Pemahaman materi ",B10,IF(D10&lt;E10," tercapai "," belum tercapai ")," dengan predikat"," ",G10)</f>
        <v xml:space="preserve">Pemahaman materi Pendidikan Agama tercapai  dengan predikat </v>
      </c>
      <c r="I10" s="291"/>
      <c r="J10" s="292"/>
      <c r="K10" s="155"/>
      <c r="L10" s="138"/>
      <c r="M10" s="138">
        <v>5</v>
      </c>
      <c r="N10" s="138"/>
      <c r="O10" s="138"/>
      <c r="P10" s="138" t="s">
        <v>149</v>
      </c>
      <c r="Q10" s="138"/>
      <c r="R10" s="138"/>
      <c r="S10" s="138"/>
      <c r="T10" s="138"/>
      <c r="U10" s="3"/>
      <c r="V10" s="3"/>
      <c r="W10" s="3"/>
      <c r="X10" s="3"/>
      <c r="Y10" s="3"/>
      <c r="Z10" s="3"/>
      <c r="AA10" s="3"/>
      <c r="AB10" s="3"/>
      <c r="AC10" s="3"/>
      <c r="AD10" s="3"/>
    </row>
    <row r="11" spans="1:30" ht="35.25" customHeight="1">
      <c r="A11" s="156">
        <v>2</v>
      </c>
      <c r="B11" s="289" t="str">
        <f>nama_mapel!C5</f>
        <v xml:space="preserve">Pendidikan Pancasila dan Kewarganegaraan </v>
      </c>
      <c r="C11" s="290"/>
      <c r="D11" s="151">
        <f>nama_mapel!D5</f>
        <v>75</v>
      </c>
      <c r="E11" s="151" t="str">
        <f>IF(VLOOKUP($J$1,'ENTRI NILAI PILIH TAB INI'!$A$9:$AC$51,M11)=0,"",ROUND(VLOOKUP($J$1,'ENTRI NILAI PILIH TAB INI'!$A$9:$AC$51,M11),0))</f>
        <v/>
      </c>
      <c r="F11" s="256" t="e">
        <f t="shared" si="0"/>
        <v>#VALUE!</v>
      </c>
      <c r="G11" s="154" t="str">
        <f t="shared" si="1"/>
        <v/>
      </c>
      <c r="H11" s="289" t="str">
        <f t="shared" si="2"/>
        <v xml:space="preserve">Pemahaman materi Pendidikan Pancasila dan Kewarganegaraan  tercapai  dengan predikat </v>
      </c>
      <c r="I11" s="291"/>
      <c r="J11" s="292"/>
      <c r="K11" s="155"/>
      <c r="L11" s="138" t="str">
        <f t="shared" ref="L11:L14" si="3">IF(E11="","",MOD(E11,1))</f>
        <v/>
      </c>
      <c r="M11" s="138">
        <v>6</v>
      </c>
      <c r="N11" s="138"/>
      <c r="O11" s="12">
        <v>1</v>
      </c>
      <c r="P11" s="12" t="s">
        <v>150</v>
      </c>
      <c r="Q11" s="12" t="s">
        <v>151</v>
      </c>
      <c r="R11" s="138"/>
      <c r="S11" s="138"/>
      <c r="T11" s="138"/>
      <c r="U11" s="3"/>
      <c r="V11" s="3"/>
      <c r="W11" s="3"/>
      <c r="X11" s="3"/>
      <c r="Y11" s="3"/>
      <c r="Z11" s="3"/>
      <c r="AA11" s="3"/>
      <c r="AB11" s="3"/>
      <c r="AC11" s="3"/>
      <c r="AD11" s="3"/>
    </row>
    <row r="12" spans="1:30" ht="35.25" customHeight="1">
      <c r="A12" s="156">
        <v>3</v>
      </c>
      <c r="B12" s="289" t="str">
        <f>nama_mapel!C6</f>
        <v>Bahasa  Indonesia</v>
      </c>
      <c r="C12" s="290"/>
      <c r="D12" s="151">
        <f>nama_mapel!D6</f>
        <v>75</v>
      </c>
      <c r="E12" s="151" t="str">
        <f>IF(VLOOKUP($J$1,'ENTRI NILAI PILIH TAB INI'!$A$9:$AC$51,M12)=0,"",ROUND(VLOOKUP($J$1,'ENTRI NILAI PILIH TAB INI'!$A$9:$AC$51,M12),0))</f>
        <v/>
      </c>
      <c r="F12" s="256" t="e">
        <f t="shared" si="0"/>
        <v>#VALUE!</v>
      </c>
      <c r="G12" s="154" t="str">
        <f t="shared" si="1"/>
        <v/>
      </c>
      <c r="H12" s="289" t="str">
        <f t="shared" si="2"/>
        <v xml:space="preserve">Pemahaman materi Bahasa  Indonesia tercapai  dengan predikat </v>
      </c>
      <c r="I12" s="291"/>
      <c r="J12" s="292"/>
      <c r="K12" s="155"/>
      <c r="L12" s="138" t="str">
        <f t="shared" si="3"/>
        <v/>
      </c>
      <c r="M12" s="138">
        <v>7</v>
      </c>
      <c r="N12" s="138"/>
      <c r="O12" s="12">
        <v>2</v>
      </c>
      <c r="P12" s="12" t="s">
        <v>152</v>
      </c>
      <c r="Q12" s="12" t="s">
        <v>153</v>
      </c>
      <c r="R12" s="138"/>
      <c r="S12" s="138"/>
      <c r="T12" s="138"/>
      <c r="U12" s="3"/>
      <c r="V12" s="3"/>
      <c r="W12" s="3"/>
      <c r="X12" s="3"/>
      <c r="Y12" s="3"/>
      <c r="Z12" s="3"/>
      <c r="AA12" s="3"/>
      <c r="AB12" s="3"/>
      <c r="AC12" s="3"/>
      <c r="AD12" s="3"/>
    </row>
    <row r="13" spans="1:30" ht="35.25" customHeight="1">
      <c r="A13" s="156">
        <v>4</v>
      </c>
      <c r="B13" s="289" t="str">
        <f>nama_mapel!C7</f>
        <v>Pendidikan Jasmani dan Olahraga</v>
      </c>
      <c r="C13" s="290"/>
      <c r="D13" s="151">
        <f>nama_mapel!D7</f>
        <v>75</v>
      </c>
      <c r="E13" s="151" t="str">
        <f>IF(VLOOKUP($J$1,'ENTRI NILAI PILIH TAB INI'!$A$9:$AC$51,M13)=0,"",ROUND(VLOOKUP($J$1,'ENTRI NILAI PILIH TAB INI'!$A$9:$AC$51,M13),0))</f>
        <v/>
      </c>
      <c r="F13" s="256" t="e">
        <f t="shared" si="0"/>
        <v>#VALUE!</v>
      </c>
      <c r="G13" s="154" t="str">
        <f t="shared" si="1"/>
        <v/>
      </c>
      <c r="H13" s="289" t="str">
        <f t="shared" si="2"/>
        <v xml:space="preserve">Pemahaman materi Pendidikan Jasmani dan Olahraga tercapai  dengan predikat </v>
      </c>
      <c r="I13" s="291"/>
      <c r="J13" s="292"/>
      <c r="K13" s="155"/>
      <c r="L13" s="138" t="str">
        <f t="shared" si="3"/>
        <v/>
      </c>
      <c r="M13" s="138">
        <v>8</v>
      </c>
      <c r="N13" s="138"/>
      <c r="O13" s="12">
        <v>3</v>
      </c>
      <c r="P13" s="12" t="s">
        <v>154</v>
      </c>
      <c r="Q13" s="12" t="s">
        <v>155</v>
      </c>
      <c r="R13" s="138"/>
      <c r="S13" s="157"/>
      <c r="T13" s="138"/>
      <c r="U13" s="3"/>
      <c r="V13" s="3"/>
      <c r="W13" s="3"/>
      <c r="X13" s="3"/>
      <c r="Y13" s="3"/>
      <c r="Z13" s="3"/>
      <c r="AA13" s="3"/>
      <c r="AB13" s="3"/>
      <c r="AC13" s="3"/>
      <c r="AD13" s="3"/>
    </row>
    <row r="14" spans="1:30" ht="35.25" customHeight="1">
      <c r="A14" s="156">
        <v>5</v>
      </c>
      <c r="B14" s="289" t="str">
        <f>nama_mapel!C8</f>
        <v>Seni Budaya</v>
      </c>
      <c r="C14" s="290"/>
      <c r="D14" s="151">
        <f>nama_mapel!D8</f>
        <v>75</v>
      </c>
      <c r="E14" s="151" t="str">
        <f>IF(VLOOKUP($J$1,'ENTRI NILAI PILIH TAB INI'!$A$9:$AC$51,M14)=0,"",ROUND(VLOOKUP($J$1,'ENTRI NILAI PILIH TAB INI'!$A$9:$AC$51,M14),0))</f>
        <v/>
      </c>
      <c r="F14" s="256" t="e">
        <f t="shared" si="0"/>
        <v>#VALUE!</v>
      </c>
      <c r="G14" s="154" t="str">
        <f t="shared" si="1"/>
        <v/>
      </c>
      <c r="H14" s="289" t="str">
        <f t="shared" si="2"/>
        <v xml:space="preserve">Pemahaman materi Seni Budaya tercapai  dengan predikat </v>
      </c>
      <c r="I14" s="291"/>
      <c r="J14" s="292"/>
      <c r="K14" s="155"/>
      <c r="L14" s="138" t="str">
        <f t="shared" si="3"/>
        <v/>
      </c>
      <c r="M14" s="138">
        <v>9</v>
      </c>
      <c r="N14" s="138"/>
      <c r="O14" s="12">
        <v>4</v>
      </c>
      <c r="P14" s="12" t="s">
        <v>156</v>
      </c>
      <c r="Q14" s="12" t="s">
        <v>157</v>
      </c>
      <c r="R14" s="138"/>
      <c r="S14" s="138"/>
      <c r="T14" s="138"/>
      <c r="U14" s="3"/>
      <c r="V14" s="3"/>
      <c r="W14" s="3"/>
      <c r="X14" s="3"/>
      <c r="Y14" s="3"/>
      <c r="Z14" s="3"/>
      <c r="AA14" s="3"/>
      <c r="AB14" s="3"/>
      <c r="AC14" s="3"/>
      <c r="AD14" s="3"/>
    </row>
    <row r="15" spans="1:30" ht="22.5" customHeight="1">
      <c r="A15" s="142" t="s">
        <v>86</v>
      </c>
      <c r="B15" s="143" t="s">
        <v>87</v>
      </c>
      <c r="C15" s="158"/>
      <c r="D15" s="159"/>
      <c r="E15" s="159"/>
      <c r="F15" s="159" t="str">
        <f t="shared" si="0"/>
        <v/>
      </c>
      <c r="G15" s="159"/>
      <c r="H15" s="293"/>
      <c r="I15" s="294"/>
      <c r="J15" s="295"/>
      <c r="K15" s="155"/>
      <c r="L15" s="138"/>
      <c r="M15" s="138"/>
      <c r="N15" s="138"/>
      <c r="O15" s="138">
        <v>5</v>
      </c>
      <c r="P15" s="138" t="s">
        <v>158</v>
      </c>
      <c r="Q15" s="138" t="s">
        <v>159</v>
      </c>
      <c r="R15" s="138"/>
      <c r="S15" s="138">
        <v>0</v>
      </c>
      <c r="T15" s="138" t="s">
        <v>160</v>
      </c>
      <c r="U15" s="3"/>
      <c r="V15" s="3"/>
      <c r="W15" s="3"/>
      <c r="X15" s="3"/>
      <c r="Y15" s="3"/>
      <c r="Z15" s="3"/>
      <c r="AA15" s="3"/>
      <c r="AB15" s="3"/>
      <c r="AC15" s="3"/>
      <c r="AD15" s="3"/>
    </row>
    <row r="16" spans="1:30" ht="31.5" customHeight="1">
      <c r="A16" s="156">
        <v>1</v>
      </c>
      <c r="B16" s="289" t="str">
        <f>nama_mapel!C10</f>
        <v>Bahasa Inggris</v>
      </c>
      <c r="C16" s="290"/>
      <c r="D16" s="160">
        <f>nama_mapel!D10</f>
        <v>75</v>
      </c>
      <c r="E16" s="257" t="str">
        <f>IF(VLOOKUP($J$1,'ENTRI NILAI PILIH TAB INI'!$A$9:$AC$51,M16)=0,"",ROUND(VLOOKUP($J$1,'ENTRI NILAI PILIH TAB INI'!$A$9:$AC$51,M16),0))</f>
        <v/>
      </c>
      <c r="F16" s="256" t="e">
        <f t="shared" si="0"/>
        <v>#VALUE!</v>
      </c>
      <c r="G16" s="154" t="str">
        <f t="shared" ref="G16:G24" si="4">IF(E16="","",VLOOKUP(E16,$S$16:$T$19,2))</f>
        <v/>
      </c>
      <c r="H16" s="289" t="str">
        <f t="shared" ref="H16:H24" si="5">CONCATENATE("Pemahaman materi ",B16,IF(D16&lt;E16," tercapai "," belum tercapai ")," dengan predikat"," ",G16)</f>
        <v xml:space="preserve">Pemahaman materi Bahasa Inggris tercapai  dengan predikat </v>
      </c>
      <c r="I16" s="291"/>
      <c r="J16" s="292"/>
      <c r="K16" s="155"/>
      <c r="L16" s="138" t="str">
        <f t="shared" ref="L16:L22" si="6">IF(E16="","",MOD(E16,1))</f>
        <v/>
      </c>
      <c r="M16" s="138">
        <v>10</v>
      </c>
      <c r="N16" s="138"/>
      <c r="O16" s="138">
        <v>6</v>
      </c>
      <c r="P16" s="138" t="s">
        <v>161</v>
      </c>
      <c r="Q16" s="138" t="s">
        <v>153</v>
      </c>
      <c r="R16" s="138"/>
      <c r="S16" s="138">
        <v>60</v>
      </c>
      <c r="T16" s="138" t="s">
        <v>162</v>
      </c>
      <c r="U16" s="3"/>
      <c r="V16" s="3"/>
      <c r="W16" s="3"/>
      <c r="X16" s="3"/>
      <c r="Y16" s="3"/>
      <c r="Z16" s="3"/>
      <c r="AA16" s="3"/>
      <c r="AB16" s="3"/>
      <c r="AC16" s="3"/>
      <c r="AD16" s="3"/>
    </row>
    <row r="17" spans="1:30" ht="31.5" customHeight="1">
      <c r="A17" s="156">
        <v>2</v>
      </c>
      <c r="B17" s="289" t="str">
        <f>nama_mapel!C11</f>
        <v>Matematika</v>
      </c>
      <c r="C17" s="290"/>
      <c r="D17" s="160">
        <f>nama_mapel!D11</f>
        <v>75</v>
      </c>
      <c r="E17" s="257" t="str">
        <f>IF(VLOOKUP($J$1,'ENTRI NILAI PILIH TAB INI'!$A$9:$AC$51,M17)=0,"",ROUND(VLOOKUP($J$1,'ENTRI NILAI PILIH TAB INI'!$A$9:$AC$51,M17),0))</f>
        <v/>
      </c>
      <c r="F17" s="256" t="e">
        <f t="shared" si="0"/>
        <v>#VALUE!</v>
      </c>
      <c r="G17" s="154" t="str">
        <f t="shared" si="4"/>
        <v/>
      </c>
      <c r="H17" s="289" t="str">
        <f t="shared" si="5"/>
        <v xml:space="preserve">Pemahaman materi Matematika tercapai  dengan predikat </v>
      </c>
      <c r="I17" s="291"/>
      <c r="J17" s="292"/>
      <c r="K17" s="155"/>
      <c r="L17" s="138" t="str">
        <f t="shared" si="6"/>
        <v/>
      </c>
      <c r="M17" s="138">
        <v>11</v>
      </c>
      <c r="N17" s="138"/>
      <c r="O17" s="138">
        <v>7</v>
      </c>
      <c r="P17" s="138" t="s">
        <v>163</v>
      </c>
      <c r="Q17" s="138" t="s">
        <v>155</v>
      </c>
      <c r="R17" s="138"/>
      <c r="S17" s="138">
        <v>75</v>
      </c>
      <c r="T17" s="138" t="s">
        <v>125</v>
      </c>
      <c r="U17" s="3"/>
      <c r="V17" s="3"/>
      <c r="W17" s="3"/>
      <c r="X17" s="3"/>
      <c r="Y17" s="3"/>
      <c r="Z17" s="3"/>
      <c r="AA17" s="3"/>
      <c r="AB17" s="3"/>
      <c r="AC17" s="3"/>
      <c r="AD17" s="3"/>
    </row>
    <row r="18" spans="1:30" ht="31.5" customHeight="1">
      <c r="A18" s="156">
        <v>3</v>
      </c>
      <c r="B18" s="289" t="str">
        <f>nama_mapel!C12</f>
        <v>Fisika</v>
      </c>
      <c r="C18" s="290"/>
      <c r="D18" s="160">
        <f>nama_mapel!D12</f>
        <v>75</v>
      </c>
      <c r="E18" s="257" t="str">
        <f>IF(VLOOKUP($J$1,'ENTRI NILAI PILIH TAB INI'!$A$9:$AC$51,M18)=0,"",ROUND(VLOOKUP($J$1,'ENTRI NILAI PILIH TAB INI'!$A$9:$AC$51,M18),0))</f>
        <v/>
      </c>
      <c r="F18" s="256" t="e">
        <f t="shared" si="0"/>
        <v>#VALUE!</v>
      </c>
      <c r="G18" s="154" t="str">
        <f t="shared" si="4"/>
        <v/>
      </c>
      <c r="H18" s="289" t="str">
        <f t="shared" si="5"/>
        <v xml:space="preserve">Pemahaman materi Fisika tercapai  dengan predikat </v>
      </c>
      <c r="I18" s="291"/>
      <c r="J18" s="292"/>
      <c r="K18" s="155"/>
      <c r="L18" s="138" t="str">
        <f t="shared" si="6"/>
        <v/>
      </c>
      <c r="M18" s="138">
        <v>12</v>
      </c>
      <c r="N18" s="138"/>
      <c r="O18" s="138"/>
      <c r="P18" s="138"/>
      <c r="Q18" s="138"/>
      <c r="R18" s="138"/>
      <c r="S18" s="138">
        <v>90</v>
      </c>
      <c r="T18" s="138" t="s">
        <v>164</v>
      </c>
      <c r="U18" s="3"/>
      <c r="V18" s="3"/>
      <c r="W18" s="3"/>
      <c r="X18" s="3"/>
      <c r="Y18" s="3"/>
      <c r="Z18" s="3"/>
      <c r="AA18" s="3"/>
      <c r="AB18" s="3"/>
      <c r="AC18" s="3"/>
      <c r="AD18" s="3"/>
    </row>
    <row r="19" spans="1:30" ht="31.5" customHeight="1">
      <c r="A19" s="156">
        <v>4</v>
      </c>
      <c r="B19" s="289" t="str">
        <f>nama_mapel!C13</f>
        <v>Kimia</v>
      </c>
      <c r="C19" s="290"/>
      <c r="D19" s="160">
        <f>nama_mapel!D13</f>
        <v>75</v>
      </c>
      <c r="E19" s="257" t="str">
        <f>IF(VLOOKUP($J$1,'ENTRI NILAI PILIH TAB INI'!$A$9:$AC$51,M19)=0,"",ROUND(VLOOKUP($J$1,'ENTRI NILAI PILIH TAB INI'!$A$9:$AC$51,M19),0))</f>
        <v/>
      </c>
      <c r="F19" s="256" t="e">
        <f t="shared" si="0"/>
        <v>#VALUE!</v>
      </c>
      <c r="G19" s="154" t="str">
        <f t="shared" si="4"/>
        <v/>
      </c>
      <c r="H19" s="289" t="str">
        <f t="shared" si="5"/>
        <v xml:space="preserve">Pemahaman materi Kimia tercapai  dengan predikat </v>
      </c>
      <c r="I19" s="291"/>
      <c r="J19" s="292"/>
      <c r="K19" s="155"/>
      <c r="L19" s="138" t="str">
        <f t="shared" si="6"/>
        <v/>
      </c>
      <c r="M19" s="138">
        <v>13</v>
      </c>
      <c r="N19" s="138"/>
      <c r="O19" s="138"/>
      <c r="P19" s="138"/>
      <c r="Q19" s="138"/>
      <c r="R19" s="138"/>
      <c r="S19" s="138"/>
      <c r="T19" s="138"/>
      <c r="U19" s="3"/>
      <c r="V19" s="3"/>
      <c r="W19" s="3"/>
      <c r="X19" s="3"/>
      <c r="Y19" s="3"/>
      <c r="Z19" s="3"/>
      <c r="AA19" s="3"/>
      <c r="AB19" s="3"/>
      <c r="AC19" s="3"/>
      <c r="AD19" s="3"/>
    </row>
    <row r="20" spans="1:30" ht="31.5" customHeight="1">
      <c r="A20" s="156">
        <v>5</v>
      </c>
      <c r="B20" s="289" t="str">
        <f>nama_mapel!C14</f>
        <v>Ketrampilan Komputer dan Pengelolaan Informasi</v>
      </c>
      <c r="C20" s="290"/>
      <c r="D20" s="160">
        <f>nama_mapel!D14</f>
        <v>75</v>
      </c>
      <c r="E20" s="257" t="str">
        <f>IF(VLOOKUP($J$1,'ENTRI NILAI PILIH TAB INI'!$A$9:$AC$51,M20)=0,"",ROUND(VLOOKUP($J$1,'ENTRI NILAI PILIH TAB INI'!$A$9:$AC$51,M20),0))</f>
        <v/>
      </c>
      <c r="F20" s="256" t="e">
        <f t="shared" si="0"/>
        <v>#VALUE!</v>
      </c>
      <c r="G20" s="154" t="str">
        <f t="shared" si="4"/>
        <v/>
      </c>
      <c r="H20" s="289" t="str">
        <f t="shared" si="5"/>
        <v xml:space="preserve">Pemahaman materi Ketrampilan Komputer dan Pengelolaan Informasi tercapai  dengan predikat </v>
      </c>
      <c r="I20" s="291"/>
      <c r="J20" s="292"/>
      <c r="K20" s="155"/>
      <c r="L20" s="138" t="str">
        <f t="shared" si="6"/>
        <v/>
      </c>
      <c r="M20" s="138">
        <v>14</v>
      </c>
      <c r="N20" s="138"/>
      <c r="O20" s="138">
        <v>8</v>
      </c>
      <c r="P20" s="138" t="s">
        <v>165</v>
      </c>
      <c r="Q20" s="138" t="s">
        <v>157</v>
      </c>
      <c r="R20" s="138"/>
      <c r="S20" s="138"/>
      <c r="T20" s="138"/>
      <c r="U20" s="3"/>
      <c r="V20" s="3"/>
      <c r="W20" s="3"/>
      <c r="X20" s="3"/>
      <c r="Y20" s="3"/>
      <c r="Z20" s="3"/>
      <c r="AA20" s="3"/>
      <c r="AB20" s="3"/>
      <c r="AC20" s="3"/>
      <c r="AD20" s="3"/>
    </row>
    <row r="21" spans="1:30" ht="31.5" customHeight="1">
      <c r="A21" s="156">
        <v>6</v>
      </c>
      <c r="B21" s="289" t="str">
        <f>nama_mapel!C15</f>
        <v>Kewirausahaan</v>
      </c>
      <c r="C21" s="290"/>
      <c r="D21" s="160">
        <f>nama_mapel!D15</f>
        <v>75</v>
      </c>
      <c r="E21" s="257" t="str">
        <f>IF(VLOOKUP($J$1,'ENTRI NILAI PILIH TAB INI'!$A$9:$AC$51,M21)=0,"",ROUND(VLOOKUP($J$1,'ENTRI NILAI PILIH TAB INI'!$A$9:$AC$51,M21),0))</f>
        <v/>
      </c>
      <c r="F21" s="256" t="e">
        <f t="shared" si="0"/>
        <v>#VALUE!</v>
      </c>
      <c r="G21" s="154" t="str">
        <f t="shared" si="4"/>
        <v/>
      </c>
      <c r="H21" s="289" t="str">
        <f t="shared" si="5"/>
        <v xml:space="preserve">Pemahaman materi Kewirausahaan tercapai  dengan predikat </v>
      </c>
      <c r="I21" s="291"/>
      <c r="J21" s="292"/>
      <c r="K21" s="155"/>
      <c r="L21" s="138" t="str">
        <f t="shared" si="6"/>
        <v/>
      </c>
      <c r="M21" s="138">
        <v>15</v>
      </c>
      <c r="N21" s="138"/>
      <c r="O21" s="138">
        <v>9</v>
      </c>
      <c r="P21" s="138" t="s">
        <v>166</v>
      </c>
      <c r="Q21" s="138" t="s">
        <v>167</v>
      </c>
      <c r="R21" s="138"/>
      <c r="S21" s="138"/>
      <c r="T21" s="138"/>
      <c r="U21" s="3"/>
      <c r="V21" s="3"/>
      <c r="W21" s="3"/>
      <c r="X21" s="3"/>
      <c r="Y21" s="3"/>
      <c r="Z21" s="3"/>
      <c r="AA21" s="3"/>
      <c r="AB21" s="3"/>
      <c r="AC21" s="3"/>
      <c r="AD21" s="3"/>
    </row>
    <row r="22" spans="1:30" ht="16.5" hidden="1" customHeight="1">
      <c r="A22" s="156">
        <v>7</v>
      </c>
      <c r="B22" s="289">
        <f>nama_mapel!C16</f>
        <v>0</v>
      </c>
      <c r="C22" s="290"/>
      <c r="D22" s="160">
        <f>nama_mapel!D16</f>
        <v>0</v>
      </c>
      <c r="E22" s="152" t="str">
        <f>IF(VLOOKUP($J$1,'ENTRI NILAI PILIH TAB INI'!$A$9:$AC$51,M22)=0,"",ROUND(VLOOKUP($J$1,'ENTRI NILAI PILIH TAB INI'!$A$9:$AC$51,M22),0))</f>
        <v/>
      </c>
      <c r="F22" s="153" t="e">
        <f t="shared" si="0"/>
        <v>#VALUE!</v>
      </c>
      <c r="G22" s="154" t="str">
        <f t="shared" si="4"/>
        <v/>
      </c>
      <c r="H22" s="289" t="str">
        <f t="shared" si="5"/>
        <v xml:space="preserve">Pemahaman materi 0 tercapai  dengan predikat </v>
      </c>
      <c r="I22" s="291"/>
      <c r="J22" s="292"/>
      <c r="K22" s="155"/>
      <c r="L22" s="138" t="str">
        <f t="shared" si="6"/>
        <v/>
      </c>
      <c r="M22" s="138">
        <v>16</v>
      </c>
      <c r="N22" s="138"/>
      <c r="O22" s="138"/>
      <c r="P22" s="138"/>
      <c r="Q22" s="138"/>
      <c r="R22" s="138"/>
      <c r="S22" s="138">
        <v>0</v>
      </c>
      <c r="T22" s="138" t="s">
        <v>168</v>
      </c>
      <c r="U22" s="3"/>
      <c r="V22" s="3"/>
      <c r="W22" s="3"/>
      <c r="X22" s="3"/>
      <c r="Y22" s="3"/>
      <c r="Z22" s="3"/>
      <c r="AA22" s="3"/>
      <c r="AB22" s="3"/>
      <c r="AC22" s="3"/>
      <c r="AD22" s="3"/>
    </row>
    <row r="23" spans="1:30" ht="16.5" hidden="1" customHeight="1">
      <c r="A23" s="156">
        <v>8</v>
      </c>
      <c r="B23" s="289">
        <f>nama_mapel!C17</f>
        <v>0</v>
      </c>
      <c r="C23" s="290"/>
      <c r="D23" s="160">
        <f>nama_mapel!D17</f>
        <v>0</v>
      </c>
      <c r="E23" s="152" t="str">
        <f>IF(VLOOKUP($J$1,'ENTRI NILAI PILIH TAB INI'!$A$9:$AC$51,M23)=0,"",ROUND(VLOOKUP($J$1,'ENTRI NILAI PILIH TAB INI'!$A$9:$AC$51,M23),0))</f>
        <v/>
      </c>
      <c r="F23" s="153" t="e">
        <f t="shared" si="0"/>
        <v>#VALUE!</v>
      </c>
      <c r="G23" s="154" t="str">
        <f t="shared" si="4"/>
        <v/>
      </c>
      <c r="H23" s="289" t="str">
        <f t="shared" si="5"/>
        <v xml:space="preserve">Pemahaman materi 0 tercapai  dengan predikat </v>
      </c>
      <c r="I23" s="291"/>
      <c r="J23" s="292"/>
      <c r="K23" s="155"/>
      <c r="L23" s="138"/>
      <c r="M23" s="138">
        <v>17</v>
      </c>
      <c r="N23" s="138"/>
      <c r="O23" s="138"/>
      <c r="P23" s="138"/>
      <c r="Q23" s="138"/>
      <c r="R23" s="138"/>
      <c r="S23" s="138"/>
      <c r="T23" s="138"/>
      <c r="U23" s="3"/>
      <c r="V23" s="3"/>
      <c r="W23" s="3"/>
      <c r="X23" s="3"/>
      <c r="Y23" s="3"/>
      <c r="Z23" s="3"/>
      <c r="AA23" s="3"/>
      <c r="AB23" s="3"/>
      <c r="AC23" s="3"/>
      <c r="AD23" s="3"/>
    </row>
    <row r="24" spans="1:30" ht="16.5" hidden="1" customHeight="1">
      <c r="A24" s="156">
        <v>9</v>
      </c>
      <c r="B24" s="289">
        <f>nama_mapel!C18</f>
        <v>0</v>
      </c>
      <c r="C24" s="290"/>
      <c r="D24" s="160">
        <f>nama_mapel!D18</f>
        <v>0</v>
      </c>
      <c r="E24" s="152" t="str">
        <f>IF(VLOOKUP($J$1,'ENTRI NILAI PILIH TAB INI'!$A$9:$AC$51,M24)=0,"",ROUND(VLOOKUP($J$1,'ENTRI NILAI PILIH TAB INI'!$A$9:$AC$51,M24),0))</f>
        <v/>
      </c>
      <c r="F24" s="153" t="e">
        <f t="shared" si="0"/>
        <v>#VALUE!</v>
      </c>
      <c r="G24" s="154" t="str">
        <f t="shared" si="4"/>
        <v/>
      </c>
      <c r="H24" s="289" t="str">
        <f t="shared" si="5"/>
        <v xml:space="preserve">Pemahaman materi 0 tercapai  dengan predikat </v>
      </c>
      <c r="I24" s="291"/>
      <c r="J24" s="292"/>
      <c r="K24" s="155"/>
      <c r="L24" s="138"/>
      <c r="M24" s="138">
        <v>18</v>
      </c>
      <c r="N24" s="138"/>
      <c r="O24" s="138"/>
      <c r="P24" s="138"/>
      <c r="Q24" s="138"/>
      <c r="R24" s="138"/>
      <c r="S24" s="138"/>
      <c r="T24" s="138"/>
      <c r="U24" s="3"/>
      <c r="V24" s="3"/>
      <c r="W24" s="3"/>
      <c r="X24" s="3"/>
      <c r="Y24" s="3"/>
      <c r="Z24" s="3"/>
      <c r="AA24" s="3"/>
      <c r="AB24" s="3"/>
      <c r="AC24" s="3"/>
      <c r="AD24" s="3"/>
    </row>
    <row r="25" spans="1:30" ht="16.5" hidden="1" customHeight="1">
      <c r="A25" s="156"/>
      <c r="B25" s="289"/>
      <c r="C25" s="290"/>
      <c r="D25" s="160"/>
      <c r="E25" s="152"/>
      <c r="F25" s="153"/>
      <c r="G25" s="154"/>
      <c r="H25" s="289"/>
      <c r="I25" s="291"/>
      <c r="J25" s="292"/>
      <c r="K25" s="155"/>
      <c r="L25" s="138"/>
      <c r="M25" s="138"/>
      <c r="N25" s="138"/>
      <c r="O25" s="138"/>
      <c r="P25" s="138"/>
      <c r="Q25" s="138"/>
      <c r="R25" s="138"/>
      <c r="S25" s="138"/>
      <c r="T25" s="138"/>
      <c r="U25" s="3"/>
      <c r="V25" s="3"/>
      <c r="W25" s="3"/>
      <c r="X25" s="3"/>
      <c r="Y25" s="3"/>
      <c r="Z25" s="3"/>
      <c r="AA25" s="3"/>
      <c r="AB25" s="3"/>
      <c r="AC25" s="3"/>
      <c r="AD25" s="3"/>
    </row>
    <row r="26" spans="1:30" ht="24" customHeight="1">
      <c r="A26" s="142" t="s">
        <v>123</v>
      </c>
      <c r="B26" s="143" t="s">
        <v>124</v>
      </c>
      <c r="C26" s="158"/>
      <c r="D26" s="161"/>
      <c r="E26" s="161"/>
      <c r="F26" s="161" t="str">
        <f t="shared" ref="F26:F39" si="7">IF((E26=0),"",CONCATENATE(VLOOKUP(ABS(LEFT(E26,1)),$O$11:$Q$21,3)," ",IF((ABS(RIGHT(E26,1))=0),"",VLOOKUP(ABS(RIGHT(E26,1)),$O$11:$Q$21,2))))</f>
        <v/>
      </c>
      <c r="G26" s="161"/>
      <c r="H26" s="308"/>
      <c r="I26" s="294"/>
      <c r="J26" s="295"/>
      <c r="K26" s="155"/>
      <c r="L26" s="138"/>
      <c r="M26" s="138"/>
      <c r="N26" s="138"/>
      <c r="O26" s="138"/>
      <c r="P26" s="138"/>
      <c r="Q26" s="138"/>
      <c r="R26" s="138"/>
      <c r="S26" s="138"/>
      <c r="T26" s="138"/>
      <c r="U26" s="3"/>
      <c r="V26" s="3"/>
      <c r="W26" s="3"/>
      <c r="X26" s="3"/>
      <c r="Y26" s="3"/>
      <c r="Z26" s="3"/>
      <c r="AA26" s="3"/>
      <c r="AB26" s="3"/>
      <c r="AC26" s="3"/>
      <c r="AD26" s="3"/>
    </row>
    <row r="27" spans="1:30" ht="33" customHeight="1">
      <c r="A27" s="162">
        <v>1</v>
      </c>
      <c r="B27" s="289" t="str">
        <f>nama_mapel!C21</f>
        <v>Memahami program visual berbasis desktop</v>
      </c>
      <c r="C27" s="290"/>
      <c r="D27" s="160">
        <f>nama_mapel!D21</f>
        <v>74</v>
      </c>
      <c r="E27" s="257" t="str">
        <f>IF(VLOOKUP($J$1,'ENTRI NILAI PILIH TAB INI'!$A$9:$AC$51,M27)=0,"",ROUND(VLOOKUP($J$1,'ENTRI NILAI PILIH TAB INI'!$A$9:$AC$51,M27),0))</f>
        <v/>
      </c>
      <c r="F27" s="256" t="e">
        <f t="shared" si="7"/>
        <v>#VALUE!</v>
      </c>
      <c r="G27" s="154" t="str">
        <f t="shared" ref="G27:G36" si="8">IF(E27&lt;D27,"Belum Kompeten","Kompeten")</f>
        <v>Kompeten</v>
      </c>
      <c r="H27" s="302" t="str">
        <f t="shared" ref="H27:H32" si="9">IF(E27="","",IF(E27&gt;=D27+5,"Kompeten Dalam  ","Cukup Kompeten dalam ")&amp;B27)</f>
        <v/>
      </c>
      <c r="I27" s="291"/>
      <c r="J27" s="292"/>
      <c r="K27" s="155"/>
      <c r="L27" s="138" t="str">
        <f t="shared" ref="L27:L31" si="10">IF(E27="","",MOD(E27,1))</f>
        <v/>
      </c>
      <c r="M27" s="138">
        <v>19</v>
      </c>
      <c r="N27" s="138"/>
      <c r="O27" s="138"/>
      <c r="P27" s="138"/>
      <c r="Q27" s="138"/>
      <c r="R27" s="138"/>
      <c r="S27" s="138"/>
      <c r="T27" s="138"/>
      <c r="U27" s="3"/>
      <c r="V27" s="3"/>
      <c r="W27" s="3"/>
      <c r="X27" s="3"/>
      <c r="Y27" s="3"/>
      <c r="Z27" s="3"/>
      <c r="AA27" s="3"/>
      <c r="AB27" s="3"/>
      <c r="AC27" s="3"/>
      <c r="AD27" s="3"/>
    </row>
    <row r="28" spans="1:30" ht="33" customHeight="1">
      <c r="A28" s="162">
        <v>2</v>
      </c>
      <c r="B28" s="289" t="str">
        <f>nama_mapel!C22</f>
        <v>Menerap. bahasa pemrograman SQL tingkat Lanjut</v>
      </c>
      <c r="C28" s="290"/>
      <c r="D28" s="160">
        <f>nama_mapel!D22</f>
        <v>74</v>
      </c>
      <c r="E28" s="257" t="str">
        <f>IF(VLOOKUP($J$1,'ENTRI NILAI PILIH TAB INI'!$A$9:$AC$51,M28)=0,"",ROUND(VLOOKUP($J$1,'ENTRI NILAI PILIH TAB INI'!$A$9:$AC$51,M28),0))</f>
        <v/>
      </c>
      <c r="F28" s="256" t="e">
        <f t="shared" si="7"/>
        <v>#VALUE!</v>
      </c>
      <c r="G28" s="154" t="str">
        <f t="shared" si="8"/>
        <v>Kompeten</v>
      </c>
      <c r="H28" s="302" t="str">
        <f t="shared" si="9"/>
        <v/>
      </c>
      <c r="I28" s="291"/>
      <c r="J28" s="292"/>
      <c r="K28" s="155"/>
      <c r="L28" s="138" t="str">
        <f t="shared" si="10"/>
        <v/>
      </c>
      <c r="M28" s="138">
        <v>20</v>
      </c>
      <c r="N28" s="138"/>
      <c r="O28" s="138"/>
      <c r="P28" s="138"/>
      <c r="Q28" s="138"/>
      <c r="R28" s="138"/>
      <c r="S28" s="138"/>
      <c r="T28" s="138"/>
      <c r="U28" s="3"/>
      <c r="V28" s="3"/>
      <c r="W28" s="3"/>
      <c r="X28" s="3"/>
      <c r="Y28" s="3"/>
      <c r="Z28" s="3"/>
      <c r="AA28" s="3"/>
      <c r="AB28" s="3"/>
      <c r="AC28" s="3"/>
      <c r="AD28" s="3"/>
    </row>
    <row r="29" spans="1:30" ht="33" customHeight="1">
      <c r="A29" s="156">
        <v>3</v>
      </c>
      <c r="B29" s="289" t="str">
        <f>nama_mapel!C23</f>
        <v>Membuat halaman web dinamis tingkat lanjut</v>
      </c>
      <c r="C29" s="290"/>
      <c r="D29" s="160">
        <f>nama_mapel!D23</f>
        <v>74</v>
      </c>
      <c r="E29" s="257" t="str">
        <f>IF(VLOOKUP($J$1,'ENTRI NILAI PILIH TAB INI'!$A$9:$AC$51,M29)=0,"",ROUND(VLOOKUP($J$1,'ENTRI NILAI PILIH TAB INI'!$A$9:$AC$51,M29),0))</f>
        <v/>
      </c>
      <c r="F29" s="256" t="e">
        <f t="shared" si="7"/>
        <v>#VALUE!</v>
      </c>
      <c r="G29" s="154" t="str">
        <f t="shared" si="8"/>
        <v>Kompeten</v>
      </c>
      <c r="H29" s="302" t="str">
        <f t="shared" si="9"/>
        <v/>
      </c>
      <c r="I29" s="291"/>
      <c r="J29" s="292"/>
      <c r="K29" s="155"/>
      <c r="L29" s="138" t="str">
        <f t="shared" si="10"/>
        <v/>
      </c>
      <c r="M29" s="138">
        <v>21</v>
      </c>
      <c r="N29" s="138"/>
      <c r="O29" s="138"/>
      <c r="P29" s="138"/>
      <c r="Q29" s="138"/>
      <c r="R29" s="138"/>
      <c r="S29" s="138"/>
      <c r="T29" s="138"/>
      <c r="U29" s="3"/>
      <c r="V29" s="3"/>
      <c r="W29" s="3"/>
      <c r="X29" s="3"/>
      <c r="Y29" s="3"/>
      <c r="Z29" s="3"/>
      <c r="AA29" s="3"/>
      <c r="AB29" s="3"/>
      <c r="AC29" s="3"/>
      <c r="AD29" s="3"/>
    </row>
    <row r="30" spans="1:30" ht="33" customHeight="1">
      <c r="A30" s="163">
        <v>4</v>
      </c>
      <c r="B30" s="289" t="str">
        <f>nama_mapel!C24</f>
        <v>Membuat program basis data</v>
      </c>
      <c r="C30" s="290"/>
      <c r="D30" s="160">
        <f>nama_mapel!D24</f>
        <v>74</v>
      </c>
      <c r="E30" s="257" t="str">
        <f>IF(VLOOKUP($J$1,'ENTRI NILAI PILIH TAB INI'!$A$9:$AC$51,M30)=0,"",ROUND(VLOOKUP($J$1,'ENTRI NILAI PILIH TAB INI'!$A$9:$AC$51,M30),0))</f>
        <v/>
      </c>
      <c r="F30" s="256" t="e">
        <f t="shared" si="7"/>
        <v>#VALUE!</v>
      </c>
      <c r="G30" s="154" t="str">
        <f t="shared" si="8"/>
        <v>Kompeten</v>
      </c>
      <c r="H30" s="302" t="str">
        <f t="shared" si="9"/>
        <v/>
      </c>
      <c r="I30" s="291"/>
      <c r="J30" s="292"/>
      <c r="K30" s="155"/>
      <c r="L30" s="138" t="str">
        <f t="shared" si="10"/>
        <v/>
      </c>
      <c r="M30" s="138">
        <v>22</v>
      </c>
      <c r="N30" s="138"/>
      <c r="O30" s="138"/>
      <c r="P30" s="138"/>
      <c r="Q30" s="138"/>
      <c r="R30" s="138"/>
      <c r="S30" s="138"/>
      <c r="T30" s="138"/>
      <c r="U30" s="3"/>
      <c r="V30" s="3"/>
      <c r="W30" s="3"/>
      <c r="X30" s="3"/>
      <c r="Y30" s="3"/>
      <c r="Z30" s="3"/>
      <c r="AA30" s="3"/>
      <c r="AB30" s="3"/>
      <c r="AC30" s="3"/>
      <c r="AD30" s="3"/>
    </row>
    <row r="31" spans="1:30" ht="15" hidden="1" customHeight="1">
      <c r="A31" s="156">
        <v>5</v>
      </c>
      <c r="B31" s="150" t="str">
        <f>nama_mapel!C22</f>
        <v>Menerap. bahasa pemrograman SQL tingkat Lanjut</v>
      </c>
      <c r="C31" s="164"/>
      <c r="D31" s="160">
        <f>nama_mapel!D25</f>
        <v>0</v>
      </c>
      <c r="E31" s="152" t="str">
        <f>IF(VLOOKUP($J$1,'ENTRI NILAI PILIH TAB INI'!$A$9:$AC$51,M31)=0,"",ROUND(VLOOKUP($J$1,'ENTRI NILAI PILIH TAB INI'!$A$9:$AC$51,M31),0))</f>
        <v/>
      </c>
      <c r="F31" s="153" t="e">
        <f t="shared" si="7"/>
        <v>#VALUE!</v>
      </c>
      <c r="G31" s="154" t="str">
        <f t="shared" si="8"/>
        <v>Kompeten</v>
      </c>
      <c r="H31" s="302" t="str">
        <f t="shared" si="9"/>
        <v/>
      </c>
      <c r="I31" s="291"/>
      <c r="J31" s="292"/>
      <c r="K31" s="155"/>
      <c r="L31" s="138" t="str">
        <f t="shared" si="10"/>
        <v/>
      </c>
      <c r="M31" s="138">
        <v>23</v>
      </c>
      <c r="N31" s="138"/>
      <c r="O31" s="138"/>
      <c r="P31" s="138"/>
      <c r="Q31" s="138"/>
      <c r="R31" s="138"/>
      <c r="S31" s="138"/>
      <c r="T31" s="138"/>
      <c r="U31" s="3"/>
      <c r="V31" s="3"/>
      <c r="W31" s="3"/>
      <c r="X31" s="3"/>
      <c r="Y31" s="3"/>
      <c r="Z31" s="3"/>
      <c r="AA31" s="3"/>
      <c r="AB31" s="3"/>
      <c r="AC31" s="3"/>
      <c r="AD31" s="3"/>
    </row>
    <row r="32" spans="1:30" ht="15" hidden="1" customHeight="1">
      <c r="A32" s="163">
        <v>6</v>
      </c>
      <c r="B32" s="150" t="str">
        <f>nama_mapel!C22</f>
        <v>Menerap. bahasa pemrograman SQL tingkat Lanjut</v>
      </c>
      <c r="C32" s="164"/>
      <c r="D32" s="160">
        <f>nama_mapel!D26</f>
        <v>0</v>
      </c>
      <c r="E32" s="152" t="str">
        <f>IF(VLOOKUP($J$1,'ENTRI NILAI PILIH TAB INI'!$A$9:$AC$51,M32)=0,"",ROUND(VLOOKUP($J$1,'ENTRI NILAI PILIH TAB INI'!$A$9:$AC$51,M32),0))</f>
        <v/>
      </c>
      <c r="F32" s="153" t="e">
        <f t="shared" si="7"/>
        <v>#VALUE!</v>
      </c>
      <c r="G32" s="154" t="str">
        <f t="shared" si="8"/>
        <v>Kompeten</v>
      </c>
      <c r="H32" s="302" t="str">
        <f t="shared" si="9"/>
        <v/>
      </c>
      <c r="I32" s="291"/>
      <c r="J32" s="292"/>
      <c r="K32" s="155"/>
      <c r="L32" s="138"/>
      <c r="M32" s="138">
        <v>24</v>
      </c>
      <c r="N32" s="138"/>
      <c r="O32" s="138"/>
      <c r="P32" s="138"/>
      <c r="Q32" s="138"/>
      <c r="R32" s="138"/>
      <c r="S32" s="138"/>
      <c r="T32" s="138"/>
      <c r="U32" s="3"/>
      <c r="V32" s="3"/>
      <c r="W32" s="3"/>
      <c r="X32" s="3"/>
      <c r="Y32" s="3"/>
      <c r="Z32" s="3"/>
      <c r="AA32" s="3"/>
      <c r="AB32" s="3"/>
      <c r="AC32" s="3"/>
      <c r="AD32" s="3"/>
    </row>
    <row r="33" spans="1:30" ht="15" hidden="1" customHeight="1">
      <c r="A33" s="163">
        <v>7</v>
      </c>
      <c r="B33" s="150" t="str">
        <f>nama_mapel!C22</f>
        <v>Menerap. bahasa pemrograman SQL tingkat Lanjut</v>
      </c>
      <c r="C33" s="164"/>
      <c r="D33" s="160">
        <f>nama_mapel!D27</f>
        <v>0</v>
      </c>
      <c r="E33" s="152" t="str">
        <f>IF(VLOOKUP($J$1,'ENTRI NILAI PILIH TAB INI'!$A$9:$AC$51,M33)=0,"",ROUND(VLOOKUP($J$1,'ENTRI NILAI PILIH TAB INI'!$A$9:$AC$51,M33),0))</f>
        <v/>
      </c>
      <c r="F33" s="153" t="e">
        <f t="shared" si="7"/>
        <v>#VALUE!</v>
      </c>
      <c r="G33" s="154" t="str">
        <f t="shared" si="8"/>
        <v>Kompeten</v>
      </c>
      <c r="H33" s="309" t="str">
        <f t="shared" ref="H33:H36" si="11">IF(E33="","",IF(E33&gt;=D33+5,"Baik Dalam  ","Cukup dalam ")&amp;B33)</f>
        <v/>
      </c>
      <c r="I33" s="291"/>
      <c r="J33" s="292"/>
      <c r="K33" s="155"/>
      <c r="L33" s="138"/>
      <c r="M33" s="138">
        <v>25</v>
      </c>
      <c r="N33" s="138"/>
      <c r="O33" s="138"/>
      <c r="P33" s="138"/>
      <c r="Q33" s="138"/>
      <c r="R33" s="138"/>
      <c r="S33" s="138"/>
      <c r="T33" s="138"/>
      <c r="U33" s="3"/>
      <c r="V33" s="3"/>
      <c r="W33" s="3"/>
      <c r="X33" s="3"/>
      <c r="Y33" s="3"/>
      <c r="Z33" s="3"/>
      <c r="AA33" s="3"/>
      <c r="AB33" s="3"/>
      <c r="AC33" s="3"/>
      <c r="AD33" s="3"/>
    </row>
    <row r="34" spans="1:30" ht="15" hidden="1" customHeight="1">
      <c r="A34" s="163">
        <v>8</v>
      </c>
      <c r="B34" s="150" t="str">
        <f>nama_mapel!C22</f>
        <v>Menerap. bahasa pemrograman SQL tingkat Lanjut</v>
      </c>
      <c r="C34" s="164"/>
      <c r="D34" s="160">
        <f>nama_mapel!D28</f>
        <v>0</v>
      </c>
      <c r="E34" s="152" t="str">
        <f>IF(VLOOKUP($J$1,'ENTRI NILAI PILIH TAB INI'!$A$9:$AC$51,M34)=0,"",ROUND(VLOOKUP($J$1,'ENTRI NILAI PILIH TAB INI'!$A$9:$AC$51,M34),0))</f>
        <v/>
      </c>
      <c r="F34" s="153" t="e">
        <f t="shared" si="7"/>
        <v>#VALUE!</v>
      </c>
      <c r="G34" s="154" t="str">
        <f t="shared" si="8"/>
        <v>Kompeten</v>
      </c>
      <c r="H34" s="309" t="str">
        <f t="shared" si="11"/>
        <v/>
      </c>
      <c r="I34" s="291"/>
      <c r="J34" s="292"/>
      <c r="K34" s="155"/>
      <c r="L34" s="138"/>
      <c r="M34" s="138">
        <v>26</v>
      </c>
      <c r="N34" s="138"/>
      <c r="O34" s="138"/>
      <c r="P34" s="138"/>
      <c r="Q34" s="138"/>
      <c r="R34" s="138"/>
      <c r="S34" s="138"/>
      <c r="T34" s="138"/>
      <c r="U34" s="3"/>
      <c r="V34" s="3"/>
      <c r="W34" s="3"/>
      <c r="X34" s="3"/>
      <c r="Y34" s="3"/>
      <c r="Z34" s="3"/>
      <c r="AA34" s="3"/>
      <c r="AB34" s="3"/>
      <c r="AC34" s="3"/>
      <c r="AD34" s="3"/>
    </row>
    <row r="35" spans="1:30" ht="15" hidden="1" customHeight="1">
      <c r="A35" s="163">
        <v>9</v>
      </c>
      <c r="B35" s="150" t="str">
        <f>nama_mapel!C22</f>
        <v>Menerap. bahasa pemrograman SQL tingkat Lanjut</v>
      </c>
      <c r="C35" s="164"/>
      <c r="D35" s="160">
        <f>nama_mapel!D29</f>
        <v>0</v>
      </c>
      <c r="E35" s="152" t="str">
        <f>IF(VLOOKUP($J$1,'ENTRI NILAI PILIH TAB INI'!$A$9:$AC$51,M35)=0,"",ROUND(VLOOKUP($J$1,'ENTRI NILAI PILIH TAB INI'!$A$9:$AC$51,M35),0))</f>
        <v/>
      </c>
      <c r="F35" s="153" t="e">
        <f t="shared" si="7"/>
        <v>#VALUE!</v>
      </c>
      <c r="G35" s="154" t="str">
        <f t="shared" si="8"/>
        <v>Kompeten</v>
      </c>
      <c r="H35" s="309" t="str">
        <f t="shared" si="11"/>
        <v/>
      </c>
      <c r="I35" s="291"/>
      <c r="J35" s="292"/>
      <c r="K35" s="155"/>
      <c r="L35" s="138"/>
      <c r="M35" s="138">
        <v>27</v>
      </c>
      <c r="N35" s="138"/>
      <c r="O35" s="138"/>
      <c r="P35" s="138"/>
      <c r="Q35" s="138"/>
      <c r="R35" s="138"/>
      <c r="S35" s="138"/>
      <c r="T35" s="138"/>
      <c r="U35" s="3"/>
      <c r="V35" s="3"/>
      <c r="W35" s="3"/>
      <c r="X35" s="3"/>
      <c r="Y35" s="3"/>
      <c r="Z35" s="3"/>
      <c r="AA35" s="3"/>
      <c r="AB35" s="3"/>
      <c r="AC35" s="3"/>
      <c r="AD35" s="3"/>
    </row>
    <row r="36" spans="1:30" ht="15" hidden="1" customHeight="1">
      <c r="A36" s="163">
        <v>10</v>
      </c>
      <c r="B36" s="150" t="str">
        <f>nama_mapel!C22</f>
        <v>Menerap. bahasa pemrograman SQL tingkat Lanjut</v>
      </c>
      <c r="C36" s="164"/>
      <c r="D36" s="160">
        <f>nama_mapel!D30</f>
        <v>0</v>
      </c>
      <c r="E36" s="152" t="str">
        <f>IF(VLOOKUP($J$1,'ENTRI NILAI PILIH TAB INI'!$A$9:$AC$51,M36)=0,"",ROUND(VLOOKUP($J$1,'ENTRI NILAI PILIH TAB INI'!$A$9:$AC$51,M36),0))</f>
        <v/>
      </c>
      <c r="F36" s="153" t="e">
        <f t="shared" si="7"/>
        <v>#VALUE!</v>
      </c>
      <c r="G36" s="154" t="str">
        <f t="shared" si="8"/>
        <v>Kompeten</v>
      </c>
      <c r="H36" s="309" t="str">
        <f t="shared" si="11"/>
        <v/>
      </c>
      <c r="I36" s="291"/>
      <c r="J36" s="292"/>
      <c r="K36" s="155"/>
      <c r="L36" s="138"/>
      <c r="M36" s="138">
        <v>28</v>
      </c>
      <c r="N36" s="138"/>
      <c r="O36" s="138"/>
      <c r="P36" s="138"/>
      <c r="Q36" s="138"/>
      <c r="R36" s="138"/>
      <c r="S36" s="138"/>
      <c r="T36" s="138"/>
      <c r="U36" s="3"/>
      <c r="V36" s="3"/>
      <c r="W36" s="3"/>
      <c r="X36" s="3"/>
      <c r="Y36" s="3"/>
      <c r="Z36" s="3"/>
      <c r="AA36" s="3"/>
      <c r="AB36" s="3"/>
      <c r="AC36" s="3"/>
      <c r="AD36" s="3"/>
    </row>
    <row r="37" spans="1:30" ht="12.75" hidden="1" customHeight="1">
      <c r="A37" s="165"/>
      <c r="B37" s="316"/>
      <c r="C37" s="317"/>
      <c r="D37" s="166"/>
      <c r="E37" s="167"/>
      <c r="F37" s="168" t="str">
        <f t="shared" si="7"/>
        <v/>
      </c>
      <c r="G37" s="169"/>
      <c r="H37" s="319"/>
      <c r="I37" s="291"/>
      <c r="J37" s="292"/>
      <c r="K37" s="155"/>
      <c r="L37" s="138"/>
      <c r="M37" s="138"/>
      <c r="N37" s="138"/>
      <c r="O37" s="138"/>
      <c r="P37" s="138"/>
      <c r="Q37" s="138"/>
      <c r="R37" s="138"/>
      <c r="S37" s="138"/>
      <c r="T37" s="138"/>
      <c r="U37" s="3"/>
      <c r="V37" s="3"/>
      <c r="W37" s="3"/>
      <c r="X37" s="3"/>
      <c r="Y37" s="3"/>
      <c r="Z37" s="3"/>
      <c r="AA37" s="3"/>
      <c r="AB37" s="3"/>
      <c r="AC37" s="3"/>
      <c r="AD37" s="3"/>
    </row>
    <row r="38" spans="1:30" ht="22.5" customHeight="1">
      <c r="A38" s="170" t="s">
        <v>126</v>
      </c>
      <c r="B38" s="143" t="s">
        <v>127</v>
      </c>
      <c r="C38" s="171"/>
      <c r="D38" s="161"/>
      <c r="E38" s="161"/>
      <c r="F38" s="161" t="str">
        <f t="shared" si="7"/>
        <v/>
      </c>
      <c r="G38" s="161"/>
      <c r="H38" s="308"/>
      <c r="I38" s="294"/>
      <c r="J38" s="295"/>
      <c r="K38" s="155"/>
      <c r="L38" s="138"/>
      <c r="M38" s="138"/>
      <c r="N38" s="138"/>
      <c r="O38" s="138"/>
      <c r="P38" s="138"/>
      <c r="Q38" s="138"/>
      <c r="R38" s="138"/>
      <c r="S38" s="138"/>
      <c r="T38" s="138"/>
      <c r="U38" s="3"/>
      <c r="V38" s="3"/>
      <c r="W38" s="3"/>
      <c r="X38" s="3"/>
      <c r="Y38" s="3"/>
      <c r="Z38" s="3"/>
      <c r="AA38" s="3"/>
      <c r="AB38" s="3"/>
      <c r="AC38" s="3"/>
      <c r="AD38" s="3"/>
    </row>
    <row r="39" spans="1:30" ht="36.75" customHeight="1">
      <c r="A39" s="156">
        <v>1</v>
      </c>
      <c r="B39" s="172" t="s">
        <v>128</v>
      </c>
      <c r="C39" s="173"/>
      <c r="D39" s="160">
        <f>nama_mapel!D33</f>
        <v>75</v>
      </c>
      <c r="E39" s="152" t="str">
        <f>IF(VLOOKUP($J$1,'ENTRI NILAI PILIH TAB INI'!$A$9:$AU$51,M39)=0,"",ROUND(VLOOKUP($J$1,'ENTRI NILAI PILIH TAB INI'!$A$9:$AU$51,M39),0))</f>
        <v/>
      </c>
      <c r="F39" s="153" t="e">
        <f t="shared" si="7"/>
        <v>#VALUE!</v>
      </c>
      <c r="G39" s="154" t="str">
        <f>IF(E39="","",VLOOKUP(E39,$S$16:$T$19,2))</f>
        <v/>
      </c>
      <c r="H39" s="289" t="str">
        <f>CONCATENATE("Pemahaman materi ",B39,IF(D39&lt;E39," tercapai "," belum tercapai ")," dengan predikat"," ",G39)</f>
        <v xml:space="preserve">Pemahaman materi Bahasa Jawa tercapai  dengan predikat </v>
      </c>
      <c r="I39" s="291"/>
      <c r="J39" s="292"/>
      <c r="K39" s="155"/>
      <c r="L39" s="138" t="str">
        <f t="shared" ref="L39:L40" si="12">IF(E39="","",MOD(E39,1))</f>
        <v/>
      </c>
      <c r="M39" s="138">
        <v>29</v>
      </c>
      <c r="N39" s="138"/>
      <c r="O39" s="138"/>
      <c r="P39" s="138"/>
      <c r="Q39" s="138"/>
      <c r="R39" s="138"/>
      <c r="S39" s="138"/>
      <c r="T39" s="138"/>
      <c r="U39" s="3"/>
      <c r="V39" s="3"/>
      <c r="W39" s="3"/>
      <c r="X39" s="3"/>
      <c r="Y39" s="3"/>
      <c r="Z39" s="3"/>
      <c r="AA39" s="3"/>
      <c r="AB39" s="3"/>
      <c r="AC39" s="3"/>
      <c r="AD39" s="3"/>
    </row>
    <row r="40" spans="1:30" ht="14.25" customHeight="1">
      <c r="A40" s="174"/>
      <c r="B40" s="175"/>
      <c r="C40" s="175"/>
      <c r="D40" s="176"/>
      <c r="E40" s="176"/>
      <c r="F40" s="176"/>
      <c r="G40" s="176"/>
      <c r="H40" s="177"/>
      <c r="I40" s="178"/>
      <c r="J40" s="179"/>
      <c r="K40" s="141"/>
      <c r="L40" s="138" t="str">
        <f t="shared" si="12"/>
        <v/>
      </c>
      <c r="M40" s="138"/>
      <c r="N40" s="138"/>
      <c r="O40" s="138"/>
      <c r="P40" s="138"/>
      <c r="Q40" s="138"/>
      <c r="R40" s="138"/>
      <c r="S40" s="138"/>
      <c r="T40" s="138"/>
      <c r="U40" s="3"/>
      <c r="V40" s="3"/>
      <c r="W40" s="3"/>
      <c r="X40" s="3"/>
      <c r="Y40" s="3"/>
      <c r="Z40" s="3"/>
      <c r="AA40" s="3"/>
      <c r="AB40" s="3"/>
      <c r="AC40" s="3"/>
      <c r="AD40" s="3"/>
    </row>
    <row r="41" spans="1:30" ht="30" customHeight="1">
      <c r="A41" s="180"/>
      <c r="B41" s="180"/>
      <c r="C41" s="180"/>
      <c r="D41" s="181"/>
      <c r="E41" s="182"/>
      <c r="F41" s="181"/>
      <c r="G41" s="180"/>
      <c r="H41" s="180"/>
      <c r="I41" s="180"/>
      <c r="J41" s="109" t="s">
        <v>169</v>
      </c>
      <c r="K41" s="183"/>
      <c r="L41" s="184"/>
      <c r="M41" s="184"/>
      <c r="N41" s="184"/>
      <c r="O41" s="184"/>
      <c r="P41" s="184"/>
      <c r="Q41" s="184"/>
      <c r="R41" s="184"/>
      <c r="S41" s="184"/>
      <c r="T41" s="184"/>
      <c r="U41" s="3"/>
      <c r="V41" s="3"/>
      <c r="W41" s="3"/>
      <c r="X41" s="3"/>
      <c r="Y41" s="3"/>
      <c r="Z41" s="3"/>
      <c r="AA41" s="3"/>
      <c r="AB41" s="3"/>
      <c r="AC41" s="3"/>
      <c r="AD41" s="3"/>
    </row>
    <row r="42" spans="1:30" ht="15.75" customHeight="1">
      <c r="A42" s="180"/>
      <c r="B42" s="180"/>
      <c r="C42" s="180"/>
      <c r="D42" s="185"/>
      <c r="E42" s="186"/>
      <c r="F42" s="181"/>
      <c r="G42" s="180"/>
      <c r="H42" s="186"/>
      <c r="I42" s="186"/>
      <c r="J42" s="2" t="s">
        <v>202</v>
      </c>
      <c r="K42" s="183"/>
      <c r="L42" s="184"/>
      <c r="M42" s="184"/>
      <c r="N42" s="184"/>
      <c r="O42" s="184"/>
      <c r="P42" s="184"/>
      <c r="Q42" s="184"/>
      <c r="R42" s="184"/>
      <c r="S42" s="184"/>
      <c r="T42" s="184"/>
      <c r="U42" s="3"/>
      <c r="V42" s="3"/>
      <c r="W42" s="3"/>
      <c r="X42" s="3"/>
      <c r="Y42" s="3"/>
      <c r="Z42" s="3"/>
      <c r="AA42" s="3"/>
      <c r="AB42" s="3"/>
      <c r="AC42" s="3"/>
      <c r="AD42" s="3"/>
    </row>
    <row r="43" spans="1:30" ht="20.25" customHeight="1">
      <c r="B43" s="10" t="s">
        <v>170</v>
      </c>
      <c r="C43" s="187"/>
      <c r="D43" s="187"/>
      <c r="E43" s="13"/>
      <c r="F43" s="187"/>
      <c r="G43" s="13"/>
      <c r="H43" s="13"/>
      <c r="I43" s="13"/>
      <c r="J43" s="10" t="s">
        <v>171</v>
      </c>
      <c r="K43" s="188"/>
      <c r="L43" s="189"/>
      <c r="M43" s="189"/>
      <c r="N43" s="189"/>
      <c r="O43" s="189"/>
      <c r="P43" s="189"/>
      <c r="Q43" s="189"/>
      <c r="R43" s="189"/>
      <c r="S43" s="189"/>
      <c r="T43" s="189"/>
      <c r="U43" s="3"/>
      <c r="V43" s="3"/>
      <c r="W43" s="3"/>
      <c r="X43" s="3"/>
      <c r="Y43" s="3"/>
      <c r="Z43" s="3"/>
      <c r="AA43" s="3"/>
      <c r="AB43" s="3"/>
      <c r="AC43" s="3"/>
      <c r="AD43" s="3"/>
    </row>
    <row r="44" spans="1:30" ht="14.25" customHeight="1">
      <c r="A44" s="186"/>
      <c r="B44" s="190"/>
      <c r="C44" s="190"/>
      <c r="D44" s="191"/>
      <c r="E44" s="186"/>
      <c r="F44" s="191"/>
      <c r="G44" s="186"/>
      <c r="H44" s="186"/>
      <c r="I44" s="186"/>
      <c r="J44" s="190"/>
      <c r="K44" s="192"/>
      <c r="L44" s="184"/>
      <c r="M44" s="184"/>
      <c r="N44" s="184"/>
      <c r="O44" s="184"/>
      <c r="P44" s="184"/>
      <c r="Q44" s="184"/>
      <c r="R44" s="184"/>
      <c r="S44" s="184"/>
      <c r="T44" s="184"/>
      <c r="U44" s="3"/>
      <c r="V44" s="3"/>
      <c r="W44" s="3"/>
      <c r="X44" s="3"/>
      <c r="Y44" s="3"/>
      <c r="Z44" s="3"/>
      <c r="AA44" s="3"/>
      <c r="AB44" s="3"/>
      <c r="AC44" s="3"/>
      <c r="AD44" s="3"/>
    </row>
    <row r="45" spans="1:30" ht="14.25" customHeight="1">
      <c r="A45" s="186"/>
      <c r="B45" s="190"/>
      <c r="C45" s="190"/>
      <c r="D45" s="191"/>
      <c r="E45" s="186"/>
      <c r="F45" s="191"/>
      <c r="G45" s="186"/>
      <c r="H45" s="186"/>
      <c r="I45" s="186"/>
      <c r="J45" s="190"/>
      <c r="K45" s="192"/>
      <c r="L45" s="184"/>
      <c r="M45" s="184"/>
      <c r="N45" s="184"/>
      <c r="O45" s="184"/>
      <c r="P45" s="184"/>
      <c r="Q45" s="184"/>
      <c r="R45" s="184"/>
      <c r="S45" s="184"/>
      <c r="T45" s="184"/>
      <c r="U45" s="3"/>
      <c r="V45" s="3"/>
      <c r="W45" s="3"/>
      <c r="X45" s="3"/>
      <c r="Y45" s="3"/>
      <c r="Z45" s="3"/>
      <c r="AA45" s="3"/>
      <c r="AB45" s="3"/>
      <c r="AC45" s="3"/>
      <c r="AD45" s="3"/>
    </row>
    <row r="46" spans="1:30" ht="14.25" customHeight="1">
      <c r="A46" s="186"/>
      <c r="B46" s="190"/>
      <c r="C46" s="190"/>
      <c r="D46" s="191"/>
      <c r="E46" s="193"/>
      <c r="F46" s="191"/>
      <c r="G46" s="186"/>
      <c r="H46" s="186"/>
      <c r="I46" s="186"/>
      <c r="J46" s="190"/>
      <c r="K46" s="192"/>
      <c r="L46" s="184"/>
      <c r="M46" s="184"/>
      <c r="N46" s="184"/>
      <c r="O46" s="184"/>
      <c r="P46" s="184"/>
      <c r="Q46" s="184"/>
      <c r="R46" s="184"/>
      <c r="S46" s="184"/>
      <c r="T46" s="184"/>
      <c r="U46" s="3"/>
      <c r="V46" s="3"/>
      <c r="W46" s="3"/>
      <c r="X46" s="3"/>
      <c r="Y46" s="3"/>
      <c r="Z46" s="3"/>
      <c r="AA46" s="3"/>
      <c r="AB46" s="3"/>
      <c r="AC46" s="3"/>
      <c r="AD46" s="3"/>
    </row>
    <row r="47" spans="1:30" ht="14.25" hidden="1" customHeight="1">
      <c r="A47" s="194"/>
      <c r="B47" s="194"/>
      <c r="C47" s="195"/>
      <c r="D47" s="191"/>
      <c r="E47" s="196"/>
      <c r="F47" s="191"/>
      <c r="G47" s="186"/>
      <c r="H47" s="186"/>
      <c r="I47" s="186"/>
      <c r="J47" s="194"/>
      <c r="K47" s="197"/>
      <c r="L47" s="198"/>
      <c r="M47" s="198"/>
      <c r="N47" s="198"/>
      <c r="O47" s="198"/>
      <c r="P47" s="198"/>
      <c r="Q47" s="198"/>
      <c r="R47" s="198"/>
      <c r="S47" s="198"/>
      <c r="T47" s="198"/>
      <c r="U47" s="3"/>
      <c r="V47" s="3"/>
      <c r="W47" s="3"/>
      <c r="X47" s="3"/>
      <c r="Y47" s="3"/>
      <c r="Z47" s="3"/>
      <c r="AA47" s="3"/>
      <c r="AB47" s="3"/>
      <c r="AC47" s="3"/>
      <c r="AD47" s="3"/>
    </row>
    <row r="48" spans="1:30" ht="12" customHeight="1">
      <c r="A48" s="199"/>
      <c r="B48" s="190" t="s">
        <v>172</v>
      </c>
      <c r="C48" s="194"/>
      <c r="D48" s="127"/>
      <c r="E48" s="196"/>
      <c r="F48" s="127"/>
      <c r="G48" s="194"/>
      <c r="H48" s="194"/>
      <c r="I48" s="194"/>
      <c r="J48" s="200" t="str">
        <f>nama_mapel!$H$7</f>
        <v>Ika Indriyani, S.Pd</v>
      </c>
      <c r="K48" s="197"/>
      <c r="L48" s="198"/>
      <c r="M48" s="198"/>
      <c r="N48" s="198"/>
      <c r="O48" s="198"/>
      <c r="P48" s="198"/>
      <c r="Q48" s="198"/>
      <c r="R48" s="198"/>
      <c r="S48" s="198"/>
      <c r="T48" s="198"/>
      <c r="U48" s="3"/>
      <c r="V48" s="3"/>
      <c r="W48" s="3"/>
      <c r="X48" s="3"/>
      <c r="Y48" s="3"/>
      <c r="Z48" s="3"/>
      <c r="AA48" s="3"/>
      <c r="AB48" s="3"/>
      <c r="AC48" s="3"/>
      <c r="AD48" s="3"/>
    </row>
    <row r="49" spans="1:30" ht="14.25" customHeight="1">
      <c r="A49" s="194"/>
      <c r="B49" s="194"/>
      <c r="C49" s="194"/>
      <c r="D49" s="127"/>
      <c r="E49" s="196"/>
      <c r="F49" s="127"/>
      <c r="G49" s="194"/>
      <c r="H49" s="194"/>
      <c r="I49" s="194"/>
      <c r="J49" s="200" t="str">
        <f>CONCATENATE("NIP ",nama_mapel!$H$8)</f>
        <v>NIP -</v>
      </c>
      <c r="K49" s="197"/>
      <c r="L49" s="198"/>
      <c r="M49" s="198"/>
      <c r="N49" s="198"/>
      <c r="O49" s="198"/>
      <c r="P49" s="198"/>
      <c r="Q49" s="198"/>
      <c r="R49" s="198"/>
      <c r="S49" s="198"/>
      <c r="T49" s="198"/>
      <c r="U49" s="3"/>
      <c r="V49" s="3"/>
      <c r="W49" s="3"/>
      <c r="X49" s="3"/>
      <c r="Y49" s="3"/>
      <c r="Z49" s="3"/>
      <c r="AA49" s="3"/>
      <c r="AB49" s="3"/>
      <c r="AC49" s="3"/>
      <c r="AD49" s="3"/>
    </row>
    <row r="50" spans="1:30" ht="18" customHeight="1">
      <c r="A50" s="318" t="s">
        <v>173</v>
      </c>
      <c r="B50" s="267"/>
      <c r="C50" s="267"/>
      <c r="D50" s="267"/>
      <c r="E50" s="267"/>
      <c r="F50" s="267"/>
      <c r="G50" s="267"/>
      <c r="H50" s="267"/>
      <c r="I50" s="267"/>
      <c r="J50" s="267"/>
      <c r="K50" s="201"/>
      <c r="L50" s="202"/>
      <c r="M50" s="202"/>
      <c r="N50" s="202"/>
      <c r="O50" s="202"/>
      <c r="P50" s="202"/>
      <c r="Q50" s="202"/>
      <c r="R50" s="202"/>
      <c r="S50" s="202"/>
      <c r="T50" s="202"/>
      <c r="U50" s="3"/>
      <c r="V50" s="3"/>
      <c r="W50" s="3"/>
      <c r="X50" s="3"/>
      <c r="Y50" s="3"/>
      <c r="Z50" s="3"/>
      <c r="AA50" s="3"/>
      <c r="AB50" s="3"/>
      <c r="AC50" s="3"/>
      <c r="AD50" s="3"/>
    </row>
    <row r="51" spans="1:30" ht="18" customHeight="1">
      <c r="A51" s="203"/>
      <c r="B51" s="104"/>
      <c r="C51" s="104"/>
      <c r="D51" s="104"/>
      <c r="E51" s="204"/>
      <c r="F51" s="104"/>
      <c r="G51" s="104"/>
      <c r="H51" s="104"/>
      <c r="I51" s="104"/>
      <c r="J51" s="205"/>
      <c r="K51" s="119"/>
      <c r="L51" s="123"/>
      <c r="M51" s="123"/>
      <c r="N51" s="123"/>
      <c r="O51" s="123"/>
      <c r="P51" s="123"/>
      <c r="Q51" s="123"/>
      <c r="R51" s="123"/>
      <c r="S51" s="123"/>
      <c r="T51" s="123"/>
      <c r="U51" s="3"/>
      <c r="V51" s="3"/>
      <c r="W51" s="3"/>
      <c r="X51" s="3"/>
      <c r="Y51" s="3"/>
      <c r="Z51" s="3"/>
      <c r="AA51" s="3"/>
      <c r="AB51" s="3"/>
      <c r="AC51" s="3"/>
      <c r="AD51" s="3"/>
    </row>
    <row r="52" spans="1:30" ht="15.75" customHeight="1">
      <c r="A52" s="126" t="s">
        <v>134</v>
      </c>
      <c r="B52" s="127"/>
      <c r="C52" s="128" t="str">
        <f>VLOOKUP($J$1,'ENTRI NILAI PILIH TAB INI'!$A$9:$AC$51,3)</f>
        <v>AHMAD MAFTUH TAMAM</v>
      </c>
      <c r="D52" s="129"/>
      <c r="E52" s="130"/>
      <c r="F52" s="127"/>
      <c r="G52" s="126" t="s">
        <v>30</v>
      </c>
      <c r="H52" s="127"/>
      <c r="I52" s="127"/>
      <c r="J52" s="128" t="str">
        <f>nama_mapel!$J$3</f>
        <v xml:space="preserve"> XI / 4</v>
      </c>
      <c r="K52" s="119"/>
      <c r="L52" s="123"/>
      <c r="M52" s="123"/>
      <c r="N52" s="123"/>
      <c r="O52" s="123"/>
      <c r="P52" s="123"/>
      <c r="Q52" s="123"/>
      <c r="R52" s="123"/>
      <c r="S52" s="123"/>
      <c r="T52" s="123"/>
      <c r="U52" s="3"/>
      <c r="V52" s="3"/>
      <c r="W52" s="3"/>
      <c r="X52" s="3"/>
      <c r="Y52" s="3"/>
      <c r="Z52" s="3"/>
      <c r="AA52" s="3"/>
      <c r="AB52" s="3"/>
      <c r="AC52" s="3"/>
      <c r="AD52" s="3"/>
    </row>
    <row r="53" spans="1:30" ht="15.75" customHeight="1">
      <c r="A53" s="126" t="s">
        <v>135</v>
      </c>
      <c r="B53" s="127"/>
      <c r="C53" s="128" t="str">
        <f>IF(VLOOKUP($J$1,'ENTRI NILAI PILIH TAB INI'!$A$9:$AC$51,2)&lt;100,"00","0")&amp;VLOOKUP($J$1,'ENTRI NILAI PILIH TAB INI'!$A$9:$AC$51,2)</f>
        <v>01226</v>
      </c>
      <c r="D53" s="133"/>
      <c r="E53" s="127"/>
      <c r="F53" s="127"/>
      <c r="G53" s="126" t="s">
        <v>35</v>
      </c>
      <c r="H53" s="127"/>
      <c r="I53" s="127"/>
      <c r="J53" s="128" t="str">
        <f>nama_mapel!$H$4</f>
        <v>2016-2017</v>
      </c>
      <c r="K53" s="119"/>
      <c r="L53" s="123"/>
      <c r="M53" s="123"/>
      <c r="N53" s="123"/>
      <c r="O53" s="123"/>
      <c r="P53" s="123"/>
      <c r="Q53" s="123"/>
      <c r="R53" s="123"/>
      <c r="S53" s="123"/>
      <c r="T53" s="123"/>
      <c r="U53" s="3"/>
      <c r="V53" s="3"/>
      <c r="W53" s="3"/>
      <c r="X53" s="3"/>
      <c r="Y53" s="3"/>
      <c r="Z53" s="3"/>
      <c r="AA53" s="3"/>
      <c r="AB53" s="3"/>
      <c r="AC53" s="3"/>
      <c r="AD53" s="3"/>
    </row>
    <row r="54" spans="1:30" ht="15.75" customHeight="1">
      <c r="A54" s="126" t="s">
        <v>137</v>
      </c>
      <c r="B54" s="127"/>
      <c r="C54" s="128" t="s">
        <v>138</v>
      </c>
      <c r="D54" s="133"/>
      <c r="E54" s="127"/>
      <c r="F54" s="127"/>
      <c r="G54" s="126" t="s">
        <v>41</v>
      </c>
      <c r="H54" s="127"/>
      <c r="I54" s="127"/>
      <c r="J54" s="128" t="str">
        <f>nama_mapel!$J$5</f>
        <v>Rekayasa Perangkat Lunak</v>
      </c>
      <c r="K54" s="119"/>
      <c r="L54" s="123"/>
      <c r="M54" s="123"/>
      <c r="N54" s="123"/>
      <c r="O54" s="123"/>
      <c r="P54" s="123"/>
      <c r="Q54" s="123"/>
      <c r="R54" s="123"/>
      <c r="S54" s="123"/>
      <c r="T54" s="123"/>
      <c r="U54" s="3"/>
      <c r="V54" s="3"/>
      <c r="W54" s="3"/>
      <c r="X54" s="3"/>
      <c r="Y54" s="3"/>
      <c r="Z54" s="3"/>
      <c r="AA54" s="3"/>
      <c r="AB54" s="3"/>
      <c r="AC54" s="3"/>
      <c r="AD54" s="3"/>
    </row>
    <row r="55" spans="1:30" ht="25.5" customHeight="1">
      <c r="A55" s="127"/>
      <c r="B55" s="126"/>
      <c r="C55" s="126"/>
      <c r="D55" s="127"/>
      <c r="E55" s="135"/>
      <c r="F55" s="127"/>
      <c r="G55" s="127"/>
      <c r="H55" s="126"/>
      <c r="I55" s="127"/>
      <c r="J55" s="127"/>
      <c r="K55" s="119"/>
      <c r="L55" s="123"/>
      <c r="M55" s="123"/>
      <c r="N55" s="123"/>
      <c r="O55" s="123"/>
      <c r="P55" s="123"/>
      <c r="Q55" s="123"/>
      <c r="R55" s="123"/>
      <c r="S55" s="123"/>
      <c r="T55" s="123"/>
      <c r="U55" s="3"/>
      <c r="V55" s="3"/>
      <c r="W55" s="3"/>
      <c r="X55" s="3"/>
      <c r="Y55" s="3"/>
      <c r="Z55" s="3"/>
      <c r="AA55" s="3"/>
      <c r="AB55" s="3"/>
      <c r="AC55" s="3"/>
      <c r="AD55" s="3"/>
    </row>
    <row r="56" spans="1:30" ht="23.25" customHeight="1">
      <c r="A56" s="206" t="s">
        <v>174</v>
      </c>
      <c r="B56" s="207"/>
      <c r="C56" s="207"/>
      <c r="D56" s="208"/>
      <c r="E56" s="207"/>
      <c r="F56" s="209"/>
      <c r="G56" s="207"/>
      <c r="H56" s="207"/>
      <c r="I56" s="207"/>
      <c r="J56" s="207"/>
      <c r="K56" s="210"/>
      <c r="L56" s="211"/>
      <c r="M56" s="211"/>
      <c r="N56" s="211"/>
      <c r="O56" s="211"/>
      <c r="P56" s="211"/>
      <c r="Q56" s="211"/>
      <c r="R56" s="211"/>
      <c r="S56" s="211"/>
      <c r="T56" s="211"/>
      <c r="U56" s="3"/>
      <c r="V56" s="3"/>
      <c r="W56" s="3"/>
      <c r="X56" s="3"/>
      <c r="Y56" s="3"/>
      <c r="Z56" s="3"/>
      <c r="AA56" s="3"/>
      <c r="AB56" s="3"/>
      <c r="AC56" s="3"/>
      <c r="AD56" s="3"/>
    </row>
    <row r="57" spans="1:30" ht="48.75" customHeight="1">
      <c r="A57" s="212"/>
      <c r="B57" s="213" t="s">
        <v>141</v>
      </c>
      <c r="C57" s="321" t="s">
        <v>175</v>
      </c>
      <c r="D57" s="322"/>
      <c r="E57" s="323"/>
      <c r="F57" s="213" t="s">
        <v>105</v>
      </c>
      <c r="G57" s="213" t="s">
        <v>176</v>
      </c>
      <c r="H57" s="213" t="s">
        <v>177</v>
      </c>
      <c r="I57" s="213"/>
      <c r="J57" s="213" t="s">
        <v>109</v>
      </c>
      <c r="K57" s="119"/>
      <c r="L57" s="123"/>
      <c r="M57" s="123"/>
      <c r="N57" s="123"/>
      <c r="O57" s="123"/>
      <c r="P57" s="123"/>
      <c r="Q57" s="123"/>
      <c r="R57" s="123"/>
      <c r="S57" s="123"/>
      <c r="T57" s="123"/>
      <c r="U57" s="3"/>
      <c r="V57" s="3"/>
      <c r="W57" s="3"/>
      <c r="X57" s="3"/>
      <c r="Y57" s="3"/>
      <c r="Z57" s="3"/>
      <c r="AA57" s="3"/>
      <c r="AB57" s="3"/>
      <c r="AC57" s="3"/>
      <c r="AD57" s="3"/>
    </row>
    <row r="58" spans="1:30" ht="24.75" customHeight="1">
      <c r="A58" s="212"/>
      <c r="B58" s="214"/>
      <c r="C58" s="320"/>
      <c r="D58" s="315"/>
      <c r="E58" s="299"/>
      <c r="F58" s="214"/>
      <c r="G58" s="214"/>
      <c r="H58" s="214"/>
      <c r="I58" s="214"/>
      <c r="J58" s="214"/>
      <c r="K58" s="119"/>
      <c r="L58" s="123"/>
      <c r="M58" s="123"/>
      <c r="N58" s="123"/>
      <c r="O58" s="123"/>
      <c r="P58" s="123"/>
      <c r="Q58" s="123"/>
      <c r="R58" s="123"/>
      <c r="S58" s="123"/>
      <c r="T58" s="123"/>
      <c r="U58" s="3"/>
      <c r="V58" s="3"/>
      <c r="W58" s="3"/>
      <c r="X58" s="3"/>
      <c r="Y58" s="3"/>
      <c r="Z58" s="3"/>
      <c r="AA58" s="3"/>
      <c r="AB58" s="3"/>
      <c r="AC58" s="3"/>
      <c r="AD58" s="3"/>
    </row>
    <row r="59" spans="1:30" ht="24.75" customHeight="1">
      <c r="A59" s="212"/>
      <c r="B59" s="215"/>
      <c r="C59" s="311"/>
      <c r="D59" s="279"/>
      <c r="E59" s="259"/>
      <c r="F59" s="215"/>
      <c r="G59" s="215"/>
      <c r="H59" s="215"/>
      <c r="I59" s="215"/>
      <c r="J59" s="215"/>
      <c r="K59" s="119"/>
      <c r="L59" s="123"/>
      <c r="M59" s="123"/>
      <c r="N59" s="123"/>
      <c r="O59" s="123"/>
      <c r="P59" s="123"/>
      <c r="Q59" s="123"/>
      <c r="R59" s="123"/>
      <c r="S59" s="123"/>
      <c r="T59" s="123"/>
      <c r="U59" s="3"/>
      <c r="V59" s="3"/>
      <c r="W59" s="3"/>
      <c r="X59" s="3"/>
      <c r="Y59" s="3"/>
      <c r="Z59" s="3"/>
      <c r="AA59" s="3"/>
      <c r="AB59" s="3"/>
      <c r="AC59" s="3"/>
      <c r="AD59" s="3"/>
    </row>
    <row r="60" spans="1:30" ht="12" customHeight="1">
      <c r="A60" s="212"/>
      <c r="B60" s="212"/>
      <c r="C60" s="212"/>
      <c r="D60" s="104"/>
      <c r="E60" s="216"/>
      <c r="F60" s="104"/>
      <c r="G60" s="212"/>
      <c r="H60" s="212"/>
      <c r="I60" s="212"/>
      <c r="J60" s="212"/>
      <c r="K60" s="119"/>
      <c r="L60" s="123"/>
      <c r="M60" s="123"/>
      <c r="N60" s="123"/>
      <c r="O60" s="123"/>
      <c r="P60" s="123"/>
      <c r="Q60" s="123"/>
      <c r="R60" s="123"/>
      <c r="S60" s="123"/>
      <c r="T60" s="123"/>
      <c r="U60" s="3"/>
      <c r="V60" s="3"/>
      <c r="W60" s="3"/>
      <c r="X60" s="3"/>
      <c r="Y60" s="3"/>
      <c r="Z60" s="3"/>
      <c r="AA60" s="3"/>
      <c r="AB60" s="3"/>
      <c r="AC60" s="3"/>
      <c r="AD60" s="3"/>
    </row>
    <row r="61" spans="1:30" ht="16.5" customHeight="1">
      <c r="A61" s="217" t="s">
        <v>178</v>
      </c>
      <c r="B61" s="218"/>
      <c r="C61" s="218"/>
      <c r="D61" s="219"/>
      <c r="E61" s="220"/>
      <c r="F61" s="219"/>
      <c r="G61" s="218"/>
      <c r="H61" s="218"/>
      <c r="I61" s="218"/>
      <c r="J61" s="218"/>
      <c r="K61" s="221"/>
      <c r="L61" s="222"/>
      <c r="M61" s="222"/>
      <c r="N61" s="222"/>
      <c r="O61" s="222"/>
      <c r="P61" s="222"/>
      <c r="Q61" s="222"/>
      <c r="R61" s="222"/>
      <c r="S61" s="222"/>
      <c r="T61" s="222"/>
      <c r="U61" s="3"/>
      <c r="V61" s="3"/>
      <c r="W61" s="3"/>
      <c r="X61" s="3"/>
      <c r="Y61" s="3"/>
      <c r="Z61" s="3"/>
      <c r="AA61" s="3"/>
      <c r="AB61" s="3"/>
      <c r="AC61" s="3"/>
      <c r="AD61" s="3"/>
    </row>
    <row r="62" spans="1:30" ht="8.25" customHeight="1">
      <c r="A62" s="212"/>
      <c r="B62" s="212"/>
      <c r="C62" s="212"/>
      <c r="D62" s="104"/>
      <c r="E62" s="216"/>
      <c r="F62" s="104"/>
      <c r="G62" s="212"/>
      <c r="H62" s="212"/>
      <c r="I62" s="212"/>
      <c r="J62" s="212"/>
      <c r="K62" s="119"/>
      <c r="L62" s="123"/>
      <c r="M62" s="123"/>
      <c r="N62" s="123"/>
      <c r="O62" s="123"/>
      <c r="P62" s="123"/>
      <c r="Q62" s="123"/>
      <c r="R62" s="123"/>
      <c r="S62" s="123"/>
      <c r="T62" s="123"/>
      <c r="U62" s="3"/>
      <c r="V62" s="3"/>
      <c r="W62" s="3"/>
      <c r="X62" s="3"/>
      <c r="Y62" s="3"/>
      <c r="Z62" s="3"/>
      <c r="AA62" s="3"/>
      <c r="AB62" s="3"/>
      <c r="AC62" s="3"/>
      <c r="AD62" s="3"/>
    </row>
    <row r="63" spans="1:30" ht="19.5" customHeight="1">
      <c r="A63" s="212"/>
      <c r="B63" s="311" t="s">
        <v>179</v>
      </c>
      <c r="C63" s="279"/>
      <c r="D63" s="279"/>
      <c r="E63" s="279"/>
      <c r="F63" s="279"/>
      <c r="G63" s="279"/>
      <c r="H63" s="259"/>
      <c r="I63" s="223"/>
      <c r="J63" s="215" t="s">
        <v>109</v>
      </c>
      <c r="K63" s="119"/>
      <c r="L63" s="123"/>
      <c r="M63" s="123"/>
      <c r="N63" s="123"/>
      <c r="O63" s="123"/>
      <c r="P63" s="123"/>
      <c r="Q63" s="123"/>
      <c r="R63" s="123"/>
      <c r="S63" s="123"/>
      <c r="T63" s="123"/>
      <c r="U63" s="3"/>
      <c r="V63" s="3"/>
      <c r="W63" s="3"/>
      <c r="X63" s="3"/>
      <c r="Y63" s="3"/>
      <c r="Z63" s="3"/>
      <c r="AA63" s="3"/>
      <c r="AB63" s="3"/>
      <c r="AC63" s="3"/>
      <c r="AD63" s="3"/>
    </row>
    <row r="64" spans="1:30" ht="19.5" customHeight="1">
      <c r="A64" s="212"/>
      <c r="B64" s="312" t="s">
        <v>180</v>
      </c>
      <c r="C64" s="313"/>
      <c r="D64" s="313"/>
      <c r="E64" s="314"/>
      <c r="F64" s="330">
        <f>VLOOKUP($J$1,'ENTRI NILAI PILIH TAB INI'!$A$9:$AU$51,36)</f>
        <v>0</v>
      </c>
      <c r="G64" s="279"/>
      <c r="H64" s="259"/>
      <c r="I64" s="224"/>
      <c r="J64" s="225">
        <f>VLOOKUP($J$1,'ENTRI NILAI PILIH TAB INI'!$A$9:$AU$51,37)</f>
        <v>0</v>
      </c>
      <c r="K64" s="119"/>
      <c r="L64" s="123"/>
      <c r="M64" s="123">
        <v>36</v>
      </c>
      <c r="N64" s="123"/>
      <c r="O64" s="123"/>
      <c r="P64" s="123"/>
      <c r="Q64" s="123"/>
      <c r="R64" s="123"/>
      <c r="S64" s="123"/>
      <c r="T64" s="123"/>
      <c r="U64" s="3"/>
      <c r="V64" s="3"/>
      <c r="W64" s="3"/>
      <c r="X64" s="3"/>
      <c r="Y64" s="3"/>
      <c r="Z64" s="3"/>
      <c r="AA64" s="3"/>
      <c r="AB64" s="3"/>
      <c r="AC64" s="3"/>
      <c r="AD64" s="3"/>
    </row>
    <row r="65" spans="1:30" ht="19.5" customHeight="1">
      <c r="A65" s="212"/>
      <c r="B65" s="298"/>
      <c r="C65" s="315"/>
      <c r="D65" s="315"/>
      <c r="E65" s="299"/>
      <c r="F65" s="330">
        <f>VLOOKUP($J$1,'ENTRI NILAI PILIH TAB INI'!$A$9:$AU$51,38)</f>
        <v>0</v>
      </c>
      <c r="G65" s="279"/>
      <c r="H65" s="259"/>
      <c r="I65" s="224"/>
      <c r="J65" s="225">
        <f>VLOOKUP($J$1,'ENTRI NILAI PILIH TAB INI'!$A$9:$AU$51,39)</f>
        <v>0</v>
      </c>
      <c r="K65" s="119"/>
      <c r="L65" s="123"/>
      <c r="M65" s="123"/>
      <c r="N65" s="123"/>
      <c r="O65" s="123"/>
      <c r="P65" s="123"/>
      <c r="Q65" s="123"/>
      <c r="R65" s="123"/>
      <c r="S65" s="123"/>
      <c r="T65" s="123"/>
      <c r="U65" s="3"/>
      <c r="V65" s="3"/>
      <c r="W65" s="3"/>
      <c r="X65" s="3"/>
      <c r="Y65" s="3"/>
      <c r="Z65" s="3"/>
      <c r="AA65" s="3"/>
      <c r="AB65" s="3"/>
      <c r="AC65" s="3"/>
      <c r="AD65" s="3"/>
    </row>
    <row r="66" spans="1:30" ht="19.5" customHeight="1">
      <c r="A66" s="212"/>
      <c r="B66" s="312" t="s">
        <v>59</v>
      </c>
      <c r="C66" s="313"/>
      <c r="D66" s="313"/>
      <c r="E66" s="314"/>
      <c r="F66" s="310" t="s">
        <v>110</v>
      </c>
      <c r="G66" s="279"/>
      <c r="H66" s="259"/>
      <c r="I66" s="224"/>
      <c r="J66" s="225">
        <f>VLOOKUP($J$1,'ENTRI NILAI PILIH TAB INI'!$A$9:$AU$51,40)</f>
        <v>0</v>
      </c>
      <c r="K66" s="119"/>
      <c r="L66" s="123"/>
      <c r="M66" s="123"/>
      <c r="N66" s="123"/>
      <c r="O66" s="123"/>
      <c r="P66" s="123"/>
      <c r="Q66" s="123"/>
      <c r="R66" s="123"/>
      <c r="S66" s="123"/>
      <c r="T66" s="123"/>
      <c r="U66" s="3"/>
      <c r="V66" s="3"/>
      <c r="W66" s="3"/>
      <c r="X66" s="3"/>
      <c r="Y66" s="3"/>
      <c r="Z66" s="3"/>
      <c r="AA66" s="3"/>
      <c r="AB66" s="3"/>
      <c r="AC66" s="3"/>
      <c r="AD66" s="3"/>
    </row>
    <row r="67" spans="1:30" ht="19.5" customHeight="1">
      <c r="A67" s="212"/>
      <c r="B67" s="325"/>
      <c r="C67" s="267"/>
      <c r="D67" s="267"/>
      <c r="E67" s="326"/>
      <c r="F67" s="310" t="s">
        <v>111</v>
      </c>
      <c r="G67" s="279"/>
      <c r="H67" s="259"/>
      <c r="I67" s="224"/>
      <c r="J67" s="225">
        <f>VLOOKUP($J$1,'ENTRI NILAI PILIH TAB INI'!$A$9:$AU$51,41)</f>
        <v>0</v>
      </c>
      <c r="K67" s="119"/>
      <c r="L67" s="123"/>
      <c r="M67" s="123"/>
      <c r="N67" s="123"/>
      <c r="O67" s="123"/>
      <c r="P67" s="123"/>
      <c r="Q67" s="123"/>
      <c r="R67" s="123"/>
      <c r="S67" s="123"/>
      <c r="T67" s="123"/>
      <c r="U67" s="3"/>
      <c r="V67" s="3"/>
      <c r="W67" s="3"/>
      <c r="X67" s="3"/>
      <c r="Y67" s="3"/>
      <c r="Z67" s="3"/>
      <c r="AA67" s="3"/>
      <c r="AB67" s="3"/>
      <c r="AC67" s="3"/>
      <c r="AD67" s="3"/>
    </row>
    <row r="68" spans="1:30" ht="19.5" customHeight="1">
      <c r="A68" s="212"/>
      <c r="B68" s="298"/>
      <c r="C68" s="315"/>
      <c r="D68" s="315"/>
      <c r="E68" s="299"/>
      <c r="F68" s="310" t="s">
        <v>112</v>
      </c>
      <c r="G68" s="279"/>
      <c r="H68" s="259"/>
      <c r="I68" s="224"/>
      <c r="J68" s="225">
        <f>VLOOKUP($J$1,'ENTRI NILAI PILIH TAB INI'!$A$9:$AU$51,42)</f>
        <v>0</v>
      </c>
      <c r="K68" s="119"/>
      <c r="L68" s="123"/>
      <c r="M68" s="123"/>
      <c r="N68" s="123"/>
      <c r="O68" s="123"/>
      <c r="P68" s="123"/>
      <c r="Q68" s="123"/>
      <c r="R68" s="123"/>
      <c r="S68" s="123"/>
      <c r="T68" s="123"/>
      <c r="U68" s="3"/>
      <c r="V68" s="3"/>
      <c r="W68" s="3"/>
      <c r="X68" s="3"/>
      <c r="Y68" s="3"/>
      <c r="Z68" s="3"/>
      <c r="AA68" s="3"/>
      <c r="AB68" s="3"/>
      <c r="AC68" s="3"/>
      <c r="AD68" s="3"/>
    </row>
    <row r="69" spans="1:30" ht="12" customHeight="1">
      <c r="A69" s="212"/>
      <c r="B69" s="212"/>
      <c r="C69" s="212"/>
      <c r="D69" s="104"/>
      <c r="E69" s="216"/>
      <c r="F69" s="104"/>
      <c r="G69" s="212"/>
      <c r="H69" s="212"/>
      <c r="I69" s="212"/>
      <c r="J69" s="212"/>
      <c r="K69" s="119"/>
      <c r="L69" s="123"/>
      <c r="M69" s="123"/>
      <c r="N69" s="123"/>
      <c r="O69" s="123"/>
      <c r="P69" s="123"/>
      <c r="Q69" s="123"/>
      <c r="R69" s="123"/>
      <c r="S69" s="123"/>
      <c r="T69" s="123"/>
      <c r="U69" s="3"/>
      <c r="V69" s="3"/>
      <c r="W69" s="3"/>
      <c r="X69" s="3"/>
      <c r="Y69" s="3"/>
      <c r="Z69" s="3"/>
      <c r="AA69" s="3"/>
      <c r="AB69" s="3"/>
      <c r="AC69" s="3"/>
      <c r="AD69" s="3"/>
    </row>
    <row r="70" spans="1:30" ht="22.5" customHeight="1">
      <c r="A70" s="226" t="s">
        <v>181</v>
      </c>
      <c r="B70" s="227"/>
      <c r="C70" s="227"/>
      <c r="D70" s="228"/>
      <c r="E70" s="229"/>
      <c r="F70" s="228"/>
      <c r="G70" s="227"/>
      <c r="H70" s="227"/>
      <c r="I70" s="227"/>
      <c r="J70" s="227"/>
      <c r="K70" s="230"/>
      <c r="L70" s="231"/>
      <c r="M70" s="231"/>
      <c r="N70" s="231"/>
      <c r="O70" s="231"/>
      <c r="P70" s="231"/>
      <c r="Q70" s="231"/>
      <c r="R70" s="231"/>
      <c r="S70" s="231"/>
      <c r="T70" s="231"/>
      <c r="U70" s="3"/>
      <c r="V70" s="3"/>
      <c r="W70" s="3"/>
      <c r="X70" s="3"/>
      <c r="Y70" s="3"/>
      <c r="Z70" s="3"/>
      <c r="AA70" s="3"/>
      <c r="AB70" s="3"/>
      <c r="AC70" s="3"/>
      <c r="AD70" s="3"/>
    </row>
    <row r="71" spans="1:30" ht="19.5" customHeight="1">
      <c r="A71" s="212"/>
      <c r="B71" s="324" t="s">
        <v>182</v>
      </c>
      <c r="C71" s="313"/>
      <c r="D71" s="313"/>
      <c r="E71" s="313"/>
      <c r="F71" s="314"/>
      <c r="G71" s="329" t="s">
        <v>183</v>
      </c>
      <c r="H71" s="259"/>
      <c r="I71" s="232"/>
      <c r="J71" s="233">
        <f>VLOOKUP($J$1,'ENTRI NILAI PILIH TAB INI'!$A$9:$AU$51,43)</f>
        <v>0</v>
      </c>
      <c r="K71" s="119"/>
      <c r="L71" s="123"/>
      <c r="M71" s="123"/>
      <c r="N71" s="123"/>
      <c r="O71" s="123"/>
      <c r="P71" s="123"/>
      <c r="Q71" s="123"/>
      <c r="R71" s="123"/>
      <c r="S71" s="123"/>
      <c r="T71" s="123"/>
      <c r="U71" s="3"/>
      <c r="V71" s="3"/>
      <c r="W71" s="3"/>
      <c r="X71" s="3"/>
      <c r="Y71" s="3"/>
      <c r="Z71" s="3"/>
      <c r="AA71" s="3"/>
      <c r="AB71" s="3"/>
      <c r="AC71" s="3"/>
      <c r="AD71" s="3"/>
    </row>
    <row r="72" spans="1:30" ht="19.5" customHeight="1">
      <c r="A72" s="212"/>
      <c r="B72" s="325"/>
      <c r="C72" s="267"/>
      <c r="D72" s="267"/>
      <c r="E72" s="267"/>
      <c r="F72" s="326"/>
      <c r="G72" s="329" t="s">
        <v>184</v>
      </c>
      <c r="H72" s="259"/>
      <c r="I72" s="232"/>
      <c r="J72" s="233">
        <f>VLOOKUP($J$1,'ENTRI NILAI PILIH TAB INI'!$A$9:$AU$51,44)</f>
        <v>0</v>
      </c>
      <c r="K72" s="119"/>
      <c r="L72" s="123"/>
      <c r="M72" s="123"/>
      <c r="N72" s="123"/>
      <c r="O72" s="123"/>
      <c r="P72" s="123"/>
      <c r="Q72" s="123"/>
      <c r="R72" s="123"/>
      <c r="S72" s="123"/>
      <c r="T72" s="123"/>
      <c r="U72" s="3"/>
      <c r="V72" s="3"/>
      <c r="W72" s="3"/>
      <c r="X72" s="3"/>
      <c r="Y72" s="3"/>
      <c r="Z72" s="3"/>
      <c r="AA72" s="3"/>
      <c r="AB72" s="3"/>
      <c r="AC72" s="3"/>
      <c r="AD72" s="3"/>
    </row>
    <row r="73" spans="1:30" ht="19.5" customHeight="1">
      <c r="A73" s="212"/>
      <c r="B73" s="298"/>
      <c r="C73" s="315"/>
      <c r="D73" s="315"/>
      <c r="E73" s="315"/>
      <c r="F73" s="299"/>
      <c r="G73" s="329" t="s">
        <v>185</v>
      </c>
      <c r="H73" s="259"/>
      <c r="I73" s="232"/>
      <c r="J73" s="233">
        <f>VLOOKUP($J$1,'ENTRI NILAI PILIH TAB INI'!$A$9:$AU$51,45)</f>
        <v>0</v>
      </c>
      <c r="K73" s="119"/>
      <c r="L73" s="123"/>
      <c r="M73" s="123"/>
      <c r="N73" s="123"/>
      <c r="O73" s="123"/>
      <c r="P73" s="123"/>
      <c r="Q73" s="123"/>
      <c r="R73" s="123"/>
      <c r="S73" s="123"/>
      <c r="T73" s="123"/>
      <c r="U73" s="3"/>
      <c r="V73" s="3"/>
      <c r="W73" s="3"/>
      <c r="X73" s="3"/>
      <c r="Y73" s="3"/>
      <c r="Z73" s="3"/>
      <c r="AA73" s="3"/>
      <c r="AB73" s="3"/>
      <c r="AC73" s="3"/>
      <c r="AD73" s="3"/>
    </row>
    <row r="74" spans="1:30" ht="12" customHeight="1">
      <c r="A74" s="212"/>
      <c r="B74" s="212"/>
      <c r="C74" s="212"/>
      <c r="D74" s="104"/>
      <c r="E74" s="216"/>
      <c r="F74" s="104"/>
      <c r="G74" s="212"/>
      <c r="H74" s="212"/>
      <c r="I74" s="212"/>
      <c r="J74" s="212"/>
      <c r="K74" s="119"/>
      <c r="L74" s="123"/>
      <c r="M74" s="123"/>
      <c r="N74" s="123"/>
      <c r="O74" s="123"/>
      <c r="P74" s="123"/>
      <c r="Q74" s="123"/>
      <c r="R74" s="123"/>
      <c r="S74" s="123"/>
      <c r="T74" s="123"/>
      <c r="U74" s="3"/>
      <c r="V74" s="3"/>
      <c r="W74" s="3"/>
      <c r="X74" s="3"/>
      <c r="Y74" s="3"/>
      <c r="Z74" s="3"/>
      <c r="AA74" s="3"/>
      <c r="AB74" s="3"/>
      <c r="AC74" s="3"/>
      <c r="AD74" s="3"/>
    </row>
    <row r="75" spans="1:30" ht="21.75" customHeight="1">
      <c r="A75" s="226" t="s">
        <v>186</v>
      </c>
      <c r="B75" s="227"/>
      <c r="C75" s="227"/>
      <c r="D75" s="228"/>
      <c r="E75" s="229"/>
      <c r="F75" s="228"/>
      <c r="G75" s="227"/>
      <c r="H75" s="227"/>
      <c r="I75" s="227"/>
      <c r="J75" s="227"/>
      <c r="K75" s="230"/>
      <c r="L75" s="231"/>
      <c r="M75" s="231"/>
      <c r="N75" s="231"/>
      <c r="O75" s="231"/>
      <c r="P75" s="231"/>
      <c r="Q75" s="231"/>
      <c r="R75" s="231"/>
      <c r="S75" s="231"/>
      <c r="T75" s="231"/>
      <c r="U75" s="3"/>
      <c r="V75" s="3"/>
      <c r="W75" s="3"/>
      <c r="X75" s="3"/>
      <c r="Y75" s="3"/>
      <c r="Z75" s="3"/>
      <c r="AA75" s="3"/>
      <c r="AB75" s="3"/>
      <c r="AC75" s="3"/>
      <c r="AD75" s="3"/>
    </row>
    <row r="76" spans="1:30" ht="12" customHeight="1">
      <c r="A76" s="212"/>
      <c r="B76" s="327">
        <f>VLOOKUP($J$1,'ENTRI NILAI PILIH TAB INI'!$A$9:$AU$51,46)</f>
        <v>0</v>
      </c>
      <c r="C76" s="313"/>
      <c r="D76" s="313"/>
      <c r="E76" s="313"/>
      <c r="F76" s="313"/>
      <c r="G76" s="313"/>
      <c r="H76" s="313"/>
      <c r="I76" s="313"/>
      <c r="J76" s="314"/>
      <c r="K76" s="119"/>
      <c r="L76" s="123"/>
      <c r="M76" s="123"/>
      <c r="N76" s="123"/>
      <c r="O76" s="123"/>
      <c r="P76" s="123"/>
      <c r="Q76" s="123"/>
      <c r="R76" s="123"/>
      <c r="S76" s="123"/>
      <c r="T76" s="123"/>
      <c r="U76" s="3"/>
      <c r="V76" s="3"/>
      <c r="W76" s="3"/>
      <c r="X76" s="3"/>
      <c r="Y76" s="3"/>
      <c r="Z76" s="3"/>
      <c r="AA76" s="3"/>
      <c r="AB76" s="3"/>
      <c r="AC76" s="3"/>
      <c r="AD76" s="3"/>
    </row>
    <row r="77" spans="1:30" ht="12" customHeight="1">
      <c r="A77" s="212"/>
      <c r="B77" s="325"/>
      <c r="C77" s="267"/>
      <c r="D77" s="267"/>
      <c r="E77" s="267"/>
      <c r="F77" s="267"/>
      <c r="G77" s="267"/>
      <c r="H77" s="267"/>
      <c r="I77" s="267"/>
      <c r="J77" s="326"/>
      <c r="K77" s="119"/>
      <c r="L77" s="123"/>
      <c r="M77" s="123"/>
      <c r="N77" s="123"/>
      <c r="O77" s="123"/>
      <c r="P77" s="123"/>
      <c r="Q77" s="123"/>
      <c r="R77" s="123"/>
      <c r="S77" s="123"/>
      <c r="T77" s="123"/>
      <c r="U77" s="3"/>
      <c r="V77" s="3"/>
      <c r="W77" s="3"/>
      <c r="X77" s="3"/>
      <c r="Y77" s="3"/>
      <c r="Z77" s="3"/>
      <c r="AA77" s="3"/>
      <c r="AB77" s="3"/>
      <c r="AC77" s="3"/>
      <c r="AD77" s="3"/>
    </row>
    <row r="78" spans="1:30" ht="12" customHeight="1">
      <c r="A78" s="212"/>
      <c r="B78" s="298"/>
      <c r="C78" s="315"/>
      <c r="D78" s="315"/>
      <c r="E78" s="315"/>
      <c r="F78" s="315"/>
      <c r="G78" s="315"/>
      <c r="H78" s="315"/>
      <c r="I78" s="315"/>
      <c r="J78" s="299"/>
      <c r="K78" s="119"/>
      <c r="L78" s="123"/>
      <c r="M78" s="123"/>
      <c r="N78" s="123"/>
      <c r="O78" s="123"/>
      <c r="P78" s="123"/>
      <c r="Q78" s="123"/>
      <c r="R78" s="123"/>
      <c r="S78" s="123"/>
      <c r="T78" s="123"/>
      <c r="U78" s="3"/>
      <c r="V78" s="3"/>
      <c r="W78" s="3"/>
      <c r="X78" s="3"/>
      <c r="Y78" s="3"/>
      <c r="Z78" s="3"/>
      <c r="AA78" s="3"/>
      <c r="AB78" s="3"/>
      <c r="AC78" s="3"/>
      <c r="AD78" s="3"/>
    </row>
    <row r="79" spans="1:30" ht="27.75" customHeight="1">
      <c r="A79" s="234" t="s">
        <v>187</v>
      </c>
      <c r="B79" s="235"/>
      <c r="C79" s="235"/>
      <c r="D79" s="236"/>
      <c r="E79" s="237"/>
      <c r="F79" s="236"/>
      <c r="G79" s="235"/>
      <c r="H79" s="235"/>
      <c r="I79" s="235"/>
      <c r="J79" s="235"/>
      <c r="K79" s="238"/>
      <c r="L79" s="239"/>
      <c r="M79" s="239"/>
      <c r="N79" s="239"/>
      <c r="O79" s="239"/>
      <c r="P79" s="239"/>
      <c r="Q79" s="239"/>
      <c r="R79" s="239"/>
      <c r="S79" s="239"/>
      <c r="T79" s="239"/>
      <c r="U79" s="3"/>
      <c r="V79" s="3"/>
      <c r="W79" s="3"/>
      <c r="X79" s="3"/>
      <c r="Y79" s="3"/>
      <c r="Z79" s="3"/>
      <c r="AA79" s="3"/>
      <c r="AB79" s="3"/>
      <c r="AC79" s="3"/>
      <c r="AD79" s="3"/>
    </row>
    <row r="80" spans="1:30" ht="12" customHeight="1">
      <c r="A80" s="212"/>
      <c r="B80" s="328"/>
      <c r="C80" s="313"/>
      <c r="D80" s="313"/>
      <c r="E80" s="313"/>
      <c r="F80" s="313"/>
      <c r="G80" s="313"/>
      <c r="H80" s="313"/>
      <c r="I80" s="313"/>
      <c r="J80" s="314"/>
      <c r="K80" s="119"/>
      <c r="L80" s="123"/>
      <c r="M80" s="123"/>
      <c r="N80" s="123"/>
      <c r="O80" s="123"/>
      <c r="P80" s="123"/>
      <c r="Q80" s="123"/>
      <c r="R80" s="123"/>
      <c r="S80" s="123"/>
      <c r="T80" s="123"/>
      <c r="U80" s="3"/>
      <c r="V80" s="3"/>
      <c r="W80" s="3"/>
      <c r="X80" s="3"/>
      <c r="Y80" s="3"/>
      <c r="Z80" s="3"/>
      <c r="AA80" s="3"/>
      <c r="AB80" s="3"/>
      <c r="AC80" s="3"/>
      <c r="AD80" s="3"/>
    </row>
    <row r="81" spans="1:30" ht="12" customHeight="1">
      <c r="A81" s="212"/>
      <c r="B81" s="325"/>
      <c r="C81" s="267"/>
      <c r="D81" s="267"/>
      <c r="E81" s="267"/>
      <c r="F81" s="267"/>
      <c r="G81" s="267"/>
      <c r="H81" s="267"/>
      <c r="I81" s="267"/>
      <c r="J81" s="326"/>
      <c r="K81" s="119"/>
      <c r="L81" s="123"/>
      <c r="M81" s="123"/>
      <c r="N81" s="123"/>
      <c r="O81" s="123"/>
      <c r="P81" s="123"/>
      <c r="Q81" s="123"/>
      <c r="R81" s="123"/>
      <c r="S81" s="123"/>
      <c r="T81" s="123"/>
      <c r="U81" s="3"/>
      <c r="V81" s="3"/>
      <c r="W81" s="3"/>
      <c r="X81" s="3"/>
      <c r="Y81" s="3"/>
      <c r="Z81" s="3"/>
      <c r="AA81" s="3"/>
      <c r="AB81" s="3"/>
      <c r="AC81" s="3"/>
      <c r="AD81" s="3"/>
    </row>
    <row r="82" spans="1:30" ht="12" customHeight="1">
      <c r="A82" s="212"/>
      <c r="B82" s="325"/>
      <c r="C82" s="267"/>
      <c r="D82" s="267"/>
      <c r="E82" s="267"/>
      <c r="F82" s="267"/>
      <c r="G82" s="267"/>
      <c r="H82" s="267"/>
      <c r="I82" s="267"/>
      <c r="J82" s="326"/>
      <c r="K82" s="119"/>
      <c r="L82" s="123"/>
      <c r="M82" s="123"/>
      <c r="N82" s="123"/>
      <c r="O82" s="123"/>
      <c r="P82" s="123"/>
      <c r="Q82" s="123"/>
      <c r="R82" s="123"/>
      <c r="S82" s="123"/>
      <c r="T82" s="123"/>
      <c r="U82" s="3"/>
      <c r="V82" s="3"/>
      <c r="W82" s="3"/>
      <c r="X82" s="3"/>
      <c r="Y82" s="3"/>
      <c r="Z82" s="3"/>
      <c r="AA82" s="3"/>
      <c r="AB82" s="3"/>
      <c r="AC82" s="3"/>
      <c r="AD82" s="3"/>
    </row>
    <row r="83" spans="1:30" ht="12" customHeight="1">
      <c r="A83" s="212"/>
      <c r="B83" s="298"/>
      <c r="C83" s="315"/>
      <c r="D83" s="315"/>
      <c r="E83" s="315"/>
      <c r="F83" s="315"/>
      <c r="G83" s="315"/>
      <c r="H83" s="315"/>
      <c r="I83" s="315"/>
      <c r="J83" s="299"/>
      <c r="K83" s="119"/>
      <c r="L83" s="123"/>
      <c r="M83" s="123"/>
      <c r="N83" s="123"/>
      <c r="O83" s="123"/>
      <c r="P83" s="123"/>
      <c r="Q83" s="123"/>
      <c r="R83" s="123"/>
      <c r="S83" s="123"/>
      <c r="T83" s="123"/>
      <c r="U83" s="3"/>
      <c r="V83" s="3"/>
      <c r="W83" s="3"/>
      <c r="X83" s="3"/>
      <c r="Y83" s="3"/>
      <c r="Z83" s="3"/>
      <c r="AA83" s="3"/>
      <c r="AB83" s="3"/>
      <c r="AC83" s="3"/>
      <c r="AD83" s="3"/>
    </row>
    <row r="84" spans="1:30" ht="12" customHeight="1">
      <c r="A84" s="212"/>
      <c r="B84" s="212"/>
      <c r="C84" s="212"/>
      <c r="D84" s="104"/>
      <c r="E84" s="216"/>
      <c r="F84" s="104"/>
      <c r="G84" s="212"/>
      <c r="H84" s="212"/>
      <c r="I84" s="212"/>
      <c r="J84" s="212"/>
      <c r="K84" s="119"/>
      <c r="L84" s="123"/>
      <c r="M84" s="123"/>
      <c r="N84" s="123"/>
      <c r="O84" s="123"/>
      <c r="P84" s="123"/>
      <c r="Q84" s="123"/>
      <c r="R84" s="123"/>
      <c r="S84" s="123"/>
      <c r="T84" s="123"/>
      <c r="U84" s="3"/>
      <c r="V84" s="3"/>
      <c r="W84" s="3"/>
      <c r="X84" s="3"/>
      <c r="Y84" s="3"/>
      <c r="Z84" s="3"/>
      <c r="AA84" s="3"/>
      <c r="AB84" s="3"/>
      <c r="AC84" s="3"/>
      <c r="AD84" s="3"/>
    </row>
    <row r="85" spans="1:30" ht="15.75" customHeight="1">
      <c r="A85" s="212"/>
      <c r="B85" s="212"/>
      <c r="C85" s="212"/>
      <c r="D85" s="104"/>
      <c r="E85" s="216"/>
      <c r="F85" s="104"/>
      <c r="G85" s="212"/>
      <c r="H85" s="240"/>
      <c r="I85" s="212"/>
      <c r="J85" s="109" t="s">
        <v>203</v>
      </c>
      <c r="K85" s="119"/>
      <c r="L85" s="123"/>
      <c r="M85" s="123"/>
      <c r="N85" s="123"/>
      <c r="O85" s="123"/>
      <c r="P85" s="123"/>
      <c r="Q85" s="123"/>
      <c r="R85" s="123"/>
      <c r="S85" s="123"/>
      <c r="T85" s="123"/>
      <c r="U85" s="3"/>
      <c r="V85" s="3"/>
      <c r="W85" s="3"/>
      <c r="X85" s="3"/>
      <c r="Y85" s="3"/>
      <c r="Z85" s="3"/>
      <c r="AA85" s="3"/>
      <c r="AB85" s="3"/>
      <c r="AC85" s="3"/>
      <c r="AD85" s="3"/>
    </row>
    <row r="86" spans="1:30" ht="15.75" customHeight="1">
      <c r="A86" s="212"/>
      <c r="B86" s="212"/>
      <c r="C86" s="2"/>
      <c r="D86" s="8"/>
      <c r="E86" s="2"/>
      <c r="F86" s="8"/>
      <c r="G86" s="212"/>
      <c r="H86" s="240"/>
      <c r="I86" s="212"/>
      <c r="J86" s="109" t="s">
        <v>204</v>
      </c>
      <c r="K86" s="119"/>
      <c r="L86" s="123"/>
      <c r="M86" s="123"/>
      <c r="N86" s="123"/>
      <c r="O86" s="123"/>
      <c r="P86" s="123"/>
      <c r="Q86" s="123"/>
      <c r="R86" s="123"/>
      <c r="S86" s="123"/>
      <c r="T86" s="123"/>
      <c r="U86" s="3"/>
      <c r="V86" s="3"/>
      <c r="W86" s="3"/>
      <c r="X86" s="3"/>
      <c r="Y86" s="3"/>
      <c r="Z86" s="3"/>
      <c r="AA86" s="3"/>
      <c r="AB86" s="3"/>
      <c r="AC86" s="3"/>
      <c r="AD86" s="3"/>
    </row>
    <row r="87" spans="1:30" ht="15.75" customHeight="1">
      <c r="A87" s="212"/>
      <c r="B87" s="109" t="s">
        <v>169</v>
      </c>
      <c r="C87" s="212"/>
      <c r="D87" s="104"/>
      <c r="E87" s="240"/>
      <c r="F87" s="104"/>
      <c r="G87" s="212"/>
      <c r="H87" s="212"/>
      <c r="I87" s="212"/>
      <c r="J87" s="109" t="s">
        <v>205</v>
      </c>
      <c r="K87" s="119"/>
      <c r="L87" s="123"/>
      <c r="M87" s="123"/>
      <c r="N87" s="123"/>
      <c r="O87" s="123"/>
      <c r="P87" s="123"/>
      <c r="Q87" s="123"/>
      <c r="R87" s="123"/>
      <c r="S87" s="123"/>
      <c r="T87" s="123"/>
      <c r="U87" s="3"/>
      <c r="V87" s="3"/>
      <c r="W87" s="3"/>
      <c r="X87" s="3"/>
      <c r="Y87" s="3"/>
      <c r="Z87" s="3"/>
      <c r="AA87" s="3"/>
      <c r="AB87" s="3"/>
      <c r="AC87" s="3"/>
      <c r="AD87" s="3"/>
    </row>
    <row r="88" spans="1:30" ht="12.75" customHeight="1">
      <c r="A88" s="212"/>
      <c r="B88" s="2" t="s">
        <v>202</v>
      </c>
      <c r="C88" s="212"/>
      <c r="D88" s="104"/>
      <c r="E88" s="2"/>
      <c r="F88" s="104"/>
      <c r="G88" s="212"/>
      <c r="H88" s="212"/>
      <c r="I88" s="212"/>
      <c r="J88" s="109" t="s">
        <v>206</v>
      </c>
      <c r="K88" s="241"/>
      <c r="L88" s="123"/>
      <c r="M88" s="123"/>
      <c r="N88" s="123"/>
      <c r="O88" s="123"/>
      <c r="P88" s="123"/>
      <c r="Q88" s="123"/>
      <c r="R88" s="123"/>
      <c r="S88" s="123"/>
      <c r="T88" s="123"/>
      <c r="U88" s="3"/>
      <c r="V88" s="3"/>
      <c r="W88" s="3"/>
      <c r="X88" s="3"/>
      <c r="Y88" s="3"/>
      <c r="Z88" s="3"/>
      <c r="AA88" s="3"/>
      <c r="AB88" s="3"/>
      <c r="AC88" s="3"/>
      <c r="AD88" s="3"/>
    </row>
    <row r="89" spans="1:30" ht="12.75" customHeight="1">
      <c r="A89" s="242"/>
      <c r="B89" s="242"/>
      <c r="C89" s="242"/>
      <c r="D89" s="243"/>
      <c r="E89" s="2"/>
      <c r="F89" s="243"/>
      <c r="G89" s="242"/>
      <c r="H89" s="242"/>
      <c r="I89" s="242"/>
      <c r="J89" s="242"/>
      <c r="K89" s="241"/>
      <c r="L89" s="138"/>
      <c r="M89" s="138"/>
      <c r="N89" s="138"/>
      <c r="O89" s="138"/>
      <c r="P89" s="138"/>
      <c r="Q89" s="138"/>
      <c r="R89" s="138"/>
      <c r="S89" s="138"/>
      <c r="T89" s="138"/>
      <c r="U89" s="3"/>
      <c r="V89" s="3"/>
      <c r="W89" s="3"/>
      <c r="X89" s="3"/>
      <c r="Y89" s="3"/>
      <c r="Z89" s="3"/>
      <c r="AA89" s="3"/>
      <c r="AB89" s="3"/>
      <c r="AC89" s="3"/>
      <c r="AD89" s="3"/>
    </row>
    <row r="90" spans="1:30" ht="12.75" customHeight="1">
      <c r="A90" s="242"/>
      <c r="B90" s="109" t="s">
        <v>190</v>
      </c>
      <c r="C90" s="242"/>
      <c r="D90" s="243"/>
      <c r="E90" s="2"/>
      <c r="F90" s="243"/>
      <c r="G90" s="242"/>
      <c r="H90" s="242"/>
      <c r="I90" s="242"/>
      <c r="J90" s="109" t="s">
        <v>207</v>
      </c>
      <c r="K90" s="137"/>
      <c r="L90" s="138"/>
      <c r="M90" s="138"/>
      <c r="N90" s="138"/>
      <c r="O90" s="138"/>
      <c r="P90" s="138"/>
      <c r="Q90" s="138"/>
      <c r="R90" s="138"/>
      <c r="S90" s="138"/>
      <c r="T90" s="138"/>
      <c r="U90" s="3"/>
      <c r="V90" s="3"/>
      <c r="W90" s="3"/>
      <c r="X90" s="3"/>
      <c r="Y90" s="3"/>
      <c r="Z90" s="3"/>
      <c r="AA90" s="3"/>
      <c r="AB90" s="3"/>
      <c r="AC90" s="3"/>
      <c r="AD90" s="3"/>
    </row>
    <row r="91" spans="1:30" ht="12.75" customHeight="1">
      <c r="A91" s="242"/>
      <c r="B91" s="2"/>
      <c r="C91" s="242"/>
      <c r="D91" s="8"/>
      <c r="E91" s="2"/>
      <c r="F91" s="243"/>
      <c r="G91" s="242"/>
      <c r="H91" s="242"/>
      <c r="I91" s="242"/>
      <c r="J91" s="109"/>
      <c r="K91" s="241"/>
      <c r="L91" s="138"/>
      <c r="M91" s="138"/>
      <c r="N91" s="138"/>
      <c r="O91" s="138"/>
      <c r="P91" s="138"/>
      <c r="Q91" s="138"/>
      <c r="R91" s="138"/>
      <c r="S91" s="138"/>
      <c r="T91" s="138"/>
      <c r="U91" s="3"/>
      <c r="V91" s="3"/>
      <c r="W91" s="3"/>
      <c r="X91" s="3"/>
      <c r="Y91" s="3"/>
      <c r="Z91" s="3"/>
      <c r="AA91" s="3"/>
      <c r="AB91" s="3"/>
      <c r="AC91" s="3"/>
      <c r="AD91" s="3"/>
    </row>
    <row r="92" spans="1:30" ht="12.75" customHeight="1">
      <c r="A92" s="242"/>
      <c r="B92" s="2"/>
      <c r="C92" s="242"/>
      <c r="D92" s="8"/>
      <c r="E92" s="2"/>
      <c r="F92" s="243"/>
      <c r="G92" s="242"/>
      <c r="H92" s="242"/>
      <c r="I92" s="242"/>
      <c r="J92" s="109"/>
      <c r="K92" s="241"/>
      <c r="L92" s="138"/>
      <c r="M92" s="138"/>
      <c r="N92" s="138"/>
      <c r="O92" s="138"/>
      <c r="P92" s="138"/>
      <c r="Q92" s="138"/>
      <c r="R92" s="138"/>
      <c r="S92" s="138"/>
      <c r="T92" s="138"/>
      <c r="U92" s="3"/>
      <c r="V92" s="3"/>
      <c r="W92" s="3"/>
      <c r="X92" s="3"/>
      <c r="Y92" s="3"/>
      <c r="Z92" s="3"/>
      <c r="AA92" s="3"/>
      <c r="AB92" s="3"/>
      <c r="AC92" s="3"/>
      <c r="AD92" s="3"/>
    </row>
    <row r="93" spans="1:30" ht="12.75" customHeight="1">
      <c r="A93" s="242"/>
      <c r="B93" s="2"/>
      <c r="C93" s="242"/>
      <c r="D93" s="8"/>
      <c r="E93" s="2"/>
      <c r="F93" s="243"/>
      <c r="G93" s="242"/>
      <c r="H93" s="242"/>
      <c r="I93" s="242"/>
      <c r="J93" s="242"/>
      <c r="K93" s="241"/>
      <c r="L93" s="138"/>
      <c r="M93" s="138"/>
      <c r="N93" s="138"/>
      <c r="O93" s="138"/>
      <c r="P93" s="138"/>
      <c r="Q93" s="138"/>
      <c r="R93" s="138"/>
      <c r="S93" s="138"/>
      <c r="T93" s="138"/>
      <c r="U93" s="3"/>
      <c r="V93" s="3"/>
      <c r="W93" s="3"/>
      <c r="X93" s="3"/>
      <c r="Y93" s="3"/>
      <c r="Z93" s="3"/>
      <c r="AA93" s="3"/>
      <c r="AB93" s="3"/>
      <c r="AC93" s="3"/>
      <c r="AD93" s="3"/>
    </row>
    <row r="94" spans="1:30" ht="13.5" customHeight="1">
      <c r="A94" s="242"/>
      <c r="B94" s="200" t="str">
        <f>J48</f>
        <v>Ika Indriyani, S.Pd</v>
      </c>
      <c r="C94" s="242"/>
      <c r="D94" s="243"/>
      <c r="E94" s="2"/>
      <c r="F94" s="243"/>
      <c r="G94" s="242"/>
      <c r="H94" s="242"/>
      <c r="I94" s="242"/>
      <c r="J94" s="10" t="s">
        <v>208</v>
      </c>
      <c r="K94" s="244"/>
      <c r="L94" s="138"/>
      <c r="M94" s="138"/>
      <c r="N94" s="138"/>
      <c r="O94" s="138"/>
      <c r="P94" s="138"/>
      <c r="Q94" s="138"/>
      <c r="R94" s="138"/>
      <c r="S94" s="138"/>
      <c r="T94" s="138"/>
      <c r="U94" s="3"/>
      <c r="V94" s="3"/>
      <c r="W94" s="3"/>
      <c r="X94" s="3"/>
      <c r="Y94" s="3"/>
      <c r="Z94" s="3"/>
      <c r="AA94" s="3"/>
      <c r="AB94" s="3"/>
      <c r="AC94" s="3"/>
      <c r="AD94" s="3"/>
    </row>
    <row r="95" spans="1:30" ht="12.75" customHeight="1">
      <c r="A95" s="242"/>
      <c r="B95" s="331" t="str">
        <f>J49</f>
        <v>NIP -</v>
      </c>
      <c r="C95" s="242"/>
      <c r="D95" s="243"/>
      <c r="E95" s="2"/>
      <c r="F95" s="243"/>
      <c r="G95" s="242"/>
      <c r="H95" s="242"/>
      <c r="I95" s="242"/>
      <c r="J95" s="109" t="s">
        <v>209</v>
      </c>
      <c r="K95" s="241"/>
      <c r="L95" s="138"/>
      <c r="M95" s="138"/>
      <c r="N95" s="138"/>
      <c r="O95" s="138"/>
      <c r="P95" s="138"/>
      <c r="Q95" s="138"/>
      <c r="R95" s="138"/>
      <c r="S95" s="138"/>
      <c r="T95" s="138"/>
      <c r="U95" s="3"/>
      <c r="V95" s="3"/>
      <c r="W95" s="3"/>
      <c r="X95" s="3"/>
      <c r="Y95" s="3"/>
      <c r="Z95" s="3"/>
      <c r="AA95" s="3"/>
      <c r="AB95" s="3"/>
      <c r="AC95" s="3"/>
      <c r="AD95" s="3"/>
    </row>
    <row r="96" spans="1:30" ht="12.75" customHeight="1">
      <c r="A96" s="212"/>
      <c r="B96" s="200"/>
      <c r="C96" s="242"/>
      <c r="D96" s="243"/>
      <c r="E96" s="2"/>
      <c r="F96" s="243"/>
      <c r="G96" s="242"/>
      <c r="H96" s="242"/>
      <c r="I96" s="242"/>
      <c r="J96" s="242"/>
      <c r="K96" s="119"/>
      <c r="L96" s="123"/>
      <c r="M96" s="123"/>
      <c r="N96" s="123"/>
      <c r="O96" s="123"/>
      <c r="P96" s="123"/>
      <c r="Q96" s="123"/>
      <c r="R96" s="123"/>
      <c r="S96" s="123"/>
      <c r="T96" s="123"/>
      <c r="U96" s="3"/>
      <c r="V96" s="3"/>
      <c r="W96" s="3"/>
      <c r="X96" s="3"/>
      <c r="Y96" s="3"/>
      <c r="Z96" s="3"/>
      <c r="AA96" s="3"/>
      <c r="AB96" s="3"/>
      <c r="AC96" s="3"/>
      <c r="AD96" s="3"/>
    </row>
    <row r="97" spans="1:30" ht="12" customHeight="1">
      <c r="A97" s="212"/>
      <c r="B97" s="109" t="s">
        <v>188</v>
      </c>
      <c r="C97" s="242"/>
      <c r="D97" s="243"/>
      <c r="E97" s="2"/>
      <c r="F97" s="243"/>
      <c r="G97" s="242"/>
      <c r="H97" s="242"/>
      <c r="I97" s="242"/>
      <c r="J97" s="242"/>
      <c r="K97" s="212"/>
      <c r="L97" s="212"/>
      <c r="M97" s="212"/>
      <c r="N97" s="212"/>
      <c r="O97" s="212"/>
      <c r="P97" s="212"/>
      <c r="Q97" s="212"/>
      <c r="R97" s="212"/>
      <c r="S97" s="212"/>
      <c r="T97" s="212"/>
      <c r="U97" s="3"/>
      <c r="V97" s="3"/>
      <c r="W97" s="3"/>
      <c r="X97" s="3"/>
      <c r="Y97" s="3"/>
      <c r="Z97" s="3"/>
      <c r="AA97" s="3"/>
      <c r="AB97" s="3"/>
      <c r="AC97" s="3"/>
      <c r="AD97" s="3"/>
    </row>
    <row r="98" spans="1:30" ht="12" customHeight="1">
      <c r="A98" s="212"/>
      <c r="B98" s="109" t="s">
        <v>189</v>
      </c>
      <c r="C98" s="212"/>
      <c r="D98" s="8"/>
      <c r="E98" s="2"/>
      <c r="F98" s="8"/>
      <c r="G98" s="212"/>
      <c r="H98" s="212"/>
      <c r="I98" s="212"/>
      <c r="J98" s="212"/>
      <c r="K98" s="212"/>
      <c r="L98" s="212"/>
      <c r="M98" s="212"/>
      <c r="N98" s="212"/>
      <c r="O98" s="212"/>
      <c r="P98" s="212"/>
      <c r="Q98" s="212"/>
      <c r="R98" s="212"/>
      <c r="S98" s="212"/>
      <c r="T98" s="212"/>
      <c r="U98" s="3"/>
      <c r="V98" s="3"/>
      <c r="W98" s="3"/>
      <c r="X98" s="3"/>
      <c r="Y98" s="3"/>
      <c r="Z98" s="3"/>
      <c r="AA98" s="3"/>
      <c r="AB98" s="3"/>
      <c r="AC98" s="3"/>
      <c r="AD98" s="3"/>
    </row>
    <row r="99" spans="1:30" ht="12" customHeight="1">
      <c r="A99" s="212"/>
      <c r="B99" s="109"/>
      <c r="C99" s="212"/>
      <c r="D99" s="8"/>
      <c r="E99" s="2"/>
      <c r="F99" s="8"/>
      <c r="G99" s="212"/>
      <c r="H99" s="212"/>
      <c r="I99" s="212"/>
      <c r="J99" s="212"/>
      <c r="K99" s="212"/>
      <c r="L99" s="212"/>
      <c r="M99" s="212"/>
      <c r="N99" s="212"/>
      <c r="O99" s="212"/>
      <c r="P99" s="212"/>
      <c r="Q99" s="212"/>
      <c r="R99" s="212"/>
      <c r="S99" s="212"/>
      <c r="T99" s="212"/>
      <c r="U99" s="3"/>
      <c r="V99" s="3"/>
      <c r="W99" s="3"/>
      <c r="X99" s="3"/>
      <c r="Y99" s="3"/>
      <c r="Z99" s="3"/>
      <c r="AA99" s="3"/>
      <c r="AB99" s="3"/>
      <c r="AC99" s="3"/>
      <c r="AD99" s="3"/>
    </row>
    <row r="100" spans="1:30" ht="12" customHeight="1">
      <c r="A100" s="212"/>
      <c r="B100" s="109"/>
      <c r="C100" s="212"/>
      <c r="D100" s="8"/>
      <c r="E100" s="2"/>
      <c r="F100" s="8"/>
      <c r="G100" s="212"/>
      <c r="H100" s="212"/>
      <c r="I100" s="212"/>
      <c r="J100" s="212"/>
      <c r="K100" s="212"/>
      <c r="L100" s="212"/>
      <c r="M100" s="212"/>
      <c r="N100" s="212"/>
      <c r="O100" s="212"/>
      <c r="P100" s="212"/>
      <c r="Q100" s="212"/>
      <c r="R100" s="212"/>
      <c r="S100" s="212"/>
      <c r="T100" s="212"/>
      <c r="U100" s="3"/>
      <c r="V100" s="3"/>
      <c r="W100" s="3"/>
      <c r="X100" s="3"/>
      <c r="Y100" s="3"/>
      <c r="Z100" s="3"/>
      <c r="AA100" s="3"/>
      <c r="AB100" s="3"/>
      <c r="AC100" s="3"/>
      <c r="AD100" s="3"/>
    </row>
    <row r="101" spans="1:30" ht="12" customHeight="1">
      <c r="A101" s="332"/>
      <c r="B101" s="109"/>
      <c r="C101" s="212"/>
      <c r="D101" s="8"/>
      <c r="E101" s="2"/>
      <c r="F101" s="8"/>
      <c r="G101" s="212"/>
      <c r="H101" s="212"/>
      <c r="I101" s="212"/>
      <c r="J101" s="212"/>
      <c r="K101" s="119"/>
      <c r="L101" s="119"/>
      <c r="M101" s="123"/>
      <c r="N101" s="119"/>
      <c r="O101" s="119"/>
      <c r="P101" s="119"/>
      <c r="Q101" s="119"/>
      <c r="R101" s="119"/>
      <c r="S101" s="119"/>
      <c r="T101" s="119"/>
      <c r="U101" s="3"/>
      <c r="V101" s="3"/>
      <c r="W101" s="3"/>
      <c r="X101" s="3"/>
      <c r="Y101" s="3"/>
      <c r="Z101" s="3"/>
      <c r="AA101" s="3"/>
      <c r="AB101" s="3"/>
      <c r="AC101" s="3"/>
      <c r="AD101" s="3"/>
    </row>
    <row r="102" spans="1:30" ht="12.75">
      <c r="A102" s="3"/>
      <c r="B102" s="10" t="s">
        <v>191</v>
      </c>
      <c r="C102" s="212"/>
      <c r="D102" s="8"/>
      <c r="E102" s="2"/>
      <c r="F102" s="8"/>
      <c r="G102" s="212"/>
      <c r="H102" s="212"/>
      <c r="I102" s="212"/>
      <c r="J102" s="212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</row>
    <row r="103" spans="1:30" ht="12.7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</row>
    <row r="104" spans="1:30" ht="12.7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</row>
    <row r="105" spans="1:30" ht="12.7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</row>
    <row r="106" spans="1:30" ht="12.7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</row>
    <row r="107" spans="1:30" ht="12.7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</row>
    <row r="108" spans="1:30" ht="12.7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</row>
    <row r="109" spans="1:30" ht="12.7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</row>
    <row r="110" spans="1:30" ht="12.7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</row>
    <row r="111" spans="1:30" ht="12.7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</row>
    <row r="112" spans="1:30" ht="12.7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</row>
    <row r="113" spans="1:30" ht="12.7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</row>
    <row r="114" spans="1:30" ht="12.7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</row>
    <row r="115" spans="1:30" ht="12.7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</row>
    <row r="116" spans="1:30" ht="12.7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</row>
    <row r="117" spans="1:30" ht="12.7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</row>
    <row r="118" spans="1:30" ht="12.7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</row>
    <row r="119" spans="1:30" ht="12.7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</row>
    <row r="120" spans="1:30" ht="12.7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</row>
    <row r="121" spans="1:30" ht="12.7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</row>
    <row r="122" spans="1:30" ht="12.7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</row>
    <row r="123" spans="1:30" ht="12.7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</row>
    <row r="124" spans="1:30" ht="12.7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</row>
    <row r="125" spans="1:30" ht="12.7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</row>
    <row r="126" spans="1:30" ht="12.7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</row>
    <row r="127" spans="1:30" ht="12.7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</row>
    <row r="128" spans="1:30" ht="12.7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</row>
    <row r="129" spans="1:30" ht="12.7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</row>
    <row r="130" spans="1:30" ht="12.7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</row>
    <row r="131" spans="1:30" ht="12.7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</row>
    <row r="132" spans="1:30" ht="12.7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</row>
    <row r="133" spans="1:30" ht="12.7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</row>
    <row r="134" spans="1:30" ht="12.7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</row>
    <row r="135" spans="1:30" ht="12.7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</row>
    <row r="136" spans="1:30" ht="12.7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</row>
    <row r="137" spans="1:30" ht="12.7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</row>
    <row r="138" spans="1:30" ht="12.7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</row>
    <row r="139" spans="1:30" ht="12.7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</row>
    <row r="140" spans="1:30" ht="12.7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</row>
    <row r="141" spans="1:30" ht="12.7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</row>
    <row r="142" spans="1:30" ht="12.7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</row>
    <row r="143" spans="1:30" ht="12.7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</row>
    <row r="144" spans="1:30" ht="12.7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</row>
    <row r="145" spans="1:30" ht="12.7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</row>
    <row r="146" spans="1:30" ht="12.7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</row>
    <row r="147" spans="1:30" ht="12.7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</row>
    <row r="148" spans="1:30" ht="12.7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</row>
    <row r="149" spans="1:30" ht="12.7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</row>
    <row r="150" spans="1:30" ht="12.7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</row>
    <row r="151" spans="1:30" ht="12.7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</row>
    <row r="152" spans="1:30" ht="12.7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</row>
    <row r="153" spans="1:30" ht="12.7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</row>
    <row r="154" spans="1:30" ht="12.7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</row>
    <row r="155" spans="1:30" ht="12.7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</row>
    <row r="156" spans="1:30" ht="12.7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</row>
    <row r="157" spans="1:30" ht="12.7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</row>
    <row r="158" spans="1:30" ht="12.7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</row>
    <row r="159" spans="1:30" ht="12.7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</row>
    <row r="160" spans="1:30" ht="12.7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</row>
    <row r="161" spans="1:30" ht="12.7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</row>
    <row r="162" spans="1:30" ht="12.7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</row>
    <row r="163" spans="1:30" ht="12.7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</row>
    <row r="164" spans="1:30" ht="12.7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</row>
    <row r="165" spans="1:30" ht="12.7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</row>
    <row r="166" spans="1:30" ht="12.7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</row>
    <row r="167" spans="1:30" ht="12.7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</row>
    <row r="168" spans="1:30" ht="12.7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</row>
    <row r="169" spans="1:30" ht="12.7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</row>
    <row r="170" spans="1:30" ht="12.7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</row>
    <row r="171" spans="1:30" ht="12.7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</row>
    <row r="172" spans="1:30" ht="12.7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</row>
    <row r="173" spans="1:30" ht="12.7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</row>
    <row r="174" spans="1:30" ht="12.7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</row>
    <row r="175" spans="1:30" ht="12.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</row>
    <row r="176" spans="1:30" ht="12.7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</row>
    <row r="177" spans="1:30" ht="12.7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</row>
    <row r="178" spans="1:30" ht="12.7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</row>
    <row r="179" spans="1:30" ht="12.7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</row>
    <row r="180" spans="1:30" ht="12.7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</row>
    <row r="181" spans="1:30" ht="12.7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</row>
    <row r="182" spans="1:30" ht="12.7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</row>
    <row r="183" spans="1:30" ht="12.7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</row>
    <row r="184" spans="1:30" ht="12.7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</row>
    <row r="185" spans="1:30" ht="12.7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</row>
    <row r="186" spans="1:30" ht="12.7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</row>
    <row r="187" spans="1:30" ht="12.7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</row>
    <row r="188" spans="1:30" ht="12.7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</row>
    <row r="189" spans="1:30" ht="12.7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</row>
    <row r="190" spans="1:30" ht="12.7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</row>
    <row r="191" spans="1:30" ht="12.7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</row>
    <row r="192" spans="1:30" ht="12.7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</row>
    <row r="193" spans="1:30" ht="12.7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</row>
    <row r="194" spans="1:30" ht="12.7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</row>
    <row r="195" spans="1:30" ht="12.7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</row>
    <row r="196" spans="1:30" ht="12.7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</row>
    <row r="197" spans="1:30" ht="12.7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</row>
    <row r="198" spans="1:30" ht="12.7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</row>
    <row r="199" spans="1:30" ht="12.7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</row>
    <row r="200" spans="1:30" ht="12.7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</row>
    <row r="201" spans="1:30" ht="12.7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</row>
    <row r="202" spans="1:30" ht="12.7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</row>
    <row r="203" spans="1:30" ht="12.7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</row>
    <row r="204" spans="1:30" ht="12.7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</row>
    <row r="205" spans="1:30" ht="12.7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</row>
    <row r="206" spans="1:30" ht="12.7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</row>
    <row r="207" spans="1:30" ht="12.7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</row>
    <row r="208" spans="1:30" ht="12.7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</row>
    <row r="209" spans="1:30" ht="12.7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</row>
    <row r="210" spans="1:30" ht="12.7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</row>
    <row r="211" spans="1:30" ht="12.7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</row>
    <row r="212" spans="1:30" ht="12.7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</row>
    <row r="213" spans="1:30" ht="12.7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</row>
    <row r="214" spans="1:30" ht="12.7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</row>
    <row r="215" spans="1:30" ht="12.7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</row>
    <row r="216" spans="1:30" ht="12.7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</row>
    <row r="217" spans="1:30" ht="12.7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</row>
    <row r="218" spans="1:30" ht="12.7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</row>
    <row r="219" spans="1:30" ht="12.7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</row>
    <row r="220" spans="1:30" ht="12.7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</row>
    <row r="221" spans="1:30" ht="12.7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</row>
    <row r="222" spans="1:30" ht="12.7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</row>
    <row r="223" spans="1:30" ht="12.7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</row>
    <row r="224" spans="1:30" ht="12.7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</row>
    <row r="225" spans="1:30" ht="12.7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</row>
    <row r="226" spans="1:30" ht="12.7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</row>
    <row r="227" spans="1:30" ht="12.7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</row>
    <row r="228" spans="1:30" ht="12.7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</row>
    <row r="229" spans="1:30" ht="12.7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</row>
    <row r="230" spans="1:30" ht="12.7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</row>
    <row r="231" spans="1:30" ht="12.7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</row>
    <row r="232" spans="1:30" ht="12.7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</row>
    <row r="233" spans="1:30" ht="12.7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</row>
    <row r="234" spans="1:30" ht="12.7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</row>
    <row r="235" spans="1:30" ht="12.7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</row>
    <row r="236" spans="1:30" ht="12.7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</row>
    <row r="237" spans="1:30" ht="12.7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</row>
    <row r="238" spans="1:30" ht="12.7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</row>
    <row r="239" spans="1:30" ht="12.7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</row>
    <row r="240" spans="1:30" ht="12.7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</row>
    <row r="241" spans="1:30" ht="12.7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</row>
    <row r="242" spans="1:30" ht="12.7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</row>
    <row r="243" spans="1:30" ht="12.7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</row>
    <row r="244" spans="1:30" ht="12.7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</row>
    <row r="245" spans="1:30" ht="12.7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</row>
    <row r="246" spans="1:30" ht="12.7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</row>
    <row r="247" spans="1:30" ht="12.7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</row>
    <row r="248" spans="1:30" ht="12.7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</row>
    <row r="249" spans="1:30" ht="12.7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</row>
    <row r="250" spans="1:30" ht="12.7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</row>
    <row r="251" spans="1:30" ht="12.7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</row>
    <row r="252" spans="1:30" ht="12.7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</row>
    <row r="253" spans="1:30" ht="12.7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</row>
    <row r="254" spans="1:30" ht="12.7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</row>
    <row r="255" spans="1:30" ht="12.7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</row>
    <row r="256" spans="1:30" ht="12.7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</row>
    <row r="257" spans="1:30" ht="12.7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</row>
    <row r="258" spans="1:30" ht="12.7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</row>
    <row r="259" spans="1:30" ht="12.7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</row>
    <row r="260" spans="1:30" ht="12.7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</row>
    <row r="261" spans="1:30" ht="12.7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</row>
    <row r="262" spans="1:30" ht="12.7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</row>
    <row r="263" spans="1:30" ht="12.7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</row>
    <row r="264" spans="1:30" ht="12.7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</row>
    <row r="265" spans="1:30" ht="12.7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</row>
    <row r="266" spans="1:30" ht="12.7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</row>
    <row r="267" spans="1:30" ht="12.7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</row>
    <row r="268" spans="1:30" ht="12.7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</row>
    <row r="269" spans="1:30" ht="12.7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</row>
    <row r="270" spans="1:30" ht="12.7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</row>
    <row r="271" spans="1:30" ht="12.7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</row>
    <row r="272" spans="1:30" ht="12.7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</row>
    <row r="273" spans="1:30" ht="12.7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</row>
    <row r="274" spans="1:30" ht="12.7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</row>
    <row r="275" spans="1:30" ht="12.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</row>
    <row r="276" spans="1:30" ht="12.7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</row>
    <row r="277" spans="1:30" ht="12.7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</row>
    <row r="278" spans="1:30" ht="12.7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</row>
    <row r="279" spans="1:30" ht="12.7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</row>
    <row r="280" spans="1:30" ht="12.7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</row>
    <row r="281" spans="1:30" ht="12.7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</row>
    <row r="282" spans="1:30" ht="12.7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</row>
    <row r="283" spans="1:30" ht="12.7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</row>
    <row r="284" spans="1:30" ht="12.7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</row>
    <row r="285" spans="1:30" ht="12.7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</row>
    <row r="286" spans="1:30" ht="12.7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</row>
    <row r="287" spans="1:30" ht="12.7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</row>
    <row r="288" spans="1:30" ht="12.7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</row>
    <row r="289" spans="1:30" ht="12.7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</row>
    <row r="290" spans="1:30" ht="12.7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</row>
    <row r="291" spans="1:30" ht="12.7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</row>
    <row r="292" spans="1:30" ht="12.7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</row>
    <row r="293" spans="1:30" ht="12.7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</row>
    <row r="294" spans="1:30" ht="12.7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</row>
    <row r="295" spans="1:30" ht="12.7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</row>
    <row r="296" spans="1:30" ht="12.7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</row>
    <row r="297" spans="1:30" ht="12.7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</row>
    <row r="298" spans="1:30" ht="12.7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</row>
    <row r="299" spans="1:30" ht="12.7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</row>
    <row r="300" spans="1:30" ht="12.7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</row>
    <row r="301" spans="1:30" ht="12.7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</row>
    <row r="302" spans="1:30" ht="12.7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</row>
    <row r="303" spans="1:30" ht="12.7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</row>
    <row r="304" spans="1:30" ht="12.7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</row>
    <row r="305" spans="1:30" ht="12.7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</row>
    <row r="306" spans="1:30" ht="12.7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</row>
    <row r="307" spans="1:30" ht="12.7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</row>
    <row r="308" spans="1:30" ht="12.7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</row>
    <row r="309" spans="1:30" ht="12.7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</row>
    <row r="310" spans="1:30" ht="12.7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</row>
    <row r="311" spans="1:30" ht="12.7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</row>
    <row r="312" spans="1:30" ht="12.7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</row>
    <row r="313" spans="1:30" ht="12.7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</row>
    <row r="314" spans="1:30" ht="12.7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</row>
    <row r="315" spans="1:30" ht="12.7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</row>
    <row r="316" spans="1:30" ht="12.7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</row>
    <row r="317" spans="1:30" ht="12.7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</row>
    <row r="318" spans="1:30" ht="12.7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</row>
    <row r="319" spans="1:30" ht="12.7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</row>
    <row r="320" spans="1:30" ht="12.7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</row>
    <row r="321" spans="1:30" ht="12.7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</row>
    <row r="322" spans="1:30" ht="12.7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</row>
    <row r="323" spans="1:30" ht="12.7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</row>
    <row r="324" spans="1:30" ht="12.7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</row>
    <row r="325" spans="1:30" ht="12.7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</row>
    <row r="326" spans="1:30" ht="12.7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</row>
    <row r="327" spans="1:30" ht="12.7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</row>
    <row r="328" spans="1:30" ht="12.7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</row>
    <row r="329" spans="1:30" ht="12.7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</row>
    <row r="330" spans="1:30" ht="12.7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</row>
    <row r="331" spans="1:30" ht="12.7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</row>
    <row r="332" spans="1:30" ht="12.7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</row>
    <row r="333" spans="1:30" ht="12.7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</row>
    <row r="334" spans="1:30" ht="12.7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</row>
    <row r="335" spans="1:30" ht="12.7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</row>
    <row r="336" spans="1:30" ht="12.7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</row>
    <row r="337" spans="1:30" ht="12.7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</row>
    <row r="338" spans="1:30" ht="12.7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</row>
    <row r="339" spans="1:30" ht="12.7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</row>
    <row r="340" spans="1:30" ht="12.7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</row>
    <row r="341" spans="1:30" ht="12.7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</row>
    <row r="342" spans="1:30" ht="12.7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</row>
    <row r="343" spans="1:30" ht="12.7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</row>
    <row r="344" spans="1:30" ht="12.7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</row>
    <row r="345" spans="1:30" ht="12.7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</row>
    <row r="346" spans="1:30" ht="12.7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</row>
    <row r="347" spans="1:30" ht="12.7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</row>
    <row r="348" spans="1:30" ht="12.7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</row>
    <row r="349" spans="1:30" ht="12.7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</row>
    <row r="350" spans="1:30" ht="12.7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</row>
    <row r="351" spans="1:30" ht="12.7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</row>
    <row r="352" spans="1:30" ht="12.7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</row>
    <row r="353" spans="1:30" ht="12.7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</row>
    <row r="354" spans="1:30" ht="12.7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</row>
    <row r="355" spans="1:30" ht="12.7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</row>
    <row r="356" spans="1:30" ht="12.7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</row>
    <row r="357" spans="1:30" ht="12.7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</row>
    <row r="358" spans="1:30" ht="12.7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</row>
    <row r="359" spans="1:30" ht="12.7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</row>
    <row r="360" spans="1:30" ht="12.7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</row>
    <row r="361" spans="1:30" ht="12.7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</row>
    <row r="362" spans="1:30" ht="12.7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</row>
    <row r="363" spans="1:30" ht="12.7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</row>
    <row r="364" spans="1:30" ht="12.7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</row>
    <row r="365" spans="1:30" ht="12.7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</row>
    <row r="366" spans="1:30" ht="12.7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</row>
    <row r="367" spans="1:30" ht="12.7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</row>
    <row r="368" spans="1:30" ht="12.7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</row>
    <row r="369" spans="1:30" ht="12.7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</row>
    <row r="370" spans="1:30" ht="12.7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</row>
    <row r="371" spans="1:30" ht="12.7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</row>
    <row r="372" spans="1:30" ht="12.7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</row>
    <row r="373" spans="1:30" ht="12.7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</row>
    <row r="374" spans="1:30" ht="12.7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</row>
    <row r="375" spans="1:30" ht="12.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</row>
    <row r="376" spans="1:30" ht="12.7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</row>
    <row r="377" spans="1:30" ht="12.7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</row>
    <row r="378" spans="1:30" ht="12.7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</row>
    <row r="379" spans="1:30" ht="12.7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</row>
    <row r="380" spans="1:30" ht="12.7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</row>
    <row r="381" spans="1:30" ht="12.7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</row>
    <row r="382" spans="1:30" ht="12.7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</row>
    <row r="383" spans="1:30" ht="12.7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</row>
    <row r="384" spans="1:30" ht="12.7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</row>
    <row r="385" spans="1:30" ht="12.7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</row>
    <row r="386" spans="1:30" ht="12.7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</row>
    <row r="387" spans="1:30" ht="12.7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</row>
    <row r="388" spans="1:30" ht="12.7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</row>
    <row r="389" spans="1:30" ht="12.7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</row>
    <row r="390" spans="1:30" ht="12.7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</row>
    <row r="391" spans="1:30" ht="12.7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</row>
    <row r="392" spans="1:30" ht="12.7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</row>
    <row r="393" spans="1:30" ht="12.7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</row>
    <row r="394" spans="1:30" ht="12.7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</row>
    <row r="395" spans="1:30" ht="12.7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</row>
    <row r="396" spans="1:30" ht="12.7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</row>
    <row r="397" spans="1:30" ht="12.7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</row>
    <row r="398" spans="1:30" ht="12.7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</row>
    <row r="399" spans="1:30" ht="12.7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</row>
    <row r="400" spans="1:30" ht="12.7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</row>
    <row r="401" spans="1:30" ht="12.7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</row>
    <row r="402" spans="1:30" ht="12.7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</row>
    <row r="403" spans="1:30" ht="12.7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</row>
    <row r="404" spans="1:30" ht="12.7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</row>
    <row r="405" spans="1:30" ht="12.7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</row>
    <row r="406" spans="1:30" ht="12.7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</row>
    <row r="407" spans="1:30" ht="12.7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</row>
    <row r="408" spans="1:30" ht="12.7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</row>
    <row r="409" spans="1:30" ht="12.7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</row>
    <row r="410" spans="1:30" ht="12.7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</row>
    <row r="411" spans="1:30" ht="12.7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</row>
    <row r="412" spans="1:30" ht="12.7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</row>
    <row r="413" spans="1:30" ht="12.7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</row>
    <row r="414" spans="1:30" ht="12.7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</row>
    <row r="415" spans="1:30" ht="12.7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</row>
    <row r="416" spans="1:30" ht="12.7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</row>
    <row r="417" spans="1:30" ht="12.7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</row>
    <row r="418" spans="1:30" ht="12.7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</row>
    <row r="419" spans="1:30" ht="12.7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</row>
    <row r="420" spans="1:30" ht="12.7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</row>
    <row r="421" spans="1:30" ht="12.7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</row>
    <row r="422" spans="1:30" ht="12.7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</row>
    <row r="423" spans="1:30" ht="12.7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</row>
    <row r="424" spans="1:30" ht="12.7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</row>
    <row r="425" spans="1:30" ht="12.7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</row>
    <row r="426" spans="1:30" ht="12.7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</row>
    <row r="427" spans="1:30" ht="12.7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</row>
    <row r="428" spans="1:30" ht="12.7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</row>
    <row r="429" spans="1:30" ht="12.7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</row>
    <row r="430" spans="1:30" ht="12.7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</row>
    <row r="431" spans="1:30" ht="12.7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</row>
    <row r="432" spans="1:30" ht="12.7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</row>
    <row r="433" spans="1:30" ht="12.7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</row>
    <row r="434" spans="1:30" ht="12.7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</row>
    <row r="435" spans="1:30" ht="12.7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</row>
    <row r="436" spans="1:30" ht="12.7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</row>
    <row r="437" spans="1:30" ht="12.7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</row>
    <row r="438" spans="1:30" ht="12.7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</row>
    <row r="439" spans="1:30" ht="12.7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</row>
    <row r="440" spans="1:30" ht="12.7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</row>
    <row r="441" spans="1:30" ht="12.7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</row>
    <row r="442" spans="1:30" ht="12.7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</row>
    <row r="443" spans="1:30" ht="12.7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</row>
    <row r="444" spans="1:30" ht="12.7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</row>
    <row r="445" spans="1:30" ht="12.7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</row>
    <row r="446" spans="1:30" ht="12.7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</row>
    <row r="447" spans="1:30" ht="12.7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</row>
    <row r="448" spans="1:30" ht="12.7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</row>
    <row r="449" spans="1:30" ht="12.7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</row>
    <row r="450" spans="1:30" ht="12.7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</row>
    <row r="451" spans="1:30" ht="12.7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</row>
    <row r="452" spans="1:30" ht="12.7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</row>
    <row r="453" spans="1:30" ht="12.7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</row>
    <row r="454" spans="1:30" ht="12.7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</row>
    <row r="455" spans="1:30" ht="12.7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</row>
    <row r="456" spans="1:30" ht="12.7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</row>
    <row r="457" spans="1:30" ht="12.7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</row>
    <row r="458" spans="1:30" ht="12.7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</row>
    <row r="459" spans="1:30" ht="12.7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</row>
    <row r="460" spans="1:30" ht="12.7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</row>
    <row r="461" spans="1:30" ht="12.7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</row>
    <row r="462" spans="1:30" ht="12.7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</row>
    <row r="463" spans="1:30" ht="12.7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</row>
    <row r="464" spans="1:30" ht="12.7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</row>
    <row r="465" spans="1:30" ht="12.7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</row>
    <row r="466" spans="1:30" ht="12.7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</row>
    <row r="467" spans="1:30" ht="12.7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</row>
    <row r="468" spans="1:30" ht="12.7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</row>
    <row r="469" spans="1:30" ht="12.7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</row>
    <row r="470" spans="1:30" ht="12.7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</row>
    <row r="471" spans="1:30" ht="12.7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</row>
    <row r="472" spans="1:30" ht="12.7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</row>
    <row r="473" spans="1:30" ht="12.7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</row>
    <row r="474" spans="1:30" ht="12.7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</row>
    <row r="475" spans="1:30" ht="12.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</row>
    <row r="476" spans="1:30" ht="12.7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</row>
    <row r="477" spans="1:30" ht="12.7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</row>
    <row r="478" spans="1:30" ht="12.7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</row>
    <row r="479" spans="1:30" ht="12.7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</row>
    <row r="480" spans="1:30" ht="12.7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</row>
    <row r="481" spans="1:30" ht="12.7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</row>
    <row r="482" spans="1:30" ht="12.7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</row>
    <row r="483" spans="1:30" ht="12.7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</row>
    <row r="484" spans="1:30" ht="12.7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</row>
    <row r="485" spans="1:30" ht="12.7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</row>
    <row r="486" spans="1:30" ht="12.7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</row>
    <row r="487" spans="1:30" ht="12.7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</row>
    <row r="488" spans="1:30" ht="12.7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</row>
    <row r="489" spans="1:30" ht="12.7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</row>
    <row r="490" spans="1:30" ht="12.7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</row>
    <row r="491" spans="1:30" ht="12.7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</row>
    <row r="492" spans="1:30" ht="12.7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</row>
    <row r="493" spans="1:30" ht="12.7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</row>
    <row r="494" spans="1:30" ht="12.7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</row>
    <row r="495" spans="1:30" ht="12.7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</row>
    <row r="496" spans="1:30" ht="12.7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</row>
    <row r="497" spans="1:30" ht="12.7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</row>
    <row r="498" spans="1:30" ht="12.7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</row>
    <row r="499" spans="1:30" ht="12.7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</row>
    <row r="500" spans="1:30" ht="12.7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</row>
    <row r="501" spans="1:30" ht="12.7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</row>
    <row r="502" spans="1:30" ht="12.7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</row>
    <row r="503" spans="1:30" ht="12.7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</row>
    <row r="504" spans="1:30" ht="12.7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</row>
    <row r="505" spans="1:30" ht="12.7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</row>
    <row r="506" spans="1:30" ht="12.7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</row>
    <row r="507" spans="1:30" ht="12.7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</row>
    <row r="508" spans="1:30" ht="12.7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</row>
    <row r="509" spans="1:30" ht="12.7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</row>
    <row r="510" spans="1:30" ht="12.7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</row>
    <row r="511" spans="1:30" ht="12.7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</row>
    <row r="512" spans="1:30" ht="12.7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</row>
    <row r="513" spans="1:30" ht="12.7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</row>
    <row r="514" spans="1:30" ht="12.7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</row>
    <row r="515" spans="1:30" ht="12.7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</row>
    <row r="516" spans="1:30" ht="12.7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</row>
    <row r="517" spans="1:30" ht="12.7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</row>
    <row r="518" spans="1:30" ht="12.7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</row>
    <row r="519" spans="1:30" ht="12.7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</row>
    <row r="520" spans="1:30" ht="12.7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</row>
    <row r="521" spans="1:30" ht="12.7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</row>
    <row r="522" spans="1:30" ht="12.7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</row>
    <row r="523" spans="1:30" ht="12.7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</row>
    <row r="524" spans="1:30" ht="12.7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</row>
    <row r="525" spans="1:30" ht="12.7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</row>
    <row r="526" spans="1:30" ht="12.7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</row>
    <row r="527" spans="1:30" ht="12.7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</row>
    <row r="528" spans="1:30" ht="12.7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</row>
    <row r="529" spans="1:30" ht="12.7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</row>
    <row r="530" spans="1:30" ht="12.7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</row>
    <row r="531" spans="1:30" ht="12.7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</row>
    <row r="532" spans="1:30" ht="12.7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</row>
    <row r="533" spans="1:30" ht="12.7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</row>
    <row r="534" spans="1:30" ht="12.7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</row>
    <row r="535" spans="1:30" ht="12.7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</row>
    <row r="536" spans="1:30" ht="12.7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</row>
    <row r="537" spans="1:30" ht="12.7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</row>
    <row r="538" spans="1:30" ht="12.7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</row>
    <row r="539" spans="1:30" ht="12.7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</row>
    <row r="540" spans="1:30" ht="12.7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</row>
    <row r="541" spans="1:30" ht="12.7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</row>
    <row r="542" spans="1:30" ht="12.7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</row>
    <row r="543" spans="1:30" ht="12.7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</row>
    <row r="544" spans="1:30" ht="12.7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</row>
    <row r="545" spans="1:30" ht="12.7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</row>
    <row r="546" spans="1:30" ht="12.7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</row>
    <row r="547" spans="1:30" ht="12.7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</row>
    <row r="548" spans="1:30" ht="12.7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</row>
    <row r="549" spans="1:30" ht="12.7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</row>
    <row r="550" spans="1:30" ht="12.7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</row>
    <row r="551" spans="1:30" ht="12.7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</row>
    <row r="552" spans="1:30" ht="12.7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</row>
    <row r="553" spans="1:30" ht="12.7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</row>
    <row r="554" spans="1:30" ht="12.7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</row>
    <row r="555" spans="1:30" ht="12.7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</row>
    <row r="556" spans="1:30" ht="12.7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</row>
    <row r="557" spans="1:30" ht="12.7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</row>
    <row r="558" spans="1:30" ht="12.7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</row>
    <row r="559" spans="1:30" ht="12.7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</row>
    <row r="560" spans="1:30" ht="12.7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</row>
    <row r="561" spans="1:30" ht="12.7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</row>
    <row r="562" spans="1:30" ht="12.7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</row>
    <row r="563" spans="1:30" ht="12.7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</row>
    <row r="564" spans="1:30" ht="12.7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</row>
    <row r="565" spans="1:30" ht="12.7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</row>
    <row r="566" spans="1:30" ht="12.7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</row>
    <row r="567" spans="1:30" ht="12.7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</row>
    <row r="568" spans="1:30" ht="12.7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</row>
    <row r="569" spans="1:30" ht="12.7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</row>
    <row r="570" spans="1:30" ht="12.7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</row>
    <row r="571" spans="1:30" ht="12.7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</row>
    <row r="572" spans="1:30" ht="12.7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</row>
    <row r="573" spans="1:30" ht="12.7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</row>
    <row r="574" spans="1:30" ht="12.7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</row>
    <row r="575" spans="1:30" ht="12.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</row>
    <row r="576" spans="1:30" ht="12.7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</row>
    <row r="577" spans="1:30" ht="12.7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</row>
    <row r="578" spans="1:30" ht="12.7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</row>
    <row r="579" spans="1:30" ht="12.7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</row>
    <row r="580" spans="1:30" ht="12.7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</row>
    <row r="581" spans="1:30" ht="12.7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</row>
    <row r="582" spans="1:30" ht="12.7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</row>
    <row r="583" spans="1:30" ht="12.7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</row>
    <row r="584" spans="1:30" ht="12.7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</row>
    <row r="585" spans="1:30" ht="12.7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</row>
    <row r="586" spans="1:30" ht="12.7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</row>
    <row r="587" spans="1:30" ht="12.7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</row>
    <row r="588" spans="1:30" ht="12.7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</row>
    <row r="589" spans="1:30" ht="12.7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</row>
    <row r="590" spans="1:30" ht="12.7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</row>
    <row r="591" spans="1:30" ht="12.7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</row>
    <row r="592" spans="1:30" ht="12.7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</row>
    <row r="593" spans="1:30" ht="12.7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</row>
    <row r="594" spans="1:30" ht="12.7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</row>
    <row r="595" spans="1:30" ht="12.7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</row>
    <row r="596" spans="1:30" ht="12.7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</row>
    <row r="597" spans="1:30" ht="12.7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</row>
    <row r="598" spans="1:30" ht="12.7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</row>
    <row r="599" spans="1:30" ht="12.7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</row>
    <row r="600" spans="1:30" ht="12.7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</row>
    <row r="601" spans="1:30" ht="12.7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</row>
    <row r="602" spans="1:30" ht="12.7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</row>
    <row r="603" spans="1:30" ht="12.7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</row>
    <row r="604" spans="1:30" ht="12.7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</row>
    <row r="605" spans="1:30" ht="12.7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</row>
    <row r="606" spans="1:30" ht="12.7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</row>
    <row r="607" spans="1:30" ht="12.7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</row>
    <row r="608" spans="1:30" ht="12.7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</row>
    <row r="609" spans="1:30" ht="12.7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</row>
    <row r="610" spans="1:30" ht="12.7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</row>
    <row r="611" spans="1:30" ht="12.7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</row>
    <row r="612" spans="1:30" ht="12.7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</row>
    <row r="613" spans="1:30" ht="12.7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</row>
    <row r="614" spans="1:30" ht="12.7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</row>
    <row r="615" spans="1:30" ht="12.7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</row>
    <row r="616" spans="1:30" ht="12.7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</row>
    <row r="617" spans="1:30" ht="12.7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</row>
    <row r="618" spans="1:30" ht="12.7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</row>
    <row r="619" spans="1:30" ht="12.7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</row>
    <row r="620" spans="1:30" ht="12.7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</row>
    <row r="621" spans="1:30" ht="12.7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</row>
    <row r="622" spans="1:30" ht="12.7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</row>
    <row r="623" spans="1:30" ht="12.7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</row>
    <row r="624" spans="1:30" ht="12.7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</row>
    <row r="625" spans="1:30" ht="12.7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</row>
    <row r="626" spans="1:30" ht="12.7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</row>
    <row r="627" spans="1:30" ht="12.7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</row>
    <row r="628" spans="1:30" ht="12.7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</row>
    <row r="629" spans="1:30" ht="12.7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</row>
    <row r="630" spans="1:30" ht="12.7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</row>
    <row r="631" spans="1:30" ht="12.7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</row>
    <row r="632" spans="1:30" ht="12.7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</row>
    <row r="633" spans="1:30" ht="12.7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</row>
    <row r="634" spans="1:30" ht="12.7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</row>
    <row r="635" spans="1:30" ht="12.7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</row>
    <row r="636" spans="1:30" ht="12.7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</row>
    <row r="637" spans="1:30" ht="12.7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</row>
    <row r="638" spans="1:30" ht="12.7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</row>
    <row r="639" spans="1:30" ht="12.7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</row>
    <row r="640" spans="1:30" ht="12.7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</row>
    <row r="641" spans="1:30" ht="12.7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</row>
    <row r="642" spans="1:30" ht="12.7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</row>
    <row r="643" spans="1:30" ht="12.7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</row>
    <row r="644" spans="1:30" ht="12.7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</row>
    <row r="645" spans="1:30" ht="12.7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</row>
    <row r="646" spans="1:30" ht="12.7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</row>
    <row r="647" spans="1:30" ht="12.7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</row>
    <row r="648" spans="1:30" ht="12.7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</row>
    <row r="649" spans="1:30" ht="12.7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</row>
    <row r="650" spans="1:30" ht="12.7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</row>
    <row r="651" spans="1:30" ht="12.7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</row>
    <row r="652" spans="1:30" ht="12.7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</row>
    <row r="653" spans="1:30" ht="12.7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</row>
    <row r="654" spans="1:30" ht="12.7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</row>
    <row r="655" spans="1:30" ht="12.7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</row>
    <row r="656" spans="1:30" ht="12.7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</row>
    <row r="657" spans="1:30" ht="12.7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</row>
    <row r="658" spans="1:30" ht="12.7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</row>
    <row r="659" spans="1:30" ht="12.7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</row>
    <row r="660" spans="1:30" ht="12.7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</row>
    <row r="661" spans="1:30" ht="12.7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</row>
    <row r="662" spans="1:30" ht="12.7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</row>
    <row r="663" spans="1:30" ht="12.7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</row>
    <row r="664" spans="1:30" ht="12.7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</row>
    <row r="665" spans="1:30" ht="12.7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</row>
    <row r="666" spans="1:30" ht="12.7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</row>
    <row r="667" spans="1:30" ht="12.7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</row>
    <row r="668" spans="1:30" ht="12.7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</row>
    <row r="669" spans="1:30" ht="12.7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</row>
    <row r="670" spans="1:30" ht="12.7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</row>
    <row r="671" spans="1:30" ht="12.7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</row>
    <row r="672" spans="1:30" ht="12.7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</row>
    <row r="673" spans="1:30" ht="12.7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</row>
    <row r="674" spans="1:30" ht="12.7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</row>
    <row r="675" spans="1:30" ht="12.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</row>
    <row r="676" spans="1:30" ht="12.7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</row>
    <row r="677" spans="1:30" ht="12.7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</row>
    <row r="678" spans="1:30" ht="12.7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</row>
    <row r="679" spans="1:30" ht="12.7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</row>
    <row r="680" spans="1:30" ht="12.7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</row>
    <row r="681" spans="1:30" ht="12.7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</row>
    <row r="682" spans="1:30" ht="12.7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</row>
    <row r="683" spans="1:30" ht="12.7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</row>
    <row r="684" spans="1:30" ht="12.7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</row>
    <row r="685" spans="1:30" ht="12.7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</row>
    <row r="686" spans="1:30" ht="12.7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</row>
    <row r="687" spans="1:30" ht="12.7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</row>
    <row r="688" spans="1:30" ht="12.7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</row>
    <row r="689" spans="1:30" ht="12.7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</row>
    <row r="690" spans="1:30" ht="12.7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</row>
    <row r="691" spans="1:30" ht="12.7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</row>
    <row r="692" spans="1:30" ht="12.7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</row>
    <row r="693" spans="1:30" ht="12.7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</row>
    <row r="694" spans="1:30" ht="12.7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</row>
    <row r="695" spans="1:30" ht="12.7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</row>
    <row r="696" spans="1:30" ht="12.7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</row>
    <row r="697" spans="1:30" ht="12.7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</row>
    <row r="698" spans="1:30" ht="12.7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</row>
    <row r="699" spans="1:30" ht="12.7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</row>
    <row r="700" spans="1:30" ht="12.7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</row>
    <row r="701" spans="1:30" ht="12.7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</row>
    <row r="702" spans="1:30" ht="12.7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</row>
    <row r="703" spans="1:30" ht="12.7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</row>
    <row r="704" spans="1:30" ht="12.7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</row>
    <row r="705" spans="1:30" ht="12.7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</row>
    <row r="706" spans="1:30" ht="12.7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</row>
    <row r="707" spans="1:30" ht="12.7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</row>
    <row r="708" spans="1:30" ht="12.7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</row>
    <row r="709" spans="1:30" ht="12.7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</row>
    <row r="710" spans="1:30" ht="12.7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</row>
    <row r="711" spans="1:30" ht="12.7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</row>
    <row r="712" spans="1:30" ht="12.7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</row>
    <row r="713" spans="1:30" ht="12.7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</row>
    <row r="714" spans="1:30" ht="12.7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</row>
    <row r="715" spans="1:30" ht="12.7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</row>
    <row r="716" spans="1:30" ht="12.7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</row>
    <row r="717" spans="1:30" ht="12.7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</row>
    <row r="718" spans="1:30" ht="12.7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</row>
    <row r="719" spans="1:30" ht="12.7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</row>
    <row r="720" spans="1:30" ht="12.7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</row>
    <row r="721" spans="1:30" ht="12.7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</row>
    <row r="722" spans="1:30" ht="12.7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</row>
    <row r="723" spans="1:30" ht="12.7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</row>
    <row r="724" spans="1:30" ht="12.7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</row>
    <row r="725" spans="1:30" ht="12.7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</row>
    <row r="726" spans="1:30" ht="12.7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</row>
    <row r="727" spans="1:30" ht="12.7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</row>
    <row r="728" spans="1:30" ht="12.7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</row>
    <row r="729" spans="1:30" ht="12.7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</row>
    <row r="730" spans="1:30" ht="12.7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</row>
    <row r="731" spans="1:30" ht="12.7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</row>
    <row r="732" spans="1:30" ht="12.7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</row>
    <row r="733" spans="1:30" ht="12.7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</row>
    <row r="734" spans="1:30" ht="12.7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</row>
    <row r="735" spans="1:30" ht="12.7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</row>
    <row r="736" spans="1:30" ht="12.7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</row>
    <row r="737" spans="1:30" ht="12.7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</row>
    <row r="738" spans="1:30" ht="12.7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</row>
    <row r="739" spans="1:30" ht="12.7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</row>
    <row r="740" spans="1:30" ht="12.7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</row>
    <row r="741" spans="1:30" ht="12.7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</row>
    <row r="742" spans="1:30" ht="12.7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</row>
    <row r="743" spans="1:30" ht="12.7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</row>
    <row r="744" spans="1:30" ht="12.7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</row>
    <row r="745" spans="1:30" ht="12.7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</row>
    <row r="746" spans="1:30" ht="12.7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</row>
    <row r="747" spans="1:30" ht="12.7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</row>
    <row r="748" spans="1:30" ht="12.7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</row>
    <row r="749" spans="1:30" ht="12.7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</row>
    <row r="750" spans="1:30" ht="12.7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</row>
    <row r="751" spans="1:30" ht="12.7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</row>
    <row r="752" spans="1:30" ht="12.7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</row>
    <row r="753" spans="1:30" ht="12.7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</row>
    <row r="754" spans="1:30" ht="12.7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</row>
    <row r="755" spans="1:30" ht="12.7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</row>
    <row r="756" spans="1:30" ht="12.7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</row>
    <row r="757" spans="1:30" ht="12.7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</row>
    <row r="758" spans="1:30" ht="12.7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</row>
    <row r="759" spans="1:30" ht="12.7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</row>
    <row r="760" spans="1:30" ht="12.7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</row>
    <row r="761" spans="1:30" ht="12.7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</row>
    <row r="762" spans="1:30" ht="12.7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</row>
    <row r="763" spans="1:30" ht="12.7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</row>
    <row r="764" spans="1:30" ht="12.7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</row>
    <row r="765" spans="1:30" ht="12.7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</row>
    <row r="766" spans="1:30" ht="12.7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</row>
    <row r="767" spans="1:30" ht="12.7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</row>
    <row r="768" spans="1:30" ht="12.7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</row>
    <row r="769" spans="1:30" ht="12.7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</row>
    <row r="770" spans="1:30" ht="12.7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</row>
    <row r="771" spans="1:30" ht="12.7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</row>
    <row r="772" spans="1:30" ht="12.7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</row>
    <row r="773" spans="1:30" ht="12.7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</row>
    <row r="774" spans="1:30" ht="12.7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</row>
    <row r="775" spans="1:30" ht="12.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</row>
    <row r="776" spans="1:30" ht="12.7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</row>
    <row r="777" spans="1:30" ht="12.7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</row>
    <row r="778" spans="1:30" ht="12.7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</row>
    <row r="779" spans="1:30" ht="12.7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</row>
    <row r="780" spans="1:30" ht="12.7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</row>
    <row r="781" spans="1:30" ht="12.7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</row>
    <row r="782" spans="1:30" ht="12.7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</row>
    <row r="783" spans="1:30" ht="12.7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</row>
    <row r="784" spans="1:30" ht="12.7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</row>
    <row r="785" spans="1:30" ht="12.7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</row>
    <row r="786" spans="1:30" ht="12.7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</row>
    <row r="787" spans="1:30" ht="12.7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</row>
    <row r="788" spans="1:30" ht="12.7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</row>
    <row r="789" spans="1:30" ht="12.7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</row>
    <row r="790" spans="1:30" ht="12.7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</row>
    <row r="791" spans="1:30" ht="12.7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</row>
    <row r="792" spans="1:30" ht="12.7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</row>
    <row r="793" spans="1:30" ht="12.7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</row>
    <row r="794" spans="1:30" ht="12.7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</row>
    <row r="795" spans="1:30" ht="12.7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</row>
    <row r="796" spans="1:30" ht="12.7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</row>
    <row r="797" spans="1:30" ht="12.7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</row>
    <row r="798" spans="1:30" ht="12.7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</row>
    <row r="799" spans="1:30" ht="12.7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</row>
    <row r="800" spans="1:30" ht="12.7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</row>
    <row r="801" spans="1:30" ht="12.7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</row>
    <row r="802" spans="1:30" ht="12.7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</row>
    <row r="803" spans="1:30" ht="12.7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</row>
    <row r="804" spans="1:30" ht="12.7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</row>
    <row r="805" spans="1:30" ht="12.7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</row>
    <row r="806" spans="1:30" ht="12.7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</row>
    <row r="807" spans="1:30" ht="12.7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</row>
    <row r="808" spans="1:30" ht="12.7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</row>
    <row r="809" spans="1:30" ht="12.7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</row>
    <row r="810" spans="1:30" ht="12.7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</row>
    <row r="811" spans="1:30" ht="12.7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</row>
    <row r="812" spans="1:30" ht="12.7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</row>
    <row r="813" spans="1:30" ht="12.7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</row>
    <row r="814" spans="1:30" ht="12.7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</row>
    <row r="815" spans="1:30" ht="12.7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</row>
    <row r="816" spans="1:30" ht="12.7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</row>
    <row r="817" spans="1:30" ht="12.7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</row>
    <row r="818" spans="1:30" ht="12.7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</row>
    <row r="819" spans="1:30" ht="12.7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</row>
    <row r="820" spans="1:30" ht="12.7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</row>
    <row r="821" spans="1:30" ht="12.7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</row>
    <row r="822" spans="1:30" ht="12.7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</row>
    <row r="823" spans="1:30" ht="12.7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</row>
    <row r="824" spans="1:30" ht="12.7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</row>
    <row r="825" spans="1:30" ht="12.7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</row>
    <row r="826" spans="1:30" ht="12.7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</row>
    <row r="827" spans="1:30" ht="12.7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</row>
    <row r="828" spans="1:30" ht="12.7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</row>
    <row r="829" spans="1:30" ht="12.7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</row>
    <row r="830" spans="1:30" ht="12.7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</row>
    <row r="831" spans="1:30" ht="12.7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</row>
    <row r="832" spans="1:30" ht="12.7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</row>
    <row r="833" spans="1:30" ht="12.7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</row>
    <row r="834" spans="1:30" ht="12.7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</row>
    <row r="835" spans="1:30" ht="12.7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</row>
    <row r="836" spans="1:30" ht="12.7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</row>
    <row r="837" spans="1:30" ht="12.7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</row>
    <row r="838" spans="1:30" ht="12.7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</row>
    <row r="839" spans="1:30" ht="12.7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</row>
    <row r="840" spans="1:30" ht="12.7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</row>
    <row r="841" spans="1:30" ht="12.7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</row>
    <row r="842" spans="1:30" ht="12.7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</row>
    <row r="843" spans="1:30" ht="12.7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</row>
    <row r="844" spans="1:30" ht="12.7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</row>
    <row r="845" spans="1:30" ht="12.7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</row>
    <row r="846" spans="1:30" ht="12.7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</row>
    <row r="847" spans="1:30" ht="12.7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</row>
    <row r="848" spans="1:30" ht="12.7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</row>
    <row r="849" spans="1:30" ht="12.7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</row>
    <row r="850" spans="1:30" ht="12.7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</row>
    <row r="851" spans="1:30" ht="12.7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</row>
    <row r="852" spans="1:30" ht="12.7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</row>
    <row r="853" spans="1:30" ht="12.7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</row>
    <row r="854" spans="1:30" ht="12.7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</row>
    <row r="855" spans="1:30" ht="12.7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</row>
    <row r="856" spans="1:30" ht="12.7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</row>
    <row r="857" spans="1:30" ht="12.7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</row>
    <row r="858" spans="1:30" ht="12.7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</row>
    <row r="859" spans="1:30" ht="12.7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</row>
    <row r="860" spans="1:30" ht="12.7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</row>
    <row r="861" spans="1:30" ht="12.7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</row>
    <row r="862" spans="1:30" ht="12.7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</row>
    <row r="863" spans="1:30" ht="12.7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</row>
    <row r="864" spans="1:30" ht="12.7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</row>
    <row r="865" spans="1:30" ht="12.7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</row>
    <row r="866" spans="1:30" ht="12.7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</row>
    <row r="867" spans="1:30" ht="12.7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</row>
    <row r="868" spans="1:30" ht="12.7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</row>
    <row r="869" spans="1:30" ht="12.7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</row>
    <row r="870" spans="1:30" ht="12.7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</row>
    <row r="871" spans="1:30" ht="12.7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</row>
    <row r="872" spans="1:30" ht="12.7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</row>
    <row r="873" spans="1:30" ht="12.7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</row>
    <row r="874" spans="1:30" ht="12.7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</row>
    <row r="875" spans="1:30" ht="12.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</row>
    <row r="876" spans="1:30" ht="12.7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</row>
    <row r="877" spans="1:30" ht="12.7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</row>
    <row r="878" spans="1:30" ht="12.7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</row>
    <row r="879" spans="1:30" ht="12.7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</row>
    <row r="880" spans="1:30" ht="12.7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</row>
    <row r="881" spans="1:30" ht="12.7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</row>
    <row r="882" spans="1:30" ht="12.7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</row>
    <row r="883" spans="1:30" ht="12.7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</row>
    <row r="884" spans="1:30" ht="12.7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</row>
    <row r="885" spans="1:30" ht="12.7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</row>
    <row r="886" spans="1:30" ht="12.7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</row>
    <row r="887" spans="1:30" ht="12.7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</row>
    <row r="888" spans="1:30" ht="12.7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</row>
    <row r="889" spans="1:30" ht="12.7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</row>
    <row r="890" spans="1:30" ht="12.7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</row>
    <row r="891" spans="1:30" ht="12.7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</row>
    <row r="892" spans="1:30" ht="12.7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</row>
    <row r="893" spans="1:30" ht="12.7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</row>
    <row r="894" spans="1:30" ht="12.7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</row>
    <row r="895" spans="1:30" ht="12.7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</row>
    <row r="896" spans="1:30" ht="12.7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</row>
    <row r="897" spans="1:30" ht="12.7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</row>
    <row r="898" spans="1:30" ht="12.7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</row>
    <row r="899" spans="1:30" ht="12.7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</row>
    <row r="900" spans="1:30" ht="12.7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</row>
    <row r="901" spans="1:30" ht="12.7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</row>
    <row r="902" spans="1:30" ht="12.7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</row>
    <row r="903" spans="1:30" ht="12.7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</row>
    <row r="904" spans="1:30" ht="12.7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</row>
    <row r="905" spans="1:30" ht="12.7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</row>
    <row r="906" spans="1:30" ht="12.7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</row>
    <row r="907" spans="1:30" ht="12.7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</row>
    <row r="908" spans="1:30" ht="12.7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</row>
    <row r="909" spans="1:30" ht="12.7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</row>
    <row r="910" spans="1:30" ht="12.7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</row>
    <row r="911" spans="1:30" ht="12.7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</row>
    <row r="912" spans="1:30" ht="12.7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</row>
    <row r="913" spans="1:30" ht="12.7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</row>
    <row r="914" spans="1:30" ht="12.7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</row>
    <row r="915" spans="1:30" ht="12.7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</row>
    <row r="916" spans="1:30" ht="12.7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</row>
    <row r="917" spans="1:30" ht="12.7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</row>
    <row r="918" spans="1:30" ht="12.7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</row>
    <row r="919" spans="1:30" ht="12.7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</row>
    <row r="920" spans="1:30" ht="12.7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</row>
    <row r="921" spans="1:30" ht="12.7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</row>
    <row r="922" spans="1:30" ht="12.7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</row>
    <row r="923" spans="1:30" ht="12.7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</row>
    <row r="924" spans="1:30" ht="12.7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</row>
    <row r="925" spans="1:30" ht="12.7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</row>
    <row r="926" spans="1:30" ht="12.7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</row>
    <row r="927" spans="1:30" ht="12.7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</row>
    <row r="928" spans="1:30" ht="12.7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</row>
    <row r="929" spans="1:30" ht="12.7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</row>
    <row r="930" spans="1:30" ht="12.7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</row>
    <row r="931" spans="1:30" ht="12.7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</row>
    <row r="932" spans="1:30" ht="12.7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</row>
    <row r="933" spans="1:30" ht="12.7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</row>
    <row r="934" spans="1:30" ht="12.7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</row>
    <row r="935" spans="1:30" ht="12.7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</row>
    <row r="936" spans="1:30" ht="12.7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</row>
    <row r="937" spans="1:30" ht="12.7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</row>
    <row r="938" spans="1:30" ht="12.7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</row>
    <row r="939" spans="1:30" ht="12.7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</row>
    <row r="940" spans="1:30" ht="12.7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</row>
    <row r="941" spans="1:30" ht="12.7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</row>
    <row r="942" spans="1:30" ht="12.7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</row>
    <row r="943" spans="1:30" ht="12.7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</row>
    <row r="944" spans="1:30" ht="12.7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</row>
    <row r="945" spans="1:30" ht="12.7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</row>
    <row r="946" spans="1:30" ht="12.7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</row>
    <row r="947" spans="1:30" ht="12.7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</row>
    <row r="948" spans="1:30" ht="12.7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</row>
    <row r="949" spans="1:30" ht="12.7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</row>
    <row r="950" spans="1:30" ht="12.7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</row>
    <row r="951" spans="1:30" ht="12.7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</row>
    <row r="952" spans="1:30" ht="12.7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</row>
    <row r="953" spans="1:30" ht="12.7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</row>
    <row r="954" spans="1:30" ht="12.7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</row>
    <row r="955" spans="1:30" ht="12.7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</row>
    <row r="956" spans="1:30" ht="12.7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</row>
    <row r="957" spans="1:30" ht="12.7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</row>
    <row r="958" spans="1:30" ht="12.7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</row>
    <row r="959" spans="1:30" ht="12.7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</row>
    <row r="960" spans="1:30" ht="12.7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</row>
    <row r="961" spans="1:30" ht="12.7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</row>
    <row r="962" spans="1:30" ht="12.7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</row>
    <row r="963" spans="1:30" ht="12.7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</row>
    <row r="964" spans="1:30" ht="12.7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</row>
    <row r="965" spans="1:30" ht="12.7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</row>
    <row r="966" spans="1:30" ht="12.7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</row>
    <row r="967" spans="1:30" ht="12.7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</row>
    <row r="968" spans="1:30" ht="12.7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</row>
    <row r="969" spans="1:30" ht="12.7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</row>
    <row r="970" spans="1:30" ht="12.7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</row>
    <row r="971" spans="1:30" ht="12.7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</row>
    <row r="972" spans="1:30" ht="12.7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</row>
    <row r="973" spans="1:30" ht="12.7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</row>
    <row r="974" spans="1:30" ht="12.7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</row>
    <row r="975" spans="1:30" ht="12.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</row>
    <row r="976" spans="1:30" ht="12.7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</row>
    <row r="977" spans="1:30" ht="12.7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</row>
    <row r="978" spans="1:30" ht="12.7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</row>
    <row r="979" spans="1:30" ht="12.7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</row>
    <row r="980" spans="1:30" ht="12.7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</row>
    <row r="981" spans="1:30" ht="12.7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</row>
    <row r="982" spans="1:30" ht="12.7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</row>
    <row r="983" spans="1:30" ht="12.7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</row>
    <row r="984" spans="1:30" ht="12.7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</row>
    <row r="985" spans="1:30" ht="12.7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</row>
    <row r="986" spans="1:30" ht="12.7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</row>
    <row r="987" spans="1:30" ht="12.7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</row>
    <row r="988" spans="1:30" ht="12.7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</row>
    <row r="989" spans="1:30" ht="12.7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</row>
    <row r="990" spans="1:30" ht="12.7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</row>
    <row r="991" spans="1:30" ht="12.7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</row>
    <row r="992" spans="1:30" ht="12.7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</row>
    <row r="993" spans="1:30" ht="12.7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</row>
    <row r="994" spans="1:30" ht="12.7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</row>
    <row r="995" spans="1:30" ht="12.7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</row>
    <row r="996" spans="1:30" ht="12.7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</row>
    <row r="997" spans="1:30" ht="12.7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</row>
    <row r="998" spans="1:30" ht="12.7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</row>
    <row r="999" spans="1:30" ht="12.7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</row>
    <row r="1000" spans="1:30" ht="12.7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</row>
  </sheetData>
  <mergeCells count="76">
    <mergeCell ref="F66:H66"/>
    <mergeCell ref="F65:H65"/>
    <mergeCell ref="F64:H64"/>
    <mergeCell ref="B63:H63"/>
    <mergeCell ref="B66:E68"/>
    <mergeCell ref="B71:F73"/>
    <mergeCell ref="B76:J78"/>
    <mergeCell ref="B80:J83"/>
    <mergeCell ref="G73:H73"/>
    <mergeCell ref="G71:H71"/>
    <mergeCell ref="G72:H72"/>
    <mergeCell ref="H32:J32"/>
    <mergeCell ref="H33:J33"/>
    <mergeCell ref="F67:H67"/>
    <mergeCell ref="F68:H68"/>
    <mergeCell ref="C59:E59"/>
    <mergeCell ref="B64:E65"/>
    <mergeCell ref="B37:C37"/>
    <mergeCell ref="A50:J50"/>
    <mergeCell ref="H35:J35"/>
    <mergeCell ref="H34:J34"/>
    <mergeCell ref="H37:J37"/>
    <mergeCell ref="H38:J38"/>
    <mergeCell ref="H39:J39"/>
    <mergeCell ref="H36:J36"/>
    <mergeCell ref="C58:E58"/>
    <mergeCell ref="C57:E57"/>
    <mergeCell ref="B16:C16"/>
    <mergeCell ref="B17:C17"/>
    <mergeCell ref="B10:C10"/>
    <mergeCell ref="B11:C11"/>
    <mergeCell ref="B13:C13"/>
    <mergeCell ref="B14:C14"/>
    <mergeCell ref="B18:C18"/>
    <mergeCell ref="B20:C20"/>
    <mergeCell ref="B19:C19"/>
    <mergeCell ref="B23:C23"/>
    <mergeCell ref="B22:C22"/>
    <mergeCell ref="B21:C21"/>
    <mergeCell ref="B30:C30"/>
    <mergeCell ref="B29:C29"/>
    <mergeCell ref="B24:C24"/>
    <mergeCell ref="B25:C25"/>
    <mergeCell ref="B27:C27"/>
    <mergeCell ref="B7:C8"/>
    <mergeCell ref="A7:A8"/>
    <mergeCell ref="H30:J30"/>
    <mergeCell ref="H31:J31"/>
    <mergeCell ref="E7:J7"/>
    <mergeCell ref="D7:D8"/>
    <mergeCell ref="H12:J12"/>
    <mergeCell ref="H11:J11"/>
    <mergeCell ref="H28:J28"/>
    <mergeCell ref="H29:J29"/>
    <mergeCell ref="H10:J10"/>
    <mergeCell ref="H9:J9"/>
    <mergeCell ref="H25:J25"/>
    <mergeCell ref="H27:J27"/>
    <mergeCell ref="H26:J26"/>
    <mergeCell ref="B28:C28"/>
    <mergeCell ref="A2:J2"/>
    <mergeCell ref="H1:I1"/>
    <mergeCell ref="H8:J8"/>
    <mergeCell ref="B12:C12"/>
    <mergeCell ref="H24:J24"/>
    <mergeCell ref="H17:J17"/>
    <mergeCell ref="H18:J18"/>
    <mergeCell ref="H21:J21"/>
    <mergeCell ref="H20:J20"/>
    <mergeCell ref="H19:J19"/>
    <mergeCell ref="H23:J23"/>
    <mergeCell ref="H22:J22"/>
    <mergeCell ref="H16:J16"/>
    <mergeCell ref="H13:J13"/>
    <mergeCell ref="H15:J15"/>
    <mergeCell ref="H14:J14"/>
  </mergeCells>
  <conditionalFormatting sqref="E31:E37 F27:H27 E22:E25 H27:H36 E39:G39 F10:G14 F16:G25 F27:G37 F29:H29">
    <cfRule type="cellIs" dxfId="1" priority="1" stopIfTrue="1" operator="lessThan">
      <formula>100</formula>
    </cfRule>
  </conditionalFormatting>
  <conditionalFormatting sqref="N48">
    <cfRule type="notContainsBlanks" dxfId="0" priority="2">
      <formula>LEN(TRIM(N48))&gt;0</formula>
    </cfRule>
  </conditionalFormatting>
  <dataValidations count="3">
    <dataValidation type="custom" allowBlank="1" showInputMessage="1" showErrorMessage="1" prompt="Perhatian - Data otomatis, jangan dirubah_x000a_silahkan pilih cancel" sqref="G15 G37:G38 G26">
      <formula1>GTE(LEN(G15),(1000))</formula1>
    </dataValidation>
    <dataValidation type="custom" allowBlank="1" showInputMessage="1" showErrorMessage="1" prompt="Perhatian - Data terisi secara outomatis, silahkan pilih cancel" sqref="C3:G4 C55:J55 I52:I54 D54:G54 C52:G53 C6:J6 I3:I5 D5:G5">
      <formula1>GTE(LEN(C3),(1000))</formula1>
    </dataValidation>
    <dataValidation type="custom" allowBlank="1" sqref="C5 C54 E39 E37:F38 E27:E36 E26:F26 E16:E25 E15:F15 E10:E14">
      <formula1>GTE(LEN(C5),(1000))</formula1>
    </dataValidation>
  </dataValidations>
  <printOptions horizontalCentered="1"/>
  <pageMargins left="0.31496062992125984" right="0.19685039370078741" top="0.35433070866141736" bottom="0.23622047244094491" header="0.31496062992125984" footer="0.31496062992125984"/>
  <pageSetup paperSize="9" scale="85" orientation="portrait" horizontalDpi="0" verticalDpi="0" r:id="rId1"/>
  <rowBreaks count="1" manualBreakCount="1">
    <brk id="49" max="9" man="1"/>
  </rowBreak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1000"/>
  <sheetViews>
    <sheetView showGridLines="0" workbookViewId="0"/>
  </sheetViews>
  <sheetFormatPr defaultColWidth="17.28515625" defaultRowHeight="15" customHeight="1"/>
  <cols>
    <col min="1" max="1" width="3.7109375" customWidth="1"/>
    <col min="2" max="2" width="12.28515625" customWidth="1"/>
    <col min="3" max="8" width="9.140625" customWidth="1"/>
    <col min="9" max="9" width="13.140625" customWidth="1"/>
    <col min="10" max="12" width="8.7109375" customWidth="1"/>
  </cols>
  <sheetData>
    <row r="1" spans="1:26" ht="12.75" customHeight="1">
      <c r="A1" s="2"/>
      <c r="B1" s="2"/>
      <c r="C1" s="2"/>
      <c r="D1" s="2"/>
      <c r="E1" s="2"/>
      <c r="F1" s="2"/>
      <c r="G1" s="2"/>
      <c r="H1" s="2"/>
      <c r="I1" s="2"/>
      <c r="J1" s="2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 customHeight="1">
      <c r="A2" s="245">
        <v>0</v>
      </c>
      <c r="B2" s="245" t="s">
        <v>192</v>
      </c>
      <c r="C2" s="2"/>
      <c r="D2" s="2"/>
      <c r="E2" s="2"/>
      <c r="F2" s="2"/>
      <c r="G2" s="2"/>
      <c r="H2" s="2"/>
      <c r="I2" s="2"/>
      <c r="J2" s="2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>
      <c r="A3" s="245">
        <v>1</v>
      </c>
      <c r="B3" s="245" t="s">
        <v>193</v>
      </c>
      <c r="C3" s="2"/>
      <c r="D3" s="2"/>
      <c r="E3" s="2"/>
      <c r="F3" s="2"/>
      <c r="G3" s="2"/>
      <c r="H3" s="8"/>
      <c r="I3" s="109"/>
      <c r="J3" s="2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 customHeight="1">
      <c r="A4" s="245">
        <v>2</v>
      </c>
      <c r="B4" s="245" t="s">
        <v>194</v>
      </c>
      <c r="C4" s="2"/>
      <c r="D4" s="2"/>
      <c r="E4" s="2"/>
      <c r="F4" s="2"/>
      <c r="G4" s="2"/>
      <c r="H4" s="8"/>
      <c r="I4" s="109"/>
      <c r="J4" s="2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 customHeight="1">
      <c r="A5" s="245">
        <v>3</v>
      </c>
      <c r="B5" s="245" t="s">
        <v>195</v>
      </c>
      <c r="C5" s="2"/>
      <c r="D5" s="2"/>
      <c r="E5" s="2"/>
      <c r="F5" s="2"/>
      <c r="G5" s="2"/>
      <c r="H5" s="8"/>
      <c r="I5" s="109"/>
      <c r="J5" s="2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 customHeight="1">
      <c r="A6" s="245">
        <v>4</v>
      </c>
      <c r="B6" s="245" t="s">
        <v>196</v>
      </c>
      <c r="C6" s="2"/>
      <c r="D6" s="2"/>
      <c r="E6" s="2"/>
      <c r="F6" s="2"/>
      <c r="G6" s="2"/>
      <c r="H6" s="8"/>
      <c r="I6" s="109"/>
      <c r="J6" s="2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>
      <c r="A7" s="245">
        <v>5</v>
      </c>
      <c r="B7" s="245" t="s">
        <v>197</v>
      </c>
      <c r="C7" s="2"/>
      <c r="D7" s="2"/>
      <c r="E7" s="2"/>
      <c r="F7" s="2"/>
      <c r="G7" s="2"/>
      <c r="H7" s="8"/>
      <c r="I7" s="109"/>
      <c r="J7" s="2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>
      <c r="A8" s="245">
        <v>6</v>
      </c>
      <c r="B8" s="245" t="s">
        <v>198</v>
      </c>
      <c r="C8" s="2"/>
      <c r="D8" s="2"/>
      <c r="E8" s="2"/>
      <c r="F8" s="2"/>
      <c r="G8" s="2"/>
      <c r="H8" s="8"/>
      <c r="I8" s="109"/>
      <c r="J8" s="2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 customHeight="1">
      <c r="A9" s="245">
        <v>7</v>
      </c>
      <c r="B9" s="245" t="s">
        <v>199</v>
      </c>
      <c r="C9" s="2"/>
      <c r="D9" s="2"/>
      <c r="E9" s="2"/>
      <c r="F9" s="2"/>
      <c r="G9" s="2"/>
      <c r="H9" s="8"/>
      <c r="I9" s="109"/>
      <c r="J9" s="2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 customHeight="1">
      <c r="A10" s="245">
        <v>8</v>
      </c>
      <c r="B10" s="245" t="s">
        <v>200</v>
      </c>
      <c r="C10" s="2"/>
      <c r="D10" s="2"/>
      <c r="E10" s="2"/>
      <c r="F10" s="2"/>
      <c r="G10" s="2"/>
      <c r="H10" s="8"/>
      <c r="I10" s="109"/>
      <c r="J10" s="2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 customHeight="1">
      <c r="A11" s="245">
        <v>9</v>
      </c>
      <c r="B11" s="245" t="s">
        <v>201</v>
      </c>
      <c r="C11" s="2"/>
      <c r="D11" s="2"/>
      <c r="E11" s="2"/>
      <c r="F11" s="2"/>
      <c r="G11" s="2"/>
      <c r="H11" s="8"/>
      <c r="I11" s="109"/>
      <c r="J11" s="2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>
      <c r="A12" s="2"/>
      <c r="B12" s="2"/>
      <c r="C12" s="2"/>
      <c r="D12" s="2"/>
      <c r="E12" s="2"/>
      <c r="F12" s="2"/>
      <c r="G12" s="2"/>
      <c r="H12" s="8"/>
      <c r="I12" s="109"/>
      <c r="J12" s="2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>
      <c r="A13" s="2"/>
      <c r="B13" s="2"/>
      <c r="C13" s="2"/>
      <c r="D13" s="2"/>
      <c r="E13" s="2"/>
      <c r="F13" s="2"/>
      <c r="G13" s="2"/>
      <c r="H13" s="2"/>
      <c r="I13" s="109"/>
      <c r="J13" s="2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2.7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2.7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2.7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7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2.7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7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7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2.7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2.7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2.7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2.7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2.7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2.7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2.7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2.7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2.7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2.7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2.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2.7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2.7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2.7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2.7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2.7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2.7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2.7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2.7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2.7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2.7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2.7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2.7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2.7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2.7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2.7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2.7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2.7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2.7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2.7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2.7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2.7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2.7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2.7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2.7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2.7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2.7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2.7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2.7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2.7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2.7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2.7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2.7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2.7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2.7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2.7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2.7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2.7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2.7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2.7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2.7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2.7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2.7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nama_mapel</vt:lpstr>
      <vt:lpstr>DAFTAR SISWA</vt:lpstr>
      <vt:lpstr>ENTRI NILAI PILIH TAB INI</vt:lpstr>
      <vt:lpstr>TRANSKIP NILAI</vt:lpstr>
      <vt:lpstr>nilai huruf</vt:lpstr>
      <vt:lpstr>'TRANSKIP NILAI'!_GoBack</vt:lpstr>
      <vt:lpstr>'ENTRI NILAI PILIH TAB INI'!Print_Area</vt:lpstr>
      <vt:lpstr>'TRANSKIP NILAI'!Print_Area</vt:lpstr>
      <vt:lpstr>REKAYASA_PERANGKAT_LUNAK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smk1</cp:lastModifiedBy>
  <cp:lastPrinted>2017-03-17T01:20:29Z</cp:lastPrinted>
  <dcterms:modified xsi:type="dcterms:W3CDTF">2017-05-23T03:12:30Z</dcterms:modified>
</cp:coreProperties>
</file>