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INI'!$A$3:$AS$47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F11" s="1"/>
  <c r="AD12"/>
  <c r="AE12"/>
  <c r="AD13"/>
  <c r="AE13"/>
  <c r="AF13" s="1"/>
  <c r="AD14"/>
  <c r="AE14"/>
  <c r="AD15"/>
  <c r="AE15"/>
  <c r="AF15" s="1"/>
  <c r="AD16"/>
  <c r="AE16"/>
  <c r="AD17"/>
  <c r="AE17"/>
  <c r="AF17" s="1"/>
  <c r="AD18"/>
  <c r="AE18"/>
  <c r="AD19"/>
  <c r="AE19"/>
  <c r="AF19" s="1"/>
  <c r="AD20"/>
  <c r="AE20"/>
  <c r="AD21"/>
  <c r="AE21"/>
  <c r="AF21" s="1"/>
  <c r="AD22"/>
  <c r="AE22"/>
  <c r="AD23"/>
  <c r="AE23"/>
  <c r="AF23" s="1"/>
  <c r="AD24"/>
  <c r="AE24"/>
  <c r="AD25"/>
  <c r="AE25"/>
  <c r="AF25" s="1"/>
  <c r="AD26"/>
  <c r="AE26"/>
  <c r="AD27"/>
  <c r="AE27"/>
  <c r="AF27" s="1"/>
  <c r="AD28"/>
  <c r="AE28"/>
  <c r="AD29"/>
  <c r="AE29"/>
  <c r="AF29" s="1"/>
  <c r="AD30"/>
  <c r="AE30"/>
  <c r="AD31"/>
  <c r="AE31"/>
  <c r="AF31" s="1"/>
  <c r="AD32"/>
  <c r="AE32"/>
  <c r="AD33"/>
  <c r="AE33"/>
  <c r="AF33" s="1"/>
  <c r="AD34"/>
  <c r="AE34"/>
  <c r="AD35"/>
  <c r="AE35"/>
  <c r="AF35" s="1"/>
  <c r="AD36"/>
  <c r="AE36"/>
  <c r="AD37"/>
  <c r="AE37"/>
  <c r="AF37" s="1"/>
  <c r="AD38"/>
  <c r="AE38"/>
  <c r="AD39"/>
  <c r="AE39"/>
  <c r="AF39" s="1"/>
  <c r="AD40"/>
  <c r="AE40"/>
  <c r="AD41"/>
  <c r="AE41"/>
  <c r="AF41" s="1"/>
  <c r="AD42"/>
  <c r="AE42"/>
  <c r="AD43"/>
  <c r="AE43"/>
  <c r="AF43" s="1"/>
  <c r="AD44"/>
  <c r="AE44"/>
  <c r="AD45"/>
  <c r="AE45"/>
  <c r="AF45" s="1"/>
  <c r="AD46"/>
  <c r="AE46"/>
  <c r="AD47"/>
  <c r="AE47"/>
  <c r="AF47" s="1"/>
  <c r="AE9"/>
  <c r="AF9" s="1"/>
  <c r="AD9"/>
  <c r="B76" i="4"/>
  <c r="J73"/>
  <c r="J72"/>
  <c r="J71"/>
  <c r="J68"/>
  <c r="J67"/>
  <c r="J66"/>
  <c r="J65"/>
  <c r="F65"/>
  <c r="J64"/>
  <c r="F64"/>
  <c r="J53"/>
  <c r="J49"/>
  <c r="B95" s="1"/>
  <c r="J48"/>
  <c r="B94" s="1"/>
  <c r="L40"/>
  <c r="E39"/>
  <c r="L39" s="1"/>
  <c r="D39"/>
  <c r="F38"/>
  <c r="F37"/>
  <c r="F36"/>
  <c r="E36"/>
  <c r="H36" s="1"/>
  <c r="D36"/>
  <c r="B36"/>
  <c r="H35"/>
  <c r="F35"/>
  <c r="E35"/>
  <c r="G35" s="1"/>
  <c r="D35"/>
  <c r="B35"/>
  <c r="H34"/>
  <c r="F34"/>
  <c r="E34"/>
  <c r="G34" s="1"/>
  <c r="D34"/>
  <c r="B34"/>
  <c r="H33"/>
  <c r="F33"/>
  <c r="E33"/>
  <c r="G33" s="1"/>
  <c r="D33"/>
  <c r="B33"/>
  <c r="H32"/>
  <c r="F32"/>
  <c r="E32"/>
  <c r="G32" s="1"/>
  <c r="D32"/>
  <c r="B32"/>
  <c r="E31"/>
  <c r="L31" s="1"/>
  <c r="D31"/>
  <c r="B31"/>
  <c r="F30"/>
  <c r="E30"/>
  <c r="L30" s="1"/>
  <c r="D30"/>
  <c r="H30" s="1"/>
  <c r="B30"/>
  <c r="E29"/>
  <c r="L29" s="1"/>
  <c r="D29"/>
  <c r="B29"/>
  <c r="F28"/>
  <c r="E28"/>
  <c r="L28" s="1"/>
  <c r="D28"/>
  <c r="H28" s="1"/>
  <c r="B28"/>
  <c r="E27"/>
  <c r="L27" s="1"/>
  <c r="D27"/>
  <c r="B27"/>
  <c r="F26"/>
  <c r="F24"/>
  <c r="E24"/>
  <c r="G24" s="1"/>
  <c r="D24"/>
  <c r="B24"/>
  <c r="F23"/>
  <c r="E23"/>
  <c r="G23" s="1"/>
  <c r="D23"/>
  <c r="B23"/>
  <c r="E22"/>
  <c r="L22" s="1"/>
  <c r="D22"/>
  <c r="B22"/>
  <c r="F21"/>
  <c r="E21"/>
  <c r="L21" s="1"/>
  <c r="D21"/>
  <c r="B21"/>
  <c r="E20"/>
  <c r="L20" s="1"/>
  <c r="D20"/>
  <c r="B20"/>
  <c r="F19"/>
  <c r="E19"/>
  <c r="L19" s="1"/>
  <c r="D19"/>
  <c r="B19"/>
  <c r="E18"/>
  <c r="L18" s="1"/>
  <c r="D18"/>
  <c r="B18"/>
  <c r="F17"/>
  <c r="E17"/>
  <c r="L17" s="1"/>
  <c r="D17"/>
  <c r="B17"/>
  <c r="E16"/>
  <c r="L16" s="1"/>
  <c r="D16"/>
  <c r="B16"/>
  <c r="F15"/>
  <c r="E14"/>
  <c r="L14" s="1"/>
  <c r="D14"/>
  <c r="B14"/>
  <c r="F13"/>
  <c r="E13"/>
  <c r="L13" s="1"/>
  <c r="D13"/>
  <c r="B13"/>
  <c r="E12"/>
  <c r="L12" s="1"/>
  <c r="D12"/>
  <c r="B12"/>
  <c r="F11"/>
  <c r="E11"/>
  <c r="L11" s="1"/>
  <c r="D11"/>
  <c r="B11"/>
  <c r="F10"/>
  <c r="E10"/>
  <c r="G10" s="1"/>
  <c r="D10"/>
  <c r="B10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AF46" i="3" l="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H10" i="4"/>
  <c r="H23"/>
  <c r="H24"/>
  <c r="AC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G36"/>
  <c r="F39"/>
  <c r="C3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<sst xmlns="http://schemas.openxmlformats.org/spreadsheetml/2006/main" count="743" uniqueCount="221">
  <si>
    <t xml:space="preserve">DATA SISWA </t>
  </si>
  <si>
    <t>LEGGER NILAI</t>
  </si>
  <si>
    <t>DAFTAR MATA PELAJARAN</t>
  </si>
  <si>
    <t>SMK NEGERI 1 BANGSRI</t>
  </si>
  <si>
    <t>A</t>
  </si>
  <si>
    <t>TAHUN 2016-2017</t>
  </si>
  <si>
    <t>PROGRAM DIKLAT</t>
  </si>
  <si>
    <t>Normatif</t>
  </si>
  <si>
    <t>:</t>
  </si>
  <si>
    <t>KKM</t>
  </si>
  <si>
    <t xml:space="preserve">Kelas / Semester </t>
  </si>
  <si>
    <t>Kelas/Semester</t>
  </si>
  <si>
    <t xml:space="preserve">: </t>
  </si>
  <si>
    <t>NO</t>
  </si>
  <si>
    <t xml:space="preserve">SEMESTER             </t>
  </si>
  <si>
    <t>X / 1</t>
  </si>
  <si>
    <t>NIS</t>
  </si>
  <si>
    <t>Walikelas</t>
  </si>
  <si>
    <t xml:space="preserve">:  </t>
  </si>
  <si>
    <t>N A M A</t>
  </si>
  <si>
    <t>Pendidikan Agama</t>
  </si>
  <si>
    <t>JK</t>
  </si>
  <si>
    <t>Tempat Tanggal Lahir</t>
  </si>
  <si>
    <t>Asal Sekolah</t>
  </si>
  <si>
    <t>NO STTB</t>
  </si>
  <si>
    <t>Tahun STTB</t>
  </si>
  <si>
    <t xml:space="preserve">Tahun Ajaran         </t>
  </si>
  <si>
    <t>Nama Orang Tua</t>
  </si>
  <si>
    <t>Alamat Orang Tua</t>
  </si>
  <si>
    <t>2016-2017</t>
  </si>
  <si>
    <t>No. Telepon</t>
  </si>
  <si>
    <t>L</t>
  </si>
  <si>
    <t>Ket</t>
  </si>
  <si>
    <t xml:space="preserve">Pendidikan Pancasila dan Kewarganegaraan </t>
  </si>
  <si>
    <t>Program</t>
  </si>
  <si>
    <t>NORMATIF</t>
  </si>
  <si>
    <t>Teknik Sepeda Motor</t>
  </si>
  <si>
    <t>Bahasa  Indonesia</t>
  </si>
  <si>
    <t>Tanggal Raport</t>
  </si>
  <si>
    <t>Agama</t>
  </si>
  <si>
    <t>ADAPTIF</t>
  </si>
  <si>
    <t>PRODUKTIF</t>
  </si>
  <si>
    <t>MULOK</t>
  </si>
  <si>
    <t>Rekayasa Perangkat Lunak</t>
  </si>
  <si>
    <t>Pendidikan Jasmani dan Olahraga</t>
  </si>
  <si>
    <t>Rata-rata smt 1</t>
  </si>
  <si>
    <t>ADELINA KASANDRA</t>
  </si>
  <si>
    <t>Jumlah</t>
  </si>
  <si>
    <t>P</t>
  </si>
  <si>
    <t>Peringkat</t>
  </si>
  <si>
    <t>PRAKERIN (PSG)</t>
  </si>
  <si>
    <t>Extra - School</t>
  </si>
  <si>
    <t>Arif Wibowo, S.Pd. Jas</t>
  </si>
  <si>
    <t>Kepribadian</t>
  </si>
  <si>
    <t>ABSENSI</t>
  </si>
  <si>
    <t>Catatan untuk Ortu/Wali</t>
  </si>
  <si>
    <t>Administrasi Perkantoran</t>
  </si>
  <si>
    <t>Pernyataan</t>
  </si>
  <si>
    <t>Seni Budaya</t>
  </si>
  <si>
    <t>NIP</t>
  </si>
  <si>
    <t>19880704 201502 1 001</t>
  </si>
  <si>
    <t>Pemasaran</t>
  </si>
  <si>
    <t>B</t>
  </si>
  <si>
    <t>Adaptif</t>
  </si>
  <si>
    <t>AHMAD FAISAL ROIS</t>
  </si>
  <si>
    <t>Bahasa Inggris</t>
  </si>
  <si>
    <t>Matematika</t>
  </si>
  <si>
    <t xml:space="preserve"> X / 1</t>
  </si>
  <si>
    <t>Ilmu Pengetahuan Alam (IPA)</t>
  </si>
  <si>
    <t xml:space="preserve"> X / 2</t>
  </si>
  <si>
    <t>AHMAD KHOIRUL ANWAR</t>
  </si>
  <si>
    <t>Ilmu Pengetahuan Sosial (IPS)</t>
  </si>
  <si>
    <t>ANGELA SASA SAFITRI</t>
  </si>
  <si>
    <t xml:space="preserve"> XI / 3</t>
  </si>
  <si>
    <t>ARVIAN ARI ERLANGGA</t>
  </si>
  <si>
    <t>BETI NADIA</t>
  </si>
  <si>
    <t>Ketrampilan Komputer dan Pengelolaan Informasi</t>
  </si>
  <si>
    <t xml:space="preserve"> XI / 4</t>
  </si>
  <si>
    <t>CANDRA FEBRIYANTI</t>
  </si>
  <si>
    <t>Kewirausahaan</t>
  </si>
  <si>
    <t xml:space="preserve"> XII / 5</t>
  </si>
  <si>
    <t>CHALIMATUS SAKDIYAH</t>
  </si>
  <si>
    <t xml:space="preserve">Tempat Prakerin </t>
  </si>
  <si>
    <t>DEWI MAISYAROH</t>
  </si>
  <si>
    <t>DIAH AYU ASTUTI</t>
  </si>
  <si>
    <t xml:space="preserve"> XII / 6</t>
  </si>
  <si>
    <t>EKA NATALIA PUTRI</t>
  </si>
  <si>
    <t>ELFANIA DHITTA VERONICA</t>
  </si>
  <si>
    <t>ERSA OKTAVIA</t>
  </si>
  <si>
    <t>Alamat</t>
  </si>
  <si>
    <t>lama pelaksanaan</t>
  </si>
  <si>
    <t>FAUZIYAH ARIANI</t>
  </si>
  <si>
    <t>FIRDA NUR SAFITRI</t>
  </si>
  <si>
    <t>Predikat</t>
  </si>
  <si>
    <t>Kelakuan</t>
  </si>
  <si>
    <t>Kerajinan</t>
  </si>
  <si>
    <t>Kerapihan</t>
  </si>
  <si>
    <t>SAKIT</t>
  </si>
  <si>
    <t>IZIN</t>
  </si>
  <si>
    <t>TANPA KETERANGAN</t>
  </si>
  <si>
    <t xml:space="preserve"> </t>
  </si>
  <si>
    <t>IVADHA YUNICA PUTRI</t>
  </si>
  <si>
    <t>JEPRI SAFRUDIN</t>
  </si>
  <si>
    <t>JOHAN FEBRIYANTO</t>
  </si>
  <si>
    <t>KHUSNAYLI NUR KHAYROYYAROH</t>
  </si>
  <si>
    <t>LULUK MURWATI</t>
  </si>
  <si>
    <t>LUSIYANA VEBIYANTI</t>
  </si>
  <si>
    <t>MELLA MUSFIROTUN NIKMAH</t>
  </si>
  <si>
    <t>MUHAMMAD A'AN EDITYA</t>
  </si>
  <si>
    <t>NOVITA DWICAHYANI</t>
  </si>
  <si>
    <t>NUR FAIZAH</t>
  </si>
  <si>
    <t>PUPUNG FEBRINA P</t>
  </si>
  <si>
    <t>RETNO ZULI YANTI</t>
  </si>
  <si>
    <t>RINI IRMAWATI</t>
  </si>
  <si>
    <t>RISA ALFIONITA</t>
  </si>
  <si>
    <t>C</t>
  </si>
  <si>
    <t>Produktif</t>
  </si>
  <si>
    <t>RISKI NOR TAUFIK HADI HIDAYAT</t>
  </si>
  <si>
    <t>SEKHA RATNASARI</t>
  </si>
  <si>
    <t>SLAMET DWI PUTRI KURNIA SARI</t>
  </si>
  <si>
    <t>Pelayanan Prima</t>
  </si>
  <si>
    <t>TAFANA ANGELA DIVA</t>
  </si>
  <si>
    <t>VANESSA PUTRI</t>
  </si>
  <si>
    <t>VENA AMEILIA</t>
  </si>
  <si>
    <t>WIDIANDITA</t>
  </si>
  <si>
    <t>Mengoperasikan Aplikasi Perangkat Lunak</t>
  </si>
  <si>
    <t>WINDI MELLYNIA SARI</t>
  </si>
  <si>
    <t>ZULYANTHI R.Z</t>
  </si>
  <si>
    <t>RISKA IKE PRATIWI</t>
  </si>
  <si>
    <t>Mengoperasikan Aplikasi Presentasi</t>
  </si>
  <si>
    <t>Mail Handling</t>
  </si>
  <si>
    <t>Kearsipan</t>
  </si>
  <si>
    <t>D</t>
  </si>
  <si>
    <t>Muatan Lokal  :</t>
  </si>
  <si>
    <t>Bahasa Jawa</t>
  </si>
  <si>
    <t>Baik</t>
  </si>
  <si>
    <t>Lebih giat lagi dalam belajar</t>
  </si>
  <si>
    <t>Pramuka</t>
  </si>
  <si>
    <t>Amat Baik</t>
  </si>
  <si>
    <t>L =</t>
  </si>
  <si>
    <t>P =</t>
  </si>
  <si>
    <t>JML =</t>
  </si>
  <si>
    <t>mohon wali kelas menasehati siswa yg blm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</si>
  <si>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</si>
  <si>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</si>
  <si>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</si>
  <si>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</si>
  <si>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</si>
  <si>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</si>
  <si>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</si>
  <si>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</si>
  <si>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</si>
  <si>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</si>
  <si>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</si>
  <si>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</si>
  <si>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</si>
  <si>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</si>
  <si>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</si>
  <si>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</si>
  <si>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</si>
  <si>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</si>
  <si>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</si>
  <si>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</si>
  <si>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</si>
  <si>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</si>
  <si>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</si>
  <si>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</si>
  <si>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</si>
  <si>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</si>
  <si>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</si>
  <si>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</si>
  <si>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</si>
  <si>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</si>
  <si>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</si>
  <si>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</si>
  <si>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</si>
  <si>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</si>
  <si>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</si>
  <si>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</si>
  <si>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</si>
  <si>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</si>
  <si>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</si>
  <si>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</si>
  <si>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</si>
  <si>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</si>
  <si>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</si>
  <si>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</si>
  <si>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</si>
  <si>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</si>
  <si>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</si>
  <si>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</si>
  <si>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</si>
  <si>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</si>
  <si>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</si>
  <si>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</si>
  <si>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</si>
  <si>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</si>
  <si>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</si>
  <si>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</si>
  <si>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</si>
  <si>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</si>
  <si>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</si>
  <si>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</si>
  <si>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</si>
  <si>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</si>
  <si>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</si>
  <si>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</si>
  <si>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</si>
  <si>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</si>
  <si>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</si>
  <si>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</si>
  <si>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</si>
  <si>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</si>
  <si>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</si>
  <si>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</si>
  <si>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</si>
  <si>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</si>
  <si>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</si>
  <si>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-</t>
  </si>
  <si>
    <t>pada semester  III (Tiga) dan IV (Empat) maka</t>
  </si>
  <si>
    <t>peserta didik dapat melanjutkan ke kelas XII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</si>
</sst>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[$-421]dd\ mmmm\ yyyy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3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sz val="10"/>
      <color rgb="FFFFFFFF"/>
      <name val="Arial"/>
    </font>
    <font>
      <b/>
      <sz val="20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sz val="9"/>
      <name val="Arial"/>
    </font>
    <font>
      <b/>
      <sz val="11"/>
      <name val="Arial Narrow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color rgb="FF000000"/>
      <name val="Calibri"/>
    </font>
    <font>
      <sz val="11"/>
      <name val="Calibri"/>
    </font>
    <font>
      <sz val="11"/>
      <name val="Arial"/>
    </font>
    <font>
      <sz val="9"/>
      <name val="Arial Narrow"/>
    </font>
    <font>
      <b/>
      <sz val="10"/>
      <name val="Arial Narrow"/>
    </font>
    <font>
      <sz val="10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sz val="10"/>
      <color rgb="FF00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sz val="10"/>
      <color rgb="FFA5A5A5"/>
      <name val="Arial"/>
    </font>
    <font>
      <b/>
      <sz val="9"/>
      <color rgb="FFA5A5A5"/>
      <name val="Arial"/>
    </font>
    <font>
      <b/>
      <sz val="9"/>
      <name val="Arial Narrow"/>
    </font>
    <font>
      <sz val="10"/>
      <color rgb="FFA5A5A5"/>
      <name val="Dancing Script"/>
    </font>
    <font>
      <i/>
      <sz val="10"/>
      <name val="Arial Narrow"/>
    </font>
    <font>
      <sz val="10"/>
      <color rgb="FFFFFFFF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0" borderId="0" xfId="0" applyFont="1"/>
    <xf numFmtId="0" fontId="0" fillId="2" borderId="0" xfId="0" applyFont="1" applyFill="1" applyBorder="1"/>
    <xf numFmtId="0" fontId="1" fillId="0" borderId="0" xfId="0" applyFont="1"/>
    <xf numFmtId="0" fontId="6" fillId="2" borderId="0" xfId="0" applyFont="1" applyFill="1" applyBorder="1"/>
    <xf numFmtId="0" fontId="0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2" borderId="0" xfId="0" applyFont="1" applyFill="1" applyBorder="1" applyAlignment="1">
      <alignment horizontal="right"/>
    </xf>
    <xf numFmtId="0" fontId="8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8" fillId="0" borderId="0" xfId="0" applyFont="1"/>
    <xf numFmtId="0" fontId="10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11" fillId="2" borderId="5" xfId="0" applyNumberFormat="1" applyFont="1" applyFill="1" applyBorder="1" applyAlignment="1">
      <alignment horizontal="left" vertical="center"/>
    </xf>
    <xf numFmtId="165" fontId="8" fillId="0" borderId="0" xfId="0" applyNumberFormat="1" applyFont="1"/>
    <xf numFmtId="0" fontId="1" fillId="5" borderId="5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2" fillId="5" borderId="5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horizontal="center" vertical="center" wrapText="1"/>
    </xf>
    <xf numFmtId="165" fontId="11" fillId="4" borderId="5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66" fontId="17" fillId="3" borderId="5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shrinkToFit="1"/>
    </xf>
    <xf numFmtId="0" fontId="0" fillId="0" borderId="5" xfId="0" applyFont="1" applyBorder="1" applyAlignment="1">
      <alignment shrinkToFit="1"/>
    </xf>
    <xf numFmtId="0" fontId="19" fillId="0" borderId="3" xfId="0" applyFont="1" applyBorder="1" applyAlignment="1">
      <alignment horizontal="center" vertical="center"/>
    </xf>
    <xf numFmtId="167" fontId="1" fillId="0" borderId="14" xfId="0" applyNumberFormat="1" applyFont="1" applyBorder="1" applyAlignment="1">
      <alignment horizontal="left" vertical="center"/>
    </xf>
    <xf numFmtId="167" fontId="1" fillId="0" borderId="14" xfId="0" applyNumberFormat="1" applyFont="1" applyBorder="1" applyAlignment="1">
      <alignment horizontal="center" vertical="center"/>
    </xf>
    <xf numFmtId="0" fontId="1" fillId="5" borderId="5" xfId="0" applyFont="1" applyFill="1" applyBorder="1"/>
    <xf numFmtId="0" fontId="1" fillId="0" borderId="14" xfId="0" applyFont="1" applyBorder="1" applyAlignment="1">
      <alignment horizontal="center"/>
    </xf>
    <xf numFmtId="167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1" fillId="0" borderId="16" xfId="0" applyFont="1" applyBorder="1"/>
    <xf numFmtId="0" fontId="20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167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8" xfId="0" applyFont="1" applyBorder="1"/>
    <xf numFmtId="167" fontId="1" fillId="5" borderId="5" xfId="0" applyNumberFormat="1" applyFont="1" applyFill="1" applyBorder="1" applyAlignment="1">
      <alignment horizontal="left" vertical="center"/>
    </xf>
    <xf numFmtId="167" fontId="1" fillId="5" borderId="5" xfId="0" applyNumberFormat="1" applyFont="1" applyFill="1" applyBorder="1" applyAlignment="1">
      <alignment horizontal="left"/>
    </xf>
    <xf numFmtId="0" fontId="14" fillId="5" borderId="5" xfId="0" applyFont="1" applyFill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shrinkToFit="1"/>
    </xf>
    <xf numFmtId="0" fontId="1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3" xfId="0" applyFont="1" applyBorder="1"/>
    <xf numFmtId="0" fontId="0" fillId="5" borderId="5" xfId="0" applyFont="1" applyFill="1" applyBorder="1" applyAlignment="1">
      <alignment shrinkToFit="1"/>
    </xf>
    <xf numFmtId="164" fontId="17" fillId="0" borderId="5" xfId="0" applyNumberFormat="1" applyFont="1" applyBorder="1" applyAlignment="1">
      <alignment horizontal="center" vertical="center" wrapText="1"/>
    </xf>
    <xf numFmtId="168" fontId="0" fillId="0" borderId="0" xfId="0" applyNumberFormat="1" applyFont="1"/>
    <xf numFmtId="0" fontId="19" fillId="0" borderId="19" xfId="0" applyFont="1" applyBorder="1" applyAlignment="1">
      <alignment horizontal="center" vertical="center"/>
    </xf>
    <xf numFmtId="164" fontId="17" fillId="6" borderId="5" xfId="0" applyNumberFormat="1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vertical="center" wrapText="1"/>
    </xf>
    <xf numFmtId="0" fontId="13" fillId="0" borderId="20" xfId="0" applyFont="1" applyBorder="1" applyAlignment="1">
      <alignment horizontal="center" vertical="center"/>
    </xf>
    <xf numFmtId="168" fontId="24" fillId="0" borderId="5" xfId="0" applyNumberFormat="1" applyFont="1" applyBorder="1" applyAlignment="1">
      <alignment horizontal="left" vertical="center"/>
    </xf>
    <xf numFmtId="168" fontId="24" fillId="0" borderId="15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2" fillId="5" borderId="5" xfId="0" applyFont="1" applyFill="1" applyBorder="1" applyAlignment="1">
      <alignment vertical="center" wrapText="1"/>
    </xf>
    <xf numFmtId="0" fontId="20" fillId="0" borderId="5" xfId="0" applyFont="1" applyBorder="1" applyAlignment="1">
      <alignment horizontal="center"/>
    </xf>
    <xf numFmtId="167" fontId="24" fillId="0" borderId="15" xfId="0" applyNumberFormat="1" applyFont="1" applyBorder="1" applyAlignment="1">
      <alignment vertical="center"/>
    </xf>
    <xf numFmtId="0" fontId="18" fillId="5" borderId="0" xfId="0" applyFont="1" applyFill="1" applyAlignment="1">
      <alignment horizontal="right"/>
    </xf>
    <xf numFmtId="0" fontId="24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right"/>
    </xf>
    <xf numFmtId="168" fontId="24" fillId="0" borderId="5" xfId="0" applyNumberFormat="1" applyFont="1" applyBorder="1" applyAlignment="1">
      <alignment horizontal="center" vertical="center"/>
    </xf>
    <xf numFmtId="0" fontId="22" fillId="4" borderId="5" xfId="0" applyFont="1" applyFill="1" applyBorder="1" applyAlignment="1">
      <alignment vertical="center" wrapText="1"/>
    </xf>
    <xf numFmtId="167" fontId="24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25" fillId="0" borderId="3" xfId="0" applyFont="1" applyBorder="1" applyAlignment="1"/>
    <xf numFmtId="0" fontId="22" fillId="5" borderId="5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center"/>
    </xf>
    <xf numFmtId="0" fontId="22" fillId="5" borderId="5" xfId="0" applyFont="1" applyFill="1" applyBorder="1" applyAlignment="1">
      <alignment horizontal="center" vertical="center"/>
    </xf>
    <xf numFmtId="0" fontId="26" fillId="0" borderId="5" xfId="0" applyFont="1" applyBorder="1" applyAlignment="1"/>
    <xf numFmtId="0" fontId="26" fillId="0" borderId="5" xfId="0" applyFont="1" applyBorder="1" applyAlignment="1">
      <alignment horizontal="right"/>
    </xf>
    <xf numFmtId="0" fontId="18" fillId="7" borderId="0" xfId="0" applyFont="1" applyFill="1" applyAlignment="1"/>
    <xf numFmtId="0" fontId="18" fillId="0" borderId="0" xfId="0" applyFont="1" applyAlignment="1"/>
    <xf numFmtId="0" fontId="25" fillId="5" borderId="21" xfId="0" applyFont="1" applyFill="1" applyBorder="1" applyAlignment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25" fillId="0" borderId="22" xfId="0" applyFont="1" applyBorder="1" applyAlignment="1"/>
    <xf numFmtId="0" fontId="25" fillId="6" borderId="5" xfId="0" applyFont="1" applyFill="1" applyBorder="1" applyAlignment="1"/>
    <xf numFmtId="0" fontId="1" fillId="0" borderId="5" xfId="0" applyFont="1" applyBorder="1" applyAlignment="1">
      <alignment horizontal="left"/>
    </xf>
    <xf numFmtId="0" fontId="25" fillId="6" borderId="4" xfId="0" applyFont="1" applyFill="1" applyBorder="1" applyAlignment="1"/>
    <xf numFmtId="167" fontId="17" fillId="0" borderId="5" xfId="0" applyNumberFormat="1" applyFont="1" applyBorder="1" applyAlignment="1">
      <alignment horizontal="left"/>
    </xf>
    <xf numFmtId="167" fontId="17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/>
    <xf numFmtId="0" fontId="25" fillId="5" borderId="23" xfId="0" applyFont="1" applyFill="1" applyBorder="1" applyAlignment="1"/>
    <xf numFmtId="0" fontId="13" fillId="0" borderId="24" xfId="0" applyFont="1" applyBorder="1" applyAlignment="1">
      <alignment horizontal="center" vertical="center"/>
    </xf>
    <xf numFmtId="168" fontId="24" fillId="0" borderId="25" xfId="0" applyNumberFormat="1" applyFont="1" applyBorder="1" applyAlignment="1">
      <alignment horizontal="center" vertical="center"/>
    </xf>
    <xf numFmtId="167" fontId="24" fillId="0" borderId="25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left" vertical="center"/>
    </xf>
    <xf numFmtId="167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67" fontId="1" fillId="0" borderId="25" xfId="0" applyNumberFormat="1" applyFont="1" applyBorder="1" applyAlignment="1">
      <alignment horizontal="left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/>
    <xf numFmtId="0" fontId="13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168" fontId="27" fillId="0" borderId="5" xfId="0" applyNumberFormat="1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0" fillId="0" borderId="5" xfId="0" applyFont="1" applyBorder="1"/>
    <xf numFmtId="0" fontId="0" fillId="6" borderId="5" xfId="0" applyFont="1" applyFill="1" applyBorder="1"/>
    <xf numFmtId="168" fontId="1" fillId="0" borderId="0" xfId="0" applyNumberFormat="1" applyFont="1"/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0" fontId="2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164" fontId="1" fillId="0" borderId="5" xfId="0" applyNumberFormat="1" applyFont="1" applyBorder="1"/>
    <xf numFmtId="0" fontId="28" fillId="0" borderId="0" xfId="0" applyFont="1"/>
    <xf numFmtId="0" fontId="13" fillId="8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center" vertical="center"/>
    </xf>
    <xf numFmtId="1" fontId="13" fillId="8" borderId="0" xfId="0" applyNumberFormat="1" applyFont="1" applyFill="1" applyBorder="1" applyAlignment="1">
      <alignment vertical="center"/>
    </xf>
    <xf numFmtId="0" fontId="30" fillId="8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vertical="center"/>
    </xf>
    <xf numFmtId="0" fontId="32" fillId="0" borderId="0" xfId="0" applyFont="1"/>
    <xf numFmtId="0" fontId="13" fillId="8" borderId="0" xfId="0" applyFont="1" applyFill="1" applyBorder="1" applyAlignment="1">
      <alignment horizontal="center" vertical="top"/>
    </xf>
    <xf numFmtId="0" fontId="31" fillId="2" borderId="0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left" vertical="center"/>
    </xf>
    <xf numFmtId="170" fontId="11" fillId="0" borderId="0" xfId="0" applyNumberFormat="1" applyFont="1" applyAlignment="1">
      <alignment horizontal="center" vertical="center"/>
    </xf>
    <xf numFmtId="171" fontId="11" fillId="0" borderId="0" xfId="0" applyNumberFormat="1" applyFont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172" fontId="14" fillId="0" borderId="0" xfId="0" applyNumberFormat="1" applyFont="1" applyAlignment="1">
      <alignment horizontal="center" vertical="center"/>
    </xf>
    <xf numFmtId="165" fontId="33" fillId="2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1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1" fontId="22" fillId="4" borderId="5" xfId="0" applyNumberFormat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3" fillId="8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0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/>
    </xf>
    <xf numFmtId="1" fontId="22" fillId="4" borderId="37" xfId="0" applyNumberFormat="1" applyFont="1" applyFill="1" applyBorder="1" applyAlignment="1">
      <alignment vertical="center"/>
    </xf>
    <xf numFmtId="0" fontId="22" fillId="4" borderId="37" xfId="0" applyFont="1" applyFill="1" applyBorder="1" applyAlignment="1">
      <alignment vertical="center"/>
    </xf>
    <xf numFmtId="0" fontId="23" fillId="8" borderId="0" xfId="0" applyFont="1" applyFill="1" applyBorder="1" applyAlignment="1">
      <alignment vertical="center"/>
    </xf>
    <xf numFmtId="0" fontId="23" fillId="0" borderId="40" xfId="0" applyFont="1" applyBorder="1" applyAlignment="1">
      <alignment horizontal="center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43" xfId="0" applyFont="1" applyBorder="1" applyAlignment="1">
      <alignment horizontal="center" vertical="center"/>
    </xf>
    <xf numFmtId="1" fontId="23" fillId="0" borderId="44" xfId="0" applyNumberFormat="1" applyFont="1" applyBorder="1" applyAlignment="1">
      <alignment horizontal="center" vertical="center"/>
    </xf>
    <xf numFmtId="1" fontId="23" fillId="8" borderId="0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 wrapText="1"/>
    </xf>
    <xf numFmtId="0" fontId="32" fillId="2" borderId="0" xfId="0" applyFont="1" applyFill="1" applyBorder="1"/>
    <xf numFmtId="0" fontId="35" fillId="2" borderId="0" xfId="0" applyFont="1" applyFill="1" applyBorder="1" applyAlignment="1">
      <alignment vertical="center"/>
    </xf>
    <xf numFmtId="0" fontId="2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1" fontId="22" fillId="0" borderId="51" xfId="0" applyNumberFormat="1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left" vertical="center" wrapText="1"/>
    </xf>
    <xf numFmtId="0" fontId="38" fillId="0" borderId="53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left" vertical="center" wrapText="1"/>
    </xf>
    <xf numFmtId="1" fontId="39" fillId="0" borderId="53" xfId="0" applyNumberFormat="1" applyFont="1" applyBorder="1" applyAlignment="1">
      <alignment horizontal="center" vertical="center"/>
    </xf>
    <xf numFmtId="1" fontId="39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8" borderId="0" xfId="0" applyFont="1" applyFill="1" applyBorder="1"/>
    <xf numFmtId="0" fontId="40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8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8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4" fillId="8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6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12" fillId="0" borderId="0" xfId="0" applyFont="1" applyAlignment="1">
      <alignment vertical="top"/>
    </xf>
    <xf numFmtId="1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8" borderId="0" xfId="0" applyFont="1" applyFill="1" applyBorder="1" applyAlignment="1">
      <alignment vertical="top"/>
    </xf>
    <xf numFmtId="0" fontId="47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8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8" fillId="0" borderId="5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8" borderId="0" xfId="0" applyFont="1" applyFill="1" applyBorder="1" applyAlignment="1">
      <alignment vertical="top"/>
    </xf>
    <xf numFmtId="0" fontId="49" fillId="2" borderId="0" xfId="0" applyFont="1" applyFill="1" applyBorder="1" applyAlignment="1">
      <alignment vertical="top"/>
    </xf>
    <xf numFmtId="0" fontId="20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8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1" fillId="8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31" fillId="0" borderId="0" xfId="0" applyFont="1" applyAlignment="1">
      <alignment vertical="center"/>
    </xf>
    <xf numFmtId="0" fontId="31" fillId="8" borderId="0" xfId="0" applyFont="1" applyFill="1" applyBorder="1" applyAlignment="1">
      <alignment vertical="center"/>
    </xf>
    <xf numFmtId="0" fontId="52" fillId="0" borderId="5" xfId="0" applyFont="1" applyBorder="1"/>
    <xf numFmtId="0" fontId="23" fillId="0" borderId="44" xfId="0" applyFont="1" applyBorder="1" applyAlignment="1">
      <alignment horizontal="center" vertical="center" wrapText="1" shrinkToFit="1"/>
    </xf>
    <xf numFmtId="0" fontId="22" fillId="0" borderId="51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left" indent="4"/>
    </xf>
    <xf numFmtId="0" fontId="1" fillId="0" borderId="0" xfId="0" applyFont="1" applyAlignment="1">
      <alignment horizontal="left" vertical="center" indent="4"/>
    </xf>
    <xf numFmtId="0" fontId="8" fillId="0" borderId="0" xfId="0" applyFont="1" applyAlignment="1">
      <alignment horizontal="left" indent="4"/>
    </xf>
    <xf numFmtId="164" fontId="1" fillId="0" borderId="4" xfId="0" applyNumberFormat="1" applyFont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4" fillId="0" borderId="4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1" fillId="4" borderId="3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11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8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4" fillId="0" borderId="9" xfId="0" applyFont="1" applyBorder="1"/>
    <xf numFmtId="0" fontId="1" fillId="0" borderId="3" xfId="0" applyFont="1" applyBorder="1" applyAlignment="1">
      <alignment horizontal="center"/>
    </xf>
    <xf numFmtId="0" fontId="4" fillId="0" borderId="12" xfId="0" applyFont="1" applyBorder="1"/>
    <xf numFmtId="0" fontId="13" fillId="0" borderId="8" xfId="0" applyFont="1" applyBorder="1" applyAlignment="1">
      <alignment horizontal="center" vertical="center"/>
    </xf>
    <xf numFmtId="0" fontId="4" fillId="0" borderId="15" xfId="0" applyFont="1" applyBorder="1"/>
    <xf numFmtId="0" fontId="1" fillId="0" borderId="8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/>
    </xf>
    <xf numFmtId="0" fontId="23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22" fillId="4" borderId="6" xfId="0" applyFont="1" applyFill="1" applyBorder="1" applyAlignment="1">
      <alignment horizontal="center" vertical="center"/>
    </xf>
    <xf numFmtId="0" fontId="4" fillId="0" borderId="32" xfId="0" applyFont="1" applyBorder="1"/>
    <xf numFmtId="0" fontId="22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22" xfId="0" applyFont="1" applyBorder="1"/>
    <xf numFmtId="0" fontId="4" fillId="0" borderId="21" xfId="0" applyFont="1" applyBorder="1"/>
    <xf numFmtId="0" fontId="1" fillId="0" borderId="3" xfId="0" applyFont="1" applyBorder="1" applyAlignment="1">
      <alignment horizontal="left" vertical="center" wrapText="1"/>
    </xf>
    <xf numFmtId="1" fontId="23" fillId="0" borderId="41" xfId="0" applyNumberFormat="1" applyFont="1" applyBorder="1" applyAlignment="1">
      <alignment horizontal="left" vertical="center" shrinkToFit="1"/>
    </xf>
    <xf numFmtId="0" fontId="4" fillId="0" borderId="45" xfId="0" applyFont="1" applyBorder="1"/>
    <xf numFmtId="0" fontId="4" fillId="0" borderId="46" xfId="0" applyFont="1" applyBorder="1"/>
    <xf numFmtId="1" fontId="23" fillId="0" borderId="41" xfId="0" applyNumberFormat="1" applyFont="1" applyBorder="1" applyAlignment="1">
      <alignment horizontal="left" vertical="center" wrapText="1"/>
    </xf>
    <xf numFmtId="0" fontId="22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1" fillId="0" borderId="3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0" fontId="22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22" fillId="0" borderId="4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4" fillId="0" borderId="59" xfId="0" applyFont="1" applyBorder="1"/>
    <xf numFmtId="0" fontId="4" fillId="0" borderId="2" xfId="0" applyFont="1" applyBorder="1"/>
    <xf numFmtId="0" fontId="4" fillId="0" borderId="23" xfId="0" applyFont="1" applyBorder="1"/>
    <xf numFmtId="0" fontId="11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11" fillId="0" borderId="22" xfId="0" applyFont="1" applyBorder="1" applyAlignment="1">
      <alignment horizontal="center" vertical="center" wrapText="1"/>
    </xf>
    <xf numFmtId="0" fontId="4" fillId="0" borderId="60" xfId="0" applyFont="1" applyBorder="1"/>
    <xf numFmtId="0" fontId="4" fillId="0" borderId="61" xfId="0" applyFont="1" applyBorder="1"/>
    <xf numFmtId="0" fontId="22" fillId="4" borderId="7" xfId="0" applyFont="1" applyFill="1" applyBorder="1" applyAlignment="1">
      <alignment horizontal="center" vertical="center" wrapText="1"/>
    </xf>
    <xf numFmtId="0" fontId="22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2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top" wrapText="1"/>
    </xf>
    <xf numFmtId="0" fontId="48" fillId="0" borderId="3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4" fillId="0" borderId="33" xfId="0" applyFont="1" applyBorder="1"/>
    <xf numFmtId="0" fontId="34" fillId="4" borderId="3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75" t="s">
        <v>2</v>
      </c>
      <c r="C1" s="276"/>
      <c r="D1" s="276"/>
      <c r="E1" s="1"/>
      <c r="F1" s="1"/>
      <c r="G1" s="1"/>
      <c r="H1" s="1"/>
      <c r="I1" s="1"/>
      <c r="J1" s="4"/>
      <c r="K1" s="4"/>
      <c r="L1" s="4"/>
      <c r="M1" s="4"/>
      <c r="N1" s="4"/>
      <c r="O1" s="6"/>
      <c r="P1" s="1"/>
      <c r="Q1" s="3"/>
      <c r="R1" s="7"/>
      <c r="S1" s="7"/>
      <c r="T1" s="7"/>
      <c r="U1" s="7"/>
      <c r="V1" s="7"/>
      <c r="W1" s="7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6"/>
      <c r="P2" s="1"/>
      <c r="Q2" s="3"/>
      <c r="R2" s="7"/>
      <c r="S2" s="7"/>
      <c r="T2" s="7"/>
      <c r="U2" s="7"/>
      <c r="V2" s="7"/>
      <c r="W2" s="7"/>
    </row>
    <row r="3" spans="1:23" ht="15.75" customHeight="1">
      <c r="A3" s="10" t="s">
        <v>4</v>
      </c>
      <c r="B3" s="12" t="s">
        <v>7</v>
      </c>
      <c r="C3" s="14"/>
      <c r="D3" s="14" t="s">
        <v>9</v>
      </c>
      <c r="E3" s="1"/>
      <c r="F3" s="277" t="s">
        <v>10</v>
      </c>
      <c r="G3" s="274"/>
      <c r="H3" s="17" t="s">
        <v>15</v>
      </c>
      <c r="I3" s="1"/>
      <c r="J3" s="4" t="str">
        <f>VLOOKUP(K3,$L$11:$M$16,2)</f>
        <v xml:space="preserve"> XI / 4</v>
      </c>
      <c r="K3" s="4">
        <v>4</v>
      </c>
      <c r="L3" s="4"/>
      <c r="M3" s="4"/>
      <c r="N3" s="4"/>
      <c r="O3" s="6"/>
      <c r="P3" s="1"/>
      <c r="Q3" s="3"/>
      <c r="R3" s="7"/>
      <c r="S3" s="7"/>
      <c r="T3" s="7"/>
      <c r="U3" s="7"/>
      <c r="V3" s="7"/>
      <c r="W3" s="7"/>
    </row>
    <row r="4" spans="1:23" ht="16.5" customHeight="1">
      <c r="A4" s="10"/>
      <c r="B4" s="19">
        <v>1</v>
      </c>
      <c r="C4" s="21" t="s">
        <v>20</v>
      </c>
      <c r="D4" s="22">
        <v>76</v>
      </c>
      <c r="E4" s="1"/>
      <c r="F4" s="277" t="s">
        <v>26</v>
      </c>
      <c r="G4" s="274"/>
      <c r="H4" s="23" t="s">
        <v>29</v>
      </c>
      <c r="I4" s="1"/>
      <c r="J4" s="4"/>
      <c r="K4" s="4"/>
      <c r="L4" s="4"/>
      <c r="M4" s="4"/>
      <c r="N4" s="4"/>
      <c r="O4" s="6"/>
      <c r="P4" s="1"/>
      <c r="Q4" s="3"/>
      <c r="R4" s="7"/>
      <c r="S4" s="7"/>
      <c r="T4" s="7"/>
      <c r="U4" s="7"/>
      <c r="V4" s="7"/>
      <c r="W4" s="7"/>
    </row>
    <row r="5" spans="1:23" ht="16.5" customHeight="1">
      <c r="A5" s="10"/>
      <c r="B5" s="19">
        <v>2</v>
      </c>
      <c r="C5" s="21" t="s">
        <v>33</v>
      </c>
      <c r="D5" s="22">
        <v>75</v>
      </c>
      <c r="E5" s="1"/>
      <c r="F5" s="277" t="s">
        <v>34</v>
      </c>
      <c r="G5" s="274"/>
      <c r="H5" s="17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36</v>
      </c>
      <c r="N5" s="4"/>
      <c r="O5" s="6"/>
      <c r="P5" s="1"/>
      <c r="Q5" s="3"/>
      <c r="R5" s="7"/>
      <c r="S5" s="7"/>
      <c r="T5" s="7"/>
      <c r="U5" s="7"/>
      <c r="V5" s="7"/>
      <c r="W5" s="7"/>
    </row>
    <row r="6" spans="1:23" ht="16.5" customHeight="1">
      <c r="A6" s="10"/>
      <c r="B6" s="19">
        <v>3</v>
      </c>
      <c r="C6" s="21" t="s">
        <v>37</v>
      </c>
      <c r="D6" s="22">
        <v>75</v>
      </c>
      <c r="E6" s="1"/>
      <c r="F6" s="278" t="s">
        <v>38</v>
      </c>
      <c r="G6" s="274"/>
      <c r="H6" s="27">
        <v>41629</v>
      </c>
      <c r="I6" s="1"/>
      <c r="J6" s="4"/>
      <c r="K6" s="4"/>
      <c r="L6" s="4">
        <v>2</v>
      </c>
      <c r="M6" s="4" t="s">
        <v>43</v>
      </c>
      <c r="N6" s="4"/>
      <c r="O6" s="6"/>
      <c r="P6" s="1"/>
      <c r="Q6" s="3"/>
      <c r="R6" s="7"/>
      <c r="S6" s="7"/>
      <c r="T6" s="7"/>
      <c r="U6" s="7"/>
      <c r="V6" s="7"/>
      <c r="W6" s="7"/>
    </row>
    <row r="7" spans="1:23" ht="16.5" customHeight="1">
      <c r="A7" s="10"/>
      <c r="B7" s="19">
        <v>4</v>
      </c>
      <c r="C7" s="21" t="s">
        <v>44</v>
      </c>
      <c r="D7" s="22">
        <v>75</v>
      </c>
      <c r="E7" s="1"/>
      <c r="F7" s="273" t="s">
        <v>17</v>
      </c>
      <c r="G7" s="274"/>
      <c r="H7" s="34" t="s">
        <v>52</v>
      </c>
      <c r="I7" s="1"/>
      <c r="J7" s="4"/>
      <c r="K7" s="4"/>
      <c r="L7" s="4">
        <v>3</v>
      </c>
      <c r="M7" s="4" t="s">
        <v>56</v>
      </c>
      <c r="N7" s="4"/>
      <c r="O7" s="6"/>
      <c r="P7" s="1"/>
      <c r="Q7" s="3"/>
      <c r="R7" s="7"/>
      <c r="S7" s="7"/>
      <c r="T7" s="7"/>
      <c r="U7" s="7"/>
      <c r="V7" s="7"/>
      <c r="W7" s="7"/>
    </row>
    <row r="8" spans="1:23" ht="16.5" customHeight="1">
      <c r="A8" s="10"/>
      <c r="B8" s="19">
        <v>5</v>
      </c>
      <c r="C8" s="21" t="s">
        <v>58</v>
      </c>
      <c r="D8" s="22">
        <v>75</v>
      </c>
      <c r="E8" s="1"/>
      <c r="F8" s="273" t="s">
        <v>59</v>
      </c>
      <c r="G8" s="274"/>
      <c r="H8" s="40" t="s">
        <v>60</v>
      </c>
      <c r="I8" s="1"/>
      <c r="J8" s="4"/>
      <c r="K8" s="4"/>
      <c r="L8" s="4">
        <v>4</v>
      </c>
      <c r="M8" s="4" t="s">
        <v>61</v>
      </c>
      <c r="N8" s="4"/>
      <c r="O8" s="6"/>
      <c r="P8" s="1"/>
      <c r="Q8" s="3"/>
      <c r="R8" s="7"/>
      <c r="S8" s="7"/>
      <c r="T8" s="7"/>
      <c r="U8" s="7"/>
      <c r="V8" s="7"/>
      <c r="W8" s="7"/>
    </row>
    <row r="9" spans="1:23" ht="15.75" customHeight="1">
      <c r="A9" s="10" t="s">
        <v>62</v>
      </c>
      <c r="B9" s="12" t="s">
        <v>63</v>
      </c>
      <c r="C9" s="42"/>
      <c r="D9" s="44"/>
      <c r="E9" s="1"/>
      <c r="F9" s="1"/>
      <c r="G9" s="1"/>
      <c r="H9" s="1"/>
      <c r="I9" s="1"/>
      <c r="J9" s="4"/>
      <c r="K9" s="4"/>
      <c r="L9" s="4"/>
      <c r="M9" s="4"/>
      <c r="N9" s="4"/>
      <c r="O9" s="6"/>
      <c r="P9" s="1"/>
      <c r="Q9" s="3"/>
      <c r="R9" s="7"/>
      <c r="S9" s="7"/>
      <c r="T9" s="7"/>
      <c r="U9" s="7"/>
      <c r="V9" s="7"/>
      <c r="W9" s="7"/>
    </row>
    <row r="10" spans="1:23" ht="15" customHeight="1">
      <c r="A10" s="10"/>
      <c r="B10" s="19">
        <v>1</v>
      </c>
      <c r="C10" s="21" t="s">
        <v>65</v>
      </c>
      <c r="D10" s="47">
        <v>75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6"/>
      <c r="P10" s="1"/>
      <c r="Q10" s="3"/>
      <c r="R10" s="7"/>
      <c r="S10" s="7"/>
      <c r="T10" s="7"/>
      <c r="U10" s="7"/>
      <c r="V10" s="7"/>
      <c r="W10" s="7"/>
    </row>
    <row r="11" spans="1:23" ht="15" customHeight="1">
      <c r="A11" s="10"/>
      <c r="B11" s="19">
        <v>2</v>
      </c>
      <c r="C11" s="21" t="s">
        <v>66</v>
      </c>
      <c r="D11" s="47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67</v>
      </c>
      <c r="N11" s="4"/>
      <c r="O11" s="6"/>
      <c r="P11" s="1"/>
      <c r="Q11" s="3"/>
      <c r="R11" s="7"/>
      <c r="S11" s="7"/>
      <c r="T11" s="7"/>
      <c r="U11" s="7"/>
      <c r="V11" s="7"/>
      <c r="W11" s="7"/>
    </row>
    <row r="12" spans="1:23" ht="15" customHeight="1">
      <c r="A12" s="10"/>
      <c r="B12" s="19">
        <v>3</v>
      </c>
      <c r="C12" s="21" t="s">
        <v>68</v>
      </c>
      <c r="D12" s="47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69</v>
      </c>
      <c r="N12" s="4"/>
      <c r="O12" s="6"/>
      <c r="P12" s="1"/>
      <c r="Q12" s="3"/>
      <c r="R12" s="7"/>
      <c r="S12" s="7"/>
      <c r="T12" s="7"/>
      <c r="U12" s="7"/>
      <c r="V12" s="7"/>
      <c r="W12" s="7"/>
    </row>
    <row r="13" spans="1:23" ht="15" customHeight="1">
      <c r="A13" s="10"/>
      <c r="B13" s="19">
        <v>4</v>
      </c>
      <c r="C13" s="21" t="s">
        <v>71</v>
      </c>
      <c r="D13" s="47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73</v>
      </c>
      <c r="N13" s="4"/>
      <c r="O13" s="6"/>
      <c r="P13" s="1"/>
      <c r="Q13" s="3"/>
      <c r="R13" s="7"/>
      <c r="S13" s="7"/>
      <c r="T13" s="7"/>
      <c r="U13" s="7"/>
      <c r="V13" s="7"/>
      <c r="W13" s="7"/>
    </row>
    <row r="14" spans="1:23" ht="15" customHeight="1">
      <c r="A14" s="10"/>
      <c r="B14" s="19">
        <v>5</v>
      </c>
      <c r="C14" s="21" t="s">
        <v>76</v>
      </c>
      <c r="D14" s="47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77</v>
      </c>
      <c r="N14" s="4"/>
      <c r="O14" s="6"/>
      <c r="P14" s="1"/>
      <c r="Q14" s="3"/>
      <c r="R14" s="7"/>
      <c r="S14" s="7"/>
      <c r="T14" s="7"/>
      <c r="U14" s="7"/>
      <c r="V14" s="7"/>
      <c r="W14" s="7"/>
    </row>
    <row r="15" spans="1:23" ht="15" customHeight="1">
      <c r="A15" s="10"/>
      <c r="B15" s="19">
        <v>6</v>
      </c>
      <c r="C15" s="21" t="s">
        <v>79</v>
      </c>
      <c r="D15" s="47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80</v>
      </c>
      <c r="N15" s="4"/>
      <c r="O15" s="6"/>
      <c r="P15" s="1"/>
      <c r="Q15" s="3"/>
      <c r="R15" s="7"/>
      <c r="S15" s="7"/>
      <c r="T15" s="7"/>
      <c r="U15" s="7"/>
      <c r="V15" s="7"/>
      <c r="W15" s="7"/>
    </row>
    <row r="16" spans="1:23" ht="15" customHeight="1">
      <c r="A16" s="10"/>
      <c r="B16" s="19"/>
      <c r="C16" s="53"/>
      <c r="D16" s="47"/>
      <c r="E16" s="1"/>
      <c r="F16" s="1"/>
      <c r="G16" s="1"/>
      <c r="H16" s="1"/>
      <c r="I16" s="1"/>
      <c r="J16" s="4"/>
      <c r="K16" s="4"/>
      <c r="L16" s="4">
        <v>6</v>
      </c>
      <c r="M16" s="4" t="s">
        <v>85</v>
      </c>
      <c r="N16" s="4"/>
      <c r="O16" s="6"/>
      <c r="P16" s="1"/>
      <c r="Q16" s="3"/>
      <c r="R16" s="7"/>
      <c r="S16" s="7"/>
      <c r="T16" s="7"/>
      <c r="U16" s="7"/>
      <c r="V16" s="7"/>
      <c r="W16" s="7"/>
    </row>
    <row r="17" spans="1:23" ht="15" customHeight="1">
      <c r="A17" s="10"/>
      <c r="B17" s="19"/>
      <c r="C17" s="53"/>
      <c r="D17" s="47"/>
      <c r="E17" s="1"/>
      <c r="F17" s="1"/>
      <c r="G17" s="1"/>
      <c r="H17" s="1"/>
      <c r="I17" s="1"/>
      <c r="J17" s="4"/>
      <c r="K17" s="4"/>
      <c r="L17" s="4"/>
      <c r="M17" s="4"/>
      <c r="N17" s="4"/>
      <c r="O17" s="6"/>
      <c r="P17" s="1"/>
      <c r="Q17" s="3"/>
      <c r="R17" s="7"/>
      <c r="S17" s="7"/>
      <c r="T17" s="7"/>
      <c r="U17" s="7"/>
      <c r="V17" s="7"/>
      <c r="W17" s="7"/>
    </row>
    <row r="18" spans="1:23" ht="15" customHeight="1">
      <c r="A18" s="10"/>
      <c r="B18" s="19"/>
      <c r="C18" s="53"/>
      <c r="D18" s="47"/>
      <c r="E18" s="1"/>
      <c r="F18" s="1"/>
      <c r="G18" s="1"/>
      <c r="H18" s="1"/>
      <c r="I18" s="1"/>
      <c r="J18" s="4"/>
      <c r="K18" s="4"/>
      <c r="L18" s="4"/>
      <c r="M18" s="4"/>
      <c r="N18" s="4"/>
      <c r="O18" s="6"/>
      <c r="P18" s="1"/>
      <c r="Q18" s="3"/>
      <c r="R18" s="7"/>
      <c r="S18" s="7"/>
      <c r="T18" s="7"/>
      <c r="U18" s="7"/>
      <c r="V18" s="7"/>
      <c r="W18" s="7"/>
    </row>
    <row r="19" spans="1:23" ht="15" customHeight="1">
      <c r="A19" s="10"/>
      <c r="B19" s="57"/>
      <c r="C19" s="58"/>
      <c r="D19" s="60"/>
      <c r="E19" s="1"/>
      <c r="F19" s="1"/>
      <c r="G19" s="1"/>
      <c r="H19" s="1"/>
      <c r="I19" s="1"/>
      <c r="J19" s="4"/>
      <c r="K19" s="4"/>
      <c r="L19" s="4"/>
      <c r="M19" s="4"/>
      <c r="N19" s="4"/>
      <c r="O19" s="6"/>
      <c r="P19" s="1"/>
      <c r="Q19" s="3"/>
      <c r="R19" s="7"/>
      <c r="S19" s="7"/>
      <c r="T19" s="7"/>
      <c r="U19" s="7"/>
      <c r="V19" s="7"/>
      <c r="W19" s="7"/>
    </row>
    <row r="20" spans="1:23" ht="15.75" customHeight="1">
      <c r="A20" s="10" t="s">
        <v>115</v>
      </c>
      <c r="B20" s="12" t="s">
        <v>116</v>
      </c>
      <c r="C20" s="42"/>
      <c r="D20" s="44"/>
      <c r="E20" s="1"/>
      <c r="F20" s="1"/>
      <c r="G20" s="1"/>
      <c r="H20" s="1"/>
      <c r="I20" s="1"/>
      <c r="J20" s="4"/>
      <c r="K20" s="4"/>
      <c r="L20" s="4"/>
      <c r="M20" s="4"/>
      <c r="N20" s="4"/>
      <c r="O20" s="6"/>
      <c r="P20" s="1"/>
      <c r="Q20" s="3"/>
      <c r="R20" s="7"/>
      <c r="S20" s="7"/>
      <c r="T20" s="7"/>
      <c r="U20" s="7"/>
      <c r="V20" s="7"/>
      <c r="W20" s="7"/>
    </row>
    <row r="21" spans="1:23" ht="12.75" customHeight="1">
      <c r="A21" s="10"/>
      <c r="B21" s="19">
        <v>1</v>
      </c>
      <c r="C21" s="63" t="s">
        <v>120</v>
      </c>
      <c r="D21" s="47">
        <v>74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6"/>
      <c r="P21" s="1"/>
      <c r="Q21" s="3"/>
      <c r="R21" s="7"/>
      <c r="S21" s="7"/>
      <c r="T21" s="7"/>
      <c r="U21" s="7"/>
      <c r="V21" s="7"/>
      <c r="W21" s="7"/>
    </row>
    <row r="22" spans="1:23" ht="12.75" customHeight="1">
      <c r="A22" s="10"/>
      <c r="B22" s="19">
        <v>2</v>
      </c>
      <c r="C22" s="63" t="s">
        <v>125</v>
      </c>
      <c r="D22" s="47">
        <v>74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6"/>
      <c r="P22" s="1"/>
      <c r="Q22" s="3"/>
      <c r="R22" s="7"/>
      <c r="S22" s="7"/>
      <c r="T22" s="7"/>
      <c r="U22" s="7"/>
      <c r="V22" s="7"/>
      <c r="W22" s="7"/>
    </row>
    <row r="23" spans="1:23" ht="12.75" customHeight="1">
      <c r="A23" s="10"/>
      <c r="B23" s="19">
        <v>3</v>
      </c>
      <c r="C23" s="63" t="s">
        <v>129</v>
      </c>
      <c r="D23" s="47">
        <v>74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6"/>
      <c r="P23" s="1"/>
      <c r="Q23" s="3"/>
      <c r="R23" s="7"/>
      <c r="S23" s="7"/>
      <c r="T23" s="7"/>
      <c r="U23" s="7"/>
      <c r="V23" s="7"/>
      <c r="W23" s="7"/>
    </row>
    <row r="24" spans="1:23" ht="12.75" customHeight="1">
      <c r="A24" s="10"/>
      <c r="B24" s="19">
        <v>4</v>
      </c>
      <c r="C24" s="63" t="s">
        <v>130</v>
      </c>
      <c r="D24" s="47">
        <v>74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6"/>
      <c r="P24" s="1"/>
      <c r="Q24" s="3"/>
      <c r="R24" s="7"/>
      <c r="S24" s="7"/>
      <c r="T24" s="7"/>
      <c r="U24" s="7"/>
      <c r="V24" s="7"/>
      <c r="W24" s="7"/>
    </row>
    <row r="25" spans="1:23" ht="12.75" customHeight="1">
      <c r="A25" s="10"/>
      <c r="B25" s="19">
        <v>5</v>
      </c>
      <c r="C25" s="69" t="s">
        <v>131</v>
      </c>
      <c r="D25" s="47">
        <v>74</v>
      </c>
      <c r="E25" s="1"/>
      <c r="F25" s="1"/>
      <c r="G25" s="1"/>
      <c r="H25" s="1"/>
      <c r="I25" s="1"/>
      <c r="J25" s="4"/>
      <c r="K25" s="4"/>
      <c r="L25" s="4"/>
      <c r="M25" s="4"/>
      <c r="N25" s="4"/>
      <c r="O25" s="6"/>
      <c r="P25" s="1"/>
      <c r="Q25" s="3"/>
      <c r="R25" s="7"/>
      <c r="S25" s="7"/>
      <c r="T25" s="7"/>
      <c r="U25" s="7"/>
      <c r="V25" s="7"/>
      <c r="W25" s="7"/>
    </row>
    <row r="26" spans="1:23" ht="12.75" customHeight="1">
      <c r="A26" s="10"/>
      <c r="B26" s="19"/>
      <c r="C26" s="69"/>
      <c r="D26" s="47"/>
      <c r="E26" s="1"/>
      <c r="F26" s="1"/>
      <c r="G26" s="1"/>
      <c r="H26" s="1"/>
      <c r="I26" s="1"/>
      <c r="J26" s="4"/>
      <c r="K26" s="4"/>
      <c r="L26" s="4"/>
      <c r="M26" s="4"/>
      <c r="N26" s="4"/>
      <c r="O26" s="6"/>
      <c r="P26" s="1"/>
      <c r="Q26" s="3"/>
      <c r="R26" s="7"/>
      <c r="S26" s="7"/>
      <c r="T26" s="7"/>
      <c r="U26" s="7"/>
      <c r="V26" s="7"/>
      <c r="W26" s="7"/>
    </row>
    <row r="27" spans="1:23" ht="12.75" customHeight="1">
      <c r="A27" s="10"/>
      <c r="B27" s="19"/>
      <c r="C27" s="74"/>
      <c r="D27" s="47"/>
      <c r="E27" s="1"/>
      <c r="F27" s="1"/>
      <c r="G27" s="1"/>
      <c r="H27" s="1"/>
      <c r="I27" s="1"/>
      <c r="J27" s="4"/>
      <c r="K27" s="4"/>
      <c r="L27" s="4"/>
      <c r="M27" s="4"/>
      <c r="N27" s="4"/>
      <c r="O27" s="6"/>
      <c r="P27" s="1"/>
      <c r="Q27" s="3"/>
      <c r="R27" s="7"/>
      <c r="S27" s="7"/>
      <c r="T27" s="7"/>
      <c r="U27" s="7"/>
      <c r="V27" s="7"/>
      <c r="W27" s="7"/>
    </row>
    <row r="28" spans="1:23" ht="12.75" customHeight="1">
      <c r="A28" s="10"/>
      <c r="B28" s="19"/>
      <c r="C28" s="74"/>
      <c r="D28" s="47"/>
      <c r="E28" s="1"/>
      <c r="F28" s="1"/>
      <c r="G28" s="1"/>
      <c r="H28" s="1"/>
      <c r="I28" s="1"/>
      <c r="J28" s="4"/>
      <c r="K28" s="4"/>
      <c r="L28" s="4"/>
      <c r="M28" s="4"/>
      <c r="N28" s="4"/>
      <c r="O28" s="6"/>
      <c r="P28" s="1"/>
      <c r="Q28" s="3"/>
      <c r="R28" s="7"/>
      <c r="S28" s="7"/>
      <c r="T28" s="7"/>
      <c r="U28" s="7"/>
      <c r="V28" s="7"/>
      <c r="W28" s="7"/>
    </row>
    <row r="29" spans="1:23" ht="12.75" customHeight="1">
      <c r="A29" s="10"/>
      <c r="B29" s="19"/>
      <c r="C29" s="74"/>
      <c r="D29" s="47"/>
      <c r="E29" s="1"/>
      <c r="F29" s="1"/>
      <c r="G29" s="1"/>
      <c r="H29" s="1"/>
      <c r="I29" s="1"/>
      <c r="J29" s="4"/>
      <c r="K29" s="4"/>
      <c r="L29" s="4"/>
      <c r="M29" s="4"/>
      <c r="N29" s="4"/>
      <c r="O29" s="6"/>
      <c r="P29" s="1"/>
      <c r="Q29" s="3"/>
      <c r="R29" s="7"/>
      <c r="S29" s="7"/>
      <c r="T29" s="7"/>
      <c r="U29" s="7"/>
      <c r="V29" s="7"/>
      <c r="W29" s="7"/>
    </row>
    <row r="30" spans="1:23" ht="12.75" customHeight="1">
      <c r="A30" s="10"/>
      <c r="B30" s="19"/>
      <c r="C30" s="74"/>
      <c r="D30" s="47"/>
      <c r="E30" s="1"/>
      <c r="F30" s="1"/>
      <c r="G30" s="1"/>
      <c r="H30" s="1"/>
      <c r="I30" s="1"/>
      <c r="J30" s="4"/>
      <c r="K30" s="4"/>
      <c r="L30" s="4"/>
      <c r="M30" s="4"/>
      <c r="N30" s="4"/>
      <c r="O30" s="6"/>
      <c r="P30" s="1"/>
      <c r="Q30" s="3"/>
      <c r="R30" s="7"/>
      <c r="S30" s="7"/>
      <c r="T30" s="7"/>
      <c r="U30" s="7"/>
      <c r="V30" s="7"/>
      <c r="W30" s="7"/>
    </row>
    <row r="31" spans="1:23" ht="12.75" customHeight="1">
      <c r="A31" s="10"/>
      <c r="B31" s="57"/>
      <c r="C31" s="81"/>
      <c r="D31" s="60"/>
      <c r="E31" s="1"/>
      <c r="F31" s="1"/>
      <c r="G31" s="1"/>
      <c r="H31" s="1"/>
      <c r="I31" s="1"/>
      <c r="J31" s="4"/>
      <c r="K31" s="4"/>
      <c r="L31" s="4"/>
      <c r="M31" s="4"/>
      <c r="N31" s="4"/>
      <c r="O31" s="6"/>
      <c r="P31" s="1"/>
      <c r="Q31" s="3"/>
      <c r="R31" s="7"/>
      <c r="S31" s="7"/>
      <c r="T31" s="7"/>
      <c r="U31" s="7"/>
      <c r="V31" s="7"/>
      <c r="W31" s="7"/>
    </row>
    <row r="32" spans="1:23" ht="15.75" customHeight="1">
      <c r="A32" s="10" t="s">
        <v>132</v>
      </c>
      <c r="B32" s="12" t="s">
        <v>133</v>
      </c>
      <c r="C32" s="42"/>
      <c r="D32" s="44"/>
      <c r="E32" s="1"/>
      <c r="F32" s="1"/>
      <c r="G32" s="1"/>
      <c r="H32" s="1"/>
      <c r="I32" s="1"/>
      <c r="J32" s="4"/>
      <c r="K32" s="4"/>
      <c r="L32" s="4"/>
      <c r="M32" s="4"/>
      <c r="N32" s="4"/>
      <c r="O32" s="6"/>
      <c r="P32" s="1"/>
      <c r="Q32" s="3"/>
      <c r="R32" s="7"/>
      <c r="S32" s="7"/>
      <c r="T32" s="7"/>
      <c r="U32" s="7"/>
      <c r="V32" s="7"/>
      <c r="W32" s="7"/>
    </row>
    <row r="33" spans="1:23" ht="12.75" customHeight="1">
      <c r="A33" s="1"/>
      <c r="B33" s="19">
        <v>1</v>
      </c>
      <c r="C33" s="85" t="s">
        <v>134</v>
      </c>
      <c r="D33" s="87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6"/>
      <c r="P33" s="1"/>
      <c r="Q33" s="3"/>
      <c r="R33" s="7"/>
      <c r="S33" s="7"/>
      <c r="T33" s="7"/>
      <c r="U33" s="7"/>
      <c r="V33" s="7"/>
      <c r="W33" s="7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6"/>
      <c r="P34" s="1"/>
      <c r="Q34" s="3"/>
      <c r="R34" s="7"/>
      <c r="S34" s="7"/>
      <c r="T34" s="7"/>
      <c r="U34" s="7"/>
      <c r="V34" s="7"/>
      <c r="W34" s="7"/>
    </row>
    <row r="35" spans="1:23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7"/>
      <c r="S35" s="7"/>
      <c r="T35" s="7"/>
      <c r="U35" s="7"/>
      <c r="V35" s="7"/>
      <c r="W35" s="7"/>
    </row>
    <row r="36" spans="1:23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1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5"/>
      <c r="M1" s="5"/>
      <c r="N1" s="3"/>
      <c r="O1" s="3"/>
      <c r="P1" s="3"/>
      <c r="Q1" s="3"/>
      <c r="R1" s="7"/>
      <c r="S1" s="7"/>
      <c r="T1" s="7"/>
      <c r="U1" s="7"/>
      <c r="V1" s="7"/>
      <c r="W1" s="7"/>
      <c r="X1" s="7"/>
      <c r="Y1" s="7"/>
      <c r="Z1" s="7"/>
    </row>
    <row r="2" spans="1:26" ht="26.25" customHeight="1">
      <c r="A2" s="283" t="s">
        <v>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5"/>
      <c r="M2" s="5"/>
      <c r="N2" s="3"/>
      <c r="O2" s="3"/>
      <c r="P2" s="3"/>
      <c r="Q2" s="3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281" t="s">
        <v>5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5"/>
      <c r="M3" s="5"/>
      <c r="N3" s="3"/>
      <c r="O3" s="3"/>
      <c r="P3" s="3"/>
      <c r="Q3" s="3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1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/>
      <c r="O4" s="3"/>
      <c r="P4" s="3"/>
      <c r="Q4" s="3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"/>
      <c r="O5" s="3"/>
      <c r="P5" s="3"/>
      <c r="Q5" s="3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287" t="s">
        <v>13</v>
      </c>
      <c r="B6" s="284" t="s">
        <v>16</v>
      </c>
      <c r="C6" s="279" t="s">
        <v>19</v>
      </c>
      <c r="D6" s="286" t="s">
        <v>21</v>
      </c>
      <c r="E6" s="279" t="s">
        <v>22</v>
      </c>
      <c r="F6" s="20"/>
      <c r="G6" s="279" t="s">
        <v>23</v>
      </c>
      <c r="H6" s="279" t="s">
        <v>24</v>
      </c>
      <c r="I6" s="279" t="s">
        <v>25</v>
      </c>
      <c r="J6" s="279" t="s">
        <v>27</v>
      </c>
      <c r="K6" s="279" t="s">
        <v>28</v>
      </c>
      <c r="L6" s="279" t="s">
        <v>30</v>
      </c>
      <c r="M6" s="279" t="s">
        <v>32</v>
      </c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</row>
    <row r="7" spans="1:26" ht="27.75" customHeight="1">
      <c r="A7" s="288"/>
      <c r="B7" s="285"/>
      <c r="C7" s="280"/>
      <c r="D7" s="280"/>
      <c r="E7" s="280"/>
      <c r="F7" s="25" t="s">
        <v>39</v>
      </c>
      <c r="G7" s="280"/>
      <c r="H7" s="280"/>
      <c r="I7" s="280"/>
      <c r="J7" s="280"/>
      <c r="K7" s="280"/>
      <c r="L7" s="280"/>
      <c r="M7" s="280"/>
      <c r="N7" s="3"/>
      <c r="O7" s="3"/>
      <c r="P7" s="3"/>
      <c r="Q7" s="3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26">
        <v>1</v>
      </c>
      <c r="B8" s="29">
        <v>1383</v>
      </c>
      <c r="C8" s="30" t="s">
        <v>46</v>
      </c>
      <c r="D8" s="31" t="s">
        <v>48</v>
      </c>
      <c r="E8" s="32"/>
      <c r="F8" s="33"/>
      <c r="G8" s="32"/>
      <c r="H8" s="32"/>
      <c r="I8" s="35"/>
      <c r="J8" s="36"/>
      <c r="K8" s="32"/>
      <c r="L8" s="37"/>
      <c r="M8" s="39"/>
      <c r="N8" s="3"/>
      <c r="O8" s="3"/>
      <c r="P8" s="3"/>
      <c r="Q8" s="3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>
      <c r="A9" s="43">
        <v>2</v>
      </c>
      <c r="B9" s="29">
        <v>1384</v>
      </c>
      <c r="C9" s="30" t="s">
        <v>64</v>
      </c>
      <c r="D9" s="31" t="s">
        <v>31</v>
      </c>
      <c r="E9" s="45"/>
      <c r="F9" s="46"/>
      <c r="G9" s="45"/>
      <c r="H9" s="45"/>
      <c r="I9" s="28"/>
      <c r="J9" s="48"/>
      <c r="K9" s="45"/>
      <c r="L9" s="49"/>
      <c r="M9" s="50"/>
      <c r="N9" s="3"/>
      <c r="O9" s="3"/>
      <c r="P9" s="3"/>
      <c r="Q9" s="3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>
      <c r="A10" s="43">
        <v>3</v>
      </c>
      <c r="B10" s="29">
        <v>1385</v>
      </c>
      <c r="C10" s="30" t="s">
        <v>70</v>
      </c>
      <c r="D10" s="31" t="s">
        <v>31</v>
      </c>
      <c r="E10" s="45"/>
      <c r="F10" s="46"/>
      <c r="G10" s="45"/>
      <c r="H10" s="45"/>
      <c r="I10" s="28"/>
      <c r="J10" s="48"/>
      <c r="K10" s="45"/>
      <c r="L10" s="49"/>
      <c r="M10" s="50"/>
      <c r="N10" s="3"/>
      <c r="O10" s="3"/>
      <c r="P10" s="3"/>
      <c r="Q10" s="3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>
      <c r="A11" s="43">
        <v>4</v>
      </c>
      <c r="B11" s="29">
        <v>1386</v>
      </c>
      <c r="C11" s="30" t="s">
        <v>72</v>
      </c>
      <c r="D11" s="31" t="s">
        <v>48</v>
      </c>
      <c r="E11" s="45"/>
      <c r="F11" s="46"/>
      <c r="G11" s="45"/>
      <c r="H11" s="45"/>
      <c r="I11" s="28"/>
      <c r="J11" s="48"/>
      <c r="K11" s="45"/>
      <c r="L11" s="49"/>
      <c r="M11" s="50"/>
      <c r="N11" s="3"/>
      <c r="O11" s="3"/>
      <c r="P11" s="3"/>
      <c r="Q11" s="3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>
      <c r="A12" s="43">
        <v>5</v>
      </c>
      <c r="B12" s="29">
        <v>1387</v>
      </c>
      <c r="C12" s="30" t="s">
        <v>74</v>
      </c>
      <c r="D12" s="31" t="s">
        <v>48</v>
      </c>
      <c r="E12" s="45"/>
      <c r="F12" s="46"/>
      <c r="G12" s="45"/>
      <c r="H12" s="45"/>
      <c r="I12" s="28"/>
      <c r="J12" s="48"/>
      <c r="K12" s="45"/>
      <c r="L12" s="49"/>
      <c r="M12" s="50"/>
      <c r="N12" s="3"/>
      <c r="O12" s="3"/>
      <c r="P12" s="3"/>
      <c r="Q12" s="3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>
      <c r="A13" s="43">
        <v>6</v>
      </c>
      <c r="B13" s="29">
        <v>1388</v>
      </c>
      <c r="C13" s="30" t="s">
        <v>75</v>
      </c>
      <c r="D13" s="31" t="s">
        <v>48</v>
      </c>
      <c r="E13" s="45"/>
      <c r="F13" s="46"/>
      <c r="G13" s="45"/>
      <c r="H13" s="45"/>
      <c r="I13" s="28"/>
      <c r="J13" s="48"/>
      <c r="K13" s="45"/>
      <c r="L13" s="49"/>
      <c r="M13" s="50"/>
      <c r="N13" s="3"/>
      <c r="O13" s="3"/>
      <c r="P13" s="3"/>
      <c r="Q13" s="3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43">
        <v>7</v>
      </c>
      <c r="B14" s="29">
        <v>1389</v>
      </c>
      <c r="C14" s="30" t="s">
        <v>78</v>
      </c>
      <c r="D14" s="31" t="s">
        <v>48</v>
      </c>
      <c r="E14" s="51"/>
      <c r="F14" s="46"/>
      <c r="G14" s="51"/>
      <c r="H14" s="51"/>
      <c r="I14" s="19"/>
      <c r="J14" s="52"/>
      <c r="K14" s="51"/>
      <c r="L14" s="49"/>
      <c r="M14" s="50"/>
      <c r="N14" s="3"/>
      <c r="O14" s="3"/>
      <c r="P14" s="3"/>
      <c r="Q14" s="3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>
      <c r="A15" s="43">
        <v>8</v>
      </c>
      <c r="B15" s="29">
        <v>1390</v>
      </c>
      <c r="C15" s="30" t="s">
        <v>81</v>
      </c>
      <c r="D15" s="31" t="s">
        <v>31</v>
      </c>
      <c r="E15" s="45"/>
      <c r="F15" s="46"/>
      <c r="G15" s="45"/>
      <c r="H15" s="45"/>
      <c r="I15" s="19"/>
      <c r="J15" s="48"/>
      <c r="K15" s="45"/>
      <c r="L15" s="49"/>
      <c r="M15" s="50"/>
      <c r="N15" s="3"/>
      <c r="O15" s="3"/>
      <c r="P15" s="3"/>
      <c r="Q15" s="3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>
      <c r="A16" s="43">
        <v>9</v>
      </c>
      <c r="B16" s="29">
        <v>1391</v>
      </c>
      <c r="C16" s="30" t="s">
        <v>83</v>
      </c>
      <c r="D16" s="31" t="s">
        <v>31</v>
      </c>
      <c r="E16" s="45"/>
      <c r="F16" s="46"/>
      <c r="G16" s="45"/>
      <c r="H16" s="45"/>
      <c r="I16" s="19"/>
      <c r="J16" s="48"/>
      <c r="K16" s="45"/>
      <c r="L16" s="49"/>
      <c r="M16" s="50"/>
      <c r="N16" s="3"/>
      <c r="O16" s="3"/>
      <c r="P16" s="3"/>
      <c r="Q16" s="3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43">
        <v>10</v>
      </c>
      <c r="B17" s="29">
        <v>1392</v>
      </c>
      <c r="C17" s="30" t="s">
        <v>84</v>
      </c>
      <c r="D17" s="31" t="s">
        <v>48</v>
      </c>
      <c r="E17" s="45"/>
      <c r="F17" s="46"/>
      <c r="G17" s="45"/>
      <c r="H17" s="45"/>
      <c r="I17" s="19"/>
      <c r="J17" s="48"/>
      <c r="K17" s="45"/>
      <c r="L17" s="49"/>
      <c r="M17" s="50"/>
      <c r="N17" s="3"/>
      <c r="O17" s="3"/>
      <c r="P17" s="3"/>
      <c r="Q17" s="3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43">
        <v>11</v>
      </c>
      <c r="B18" s="29">
        <v>1393</v>
      </c>
      <c r="C18" s="30" t="s">
        <v>86</v>
      </c>
      <c r="D18" s="31" t="s">
        <v>48</v>
      </c>
      <c r="E18" s="45"/>
      <c r="F18" s="46"/>
      <c r="G18" s="45"/>
      <c r="H18" s="45"/>
      <c r="I18" s="28"/>
      <c r="J18" s="48"/>
      <c r="K18" s="45"/>
      <c r="L18" s="49"/>
      <c r="M18" s="50"/>
      <c r="N18" s="3"/>
      <c r="O18" s="3"/>
      <c r="P18" s="3"/>
      <c r="Q18" s="3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43">
        <v>12</v>
      </c>
      <c r="B19" s="29">
        <v>1394</v>
      </c>
      <c r="C19" s="30" t="s">
        <v>87</v>
      </c>
      <c r="D19" s="31" t="s">
        <v>48</v>
      </c>
      <c r="E19" s="45"/>
      <c r="F19" s="46"/>
      <c r="G19" s="45"/>
      <c r="H19" s="45"/>
      <c r="I19" s="28"/>
      <c r="J19" s="48"/>
      <c r="K19" s="45"/>
      <c r="L19" s="49"/>
      <c r="M19" s="50"/>
      <c r="N19" s="3"/>
      <c r="O19" s="3"/>
      <c r="P19" s="3"/>
      <c r="Q19" s="3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43">
        <v>13</v>
      </c>
      <c r="B20" s="29">
        <v>1395</v>
      </c>
      <c r="C20" s="30" t="s">
        <v>88</v>
      </c>
      <c r="D20" s="31" t="s">
        <v>31</v>
      </c>
      <c r="E20" s="45"/>
      <c r="F20" s="46"/>
      <c r="G20" s="45"/>
      <c r="H20" s="45"/>
      <c r="I20" s="28"/>
      <c r="J20" s="48"/>
      <c r="K20" s="45"/>
      <c r="L20" s="49"/>
      <c r="M20" s="50"/>
      <c r="N20" s="3"/>
      <c r="O20" s="3"/>
      <c r="P20" s="3"/>
      <c r="Q20" s="3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>
      <c r="A21" s="43">
        <v>14</v>
      </c>
      <c r="B21" s="29">
        <v>1396</v>
      </c>
      <c r="C21" s="30" t="s">
        <v>91</v>
      </c>
      <c r="D21" s="31" t="s">
        <v>48</v>
      </c>
      <c r="E21" s="45"/>
      <c r="F21" s="46"/>
      <c r="G21" s="45"/>
      <c r="H21" s="45"/>
      <c r="I21" s="28"/>
      <c r="J21" s="48"/>
      <c r="K21" s="45"/>
      <c r="L21" s="49"/>
      <c r="M21" s="50"/>
      <c r="N21" s="3"/>
      <c r="O21" s="3"/>
      <c r="P21" s="3"/>
      <c r="Q21" s="3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>
      <c r="A22" s="43">
        <v>15</v>
      </c>
      <c r="B22" s="29">
        <v>1397</v>
      </c>
      <c r="C22" s="56" t="s">
        <v>92</v>
      </c>
      <c r="D22" s="31" t="s">
        <v>48</v>
      </c>
      <c r="E22" s="45"/>
      <c r="F22" s="46"/>
      <c r="G22" s="45"/>
      <c r="H22" s="45"/>
      <c r="I22" s="28"/>
      <c r="J22" s="48"/>
      <c r="K22" s="45"/>
      <c r="L22" s="49"/>
      <c r="M22" s="50"/>
      <c r="N22" s="3"/>
      <c r="O22" s="3"/>
      <c r="P22" s="5" t="s">
        <v>100</v>
      </c>
      <c r="Q22" s="3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43">
        <v>16</v>
      </c>
      <c r="B23" s="29">
        <v>1398</v>
      </c>
      <c r="C23" s="30" t="s">
        <v>101</v>
      </c>
      <c r="D23" s="31" t="s">
        <v>48</v>
      </c>
      <c r="E23" s="45"/>
      <c r="F23" s="46"/>
      <c r="G23" s="45"/>
      <c r="H23" s="45"/>
      <c r="I23" s="28"/>
      <c r="J23" s="48"/>
      <c r="K23" s="45"/>
      <c r="L23" s="49"/>
      <c r="M23" s="50"/>
      <c r="N23" s="3"/>
      <c r="O23" s="3"/>
      <c r="P23" s="3"/>
      <c r="Q23" s="3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43">
        <v>17</v>
      </c>
      <c r="B24" s="29">
        <v>1399</v>
      </c>
      <c r="C24" s="30" t="s">
        <v>102</v>
      </c>
      <c r="D24" s="31" t="s">
        <v>48</v>
      </c>
      <c r="E24" s="45"/>
      <c r="F24" s="46"/>
      <c r="G24" s="45"/>
      <c r="H24" s="45"/>
      <c r="I24" s="28"/>
      <c r="J24" s="48"/>
      <c r="K24" s="45"/>
      <c r="L24" s="49"/>
      <c r="M24" s="50"/>
      <c r="N24" s="3"/>
      <c r="O24" s="3"/>
      <c r="P24" s="3"/>
      <c r="Q24" s="3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43">
        <v>18</v>
      </c>
      <c r="B25" s="29">
        <v>1400</v>
      </c>
      <c r="C25" s="30" t="s">
        <v>103</v>
      </c>
      <c r="D25" s="31" t="s">
        <v>48</v>
      </c>
      <c r="E25" s="45"/>
      <c r="F25" s="46"/>
      <c r="G25" s="45"/>
      <c r="H25" s="45"/>
      <c r="I25" s="28"/>
      <c r="J25" s="48"/>
      <c r="K25" s="45"/>
      <c r="L25" s="49"/>
      <c r="M25" s="50"/>
      <c r="N25" s="3"/>
      <c r="O25" s="3"/>
      <c r="P25" s="3"/>
      <c r="Q25" s="3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43">
        <v>19</v>
      </c>
      <c r="B26" s="29">
        <v>1401</v>
      </c>
      <c r="C26" s="30" t="s">
        <v>104</v>
      </c>
      <c r="D26" s="31" t="s">
        <v>48</v>
      </c>
      <c r="E26" s="45"/>
      <c r="F26" s="46"/>
      <c r="G26" s="45"/>
      <c r="H26" s="45"/>
      <c r="I26" s="28"/>
      <c r="J26" s="48"/>
      <c r="K26" s="45"/>
      <c r="L26" s="49"/>
      <c r="M26" s="50"/>
      <c r="N26" s="3"/>
      <c r="O26" s="3"/>
      <c r="P26" s="3"/>
      <c r="Q26" s="3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>
      <c r="A27" s="43">
        <v>20</v>
      </c>
      <c r="B27" s="29">
        <v>1402</v>
      </c>
      <c r="C27" s="30" t="s">
        <v>105</v>
      </c>
      <c r="D27" s="31" t="s">
        <v>48</v>
      </c>
      <c r="E27" s="45"/>
      <c r="F27" s="46"/>
      <c r="G27" s="45"/>
      <c r="H27" s="45"/>
      <c r="I27" s="28"/>
      <c r="J27" s="48"/>
      <c r="K27" s="45"/>
      <c r="L27" s="49"/>
      <c r="M27" s="50"/>
      <c r="N27" s="3"/>
      <c r="O27" s="3"/>
      <c r="P27" s="3"/>
      <c r="Q27" s="3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>
      <c r="A28" s="43">
        <v>21</v>
      </c>
      <c r="B28" s="29">
        <v>1403</v>
      </c>
      <c r="C28" s="30" t="s">
        <v>106</v>
      </c>
      <c r="D28" s="31" t="s">
        <v>31</v>
      </c>
      <c r="E28" s="45"/>
      <c r="F28" s="46"/>
      <c r="G28" s="45"/>
      <c r="H28" s="45"/>
      <c r="I28" s="28"/>
      <c r="J28" s="48"/>
      <c r="K28" s="45"/>
      <c r="L28" s="49"/>
      <c r="M28" s="50"/>
      <c r="N28" s="3"/>
      <c r="O28" s="3"/>
      <c r="P28" s="3"/>
      <c r="Q28" s="3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43">
        <v>22</v>
      </c>
      <c r="B29" s="29">
        <v>1404</v>
      </c>
      <c r="C29" s="30" t="s">
        <v>107</v>
      </c>
      <c r="D29" s="31" t="s">
        <v>31</v>
      </c>
      <c r="E29" s="45"/>
      <c r="F29" s="46"/>
      <c r="G29" s="45"/>
      <c r="H29" s="45"/>
      <c r="I29" s="28"/>
      <c r="J29" s="48"/>
      <c r="K29" s="45"/>
      <c r="L29" s="49"/>
      <c r="M29" s="50"/>
      <c r="N29" s="3"/>
      <c r="O29" s="3"/>
      <c r="P29" s="3"/>
      <c r="Q29" s="3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43">
        <v>23</v>
      </c>
      <c r="B30" s="29">
        <v>1405</v>
      </c>
      <c r="C30" s="30" t="s">
        <v>108</v>
      </c>
      <c r="D30" s="31" t="s">
        <v>48</v>
      </c>
      <c r="E30" s="45"/>
      <c r="F30" s="46"/>
      <c r="G30" s="45"/>
      <c r="H30" s="45"/>
      <c r="I30" s="28"/>
      <c r="J30" s="48"/>
      <c r="K30" s="45"/>
      <c r="L30" s="49"/>
      <c r="M30" s="50"/>
      <c r="N30" s="3"/>
      <c r="O30" s="3"/>
      <c r="P30" s="3"/>
      <c r="Q30" s="3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43">
        <v>24</v>
      </c>
      <c r="B31" s="29">
        <v>1406</v>
      </c>
      <c r="C31" s="30" t="s">
        <v>109</v>
      </c>
      <c r="D31" s="31" t="s">
        <v>48</v>
      </c>
      <c r="E31" s="45"/>
      <c r="F31" s="46"/>
      <c r="G31" s="45"/>
      <c r="H31" s="45"/>
      <c r="I31" s="28"/>
      <c r="J31" s="48"/>
      <c r="K31" s="45"/>
      <c r="L31" s="49"/>
      <c r="M31" s="50"/>
      <c r="N31" s="3"/>
      <c r="O31" s="3"/>
      <c r="P31" s="3"/>
      <c r="Q31" s="3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43">
        <v>25</v>
      </c>
      <c r="B32" s="29">
        <v>1407</v>
      </c>
      <c r="C32" s="30" t="s">
        <v>110</v>
      </c>
      <c r="D32" s="31" t="s">
        <v>48</v>
      </c>
      <c r="E32" s="45"/>
      <c r="F32" s="46"/>
      <c r="G32" s="45"/>
      <c r="H32" s="45"/>
      <c r="I32" s="28"/>
      <c r="J32" s="48"/>
      <c r="K32" s="45"/>
      <c r="L32" s="49"/>
      <c r="M32" s="50"/>
      <c r="N32" s="3"/>
      <c r="O32" s="3"/>
      <c r="P32" s="3"/>
      <c r="Q32" s="3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>
      <c r="A33" s="43">
        <v>26</v>
      </c>
      <c r="B33" s="29">
        <v>1408</v>
      </c>
      <c r="C33" s="30" t="s">
        <v>111</v>
      </c>
      <c r="D33" s="31" t="s">
        <v>48</v>
      </c>
      <c r="E33" s="45"/>
      <c r="F33" s="46"/>
      <c r="G33" s="45"/>
      <c r="H33" s="45"/>
      <c r="I33" s="28"/>
      <c r="J33" s="48"/>
      <c r="K33" s="45"/>
      <c r="L33" s="49"/>
      <c r="M33" s="50"/>
      <c r="N33" s="3"/>
      <c r="O33" s="3"/>
      <c r="P33" s="3"/>
      <c r="Q33" s="3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43">
        <v>27</v>
      </c>
      <c r="B34" s="29">
        <v>1409</v>
      </c>
      <c r="C34" s="30" t="s">
        <v>112</v>
      </c>
      <c r="D34" s="31" t="s">
        <v>48</v>
      </c>
      <c r="E34" s="45"/>
      <c r="F34" s="46"/>
      <c r="G34" s="45"/>
      <c r="H34" s="45"/>
      <c r="I34" s="28"/>
      <c r="J34" s="48"/>
      <c r="K34" s="45"/>
      <c r="L34" s="49"/>
      <c r="M34" s="50"/>
      <c r="N34" s="3"/>
      <c r="O34" s="3"/>
      <c r="P34" s="3"/>
      <c r="Q34" s="3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43">
        <v>28</v>
      </c>
      <c r="B35" s="29">
        <v>1410</v>
      </c>
      <c r="C35" s="30" t="s">
        <v>113</v>
      </c>
      <c r="D35" s="31" t="s">
        <v>48</v>
      </c>
      <c r="E35" s="45"/>
      <c r="F35" s="46"/>
      <c r="G35" s="45"/>
      <c r="H35" s="45"/>
      <c r="I35" s="19"/>
      <c r="J35" s="48"/>
      <c r="K35" s="45"/>
      <c r="L35" s="49"/>
      <c r="M35" s="50"/>
      <c r="N35" s="3"/>
      <c r="O35" s="3"/>
      <c r="P35" s="3"/>
      <c r="Q35" s="3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43">
        <v>29</v>
      </c>
      <c r="B36" s="29">
        <v>1411</v>
      </c>
      <c r="C36" s="30" t="s">
        <v>114</v>
      </c>
      <c r="D36" s="31" t="s">
        <v>48</v>
      </c>
      <c r="E36" s="45"/>
      <c r="F36" s="46"/>
      <c r="G36" s="45"/>
      <c r="H36" s="45"/>
      <c r="I36" s="28"/>
      <c r="J36" s="48"/>
      <c r="K36" s="45"/>
      <c r="L36" s="49"/>
      <c r="M36" s="50"/>
      <c r="N36" s="3"/>
      <c r="O36" s="3"/>
      <c r="P36" s="3"/>
      <c r="Q36" s="3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43">
        <v>30</v>
      </c>
      <c r="B37" s="29">
        <v>1412</v>
      </c>
      <c r="C37" s="30" t="s">
        <v>117</v>
      </c>
      <c r="D37" s="31" t="s">
        <v>31</v>
      </c>
      <c r="E37" s="45"/>
      <c r="F37" s="46"/>
      <c r="G37" s="45"/>
      <c r="H37" s="45"/>
      <c r="I37" s="28"/>
      <c r="J37" s="48"/>
      <c r="K37" s="45"/>
      <c r="L37" s="49"/>
      <c r="M37" s="50"/>
      <c r="N37" s="3"/>
      <c r="O37" s="3"/>
      <c r="P37" s="3"/>
      <c r="Q37" s="3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43">
        <v>31</v>
      </c>
      <c r="B38" s="29">
        <v>1413</v>
      </c>
      <c r="C38" s="30" t="s">
        <v>118</v>
      </c>
      <c r="D38" s="31" t="s">
        <v>31</v>
      </c>
      <c r="E38" s="45"/>
      <c r="F38" s="46"/>
      <c r="G38" s="45"/>
      <c r="H38" s="45"/>
      <c r="I38" s="19"/>
      <c r="J38" s="48"/>
      <c r="K38" s="45"/>
      <c r="L38" s="49"/>
      <c r="M38" s="50"/>
      <c r="N38" s="3"/>
      <c r="O38" s="3"/>
      <c r="P38" s="3"/>
      <c r="Q38" s="3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43">
        <v>32</v>
      </c>
      <c r="B39" s="29">
        <v>1414</v>
      </c>
      <c r="C39" s="30" t="s">
        <v>119</v>
      </c>
      <c r="D39" s="31" t="s">
        <v>31</v>
      </c>
      <c r="E39" s="45"/>
      <c r="F39" s="46"/>
      <c r="G39" s="45"/>
      <c r="H39" s="45"/>
      <c r="I39" s="28"/>
      <c r="J39" s="48"/>
      <c r="K39" s="45"/>
      <c r="L39" s="49"/>
      <c r="M39" s="50"/>
      <c r="N39" s="3"/>
      <c r="O39" s="3"/>
      <c r="P39" s="3"/>
      <c r="Q39" s="3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43">
        <v>33</v>
      </c>
      <c r="B40" s="29">
        <v>1415</v>
      </c>
      <c r="C40" s="30" t="s">
        <v>121</v>
      </c>
      <c r="D40" s="31" t="s">
        <v>31</v>
      </c>
      <c r="E40" s="45"/>
      <c r="F40" s="46"/>
      <c r="G40" s="45"/>
      <c r="H40" s="45"/>
      <c r="I40" s="28"/>
      <c r="J40" s="48"/>
      <c r="K40" s="45"/>
      <c r="L40" s="49"/>
      <c r="M40" s="50"/>
      <c r="N40" s="3"/>
      <c r="O40" s="3"/>
      <c r="P40" s="3"/>
      <c r="Q40" s="3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43">
        <v>34</v>
      </c>
      <c r="B41" s="29">
        <v>1416</v>
      </c>
      <c r="C41" s="30" t="s">
        <v>122</v>
      </c>
      <c r="D41" s="31" t="s">
        <v>48</v>
      </c>
      <c r="E41" s="45"/>
      <c r="F41" s="46"/>
      <c r="G41" s="45"/>
      <c r="H41" s="45"/>
      <c r="I41" s="28"/>
      <c r="J41" s="48"/>
      <c r="K41" s="45"/>
      <c r="L41" s="49"/>
      <c r="M41" s="50"/>
      <c r="N41" s="3"/>
      <c r="O41" s="3"/>
      <c r="P41" s="3"/>
      <c r="Q41" s="3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43">
        <v>35</v>
      </c>
      <c r="B42" s="29">
        <v>1417</v>
      </c>
      <c r="C42" s="30" t="s">
        <v>123</v>
      </c>
      <c r="D42" s="31" t="s">
        <v>48</v>
      </c>
      <c r="E42" s="45"/>
      <c r="F42" s="46"/>
      <c r="G42" s="45"/>
      <c r="H42" s="45"/>
      <c r="I42" s="28"/>
      <c r="J42" s="48"/>
      <c r="K42" s="45"/>
      <c r="L42" s="49"/>
      <c r="M42" s="50"/>
      <c r="N42" s="3"/>
      <c r="O42" s="3"/>
      <c r="P42" s="3"/>
      <c r="Q42" s="3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43">
        <v>36</v>
      </c>
      <c r="B43" s="29">
        <v>1418</v>
      </c>
      <c r="C43" s="64" t="s">
        <v>124</v>
      </c>
      <c r="D43" s="31" t="s">
        <v>48</v>
      </c>
      <c r="E43" s="45"/>
      <c r="F43" s="46"/>
      <c r="G43" s="45"/>
      <c r="H43" s="45"/>
      <c r="I43" s="28"/>
      <c r="J43" s="48"/>
      <c r="K43" s="45"/>
      <c r="L43" s="49"/>
      <c r="M43" s="50"/>
      <c r="N43" s="3"/>
      <c r="O43" s="3"/>
      <c r="P43" s="3"/>
      <c r="Q43" s="3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43">
        <v>37</v>
      </c>
      <c r="B44" s="29">
        <v>1419</v>
      </c>
      <c r="C44" s="30" t="s">
        <v>126</v>
      </c>
      <c r="D44" s="31" t="s">
        <v>48</v>
      </c>
      <c r="E44" s="45"/>
      <c r="F44" s="46"/>
      <c r="G44" s="45"/>
      <c r="H44" s="45"/>
      <c r="I44" s="28"/>
      <c r="J44" s="48"/>
      <c r="K44" s="45"/>
      <c r="L44" s="49"/>
      <c r="M44" s="50"/>
      <c r="N44" s="3"/>
      <c r="O44" s="3"/>
      <c r="P44" s="3"/>
      <c r="Q44" s="3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43">
        <v>38</v>
      </c>
      <c r="B45" s="29">
        <v>1420</v>
      </c>
      <c r="C45" s="30" t="s">
        <v>127</v>
      </c>
      <c r="D45" s="31" t="s">
        <v>48</v>
      </c>
      <c r="E45" s="45"/>
      <c r="F45" s="46"/>
      <c r="G45" s="45"/>
      <c r="H45" s="45"/>
      <c r="I45" s="28"/>
      <c r="J45" s="48"/>
      <c r="K45" s="45"/>
      <c r="L45" s="49"/>
      <c r="M45" s="50"/>
      <c r="N45" s="3"/>
      <c r="O45" s="3"/>
      <c r="P45" s="3"/>
      <c r="Q45" s="3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>
      <c r="A46" s="43">
        <v>39</v>
      </c>
      <c r="B46" s="29">
        <v>1499</v>
      </c>
      <c r="C46" s="66" t="s">
        <v>128</v>
      </c>
      <c r="D46" s="67" t="s">
        <v>48</v>
      </c>
      <c r="E46" s="45"/>
      <c r="F46" s="46"/>
      <c r="G46" s="45"/>
      <c r="H46" s="45"/>
      <c r="I46" s="28"/>
      <c r="J46" s="48"/>
      <c r="K46" s="45"/>
      <c r="L46" s="49"/>
      <c r="M46" s="50"/>
      <c r="N46" s="3"/>
      <c r="O46" s="3"/>
      <c r="P46" s="3"/>
      <c r="Q46" s="3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70">
        <v>40</v>
      </c>
      <c r="B47" s="72"/>
      <c r="C47" s="76"/>
      <c r="D47" s="78"/>
      <c r="E47" s="45"/>
      <c r="F47" s="46"/>
      <c r="G47" s="45"/>
      <c r="H47" s="45"/>
      <c r="I47" s="28"/>
      <c r="J47" s="48"/>
      <c r="K47" s="45"/>
      <c r="L47" s="49"/>
      <c r="M47" s="50"/>
      <c r="N47" s="3"/>
      <c r="O47" s="3"/>
      <c r="P47" s="3"/>
      <c r="Q47" s="3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70">
        <v>41</v>
      </c>
      <c r="B48" s="80"/>
      <c r="C48" s="82"/>
      <c r="D48" s="78"/>
      <c r="E48" s="45"/>
      <c r="F48" s="46"/>
      <c r="G48" s="45"/>
      <c r="H48" s="45"/>
      <c r="I48" s="19"/>
      <c r="J48" s="48"/>
      <c r="K48" s="45"/>
      <c r="L48" s="49"/>
      <c r="M48" s="50"/>
      <c r="N48" s="3"/>
      <c r="O48" s="3"/>
      <c r="P48" s="3"/>
      <c r="Q48" s="3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70">
        <v>42</v>
      </c>
      <c r="B49" s="80"/>
      <c r="C49" s="82"/>
      <c r="D49" s="78"/>
      <c r="E49" s="45"/>
      <c r="F49" s="46"/>
      <c r="G49" s="45"/>
      <c r="H49" s="45"/>
      <c r="I49" s="28"/>
      <c r="J49" s="48"/>
      <c r="K49" s="45"/>
      <c r="L49" s="49"/>
      <c r="M49" s="50"/>
      <c r="N49" s="3"/>
      <c r="O49" s="3"/>
      <c r="P49" s="3"/>
      <c r="Q49" s="3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70">
        <v>43</v>
      </c>
      <c r="B50" s="80"/>
      <c r="C50" s="82"/>
      <c r="D50" s="78"/>
      <c r="E50" s="45"/>
      <c r="F50" s="46"/>
      <c r="G50" s="45"/>
      <c r="H50" s="45"/>
      <c r="I50" s="28"/>
      <c r="J50" s="48"/>
      <c r="K50" s="45"/>
      <c r="L50" s="49"/>
      <c r="M50" s="50"/>
      <c r="N50" s="3"/>
      <c r="O50" s="3"/>
      <c r="P50" s="3"/>
      <c r="Q50" s="3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>
      <c r="A51" s="70">
        <v>44</v>
      </c>
      <c r="B51" s="80"/>
      <c r="C51" s="82"/>
      <c r="D51" s="78"/>
      <c r="E51" s="45"/>
      <c r="F51" s="46"/>
      <c r="G51" s="45"/>
      <c r="H51" s="45"/>
      <c r="I51" s="28"/>
      <c r="J51" s="48"/>
      <c r="K51" s="45"/>
      <c r="L51" s="49"/>
      <c r="M51" s="50"/>
      <c r="N51" s="3"/>
      <c r="O51" s="3"/>
      <c r="P51" s="3"/>
      <c r="Q51" s="3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>
      <c r="A52" s="70">
        <v>45</v>
      </c>
      <c r="B52" s="80"/>
      <c r="C52" s="82"/>
      <c r="D52" s="78"/>
      <c r="E52" s="45"/>
      <c r="F52" s="46"/>
      <c r="G52" s="45"/>
      <c r="H52" s="45"/>
      <c r="I52" s="28"/>
      <c r="J52" s="48"/>
      <c r="K52" s="45"/>
      <c r="L52" s="49"/>
      <c r="M52" s="50"/>
      <c r="N52" s="3"/>
      <c r="O52" s="3"/>
      <c r="P52" s="3"/>
      <c r="Q52" s="3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70">
        <v>46</v>
      </c>
      <c r="B53" s="80"/>
      <c r="C53" s="82"/>
      <c r="D53" s="78"/>
      <c r="E53" s="45"/>
      <c r="F53" s="46"/>
      <c r="G53" s="45"/>
      <c r="H53" s="45"/>
      <c r="I53" s="28"/>
      <c r="J53" s="48"/>
      <c r="K53" s="45"/>
      <c r="L53" s="49"/>
      <c r="M53" s="50"/>
      <c r="N53" s="3"/>
      <c r="O53" s="3"/>
      <c r="P53" s="3"/>
      <c r="Q53" s="3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70">
        <v>47</v>
      </c>
      <c r="B54" s="80"/>
      <c r="C54" s="82"/>
      <c r="D54" s="78"/>
      <c r="E54" s="45"/>
      <c r="F54" s="46"/>
      <c r="G54" s="45"/>
      <c r="H54" s="45"/>
      <c r="I54" s="28"/>
      <c r="J54" s="48"/>
      <c r="K54" s="45"/>
      <c r="L54" s="49"/>
      <c r="M54" s="50"/>
      <c r="N54" s="3"/>
      <c r="O54" s="3"/>
      <c r="P54" s="3"/>
      <c r="Q54" s="3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70">
        <v>48</v>
      </c>
      <c r="B55" s="80"/>
      <c r="C55" s="82"/>
      <c r="D55" s="78"/>
      <c r="E55" s="45"/>
      <c r="F55" s="46"/>
      <c r="G55" s="45"/>
      <c r="H55" s="45"/>
      <c r="I55" s="28"/>
      <c r="J55" s="48"/>
      <c r="K55" s="45"/>
      <c r="L55" s="49"/>
      <c r="M55" s="50"/>
      <c r="N55" s="3"/>
      <c r="O55" s="3"/>
      <c r="P55" s="3"/>
      <c r="Q55" s="3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70">
        <v>49</v>
      </c>
      <c r="B56" s="80"/>
      <c r="C56" s="82"/>
      <c r="D56" s="78"/>
      <c r="E56" s="45"/>
      <c r="F56" s="46"/>
      <c r="G56" s="45"/>
      <c r="H56" s="45"/>
      <c r="I56" s="28"/>
      <c r="J56" s="48"/>
      <c r="K56" s="45"/>
      <c r="L56" s="49"/>
      <c r="M56" s="50"/>
      <c r="N56" s="3"/>
      <c r="O56" s="3"/>
      <c r="P56" s="3"/>
      <c r="Q56" s="3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>
      <c r="A57" s="70">
        <v>50</v>
      </c>
      <c r="B57" s="80"/>
      <c r="C57" s="82"/>
      <c r="D57" s="78"/>
      <c r="E57" s="45"/>
      <c r="F57" s="46"/>
      <c r="G57" s="45"/>
      <c r="H57" s="45"/>
      <c r="I57" s="28"/>
      <c r="J57" s="48"/>
      <c r="K57" s="45"/>
      <c r="L57" s="49"/>
      <c r="M57" s="50"/>
      <c r="N57" s="3"/>
      <c r="O57" s="3"/>
      <c r="P57" s="3"/>
      <c r="Q57" s="3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>
      <c r="A58" s="70">
        <v>51</v>
      </c>
      <c r="B58" s="80"/>
      <c r="C58" s="82"/>
      <c r="D58" s="78"/>
      <c r="E58" s="45"/>
      <c r="F58" s="46"/>
      <c r="G58" s="45"/>
      <c r="H58" s="45"/>
      <c r="I58" s="28"/>
      <c r="J58" s="48"/>
      <c r="K58" s="45"/>
      <c r="L58" s="49"/>
      <c r="M58" s="50"/>
      <c r="N58" s="3"/>
      <c r="O58" s="3"/>
      <c r="P58" s="3"/>
      <c r="Q58" s="3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70">
        <v>52</v>
      </c>
      <c r="B59" s="80"/>
      <c r="C59" s="82"/>
      <c r="D59" s="78"/>
      <c r="E59" s="45"/>
      <c r="F59" s="46"/>
      <c r="G59" s="45"/>
      <c r="H59" s="45"/>
      <c r="I59" s="28"/>
      <c r="J59" s="48"/>
      <c r="K59" s="45"/>
      <c r="L59" s="49"/>
      <c r="M59" s="50"/>
      <c r="N59" s="3"/>
      <c r="O59" s="3"/>
      <c r="P59" s="3"/>
      <c r="Q59" s="3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70">
        <v>53</v>
      </c>
      <c r="B60" s="80"/>
      <c r="C60" s="82"/>
      <c r="D60" s="78"/>
      <c r="E60" s="45"/>
      <c r="F60" s="46"/>
      <c r="G60" s="45"/>
      <c r="H60" s="45"/>
      <c r="I60" s="28"/>
      <c r="J60" s="48"/>
      <c r="K60" s="45"/>
      <c r="L60" s="49"/>
      <c r="M60" s="50"/>
      <c r="N60" s="3"/>
      <c r="O60" s="3"/>
      <c r="P60" s="3"/>
      <c r="Q60" s="3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70">
        <v>54</v>
      </c>
      <c r="B61" s="80"/>
      <c r="C61" s="82"/>
      <c r="D61" s="78"/>
      <c r="E61" s="45"/>
      <c r="F61" s="46"/>
      <c r="G61" s="45"/>
      <c r="H61" s="45"/>
      <c r="I61" s="28"/>
      <c r="J61" s="48"/>
      <c r="K61" s="45"/>
      <c r="L61" s="49"/>
      <c r="M61" s="50"/>
      <c r="N61" s="3"/>
      <c r="O61" s="3"/>
      <c r="P61" s="3"/>
      <c r="Q61" s="3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70">
        <v>55</v>
      </c>
      <c r="B62" s="80"/>
      <c r="C62" s="82"/>
      <c r="D62" s="78"/>
      <c r="E62" s="45"/>
      <c r="F62" s="46"/>
      <c r="G62" s="45"/>
      <c r="H62" s="45"/>
      <c r="I62" s="28"/>
      <c r="J62" s="48"/>
      <c r="K62" s="45"/>
      <c r="L62" s="49"/>
      <c r="M62" s="50"/>
      <c r="N62" s="3"/>
      <c r="O62" s="3"/>
      <c r="P62" s="3"/>
      <c r="Q62" s="3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70">
        <v>56</v>
      </c>
      <c r="B63" s="80"/>
      <c r="C63" s="82"/>
      <c r="D63" s="78"/>
      <c r="E63" s="45"/>
      <c r="F63" s="46"/>
      <c r="G63" s="45"/>
      <c r="H63" s="45"/>
      <c r="I63" s="28"/>
      <c r="J63" s="48"/>
      <c r="K63" s="45"/>
      <c r="L63" s="49"/>
      <c r="M63" s="50"/>
      <c r="N63" s="3"/>
      <c r="O63" s="3"/>
      <c r="P63" s="3"/>
      <c r="Q63" s="3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70">
        <v>57</v>
      </c>
      <c r="B64" s="80"/>
      <c r="C64" s="82"/>
      <c r="D64" s="78"/>
      <c r="E64" s="45"/>
      <c r="F64" s="46"/>
      <c r="G64" s="45"/>
      <c r="H64" s="45"/>
      <c r="I64" s="28"/>
      <c r="J64" s="48"/>
      <c r="K64" s="45"/>
      <c r="L64" s="49"/>
      <c r="M64" s="50"/>
      <c r="N64" s="3"/>
      <c r="O64" s="3"/>
      <c r="P64" s="3"/>
      <c r="Q64" s="3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70">
        <v>58</v>
      </c>
      <c r="B65" s="80"/>
      <c r="C65" s="82"/>
      <c r="D65" s="78"/>
      <c r="E65" s="45"/>
      <c r="F65" s="46"/>
      <c r="G65" s="45"/>
      <c r="H65" s="45"/>
      <c r="I65" s="28"/>
      <c r="J65" s="48"/>
      <c r="K65" s="45"/>
      <c r="L65" s="49"/>
      <c r="M65" s="50"/>
      <c r="N65" s="3"/>
      <c r="O65" s="3"/>
      <c r="P65" s="3"/>
      <c r="Q65" s="3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70">
        <v>59</v>
      </c>
      <c r="B66" s="80"/>
      <c r="C66" s="82"/>
      <c r="D66" s="78"/>
      <c r="E66" s="45"/>
      <c r="F66" s="46"/>
      <c r="G66" s="45"/>
      <c r="H66" s="45"/>
      <c r="I66" s="28"/>
      <c r="J66" s="48"/>
      <c r="K66" s="45"/>
      <c r="L66" s="49"/>
      <c r="M66" s="50"/>
      <c r="N66" s="3"/>
      <c r="O66" s="3"/>
      <c r="P66" s="3"/>
      <c r="Q66" s="3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70">
        <v>60</v>
      </c>
      <c r="B67" s="80"/>
      <c r="C67" s="82"/>
      <c r="D67" s="78"/>
      <c r="E67" s="45"/>
      <c r="F67" s="46"/>
      <c r="G67" s="45"/>
      <c r="H67" s="45"/>
      <c r="I67" s="28"/>
      <c r="J67" s="48"/>
      <c r="K67" s="45"/>
      <c r="L67" s="49"/>
      <c r="M67" s="50"/>
      <c r="N67" s="3"/>
      <c r="O67" s="3"/>
      <c r="P67" s="3"/>
      <c r="Q67" s="3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70">
        <v>61</v>
      </c>
      <c r="B68" s="80"/>
      <c r="C68" s="82"/>
      <c r="D68" s="78"/>
      <c r="E68" s="45"/>
      <c r="F68" s="46"/>
      <c r="G68" s="45"/>
      <c r="H68" s="45"/>
      <c r="I68" s="28"/>
      <c r="J68" s="48"/>
      <c r="K68" s="45"/>
      <c r="L68" s="49"/>
      <c r="M68" s="50"/>
      <c r="N68" s="3"/>
      <c r="O68" s="3"/>
      <c r="P68" s="3"/>
      <c r="Q68" s="3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70">
        <v>62</v>
      </c>
      <c r="B69" s="80"/>
      <c r="C69" s="82"/>
      <c r="D69" s="78"/>
      <c r="E69" s="45"/>
      <c r="F69" s="46"/>
      <c r="G69" s="45"/>
      <c r="H69" s="45"/>
      <c r="I69" s="28"/>
      <c r="J69" s="48"/>
      <c r="K69" s="45"/>
      <c r="L69" s="49"/>
      <c r="M69" s="50"/>
      <c r="N69" s="3"/>
      <c r="O69" s="3"/>
      <c r="P69" s="3"/>
      <c r="Q69" s="3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70">
        <v>63</v>
      </c>
      <c r="B70" s="80"/>
      <c r="C70" s="82"/>
      <c r="D70" s="78"/>
      <c r="E70" s="45"/>
      <c r="F70" s="46"/>
      <c r="G70" s="45"/>
      <c r="H70" s="45"/>
      <c r="I70" s="28"/>
      <c r="J70" s="48"/>
      <c r="K70" s="45"/>
      <c r="L70" s="49"/>
      <c r="M70" s="50"/>
      <c r="N70" s="3"/>
      <c r="O70" s="3"/>
      <c r="P70" s="3"/>
      <c r="Q70" s="3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70">
        <v>64</v>
      </c>
      <c r="B71" s="80"/>
      <c r="C71" s="82"/>
      <c r="D71" s="78"/>
      <c r="E71" s="45"/>
      <c r="F71" s="46"/>
      <c r="G71" s="45"/>
      <c r="H71" s="45"/>
      <c r="I71" s="28"/>
      <c r="J71" s="48"/>
      <c r="K71" s="45"/>
      <c r="L71" s="49"/>
      <c r="M71" s="50"/>
      <c r="N71" s="3"/>
      <c r="O71" s="3"/>
      <c r="P71" s="3"/>
      <c r="Q71" s="3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70">
        <v>65</v>
      </c>
      <c r="B72" s="80"/>
      <c r="C72" s="82"/>
      <c r="D72" s="78"/>
      <c r="E72" s="45"/>
      <c r="F72" s="46"/>
      <c r="G72" s="45"/>
      <c r="H72" s="45"/>
      <c r="I72" s="28"/>
      <c r="J72" s="48"/>
      <c r="K72" s="45"/>
      <c r="L72" s="49"/>
      <c r="M72" s="50"/>
      <c r="N72" s="3"/>
      <c r="O72" s="3"/>
      <c r="P72" s="3"/>
      <c r="Q72" s="3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70">
        <v>66</v>
      </c>
      <c r="B73" s="80"/>
      <c r="C73" s="82"/>
      <c r="D73" s="78"/>
      <c r="E73" s="45"/>
      <c r="F73" s="46"/>
      <c r="G73" s="45"/>
      <c r="H73" s="45"/>
      <c r="I73" s="28"/>
      <c r="J73" s="48"/>
      <c r="K73" s="45"/>
      <c r="L73" s="49"/>
      <c r="M73" s="50"/>
      <c r="N73" s="3"/>
      <c r="O73" s="3"/>
      <c r="P73" s="3"/>
      <c r="Q73" s="3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70">
        <v>67</v>
      </c>
      <c r="B74" s="80"/>
      <c r="C74" s="82"/>
      <c r="D74" s="78"/>
      <c r="E74" s="45"/>
      <c r="F74" s="46"/>
      <c r="G74" s="45"/>
      <c r="H74" s="45"/>
      <c r="I74" s="19"/>
      <c r="J74" s="48"/>
      <c r="K74" s="45"/>
      <c r="L74" s="49"/>
      <c r="M74" s="50"/>
      <c r="N74" s="3"/>
      <c r="O74" s="3"/>
      <c r="P74" s="3"/>
      <c r="Q74" s="3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70">
        <v>68</v>
      </c>
      <c r="B75" s="80"/>
      <c r="C75" s="82"/>
      <c r="D75" s="78"/>
      <c r="E75" s="45"/>
      <c r="F75" s="46"/>
      <c r="G75" s="45"/>
      <c r="H75" s="45"/>
      <c r="I75" s="28"/>
      <c r="J75" s="48"/>
      <c r="K75" s="45"/>
      <c r="L75" s="49"/>
      <c r="M75" s="50"/>
      <c r="N75" s="3"/>
      <c r="O75" s="3"/>
      <c r="P75" s="3"/>
      <c r="Q75" s="3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70">
        <v>69</v>
      </c>
      <c r="B76" s="80"/>
      <c r="C76" s="82"/>
      <c r="D76" s="78"/>
      <c r="E76" s="45"/>
      <c r="F76" s="46"/>
      <c r="G76" s="45"/>
      <c r="H76" s="45"/>
      <c r="I76" s="28"/>
      <c r="J76" s="48"/>
      <c r="K76" s="45"/>
      <c r="L76" s="49"/>
      <c r="M76" s="50"/>
      <c r="N76" s="3"/>
      <c r="O76" s="3"/>
      <c r="P76" s="3"/>
      <c r="Q76" s="3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70">
        <v>70</v>
      </c>
      <c r="B77" s="80"/>
      <c r="C77" s="82"/>
      <c r="D77" s="78"/>
      <c r="E77" s="45"/>
      <c r="F77" s="46"/>
      <c r="G77" s="45"/>
      <c r="H77" s="45"/>
      <c r="I77" s="28"/>
      <c r="J77" s="48"/>
      <c r="K77" s="45"/>
      <c r="L77" s="49"/>
      <c r="M77" s="50"/>
      <c r="N77" s="3"/>
      <c r="O77" s="3"/>
      <c r="P77" s="3"/>
      <c r="Q77" s="3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70">
        <v>71</v>
      </c>
      <c r="B78" s="80"/>
      <c r="C78" s="82"/>
      <c r="D78" s="78"/>
      <c r="E78" s="45"/>
      <c r="F78" s="46"/>
      <c r="G78" s="45"/>
      <c r="H78" s="45"/>
      <c r="I78" s="19"/>
      <c r="J78" s="48"/>
      <c r="K78" s="45"/>
      <c r="L78" s="49"/>
      <c r="M78" s="50"/>
      <c r="N78" s="3"/>
      <c r="O78" s="3"/>
      <c r="P78" s="3"/>
      <c r="Q78" s="3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70">
        <v>72</v>
      </c>
      <c r="B79" s="80"/>
      <c r="C79" s="82"/>
      <c r="D79" s="78"/>
      <c r="E79" s="45"/>
      <c r="F79" s="46"/>
      <c r="G79" s="45"/>
      <c r="H79" s="45"/>
      <c r="I79" s="28"/>
      <c r="J79" s="48"/>
      <c r="K79" s="45"/>
      <c r="L79" s="49"/>
      <c r="M79" s="50"/>
      <c r="N79" s="3"/>
      <c r="O79" s="3"/>
      <c r="P79" s="3"/>
      <c r="Q79" s="3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70">
        <v>73</v>
      </c>
      <c r="B80" s="80"/>
      <c r="C80" s="82"/>
      <c r="D80" s="78"/>
      <c r="E80" s="45"/>
      <c r="F80" s="46"/>
      <c r="G80" s="45"/>
      <c r="H80" s="45"/>
      <c r="I80" s="28"/>
      <c r="J80" s="48"/>
      <c r="K80" s="45"/>
      <c r="L80" s="49"/>
      <c r="M80" s="50"/>
      <c r="N80" s="3"/>
      <c r="O80" s="3"/>
      <c r="P80" s="3"/>
      <c r="Q80" s="3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70">
        <v>74</v>
      </c>
      <c r="B81" s="80"/>
      <c r="C81" s="82"/>
      <c r="D81" s="78"/>
      <c r="E81" s="45"/>
      <c r="F81" s="46"/>
      <c r="G81" s="45"/>
      <c r="H81" s="45"/>
      <c r="I81" s="28"/>
      <c r="J81" s="48"/>
      <c r="K81" s="45"/>
      <c r="L81" s="49"/>
      <c r="M81" s="50"/>
      <c r="N81" s="3"/>
      <c r="O81" s="3"/>
      <c r="P81" s="3"/>
      <c r="Q81" s="3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70">
        <v>75</v>
      </c>
      <c r="B82" s="80"/>
      <c r="C82" s="82"/>
      <c r="D82" s="78"/>
      <c r="E82" s="45"/>
      <c r="F82" s="46"/>
      <c r="G82" s="45"/>
      <c r="H82" s="45"/>
      <c r="I82" s="28"/>
      <c r="J82" s="48"/>
      <c r="K82" s="45"/>
      <c r="L82" s="49"/>
      <c r="M82" s="50"/>
      <c r="N82" s="3"/>
      <c r="O82" s="3"/>
      <c r="P82" s="3"/>
      <c r="Q82" s="3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70">
        <v>76</v>
      </c>
      <c r="B83" s="80"/>
      <c r="C83" s="82"/>
      <c r="D83" s="78"/>
      <c r="E83" s="45"/>
      <c r="F83" s="46"/>
      <c r="G83" s="45"/>
      <c r="H83" s="45"/>
      <c r="I83" s="28"/>
      <c r="J83" s="48"/>
      <c r="K83" s="45"/>
      <c r="L83" s="49"/>
      <c r="M83" s="50"/>
      <c r="N83" s="3"/>
      <c r="O83" s="3"/>
      <c r="P83" s="3"/>
      <c r="Q83" s="3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70">
        <v>77</v>
      </c>
      <c r="B84" s="80"/>
      <c r="C84" s="82"/>
      <c r="D84" s="78"/>
      <c r="E84" s="45"/>
      <c r="F84" s="46"/>
      <c r="G84" s="45"/>
      <c r="H84" s="45"/>
      <c r="I84" s="28"/>
      <c r="J84" s="48"/>
      <c r="K84" s="45"/>
      <c r="L84" s="49"/>
      <c r="M84" s="50"/>
      <c r="N84" s="3"/>
      <c r="O84" s="3"/>
      <c r="P84" s="3"/>
      <c r="Q84" s="3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70">
        <v>78</v>
      </c>
      <c r="B85" s="80"/>
      <c r="C85" s="82"/>
      <c r="D85" s="78"/>
      <c r="E85" s="45"/>
      <c r="F85" s="46"/>
      <c r="G85" s="45"/>
      <c r="H85" s="45"/>
      <c r="I85" s="28"/>
      <c r="J85" s="48"/>
      <c r="K85" s="45"/>
      <c r="L85" s="49"/>
      <c r="M85" s="50"/>
      <c r="N85" s="3"/>
      <c r="O85" s="3"/>
      <c r="P85" s="3"/>
      <c r="Q85" s="3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70">
        <v>79</v>
      </c>
      <c r="B86" s="80"/>
      <c r="C86" s="82"/>
      <c r="D86" s="78"/>
      <c r="E86" s="45"/>
      <c r="F86" s="46"/>
      <c r="G86" s="45"/>
      <c r="H86" s="45"/>
      <c r="I86" s="28"/>
      <c r="J86" s="48"/>
      <c r="K86" s="45"/>
      <c r="L86" s="49"/>
      <c r="M86" s="50"/>
      <c r="N86" s="3"/>
      <c r="O86" s="3"/>
      <c r="P86" s="3"/>
      <c r="Q86" s="3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70">
        <v>80</v>
      </c>
      <c r="B87" s="80"/>
      <c r="C87" s="82"/>
      <c r="D87" s="78"/>
      <c r="E87" s="45"/>
      <c r="F87" s="46"/>
      <c r="G87" s="45"/>
      <c r="H87" s="45"/>
      <c r="I87" s="28"/>
      <c r="J87" s="48"/>
      <c r="K87" s="45"/>
      <c r="L87" s="49"/>
      <c r="M87" s="50"/>
      <c r="N87" s="3"/>
      <c r="O87" s="3"/>
      <c r="P87" s="3"/>
      <c r="Q87" s="3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70">
        <v>81</v>
      </c>
      <c r="B88" s="80"/>
      <c r="C88" s="82"/>
      <c r="D88" s="78"/>
      <c r="E88" s="45"/>
      <c r="F88" s="46"/>
      <c r="G88" s="45"/>
      <c r="H88" s="45"/>
      <c r="I88" s="28"/>
      <c r="J88" s="48"/>
      <c r="K88" s="45"/>
      <c r="L88" s="49"/>
      <c r="M88" s="50"/>
      <c r="N88" s="3"/>
      <c r="O88" s="3"/>
      <c r="P88" s="3"/>
      <c r="Q88" s="3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70">
        <v>82</v>
      </c>
      <c r="B89" s="80"/>
      <c r="C89" s="82"/>
      <c r="D89" s="78"/>
      <c r="E89" s="45"/>
      <c r="F89" s="46"/>
      <c r="G89" s="45"/>
      <c r="H89" s="45"/>
      <c r="I89" s="19"/>
      <c r="J89" s="48"/>
      <c r="K89" s="45"/>
      <c r="L89" s="49"/>
      <c r="M89" s="50"/>
      <c r="N89" s="3"/>
      <c r="O89" s="3"/>
      <c r="P89" s="3"/>
      <c r="Q89" s="3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70">
        <v>83</v>
      </c>
      <c r="B90" s="80"/>
      <c r="C90" s="82"/>
      <c r="D90" s="78"/>
      <c r="E90" s="45"/>
      <c r="F90" s="46"/>
      <c r="G90" s="45"/>
      <c r="H90" s="45"/>
      <c r="I90" s="28"/>
      <c r="J90" s="48"/>
      <c r="K90" s="45"/>
      <c r="L90" s="49"/>
      <c r="M90" s="50"/>
      <c r="N90" s="3"/>
      <c r="O90" s="3"/>
      <c r="P90" s="3"/>
      <c r="Q90" s="3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70">
        <v>84</v>
      </c>
      <c r="B91" s="80"/>
      <c r="C91" s="82"/>
      <c r="D91" s="78"/>
      <c r="E91" s="45"/>
      <c r="F91" s="46"/>
      <c r="G91" s="45"/>
      <c r="H91" s="45"/>
      <c r="I91" s="28"/>
      <c r="J91" s="48"/>
      <c r="K91" s="45"/>
      <c r="L91" s="49"/>
      <c r="M91" s="50"/>
      <c r="N91" s="3"/>
      <c r="O91" s="3"/>
      <c r="P91" s="3"/>
      <c r="Q91" s="3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70">
        <v>85</v>
      </c>
      <c r="B92" s="80"/>
      <c r="C92" s="82"/>
      <c r="D92" s="78"/>
      <c r="E92" s="45"/>
      <c r="F92" s="46"/>
      <c r="G92" s="45"/>
      <c r="H92" s="45"/>
      <c r="I92" s="19"/>
      <c r="J92" s="48"/>
      <c r="K92" s="45"/>
      <c r="L92" s="49"/>
      <c r="M92" s="50"/>
      <c r="N92" s="3"/>
      <c r="O92" s="3"/>
      <c r="P92" s="3"/>
      <c r="Q92" s="3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70">
        <v>86</v>
      </c>
      <c r="B93" s="80"/>
      <c r="C93" s="82"/>
      <c r="D93" s="78"/>
      <c r="E93" s="45"/>
      <c r="F93" s="46"/>
      <c r="G93" s="45"/>
      <c r="H93" s="45"/>
      <c r="I93" s="28"/>
      <c r="J93" s="48"/>
      <c r="K93" s="45"/>
      <c r="L93" s="49"/>
      <c r="M93" s="50"/>
      <c r="N93" s="3"/>
      <c r="O93" s="3"/>
      <c r="P93" s="3"/>
      <c r="Q93" s="3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70">
        <v>87</v>
      </c>
      <c r="B94" s="80"/>
      <c r="C94" s="82"/>
      <c r="D94" s="78"/>
      <c r="E94" s="45"/>
      <c r="F94" s="46"/>
      <c r="G94" s="45"/>
      <c r="H94" s="45"/>
      <c r="I94" s="28"/>
      <c r="J94" s="48"/>
      <c r="K94" s="45"/>
      <c r="L94" s="49"/>
      <c r="M94" s="50"/>
      <c r="N94" s="3"/>
      <c r="O94" s="3"/>
      <c r="P94" s="3"/>
      <c r="Q94" s="3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70">
        <v>88</v>
      </c>
      <c r="B95" s="80"/>
      <c r="C95" s="82"/>
      <c r="D95" s="78"/>
      <c r="E95" s="45"/>
      <c r="F95" s="46"/>
      <c r="G95" s="45"/>
      <c r="H95" s="45"/>
      <c r="I95" s="28"/>
      <c r="J95" s="48"/>
      <c r="K95" s="45"/>
      <c r="L95" s="49"/>
      <c r="M95" s="50"/>
      <c r="N95" s="3"/>
      <c r="O95" s="3"/>
      <c r="P95" s="3"/>
      <c r="Q95" s="3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70">
        <v>89</v>
      </c>
      <c r="B96" s="80"/>
      <c r="C96" s="82"/>
      <c r="D96" s="78"/>
      <c r="E96" s="45"/>
      <c r="F96" s="46"/>
      <c r="G96" s="45"/>
      <c r="H96" s="45"/>
      <c r="I96" s="28"/>
      <c r="J96" s="48"/>
      <c r="K96" s="45"/>
      <c r="L96" s="49"/>
      <c r="M96" s="50"/>
      <c r="N96" s="3"/>
      <c r="O96" s="3"/>
      <c r="P96" s="3"/>
      <c r="Q96" s="3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70">
        <v>90</v>
      </c>
      <c r="B97" s="80"/>
      <c r="C97" s="82"/>
      <c r="D97" s="78"/>
      <c r="E97" s="45"/>
      <c r="F97" s="46"/>
      <c r="G97" s="45"/>
      <c r="H97" s="45"/>
      <c r="I97" s="28"/>
      <c r="J97" s="48"/>
      <c r="K97" s="45"/>
      <c r="L97" s="49"/>
      <c r="M97" s="50"/>
      <c r="N97" s="3"/>
      <c r="O97" s="3"/>
      <c r="P97" s="3"/>
      <c r="Q97" s="3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70">
        <v>91</v>
      </c>
      <c r="B98" s="80"/>
      <c r="C98" s="82"/>
      <c r="D98" s="78"/>
      <c r="E98" s="45"/>
      <c r="F98" s="46"/>
      <c r="G98" s="45"/>
      <c r="H98" s="45"/>
      <c r="I98" s="28"/>
      <c r="J98" s="48"/>
      <c r="K98" s="45"/>
      <c r="L98" s="49"/>
      <c r="M98" s="50"/>
      <c r="N98" s="3"/>
      <c r="O98" s="3"/>
      <c r="P98" s="3"/>
      <c r="Q98" s="3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70">
        <v>92</v>
      </c>
      <c r="B99" s="80"/>
      <c r="C99" s="82"/>
      <c r="D99" s="78"/>
      <c r="E99" s="45"/>
      <c r="F99" s="46"/>
      <c r="G99" s="45"/>
      <c r="H99" s="45"/>
      <c r="I99" s="28"/>
      <c r="J99" s="48"/>
      <c r="K99" s="45"/>
      <c r="L99" s="49"/>
      <c r="M99" s="50"/>
      <c r="N99" s="3"/>
      <c r="O99" s="3"/>
      <c r="P99" s="3"/>
      <c r="Q99" s="3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70">
        <v>93</v>
      </c>
      <c r="B100" s="80"/>
      <c r="C100" s="82"/>
      <c r="D100" s="78"/>
      <c r="E100" s="45"/>
      <c r="F100" s="46"/>
      <c r="G100" s="45"/>
      <c r="H100" s="45"/>
      <c r="I100" s="19"/>
      <c r="J100" s="48"/>
      <c r="K100" s="45"/>
      <c r="L100" s="49"/>
      <c r="M100" s="50"/>
      <c r="N100" s="3"/>
      <c r="O100" s="3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70">
        <v>94</v>
      </c>
      <c r="B101" s="80"/>
      <c r="C101" s="82"/>
      <c r="D101" s="78"/>
      <c r="E101" s="45"/>
      <c r="F101" s="46"/>
      <c r="G101" s="45"/>
      <c r="H101" s="45"/>
      <c r="I101" s="28"/>
      <c r="J101" s="48"/>
      <c r="K101" s="45"/>
      <c r="L101" s="49"/>
      <c r="M101" s="50"/>
      <c r="N101" s="3"/>
      <c r="O101" s="3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70">
        <v>95</v>
      </c>
      <c r="B102" s="80"/>
      <c r="C102" s="82"/>
      <c r="D102" s="78"/>
      <c r="E102" s="45"/>
      <c r="F102" s="46"/>
      <c r="G102" s="45"/>
      <c r="H102" s="45"/>
      <c r="I102" s="28"/>
      <c r="J102" s="48"/>
      <c r="K102" s="45"/>
      <c r="L102" s="49"/>
      <c r="M102" s="50"/>
      <c r="N102" s="3"/>
      <c r="O102" s="3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70">
        <v>96</v>
      </c>
      <c r="B103" s="80"/>
      <c r="C103" s="82"/>
      <c r="D103" s="78"/>
      <c r="E103" s="45"/>
      <c r="F103" s="46"/>
      <c r="G103" s="45"/>
      <c r="H103" s="45"/>
      <c r="I103" s="28"/>
      <c r="J103" s="48"/>
      <c r="K103" s="45"/>
      <c r="L103" s="49"/>
      <c r="M103" s="50"/>
      <c r="N103" s="3"/>
      <c r="O103" s="3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70">
        <v>97</v>
      </c>
      <c r="B104" s="80"/>
      <c r="C104" s="82"/>
      <c r="D104" s="78"/>
      <c r="E104" s="45"/>
      <c r="F104" s="46"/>
      <c r="G104" s="45"/>
      <c r="H104" s="45"/>
      <c r="I104" s="28"/>
      <c r="J104" s="48"/>
      <c r="K104" s="45"/>
      <c r="L104" s="49"/>
      <c r="M104" s="50"/>
      <c r="N104" s="3"/>
      <c r="O104" s="3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70">
        <v>98</v>
      </c>
      <c r="B105" s="80"/>
      <c r="C105" s="82"/>
      <c r="D105" s="78"/>
      <c r="E105" s="45"/>
      <c r="F105" s="46"/>
      <c r="G105" s="45"/>
      <c r="H105" s="45"/>
      <c r="I105" s="28"/>
      <c r="J105" s="48"/>
      <c r="K105" s="45"/>
      <c r="L105" s="49"/>
      <c r="M105" s="50"/>
      <c r="N105" s="3"/>
      <c r="O105" s="3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70">
        <v>99</v>
      </c>
      <c r="B106" s="80"/>
      <c r="C106" s="82"/>
      <c r="D106" s="78"/>
      <c r="E106" s="45"/>
      <c r="F106" s="46"/>
      <c r="G106" s="45"/>
      <c r="H106" s="45"/>
      <c r="I106" s="28"/>
      <c r="J106" s="48"/>
      <c r="K106" s="45"/>
      <c r="L106" s="49"/>
      <c r="M106" s="50"/>
      <c r="N106" s="3"/>
      <c r="O106" s="3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70">
        <v>100</v>
      </c>
      <c r="B107" s="80"/>
      <c r="C107" s="82"/>
      <c r="D107" s="78"/>
      <c r="E107" s="45"/>
      <c r="F107" s="46"/>
      <c r="G107" s="45"/>
      <c r="H107" s="45"/>
      <c r="I107" s="28"/>
      <c r="J107" s="48"/>
      <c r="K107" s="45"/>
      <c r="L107" s="49"/>
      <c r="M107" s="50"/>
      <c r="N107" s="3"/>
      <c r="O107" s="3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70">
        <v>101</v>
      </c>
      <c r="B108" s="80"/>
      <c r="C108" s="82"/>
      <c r="D108" s="78"/>
      <c r="E108" s="45"/>
      <c r="F108" s="46"/>
      <c r="G108" s="45"/>
      <c r="H108" s="45"/>
      <c r="I108" s="28"/>
      <c r="J108" s="48"/>
      <c r="K108" s="45"/>
      <c r="L108" s="49"/>
      <c r="M108" s="50"/>
      <c r="N108" s="3"/>
      <c r="O108" s="3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70">
        <v>102</v>
      </c>
      <c r="B109" s="80"/>
      <c r="C109" s="82"/>
      <c r="D109" s="78"/>
      <c r="E109" s="45"/>
      <c r="F109" s="46"/>
      <c r="G109" s="45"/>
      <c r="H109" s="45"/>
      <c r="I109" s="19"/>
      <c r="J109" s="48"/>
      <c r="K109" s="45"/>
      <c r="L109" s="49"/>
      <c r="M109" s="50"/>
      <c r="N109" s="3"/>
      <c r="O109" s="3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70">
        <v>103</v>
      </c>
      <c r="B110" s="80"/>
      <c r="C110" s="82"/>
      <c r="D110" s="78"/>
      <c r="E110" s="45"/>
      <c r="F110" s="46"/>
      <c r="G110" s="45"/>
      <c r="H110" s="45"/>
      <c r="I110" s="28"/>
      <c r="J110" s="48"/>
      <c r="K110" s="45"/>
      <c r="L110" s="49"/>
      <c r="M110" s="50"/>
      <c r="N110" s="3"/>
      <c r="O110" s="3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70">
        <v>104</v>
      </c>
      <c r="B111" s="80"/>
      <c r="C111" s="82"/>
      <c r="D111" s="78"/>
      <c r="E111" s="45"/>
      <c r="F111" s="46"/>
      <c r="G111" s="45"/>
      <c r="H111" s="45"/>
      <c r="I111" s="28"/>
      <c r="J111" s="48"/>
      <c r="K111" s="45"/>
      <c r="L111" s="49"/>
      <c r="M111" s="50"/>
      <c r="N111" s="3"/>
      <c r="O111" s="3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70">
        <v>105</v>
      </c>
      <c r="B112" s="80"/>
      <c r="C112" s="82"/>
      <c r="D112" s="78"/>
      <c r="E112" s="45"/>
      <c r="F112" s="46"/>
      <c r="G112" s="45"/>
      <c r="H112" s="45"/>
      <c r="I112" s="28"/>
      <c r="J112" s="48"/>
      <c r="K112" s="45"/>
      <c r="L112" s="98"/>
      <c r="M112" s="50"/>
      <c r="N112" s="3"/>
      <c r="O112" s="3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70">
        <v>106</v>
      </c>
      <c r="B113" s="80"/>
      <c r="C113" s="82"/>
      <c r="D113" s="78"/>
      <c r="E113" s="45"/>
      <c r="F113" s="46"/>
      <c r="G113" s="45"/>
      <c r="H113" s="45"/>
      <c r="I113" s="28"/>
      <c r="J113" s="48"/>
      <c r="K113" s="45"/>
      <c r="L113" s="49"/>
      <c r="M113" s="50"/>
      <c r="N113" s="3"/>
      <c r="O113" s="3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70">
        <v>107</v>
      </c>
      <c r="B114" s="80"/>
      <c r="C114" s="82"/>
      <c r="D114" s="78"/>
      <c r="E114" s="45"/>
      <c r="F114" s="46"/>
      <c r="G114" s="45"/>
      <c r="H114" s="45"/>
      <c r="I114" s="19"/>
      <c r="J114" s="48"/>
      <c r="K114" s="45"/>
      <c r="L114" s="49"/>
      <c r="M114" s="50"/>
      <c r="N114" s="3"/>
      <c r="O114" s="3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70">
        <v>108</v>
      </c>
      <c r="B115" s="80"/>
      <c r="C115" s="82"/>
      <c r="D115" s="78"/>
      <c r="E115" s="45"/>
      <c r="F115" s="46"/>
      <c r="G115" s="45"/>
      <c r="H115" s="45"/>
      <c r="I115" s="19"/>
      <c r="J115" s="48"/>
      <c r="K115" s="45"/>
      <c r="L115" s="49"/>
      <c r="M115" s="50"/>
      <c r="N115" s="3"/>
      <c r="O115" s="3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70">
        <v>109</v>
      </c>
      <c r="B116" s="80"/>
      <c r="C116" s="82"/>
      <c r="D116" s="78"/>
      <c r="E116" s="45"/>
      <c r="F116" s="46"/>
      <c r="G116" s="45"/>
      <c r="H116" s="45"/>
      <c r="I116" s="19"/>
      <c r="J116" s="100"/>
      <c r="K116" s="45"/>
      <c r="L116" s="49"/>
      <c r="M116" s="50"/>
      <c r="N116" s="3"/>
      <c r="O116" s="3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70">
        <v>110</v>
      </c>
      <c r="B117" s="80"/>
      <c r="C117" s="82"/>
      <c r="D117" s="78"/>
      <c r="E117" s="45"/>
      <c r="F117" s="46"/>
      <c r="G117" s="45"/>
      <c r="H117" s="45"/>
      <c r="I117" s="19"/>
      <c r="J117" s="48"/>
      <c r="K117" s="45"/>
      <c r="L117" s="49"/>
      <c r="M117" s="50"/>
      <c r="N117" s="3"/>
      <c r="O117" s="3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70">
        <v>111</v>
      </c>
      <c r="B118" s="80"/>
      <c r="C118" s="82"/>
      <c r="D118" s="78"/>
      <c r="E118" s="45"/>
      <c r="F118" s="46"/>
      <c r="G118" s="45"/>
      <c r="H118" s="45"/>
      <c r="I118" s="28"/>
      <c r="J118" s="48"/>
      <c r="K118" s="45"/>
      <c r="L118" s="49"/>
      <c r="M118" s="50"/>
      <c r="N118" s="3"/>
      <c r="O118" s="3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70">
        <v>112</v>
      </c>
      <c r="B119" s="80"/>
      <c r="C119" s="82"/>
      <c r="D119" s="78"/>
      <c r="E119" s="45"/>
      <c r="F119" s="46"/>
      <c r="G119" s="45"/>
      <c r="H119" s="45"/>
      <c r="I119" s="28"/>
      <c r="J119" s="48"/>
      <c r="K119" s="45"/>
      <c r="L119" s="49"/>
      <c r="M119" s="50"/>
      <c r="N119" s="3"/>
      <c r="O119" s="3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70">
        <v>113</v>
      </c>
      <c r="B120" s="80"/>
      <c r="C120" s="82"/>
      <c r="D120" s="78"/>
      <c r="E120" s="101"/>
      <c r="F120" s="46"/>
      <c r="G120" s="45"/>
      <c r="H120" s="45"/>
      <c r="I120" s="28"/>
      <c r="J120" s="48"/>
      <c r="K120" s="45"/>
      <c r="L120" s="49"/>
      <c r="M120" s="50"/>
      <c r="N120" s="3"/>
      <c r="O120" s="3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70">
        <v>114</v>
      </c>
      <c r="B121" s="80"/>
      <c r="C121" s="82"/>
      <c r="D121" s="78"/>
      <c r="E121" s="45"/>
      <c r="F121" s="46"/>
      <c r="G121" s="45"/>
      <c r="H121" s="45"/>
      <c r="I121" s="28"/>
      <c r="J121" s="48"/>
      <c r="K121" s="45"/>
      <c r="L121" s="49"/>
      <c r="M121" s="50"/>
      <c r="N121" s="3"/>
      <c r="O121" s="3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70">
        <v>115</v>
      </c>
      <c r="B122" s="80"/>
      <c r="C122" s="82"/>
      <c r="D122" s="78"/>
      <c r="E122" s="45"/>
      <c r="F122" s="46"/>
      <c r="G122" s="45"/>
      <c r="H122" s="45"/>
      <c r="I122" s="19"/>
      <c r="J122" s="48"/>
      <c r="K122" s="45"/>
      <c r="L122" s="49"/>
      <c r="M122" s="50"/>
      <c r="N122" s="3"/>
      <c r="O122" s="3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70">
        <v>116</v>
      </c>
      <c r="B123" s="80"/>
      <c r="C123" s="82"/>
      <c r="D123" s="78"/>
      <c r="E123" s="45"/>
      <c r="F123" s="46"/>
      <c r="G123" s="45"/>
      <c r="H123" s="45"/>
      <c r="I123" s="28"/>
      <c r="J123" s="48"/>
      <c r="K123" s="45"/>
      <c r="L123" s="49"/>
      <c r="M123" s="50"/>
      <c r="N123" s="3"/>
      <c r="O123" s="3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70">
        <v>117</v>
      </c>
      <c r="B124" s="80"/>
      <c r="C124" s="82"/>
      <c r="D124" s="78"/>
      <c r="E124" s="45"/>
      <c r="F124" s="46"/>
      <c r="G124" s="45"/>
      <c r="H124" s="45"/>
      <c r="I124" s="19"/>
      <c r="J124" s="48"/>
      <c r="K124" s="45"/>
      <c r="L124" s="49"/>
      <c r="M124" s="50"/>
      <c r="N124" s="3"/>
      <c r="O124" s="3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70">
        <v>118</v>
      </c>
      <c r="B125" s="80"/>
      <c r="C125" s="82"/>
      <c r="D125" s="78"/>
      <c r="E125" s="45"/>
      <c r="F125" s="46"/>
      <c r="G125" s="45"/>
      <c r="H125" s="45"/>
      <c r="I125" s="28"/>
      <c r="J125" s="48"/>
      <c r="K125" s="45"/>
      <c r="L125" s="49"/>
      <c r="M125" s="50"/>
      <c r="N125" s="3"/>
      <c r="O125" s="3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70">
        <v>119</v>
      </c>
      <c r="B126" s="80"/>
      <c r="C126" s="82"/>
      <c r="D126" s="78"/>
      <c r="E126" s="45"/>
      <c r="F126" s="46"/>
      <c r="G126" s="45"/>
      <c r="H126" s="45"/>
      <c r="I126" s="28"/>
      <c r="J126" s="48"/>
      <c r="K126" s="45"/>
      <c r="L126" s="49"/>
      <c r="M126" s="50"/>
      <c r="N126" s="3"/>
      <c r="O126" s="3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70">
        <v>120</v>
      </c>
      <c r="B127" s="80"/>
      <c r="C127" s="82"/>
      <c r="D127" s="78"/>
      <c r="E127" s="45"/>
      <c r="F127" s="46"/>
      <c r="G127" s="45"/>
      <c r="H127" s="45"/>
      <c r="I127" s="28"/>
      <c r="J127" s="48"/>
      <c r="K127" s="45"/>
      <c r="L127" s="49"/>
      <c r="M127" s="50"/>
      <c r="N127" s="3"/>
      <c r="O127" s="3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70">
        <v>121</v>
      </c>
      <c r="B128" s="80"/>
      <c r="C128" s="82"/>
      <c r="D128" s="78"/>
      <c r="E128" s="45"/>
      <c r="F128" s="46"/>
      <c r="G128" s="45"/>
      <c r="H128" s="45"/>
      <c r="I128" s="28"/>
      <c r="J128" s="48"/>
      <c r="K128" s="45"/>
      <c r="L128" s="49"/>
      <c r="M128" s="50"/>
      <c r="N128" s="3"/>
      <c r="O128" s="3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70">
        <v>122</v>
      </c>
      <c r="B129" s="80"/>
      <c r="C129" s="82"/>
      <c r="D129" s="78"/>
      <c r="E129" s="45"/>
      <c r="F129" s="46"/>
      <c r="G129" s="45"/>
      <c r="H129" s="45"/>
      <c r="I129" s="28"/>
      <c r="J129" s="48"/>
      <c r="K129" s="45"/>
      <c r="L129" s="49"/>
      <c r="M129" s="50"/>
      <c r="N129" s="3"/>
      <c r="O129" s="3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70">
        <v>123</v>
      </c>
      <c r="B130" s="80"/>
      <c r="C130" s="82"/>
      <c r="D130" s="78"/>
      <c r="E130" s="45"/>
      <c r="F130" s="46"/>
      <c r="G130" s="45"/>
      <c r="H130" s="45"/>
      <c r="I130" s="28"/>
      <c r="J130" s="48"/>
      <c r="K130" s="45"/>
      <c r="L130" s="49"/>
      <c r="M130" s="50"/>
      <c r="N130" s="3"/>
      <c r="O130" s="3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70">
        <v>124</v>
      </c>
      <c r="B131" s="80"/>
      <c r="C131" s="82"/>
      <c r="D131" s="78"/>
      <c r="E131" s="45"/>
      <c r="F131" s="46"/>
      <c r="G131" s="45"/>
      <c r="H131" s="45"/>
      <c r="I131" s="28"/>
      <c r="J131" s="48"/>
      <c r="K131" s="45"/>
      <c r="L131" s="49"/>
      <c r="M131" s="50"/>
      <c r="N131" s="3"/>
      <c r="O131" s="3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70">
        <v>125</v>
      </c>
      <c r="B132" s="80"/>
      <c r="C132" s="82"/>
      <c r="D132" s="78"/>
      <c r="E132" s="45"/>
      <c r="F132" s="46"/>
      <c r="G132" s="45"/>
      <c r="H132" s="45"/>
      <c r="I132" s="28"/>
      <c r="J132" s="48"/>
      <c r="K132" s="45"/>
      <c r="L132" s="49"/>
      <c r="M132" s="50"/>
      <c r="N132" s="3"/>
      <c r="O132" s="3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70">
        <v>126</v>
      </c>
      <c r="B133" s="80"/>
      <c r="C133" s="82"/>
      <c r="D133" s="78"/>
      <c r="E133" s="45"/>
      <c r="F133" s="46"/>
      <c r="G133" s="45"/>
      <c r="H133" s="45"/>
      <c r="I133" s="28"/>
      <c r="J133" s="48"/>
      <c r="K133" s="45"/>
      <c r="L133" s="49"/>
      <c r="M133" s="50"/>
      <c r="N133" s="3"/>
      <c r="O133" s="3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70">
        <v>127</v>
      </c>
      <c r="B134" s="80"/>
      <c r="C134" s="82"/>
      <c r="D134" s="78"/>
      <c r="E134" s="45"/>
      <c r="F134" s="46"/>
      <c r="G134" s="45"/>
      <c r="H134" s="45"/>
      <c r="I134" s="19"/>
      <c r="J134" s="48"/>
      <c r="K134" s="45"/>
      <c r="L134" s="49"/>
      <c r="M134" s="50"/>
      <c r="N134" s="3"/>
      <c r="O134" s="3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70">
        <v>128</v>
      </c>
      <c r="B135" s="80"/>
      <c r="C135" s="82"/>
      <c r="D135" s="78"/>
      <c r="E135" s="45"/>
      <c r="F135" s="46"/>
      <c r="G135" s="45"/>
      <c r="H135" s="45"/>
      <c r="I135" s="28"/>
      <c r="J135" s="48"/>
      <c r="K135" s="45"/>
      <c r="L135" s="49"/>
      <c r="M135" s="50"/>
      <c r="N135" s="3"/>
      <c r="O135" s="3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70">
        <v>129</v>
      </c>
      <c r="B136" s="80"/>
      <c r="C136" s="82"/>
      <c r="D136" s="78"/>
      <c r="E136" s="45"/>
      <c r="F136" s="46"/>
      <c r="G136" s="45"/>
      <c r="H136" s="45"/>
      <c r="I136" s="28"/>
      <c r="J136" s="48"/>
      <c r="K136" s="45"/>
      <c r="L136" s="49"/>
      <c r="M136" s="50"/>
      <c r="N136" s="3"/>
      <c r="O136" s="3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70">
        <v>130</v>
      </c>
      <c r="B137" s="80"/>
      <c r="C137" s="82"/>
      <c r="D137" s="78"/>
      <c r="E137" s="45"/>
      <c r="F137" s="46"/>
      <c r="G137" s="45"/>
      <c r="H137" s="45"/>
      <c r="I137" s="28"/>
      <c r="J137" s="48"/>
      <c r="K137" s="45"/>
      <c r="L137" s="49"/>
      <c r="M137" s="50"/>
      <c r="N137" s="3"/>
      <c r="O137" s="3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70">
        <v>131</v>
      </c>
      <c r="B138" s="80"/>
      <c r="C138" s="82"/>
      <c r="D138" s="78"/>
      <c r="E138" s="45"/>
      <c r="F138" s="46"/>
      <c r="G138" s="45"/>
      <c r="H138" s="45"/>
      <c r="I138" s="28"/>
      <c r="J138" s="48"/>
      <c r="K138" s="45"/>
      <c r="L138" s="49"/>
      <c r="M138" s="50"/>
      <c r="N138" s="3"/>
      <c r="O138" s="3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70">
        <v>132</v>
      </c>
      <c r="B139" s="80"/>
      <c r="C139" s="82"/>
      <c r="D139" s="78"/>
      <c r="E139" s="45"/>
      <c r="F139" s="46"/>
      <c r="G139" s="45"/>
      <c r="H139" s="45"/>
      <c r="I139" s="28"/>
      <c r="J139" s="48"/>
      <c r="K139" s="45"/>
      <c r="L139" s="49"/>
      <c r="M139" s="50"/>
      <c r="N139" s="3"/>
      <c r="O139" s="3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70">
        <v>133</v>
      </c>
      <c r="B140" s="80"/>
      <c r="C140" s="82"/>
      <c r="D140" s="78"/>
      <c r="E140" s="45"/>
      <c r="F140" s="46"/>
      <c r="G140" s="45"/>
      <c r="H140" s="45"/>
      <c r="I140" s="28"/>
      <c r="J140" s="48"/>
      <c r="K140" s="48"/>
      <c r="L140" s="98"/>
      <c r="M140" s="50"/>
      <c r="N140" s="3"/>
      <c r="O140" s="3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70">
        <v>134</v>
      </c>
      <c r="B141" s="80"/>
      <c r="C141" s="82"/>
      <c r="D141" s="78"/>
      <c r="E141" s="45"/>
      <c r="F141" s="46"/>
      <c r="G141" s="45"/>
      <c r="H141" s="45"/>
      <c r="I141" s="28"/>
      <c r="J141" s="48"/>
      <c r="K141" s="48"/>
      <c r="L141" s="49"/>
      <c r="M141" s="50"/>
      <c r="N141" s="3"/>
      <c r="O141" s="3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70">
        <v>135</v>
      </c>
      <c r="B142" s="80"/>
      <c r="C142" s="82"/>
      <c r="D142" s="78"/>
      <c r="E142" s="45"/>
      <c r="F142" s="46"/>
      <c r="G142" s="45"/>
      <c r="H142" s="45"/>
      <c r="I142" s="28"/>
      <c r="J142" s="48"/>
      <c r="K142" s="45"/>
      <c r="L142" s="49"/>
      <c r="M142" s="50"/>
      <c r="N142" s="3"/>
      <c r="O142" s="3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70">
        <v>136</v>
      </c>
      <c r="B143" s="80"/>
      <c r="C143" s="82"/>
      <c r="D143" s="78"/>
      <c r="E143" s="45"/>
      <c r="F143" s="46"/>
      <c r="G143" s="45"/>
      <c r="H143" s="45"/>
      <c r="I143" s="28"/>
      <c r="J143" s="48"/>
      <c r="K143" s="45"/>
      <c r="L143" s="49"/>
      <c r="M143" s="50"/>
      <c r="N143" s="3"/>
      <c r="O143" s="3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70">
        <v>137</v>
      </c>
      <c r="B144" s="80"/>
      <c r="C144" s="82"/>
      <c r="D144" s="78"/>
      <c r="E144" s="45"/>
      <c r="F144" s="46"/>
      <c r="G144" s="45"/>
      <c r="H144" s="45"/>
      <c r="I144" s="28"/>
      <c r="J144" s="48"/>
      <c r="K144" s="45"/>
      <c r="L144" s="49"/>
      <c r="M144" s="50"/>
      <c r="N144" s="3"/>
      <c r="O144" s="3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70">
        <v>138</v>
      </c>
      <c r="B145" s="80"/>
      <c r="C145" s="82"/>
      <c r="D145" s="78"/>
      <c r="E145" s="45"/>
      <c r="F145" s="46"/>
      <c r="G145" s="45"/>
      <c r="H145" s="45"/>
      <c r="I145" s="28"/>
      <c r="J145" s="48"/>
      <c r="K145" s="45"/>
      <c r="L145" s="49"/>
      <c r="M145" s="50"/>
      <c r="N145" s="3"/>
      <c r="O145" s="3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70">
        <v>139</v>
      </c>
      <c r="B146" s="80"/>
      <c r="C146" s="82"/>
      <c r="D146" s="78"/>
      <c r="E146" s="45"/>
      <c r="F146" s="46"/>
      <c r="G146" s="45"/>
      <c r="H146" s="45"/>
      <c r="I146" s="28"/>
      <c r="J146" s="48"/>
      <c r="K146" s="45"/>
      <c r="L146" s="49"/>
      <c r="M146" s="50"/>
      <c r="N146" s="3"/>
      <c r="O146" s="3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70">
        <v>140</v>
      </c>
      <c r="B147" s="80"/>
      <c r="C147" s="82"/>
      <c r="D147" s="78"/>
      <c r="E147" s="45"/>
      <c r="F147" s="46"/>
      <c r="G147" s="45"/>
      <c r="H147" s="45"/>
      <c r="I147" s="28"/>
      <c r="J147" s="48"/>
      <c r="K147" s="45"/>
      <c r="L147" s="49"/>
      <c r="M147" s="50"/>
      <c r="N147" s="3"/>
      <c r="O147" s="3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70">
        <v>141</v>
      </c>
      <c r="B148" s="80"/>
      <c r="C148" s="82"/>
      <c r="D148" s="78"/>
      <c r="E148" s="45"/>
      <c r="F148" s="46"/>
      <c r="G148" s="45"/>
      <c r="H148" s="45"/>
      <c r="I148" s="28"/>
      <c r="J148" s="48"/>
      <c r="K148" s="45"/>
      <c r="L148" s="49"/>
      <c r="M148" s="50"/>
      <c r="N148" s="3"/>
      <c r="O148" s="3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70">
        <v>142</v>
      </c>
      <c r="B149" s="80"/>
      <c r="C149" s="82"/>
      <c r="D149" s="78"/>
      <c r="E149" s="45"/>
      <c r="F149" s="46"/>
      <c r="G149" s="45"/>
      <c r="H149" s="45"/>
      <c r="I149" s="28"/>
      <c r="J149" s="48"/>
      <c r="K149" s="45"/>
      <c r="L149" s="49"/>
      <c r="M149" s="50"/>
      <c r="N149" s="3"/>
      <c r="O149" s="3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70">
        <v>143</v>
      </c>
      <c r="B150" s="80"/>
      <c r="C150" s="82"/>
      <c r="D150" s="78"/>
      <c r="E150" s="45"/>
      <c r="F150" s="46"/>
      <c r="G150" s="45"/>
      <c r="H150" s="45"/>
      <c r="I150" s="28"/>
      <c r="J150" s="48"/>
      <c r="K150" s="45"/>
      <c r="L150" s="49"/>
      <c r="M150" s="50"/>
      <c r="N150" s="3"/>
      <c r="O150" s="3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70">
        <v>144</v>
      </c>
      <c r="B151" s="80"/>
      <c r="C151" s="82"/>
      <c r="D151" s="78"/>
      <c r="E151" s="45"/>
      <c r="F151" s="46"/>
      <c r="G151" s="45"/>
      <c r="H151" s="45"/>
      <c r="I151" s="28"/>
      <c r="J151" s="48"/>
      <c r="K151" s="45"/>
      <c r="L151" s="49"/>
      <c r="M151" s="50"/>
      <c r="N151" s="3"/>
      <c r="O151" s="3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70">
        <v>145</v>
      </c>
      <c r="B152" s="80"/>
      <c r="C152" s="82"/>
      <c r="D152" s="78"/>
      <c r="E152" s="45"/>
      <c r="F152" s="46"/>
      <c r="G152" s="45"/>
      <c r="H152" s="45"/>
      <c r="I152" s="28"/>
      <c r="J152" s="48"/>
      <c r="K152" s="45"/>
      <c r="L152" s="49"/>
      <c r="M152" s="50"/>
      <c r="N152" s="3"/>
      <c r="O152" s="3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70">
        <v>146</v>
      </c>
      <c r="B153" s="80"/>
      <c r="C153" s="82"/>
      <c r="D153" s="78"/>
      <c r="E153" s="45"/>
      <c r="F153" s="46"/>
      <c r="G153" s="45"/>
      <c r="H153" s="45"/>
      <c r="I153" s="28"/>
      <c r="J153" s="48"/>
      <c r="K153" s="45"/>
      <c r="L153" s="49"/>
      <c r="M153" s="50"/>
      <c r="N153" s="3"/>
      <c r="O153" s="3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70">
        <v>147</v>
      </c>
      <c r="B154" s="80"/>
      <c r="C154" s="82"/>
      <c r="D154" s="78"/>
      <c r="E154" s="45"/>
      <c r="F154" s="46"/>
      <c r="G154" s="45"/>
      <c r="H154" s="45"/>
      <c r="I154" s="28"/>
      <c r="J154" s="48"/>
      <c r="K154" s="45"/>
      <c r="L154" s="49"/>
      <c r="M154" s="50"/>
      <c r="N154" s="3"/>
      <c r="O154" s="3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70">
        <v>148</v>
      </c>
      <c r="B155" s="80"/>
      <c r="C155" s="82"/>
      <c r="D155" s="78"/>
      <c r="E155" s="45"/>
      <c r="F155" s="46"/>
      <c r="G155" s="45"/>
      <c r="H155" s="45"/>
      <c r="I155" s="19"/>
      <c r="J155" s="48"/>
      <c r="K155" s="45"/>
      <c r="L155" s="49"/>
      <c r="M155" s="50"/>
      <c r="N155" s="3"/>
      <c r="O155" s="3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70">
        <v>149</v>
      </c>
      <c r="B156" s="80"/>
      <c r="C156" s="82"/>
      <c r="D156" s="78"/>
      <c r="E156" s="45"/>
      <c r="F156" s="46"/>
      <c r="G156" s="45"/>
      <c r="H156" s="45"/>
      <c r="I156" s="28"/>
      <c r="J156" s="48"/>
      <c r="K156" s="45"/>
      <c r="L156" s="49"/>
      <c r="M156" s="50"/>
      <c r="N156" s="3"/>
      <c r="O156" s="3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70">
        <v>150</v>
      </c>
      <c r="B157" s="80"/>
      <c r="C157" s="82"/>
      <c r="D157" s="78"/>
      <c r="E157" s="45"/>
      <c r="F157" s="46"/>
      <c r="G157" s="45"/>
      <c r="H157" s="45"/>
      <c r="I157" s="28"/>
      <c r="J157" s="48"/>
      <c r="K157" s="45"/>
      <c r="L157" s="49"/>
      <c r="M157" s="50"/>
      <c r="N157" s="3"/>
      <c r="O157" s="3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70">
        <v>151</v>
      </c>
      <c r="B158" s="80"/>
      <c r="C158" s="82"/>
      <c r="D158" s="78"/>
      <c r="E158" s="102"/>
      <c r="F158" s="46"/>
      <c r="G158" s="102"/>
      <c r="H158" s="102"/>
      <c r="I158" s="93"/>
      <c r="J158" s="102"/>
      <c r="K158" s="102"/>
      <c r="L158" s="49"/>
      <c r="M158" s="50"/>
      <c r="N158" s="3"/>
      <c r="O158" s="3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70">
        <v>152</v>
      </c>
      <c r="B159" s="80"/>
      <c r="C159" s="82"/>
      <c r="D159" s="78"/>
      <c r="E159" s="45"/>
      <c r="F159" s="46"/>
      <c r="G159" s="45"/>
      <c r="H159" s="45"/>
      <c r="I159" s="28"/>
      <c r="J159" s="48"/>
      <c r="K159" s="45"/>
      <c r="L159" s="49"/>
      <c r="M159" s="50"/>
      <c r="N159" s="3"/>
      <c r="O159" s="3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70">
        <v>153</v>
      </c>
      <c r="B160" s="80"/>
      <c r="C160" s="82"/>
      <c r="D160" s="78"/>
      <c r="E160" s="45"/>
      <c r="F160" s="46"/>
      <c r="G160" s="45"/>
      <c r="H160" s="45"/>
      <c r="I160" s="28"/>
      <c r="J160" s="48"/>
      <c r="K160" s="45"/>
      <c r="L160" s="49"/>
      <c r="M160" s="50"/>
      <c r="N160" s="3"/>
      <c r="O160" s="3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70">
        <v>154</v>
      </c>
      <c r="B161" s="80"/>
      <c r="C161" s="82"/>
      <c r="D161" s="78"/>
      <c r="E161" s="45"/>
      <c r="F161" s="46"/>
      <c r="G161" s="45"/>
      <c r="H161" s="45"/>
      <c r="I161" s="28"/>
      <c r="J161" s="48"/>
      <c r="K161" s="45"/>
      <c r="L161" s="49"/>
      <c r="M161" s="50"/>
      <c r="N161" s="3"/>
      <c r="O161" s="3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70">
        <v>155</v>
      </c>
      <c r="B162" s="80"/>
      <c r="C162" s="82"/>
      <c r="D162" s="78"/>
      <c r="E162" s="45"/>
      <c r="F162" s="46"/>
      <c r="G162" s="45"/>
      <c r="H162" s="45"/>
      <c r="I162" s="28"/>
      <c r="J162" s="48"/>
      <c r="K162" s="45"/>
      <c r="L162" s="49"/>
      <c r="M162" s="50"/>
      <c r="N162" s="3"/>
      <c r="O162" s="3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70">
        <v>156</v>
      </c>
      <c r="B163" s="80"/>
      <c r="C163" s="82"/>
      <c r="D163" s="78"/>
      <c r="E163" s="45"/>
      <c r="F163" s="46"/>
      <c r="G163" s="45"/>
      <c r="H163" s="45"/>
      <c r="I163" s="28"/>
      <c r="J163" s="48"/>
      <c r="K163" s="45"/>
      <c r="L163" s="49"/>
      <c r="M163" s="50"/>
      <c r="N163" s="3"/>
      <c r="O163" s="3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70">
        <v>157</v>
      </c>
      <c r="B164" s="80"/>
      <c r="C164" s="82"/>
      <c r="D164" s="78"/>
      <c r="E164" s="45"/>
      <c r="F164" s="46"/>
      <c r="G164" s="45"/>
      <c r="H164" s="45"/>
      <c r="I164" s="28"/>
      <c r="J164" s="48"/>
      <c r="K164" s="45"/>
      <c r="L164" s="49"/>
      <c r="M164" s="50"/>
      <c r="N164" s="3"/>
      <c r="O164" s="3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70">
        <v>158</v>
      </c>
      <c r="B165" s="80"/>
      <c r="C165" s="82"/>
      <c r="D165" s="78"/>
      <c r="E165" s="45"/>
      <c r="F165" s="46"/>
      <c r="G165" s="45"/>
      <c r="H165" s="45"/>
      <c r="I165" s="19"/>
      <c r="J165" s="48"/>
      <c r="K165" s="45"/>
      <c r="L165" s="49"/>
      <c r="M165" s="50"/>
      <c r="N165" s="3"/>
      <c r="O165" s="3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70">
        <v>159</v>
      </c>
      <c r="B166" s="80"/>
      <c r="C166" s="82"/>
      <c r="D166" s="78"/>
      <c r="E166" s="45"/>
      <c r="F166" s="46"/>
      <c r="G166" s="45"/>
      <c r="H166" s="45"/>
      <c r="I166" s="28"/>
      <c r="J166" s="48"/>
      <c r="K166" s="45"/>
      <c r="L166" s="49"/>
      <c r="M166" s="50"/>
      <c r="N166" s="3"/>
      <c r="O166" s="3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70">
        <v>160</v>
      </c>
      <c r="B167" s="80"/>
      <c r="C167" s="82"/>
      <c r="D167" s="78"/>
      <c r="E167" s="45"/>
      <c r="F167" s="46"/>
      <c r="G167" s="45"/>
      <c r="H167" s="45"/>
      <c r="I167" s="28"/>
      <c r="J167" s="48"/>
      <c r="K167" s="45"/>
      <c r="L167" s="49"/>
      <c r="M167" s="50"/>
      <c r="N167" s="3"/>
      <c r="O167" s="3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70">
        <v>161</v>
      </c>
      <c r="B168" s="80"/>
      <c r="C168" s="82"/>
      <c r="D168" s="78"/>
      <c r="E168" s="45"/>
      <c r="F168" s="46"/>
      <c r="G168" s="45"/>
      <c r="H168" s="45"/>
      <c r="I168" s="28"/>
      <c r="J168" s="48"/>
      <c r="K168" s="45"/>
      <c r="L168" s="49"/>
      <c r="M168" s="50"/>
      <c r="N168" s="3"/>
      <c r="O168" s="3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70">
        <v>162</v>
      </c>
      <c r="B169" s="80"/>
      <c r="C169" s="82"/>
      <c r="D169" s="78"/>
      <c r="E169" s="45"/>
      <c r="F169" s="46"/>
      <c r="G169" s="45"/>
      <c r="H169" s="45"/>
      <c r="I169" s="28"/>
      <c r="J169" s="48"/>
      <c r="K169" s="45"/>
      <c r="L169" s="49"/>
      <c r="M169" s="50"/>
      <c r="N169" s="3"/>
      <c r="O169" s="3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70">
        <v>163</v>
      </c>
      <c r="B170" s="80"/>
      <c r="C170" s="82"/>
      <c r="D170" s="78"/>
      <c r="E170" s="45"/>
      <c r="F170" s="46"/>
      <c r="G170" s="45"/>
      <c r="H170" s="45"/>
      <c r="I170" s="28"/>
      <c r="J170" s="48"/>
      <c r="K170" s="45"/>
      <c r="L170" s="49"/>
      <c r="M170" s="50"/>
      <c r="N170" s="3"/>
      <c r="O170" s="3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70">
        <v>164</v>
      </c>
      <c r="B171" s="80"/>
      <c r="C171" s="82"/>
      <c r="D171" s="78"/>
      <c r="E171" s="45"/>
      <c r="F171" s="46"/>
      <c r="G171" s="45"/>
      <c r="H171" s="45"/>
      <c r="I171" s="28"/>
      <c r="J171" s="48"/>
      <c r="K171" s="45"/>
      <c r="L171" s="49"/>
      <c r="M171" s="50"/>
      <c r="N171" s="3"/>
      <c r="O171" s="3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70">
        <v>165</v>
      </c>
      <c r="B172" s="80"/>
      <c r="C172" s="82"/>
      <c r="D172" s="78"/>
      <c r="E172" s="45"/>
      <c r="F172" s="46"/>
      <c r="G172" s="45"/>
      <c r="H172" s="45"/>
      <c r="I172" s="28"/>
      <c r="J172" s="48"/>
      <c r="K172" s="45"/>
      <c r="L172" s="49"/>
      <c r="M172" s="50"/>
      <c r="N172" s="3"/>
      <c r="O172" s="3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70">
        <v>166</v>
      </c>
      <c r="B173" s="80"/>
      <c r="C173" s="82"/>
      <c r="D173" s="78"/>
      <c r="E173" s="45"/>
      <c r="F173" s="46"/>
      <c r="G173" s="45"/>
      <c r="H173" s="45"/>
      <c r="I173" s="28"/>
      <c r="J173" s="48"/>
      <c r="K173" s="45"/>
      <c r="L173" s="49"/>
      <c r="M173" s="50"/>
      <c r="N173" s="3"/>
      <c r="O173" s="3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70">
        <v>167</v>
      </c>
      <c r="B174" s="80"/>
      <c r="C174" s="82"/>
      <c r="D174" s="78"/>
      <c r="E174" s="45"/>
      <c r="F174" s="46"/>
      <c r="G174" s="45"/>
      <c r="H174" s="45"/>
      <c r="I174" s="28"/>
      <c r="J174" s="48"/>
      <c r="K174" s="45"/>
      <c r="L174" s="49"/>
      <c r="M174" s="50"/>
      <c r="N174" s="3"/>
      <c r="O174" s="3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70">
        <v>168</v>
      </c>
      <c r="B175" s="80"/>
      <c r="C175" s="82"/>
      <c r="D175" s="78"/>
      <c r="E175" s="45"/>
      <c r="F175" s="46"/>
      <c r="G175" s="45"/>
      <c r="H175" s="45"/>
      <c r="I175" s="28"/>
      <c r="J175" s="48"/>
      <c r="K175" s="45"/>
      <c r="L175" s="49"/>
      <c r="M175" s="50"/>
      <c r="N175" s="3"/>
      <c r="O175" s="3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104">
        <v>169</v>
      </c>
      <c r="B176" s="105"/>
      <c r="C176" s="106"/>
      <c r="D176" s="107"/>
      <c r="E176" s="108"/>
      <c r="F176" s="109"/>
      <c r="G176" s="108"/>
      <c r="H176" s="108"/>
      <c r="I176" s="110"/>
      <c r="J176" s="111"/>
      <c r="K176" s="108"/>
      <c r="L176" s="112"/>
      <c r="M176" s="113"/>
      <c r="N176" s="3"/>
      <c r="O176" s="3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114"/>
      <c r="B177" s="115"/>
      <c r="C177" s="116"/>
      <c r="D177" s="117"/>
      <c r="E177" s="5"/>
      <c r="F177" s="5"/>
      <c r="G177" s="5"/>
      <c r="H177" s="5"/>
      <c r="I177" s="5"/>
      <c r="J177" s="5"/>
      <c r="K177" s="5"/>
      <c r="L177" s="5"/>
      <c r="M177" s="5"/>
      <c r="N177" s="3"/>
      <c r="O177" s="3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8"/>
      <c r="B178" s="5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3"/>
      <c r="O178" s="3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8"/>
      <c r="B179" s="118" t="s">
        <v>139</v>
      </c>
      <c r="C179" s="119">
        <f>COUNTIF(D50:D91,"L")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3"/>
      <c r="O179" s="3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8"/>
      <c r="B180" s="118" t="s">
        <v>140</v>
      </c>
      <c r="C180" s="119">
        <f>COUNTIF(D50:D91,"P")</f>
        <v>0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3"/>
      <c r="O180" s="3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8"/>
      <c r="B181" s="8" t="s">
        <v>141</v>
      </c>
      <c r="C181" s="11">
        <v>169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3"/>
      <c r="O181" s="3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8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3"/>
      <c r="O182" s="3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A32" workbookViewId="0">
      <pane xSplit="3" topLeftCell="D1" activePane="topRight" state="frozen"/>
      <selection pane="topRight" activeCell="A3" sqref="A3:AS47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0" width="9.140625" customWidth="1"/>
    <col min="31" max="31" width="7.85546875" customWidth="1"/>
    <col min="32" max="32" width="5.5703125" customWidth="1"/>
    <col min="33" max="35" width="15.5703125" hidden="1" customWidth="1"/>
    <col min="36" max="39" width="9.140625" hidden="1" customWidth="1"/>
    <col min="40" max="42" width="5.85546875" hidden="1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2.75" customHeight="1">
      <c r="A2" s="8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9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2.75" customHeight="1">
      <c r="A3" s="11" t="s">
        <v>6</v>
      </c>
      <c r="B3" s="5"/>
      <c r="C3" s="5"/>
      <c r="D3" s="13" t="s">
        <v>8</v>
      </c>
      <c r="E3" s="13" t="str">
        <f>nama_mapel!J5</f>
        <v>Administrasi Perkantoran</v>
      </c>
      <c r="F3" s="5"/>
      <c r="G3" s="5"/>
      <c r="H3" s="5"/>
      <c r="I3" s="5"/>
      <c r="J3" s="5"/>
      <c r="K3" s="5"/>
      <c r="L3" s="5"/>
      <c r="M3" s="13"/>
      <c r="N3" s="13"/>
      <c r="O3" s="13"/>
      <c r="P3" s="13"/>
      <c r="Q3" s="13"/>
      <c r="R3" s="5"/>
      <c r="S3" s="13" t="s">
        <v>11</v>
      </c>
      <c r="T3" s="5"/>
      <c r="U3" s="13"/>
      <c r="V3" s="13"/>
      <c r="W3" s="5"/>
      <c r="X3" s="11" t="s">
        <v>12</v>
      </c>
      <c r="Y3" s="3"/>
      <c r="Z3" s="13"/>
      <c r="AA3" s="13"/>
      <c r="AB3" s="13"/>
      <c r="AC3" s="13" t="str">
        <f>nama_mapel!J3</f>
        <v xml:space="preserve"> XI / 4</v>
      </c>
      <c r="AD3" s="9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2.75" customHeight="1">
      <c r="A4" s="11" t="s">
        <v>14</v>
      </c>
      <c r="B4" s="5"/>
      <c r="C4" s="5"/>
      <c r="D4" s="13" t="s">
        <v>8</v>
      </c>
      <c r="E4" s="18" t="str">
        <f>nama_mapel!H4</f>
        <v>2016-2017</v>
      </c>
      <c r="F4" s="5"/>
      <c r="G4" s="5"/>
      <c r="H4" s="5"/>
      <c r="I4" s="5"/>
      <c r="J4" s="5"/>
      <c r="K4" s="5"/>
      <c r="L4" s="5"/>
      <c r="M4" s="13"/>
      <c r="N4" s="13"/>
      <c r="O4" s="13"/>
      <c r="P4" s="13"/>
      <c r="Q4" s="13"/>
      <c r="R4" s="5"/>
      <c r="S4" s="13" t="s">
        <v>17</v>
      </c>
      <c r="T4" s="13"/>
      <c r="U4" s="13"/>
      <c r="V4" s="13"/>
      <c r="W4" s="5"/>
      <c r="X4" s="11" t="s">
        <v>18</v>
      </c>
      <c r="Y4" s="3"/>
      <c r="Z4" s="13"/>
      <c r="AA4" s="13"/>
      <c r="AB4" s="13"/>
      <c r="AC4" s="13" t="str">
        <f>nama_mapel!H7</f>
        <v>Arif Wibowo, S.Pd. Jas</v>
      </c>
      <c r="AD4" s="9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ht="15.75" customHeight="1">
      <c r="A5" s="16"/>
      <c r="B5" s="5"/>
      <c r="C5" s="5"/>
      <c r="D5" s="5"/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9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ht="13.5" customHeight="1">
      <c r="A6" s="291" t="s">
        <v>13</v>
      </c>
      <c r="B6" s="291" t="s">
        <v>16</v>
      </c>
      <c r="C6" s="293" t="s">
        <v>19</v>
      </c>
      <c r="D6" s="24" t="s">
        <v>31</v>
      </c>
      <c r="E6" s="289" t="s">
        <v>35</v>
      </c>
      <c r="F6" s="290"/>
      <c r="G6" s="290"/>
      <c r="H6" s="290"/>
      <c r="I6" s="274"/>
      <c r="J6" s="289" t="s">
        <v>40</v>
      </c>
      <c r="K6" s="290"/>
      <c r="L6" s="290"/>
      <c r="M6" s="290"/>
      <c r="N6" s="290"/>
      <c r="O6" s="290"/>
      <c r="P6" s="290"/>
      <c r="Q6" s="290"/>
      <c r="R6" s="274"/>
      <c r="S6" s="289" t="s">
        <v>41</v>
      </c>
      <c r="T6" s="290"/>
      <c r="U6" s="290"/>
      <c r="V6" s="290"/>
      <c r="W6" s="290"/>
      <c r="X6" s="290"/>
      <c r="Y6" s="290"/>
      <c r="Z6" s="290"/>
      <c r="AA6" s="290"/>
      <c r="AB6" s="274"/>
      <c r="AC6" s="28" t="s">
        <v>42</v>
      </c>
      <c r="AD6" s="297" t="s">
        <v>45</v>
      </c>
      <c r="AE6" s="298" t="s">
        <v>47</v>
      </c>
      <c r="AF6" s="298" t="s">
        <v>49</v>
      </c>
      <c r="AG6" s="299" t="s">
        <v>50</v>
      </c>
      <c r="AH6" s="290"/>
      <c r="AI6" s="274"/>
      <c r="AJ6" s="294" t="s">
        <v>51</v>
      </c>
      <c r="AK6" s="290"/>
      <c r="AL6" s="290"/>
      <c r="AM6" s="274"/>
      <c r="AN6" s="294" t="s">
        <v>53</v>
      </c>
      <c r="AO6" s="290"/>
      <c r="AP6" s="274"/>
      <c r="AQ6" s="294" t="s">
        <v>54</v>
      </c>
      <c r="AR6" s="290"/>
      <c r="AS6" s="274"/>
      <c r="AT6" s="295" t="s">
        <v>55</v>
      </c>
      <c r="AU6" s="296" t="s">
        <v>57</v>
      </c>
    </row>
    <row r="7" spans="1:47" ht="86.25" customHeight="1">
      <c r="A7" s="292"/>
      <c r="B7" s="292"/>
      <c r="C7" s="292"/>
      <c r="D7" s="38" t="s">
        <v>48</v>
      </c>
      <c r="E7" s="41" t="str">
        <f>nama_mapel!C4</f>
        <v>Pendidikan Agama</v>
      </c>
      <c r="F7" s="41" t="str">
        <f>nama_mapel!C5</f>
        <v xml:space="preserve">Pendidikan Pancasila dan Kewarganegaraan </v>
      </c>
      <c r="G7" s="41" t="str">
        <f>nama_mapel!C6</f>
        <v>Bahasa  Indonesia</v>
      </c>
      <c r="H7" s="41" t="str">
        <f>nama_mapel!C7</f>
        <v>Pendidikan Jasmani dan Olahraga</v>
      </c>
      <c r="I7" s="41" t="str">
        <f>nama_mapel!C8</f>
        <v>Seni Budaya</v>
      </c>
      <c r="J7" s="41" t="str">
        <f>nama_mapel!C10</f>
        <v>Bahasa Inggris</v>
      </c>
      <c r="K7" s="41" t="str">
        <f>nama_mapel!C11</f>
        <v>Matematika</v>
      </c>
      <c r="L7" s="41" t="str">
        <f>nama_mapel!C12</f>
        <v>Ilmu Pengetahuan Alam (IPA)</v>
      </c>
      <c r="M7" s="41" t="str">
        <f>nama_mapel!C13</f>
        <v>Ilmu Pengetahuan Sosial (IPS)</v>
      </c>
      <c r="N7" s="41" t="str">
        <f>nama_mapel!C14</f>
        <v>Ketrampilan Komputer dan Pengelolaan Informasi</v>
      </c>
      <c r="O7" s="41" t="str">
        <f>nama_mapel!C15</f>
        <v>Kewirausahaan</v>
      </c>
      <c r="P7" s="41">
        <f>nama_mapel!C16</f>
        <v>0</v>
      </c>
      <c r="Q7" s="41">
        <f>nama_mapel!C17</f>
        <v>0</v>
      </c>
      <c r="R7" s="41">
        <f>nama_mapel!C18</f>
        <v>0</v>
      </c>
      <c r="S7" s="41" t="str">
        <f>nama_mapel!C21</f>
        <v>Pelayanan Prima</v>
      </c>
      <c r="T7" s="41" t="str">
        <f>nama_mapel!C22</f>
        <v>Mengoperasikan Aplikasi Perangkat Lunak</v>
      </c>
      <c r="U7" s="41" t="str">
        <f>nama_mapel!C23</f>
        <v>Mengoperasikan Aplikasi Presentasi</v>
      </c>
      <c r="V7" s="41" t="str">
        <f>nama_mapel!C24</f>
        <v>Mail Handling</v>
      </c>
      <c r="W7" s="41" t="str">
        <f>nama_mapel!C25</f>
        <v>Kearsipan</v>
      </c>
      <c r="X7" s="41">
        <f>nama_mapel!C26</f>
        <v>0</v>
      </c>
      <c r="Y7" s="41">
        <f>nama_mapel!C27</f>
        <v>0</v>
      </c>
      <c r="Z7" s="41">
        <f>nama_mapel!C28</f>
        <v>0</v>
      </c>
      <c r="AA7" s="41">
        <f>nama_mapel!C29</f>
        <v>0</v>
      </c>
      <c r="AB7" s="41">
        <f>nama_mapel!C30</f>
        <v>0</v>
      </c>
      <c r="AC7" s="41" t="str">
        <f>nama_mapel!C33</f>
        <v>Bahasa Jawa</v>
      </c>
      <c r="AD7" s="292"/>
      <c r="AE7" s="292"/>
      <c r="AF7" s="292"/>
      <c r="AG7" s="54" t="s">
        <v>82</v>
      </c>
      <c r="AH7" s="54" t="s">
        <v>89</v>
      </c>
      <c r="AI7" s="54" t="s">
        <v>90</v>
      </c>
      <c r="AJ7" s="55">
        <v>1</v>
      </c>
      <c r="AK7" s="55" t="s">
        <v>93</v>
      </c>
      <c r="AL7" s="55">
        <v>3</v>
      </c>
      <c r="AM7" s="55" t="s">
        <v>93</v>
      </c>
      <c r="AN7" s="55" t="s">
        <v>94</v>
      </c>
      <c r="AO7" s="55" t="s">
        <v>95</v>
      </c>
      <c r="AP7" s="55" t="s">
        <v>96</v>
      </c>
      <c r="AQ7" s="55" t="s">
        <v>97</v>
      </c>
      <c r="AR7" s="55" t="s">
        <v>98</v>
      </c>
      <c r="AS7" s="55" t="s">
        <v>99</v>
      </c>
      <c r="AT7" s="292"/>
      <c r="AU7" s="292"/>
    </row>
    <row r="8" spans="1:47" ht="15.75" customHeight="1">
      <c r="A8" s="59">
        <v>1</v>
      </c>
      <c r="B8" s="61">
        <f t="shared" ref="B8:AU8" si="0">A8+1</f>
        <v>2</v>
      </c>
      <c r="C8" s="61">
        <f t="shared" si="0"/>
        <v>3</v>
      </c>
      <c r="D8" s="61">
        <f t="shared" si="0"/>
        <v>4</v>
      </c>
      <c r="E8" s="62">
        <f t="shared" si="0"/>
        <v>5</v>
      </c>
      <c r="F8" s="62">
        <f t="shared" si="0"/>
        <v>6</v>
      </c>
      <c r="G8" s="62">
        <f t="shared" si="0"/>
        <v>7</v>
      </c>
      <c r="H8" s="62">
        <f t="shared" si="0"/>
        <v>8</v>
      </c>
      <c r="I8" s="62">
        <f t="shared" si="0"/>
        <v>9</v>
      </c>
      <c r="J8" s="62">
        <f t="shared" si="0"/>
        <v>10</v>
      </c>
      <c r="K8" s="62">
        <f t="shared" si="0"/>
        <v>11</v>
      </c>
      <c r="L8" s="62">
        <f t="shared" si="0"/>
        <v>12</v>
      </c>
      <c r="M8" s="62">
        <f t="shared" si="0"/>
        <v>13</v>
      </c>
      <c r="N8" s="62">
        <f t="shared" si="0"/>
        <v>14</v>
      </c>
      <c r="O8" s="62">
        <f t="shared" si="0"/>
        <v>15</v>
      </c>
      <c r="P8" s="62">
        <f t="shared" si="0"/>
        <v>16</v>
      </c>
      <c r="Q8" s="62">
        <f t="shared" si="0"/>
        <v>17</v>
      </c>
      <c r="R8" s="62">
        <f t="shared" si="0"/>
        <v>18</v>
      </c>
      <c r="S8" s="62">
        <f t="shared" si="0"/>
        <v>19</v>
      </c>
      <c r="T8" s="62">
        <f t="shared" si="0"/>
        <v>20</v>
      </c>
      <c r="U8" s="62">
        <f t="shared" si="0"/>
        <v>21</v>
      </c>
      <c r="V8" s="62">
        <f t="shared" si="0"/>
        <v>22</v>
      </c>
      <c r="W8" s="62">
        <f t="shared" si="0"/>
        <v>23</v>
      </c>
      <c r="X8" s="62">
        <f t="shared" si="0"/>
        <v>24</v>
      </c>
      <c r="Y8" s="62">
        <f t="shared" si="0"/>
        <v>25</v>
      </c>
      <c r="Z8" s="62">
        <f t="shared" si="0"/>
        <v>26</v>
      </c>
      <c r="AA8" s="62">
        <f t="shared" si="0"/>
        <v>27</v>
      </c>
      <c r="AB8" s="62">
        <f t="shared" si="0"/>
        <v>28</v>
      </c>
      <c r="AC8" s="62">
        <f t="shared" si="0"/>
        <v>29</v>
      </c>
      <c r="AD8" s="65">
        <f t="shared" si="0"/>
        <v>30</v>
      </c>
      <c r="AE8" s="65">
        <f t="shared" si="0"/>
        <v>31</v>
      </c>
      <c r="AF8" s="65">
        <f t="shared" si="0"/>
        <v>32</v>
      </c>
      <c r="AG8" s="65">
        <f t="shared" si="0"/>
        <v>33</v>
      </c>
      <c r="AH8" s="65">
        <f t="shared" si="0"/>
        <v>34</v>
      </c>
      <c r="AI8" s="65">
        <f t="shared" si="0"/>
        <v>35</v>
      </c>
      <c r="AJ8" s="68">
        <f t="shared" si="0"/>
        <v>36</v>
      </c>
      <c r="AK8" s="68">
        <f t="shared" si="0"/>
        <v>37</v>
      </c>
      <c r="AL8" s="68">
        <f t="shared" si="0"/>
        <v>38</v>
      </c>
      <c r="AM8" s="68">
        <f t="shared" si="0"/>
        <v>39</v>
      </c>
      <c r="AN8" s="68">
        <f t="shared" si="0"/>
        <v>40</v>
      </c>
      <c r="AO8" s="68">
        <f t="shared" si="0"/>
        <v>41</v>
      </c>
      <c r="AP8" s="68">
        <f t="shared" si="0"/>
        <v>42</v>
      </c>
      <c r="AQ8" s="68">
        <f t="shared" si="0"/>
        <v>43</v>
      </c>
      <c r="AR8" s="68">
        <f t="shared" si="0"/>
        <v>44</v>
      </c>
      <c r="AS8" s="68">
        <f t="shared" si="0"/>
        <v>45</v>
      </c>
      <c r="AT8" s="68">
        <f t="shared" si="0"/>
        <v>46</v>
      </c>
      <c r="AU8" s="65">
        <f t="shared" si="0"/>
        <v>47</v>
      </c>
    </row>
    <row r="9" spans="1:47" ht="15.75" customHeight="1">
      <c r="A9" s="28">
        <v>1</v>
      </c>
      <c r="B9" s="71">
        <f>IF('DAFTAR SISWA'!B8="","",'DAFTAR SISWA'!B8)</f>
        <v>1383</v>
      </c>
      <c r="C9" s="71" t="str">
        <f>IF('DAFTAR SISWA'!C8="","",'DAFTAR SISWA'!C8)</f>
        <v>ADELINA KASANDRA</v>
      </c>
      <c r="D9" s="73" t="s">
        <v>31</v>
      </c>
      <c r="E9" s="75">
        <v>80</v>
      </c>
      <c r="F9" s="75">
        <v>90</v>
      </c>
      <c r="G9" s="75">
        <v>83</v>
      </c>
      <c r="H9" s="77">
        <v>82</v>
      </c>
      <c r="I9" s="79">
        <v>84</v>
      </c>
      <c r="J9" s="83">
        <v>75</v>
      </c>
      <c r="K9" s="75">
        <v>78</v>
      </c>
      <c r="L9" s="84">
        <v>83</v>
      </c>
      <c r="M9" s="75">
        <v>80</v>
      </c>
      <c r="N9" s="79">
        <v>77</v>
      </c>
      <c r="O9" s="75">
        <v>84</v>
      </c>
      <c r="P9" s="86"/>
      <c r="Q9" s="86"/>
      <c r="R9" s="86"/>
      <c r="S9" s="75">
        <v>88</v>
      </c>
      <c r="T9" s="88">
        <v>88</v>
      </c>
      <c r="U9" s="89">
        <v>83</v>
      </c>
      <c r="V9" s="90">
        <v>93</v>
      </c>
      <c r="W9" s="91">
        <v>93</v>
      </c>
      <c r="X9" s="86"/>
      <c r="Y9" s="86"/>
      <c r="Z9" s="86"/>
      <c r="AA9" s="86"/>
      <c r="AB9" s="86"/>
      <c r="AC9" s="92">
        <v>86</v>
      </c>
      <c r="AD9" s="272">
        <f>AVERAGE(E9:AC9)</f>
        <v>83.941176470588232</v>
      </c>
      <c r="AE9" s="98">
        <f>SUM(E9:AC9)</f>
        <v>1427</v>
      </c>
      <c r="AF9" s="98">
        <f>RANK(AE9,$AE$9:$AE$47)</f>
        <v>15</v>
      </c>
      <c r="AG9" s="93"/>
      <c r="AH9" s="93"/>
      <c r="AI9" s="93"/>
      <c r="AJ9" s="94" t="s">
        <v>218</v>
      </c>
      <c r="AK9" s="94" t="s">
        <v>218</v>
      </c>
      <c r="AL9" s="94" t="s">
        <v>218</v>
      </c>
      <c r="AM9" s="94" t="s">
        <v>218</v>
      </c>
      <c r="AN9" s="95" t="s">
        <v>135</v>
      </c>
      <c r="AO9" s="95" t="s">
        <v>135</v>
      </c>
      <c r="AP9" s="95" t="s">
        <v>135</v>
      </c>
      <c r="AQ9" s="95">
        <v>2</v>
      </c>
      <c r="AR9" s="95">
        <v>1</v>
      </c>
      <c r="AS9" s="94" t="s">
        <v>218</v>
      </c>
      <c r="AT9" s="95" t="s">
        <v>136</v>
      </c>
      <c r="AU9" s="93"/>
    </row>
    <row r="10" spans="1:47" ht="15.75" customHeight="1">
      <c r="A10" s="28">
        <v>2</v>
      </c>
      <c r="B10" s="71">
        <f>IF('DAFTAR SISWA'!B9="","",'DAFTAR SISWA'!B9)</f>
        <v>1384</v>
      </c>
      <c r="C10" s="71" t="str">
        <f>IF('DAFTAR SISWA'!C9="","",'DAFTAR SISWA'!C9)</f>
        <v>AHMAD FAISAL ROIS</v>
      </c>
      <c r="D10" s="73" t="s">
        <v>31</v>
      </c>
      <c r="E10" s="75">
        <v>82</v>
      </c>
      <c r="F10" s="75">
        <v>90</v>
      </c>
      <c r="G10" s="75">
        <v>83</v>
      </c>
      <c r="H10" s="77">
        <v>87</v>
      </c>
      <c r="I10" s="79">
        <v>89</v>
      </c>
      <c r="J10" s="83">
        <v>75</v>
      </c>
      <c r="K10" s="75">
        <v>80</v>
      </c>
      <c r="L10" s="96">
        <v>83</v>
      </c>
      <c r="M10" s="75">
        <v>77</v>
      </c>
      <c r="N10" s="79">
        <v>78</v>
      </c>
      <c r="O10" s="75">
        <v>85</v>
      </c>
      <c r="P10" s="86"/>
      <c r="Q10" s="86"/>
      <c r="R10" s="86"/>
      <c r="S10" s="75">
        <v>87</v>
      </c>
      <c r="T10" s="88">
        <v>86</v>
      </c>
      <c r="U10" s="89">
        <v>82</v>
      </c>
      <c r="V10" s="90">
        <v>92</v>
      </c>
      <c r="W10" s="91">
        <v>92</v>
      </c>
      <c r="X10" s="86"/>
      <c r="Y10" s="86"/>
      <c r="Z10" s="86"/>
      <c r="AA10" s="86"/>
      <c r="AB10" s="86"/>
      <c r="AC10" s="92">
        <v>82</v>
      </c>
      <c r="AD10" s="272">
        <f t="shared" ref="AD10:AD47" si="1">AVERAGE(E10:AC10)</f>
        <v>84.117647058823536</v>
      </c>
      <c r="AE10" s="98">
        <f t="shared" ref="AE10:AE47" si="2">SUM(E10:AC10)</f>
        <v>1430</v>
      </c>
      <c r="AF10" s="98">
        <f t="shared" ref="AF10:AF47" si="3">RANK(AE10,$AE$9:$AE$47)</f>
        <v>12</v>
      </c>
      <c r="AG10" s="93"/>
      <c r="AH10" s="93"/>
      <c r="AI10" s="93"/>
      <c r="AJ10" s="97" t="s">
        <v>137</v>
      </c>
      <c r="AK10" s="99" t="s">
        <v>138</v>
      </c>
      <c r="AL10" s="94" t="s">
        <v>218</v>
      </c>
      <c r="AM10" s="94" t="s">
        <v>218</v>
      </c>
      <c r="AN10" s="95" t="s">
        <v>135</v>
      </c>
      <c r="AO10" s="95" t="s">
        <v>135</v>
      </c>
      <c r="AP10" s="95" t="s">
        <v>135</v>
      </c>
      <c r="AQ10" s="94" t="s">
        <v>218</v>
      </c>
      <c r="AR10" s="95">
        <v>1</v>
      </c>
      <c r="AS10" s="95">
        <v>1</v>
      </c>
      <c r="AT10" s="95" t="s">
        <v>136</v>
      </c>
      <c r="AU10" s="93"/>
    </row>
    <row r="11" spans="1:47" ht="15.75" customHeight="1">
      <c r="A11" s="28">
        <v>3</v>
      </c>
      <c r="B11" s="71">
        <f>IF('DAFTAR SISWA'!B10="","",'DAFTAR SISWA'!B10)</f>
        <v>1385</v>
      </c>
      <c r="C11" s="71" t="str">
        <f>IF('DAFTAR SISWA'!C10="","",'DAFTAR SISWA'!C10)</f>
        <v>AHMAD KHOIRUL ANWAR</v>
      </c>
      <c r="D11" s="73" t="s">
        <v>31</v>
      </c>
      <c r="E11" s="75">
        <v>81</v>
      </c>
      <c r="F11" s="75">
        <v>85</v>
      </c>
      <c r="G11" s="75">
        <v>81</v>
      </c>
      <c r="H11" s="77">
        <v>86</v>
      </c>
      <c r="I11" s="79">
        <v>80</v>
      </c>
      <c r="J11" s="83">
        <v>75</v>
      </c>
      <c r="K11" s="75">
        <v>75</v>
      </c>
      <c r="L11" s="96">
        <v>75</v>
      </c>
      <c r="M11" s="75">
        <v>77</v>
      </c>
      <c r="N11" s="79">
        <v>77</v>
      </c>
      <c r="O11" s="75">
        <v>81</v>
      </c>
      <c r="P11" s="86"/>
      <c r="Q11" s="86"/>
      <c r="R11" s="86"/>
      <c r="S11" s="75">
        <v>82</v>
      </c>
      <c r="T11" s="88">
        <v>85</v>
      </c>
      <c r="U11" s="89">
        <v>79</v>
      </c>
      <c r="V11" s="90">
        <v>86</v>
      </c>
      <c r="W11" s="91">
        <v>86</v>
      </c>
      <c r="X11" s="86"/>
      <c r="Y11" s="86"/>
      <c r="Z11" s="86"/>
      <c r="AA11" s="86"/>
      <c r="AB11" s="86"/>
      <c r="AC11" s="92">
        <v>80</v>
      </c>
      <c r="AD11" s="272">
        <f t="shared" si="1"/>
        <v>80.647058823529406</v>
      </c>
      <c r="AE11" s="98">
        <f t="shared" si="2"/>
        <v>1371</v>
      </c>
      <c r="AF11" s="98">
        <f t="shared" si="3"/>
        <v>38</v>
      </c>
      <c r="AG11" s="93"/>
      <c r="AH11" s="93"/>
      <c r="AI11" s="93"/>
      <c r="AJ11" s="94" t="s">
        <v>218</v>
      </c>
      <c r="AK11" s="94" t="s">
        <v>218</v>
      </c>
      <c r="AL11" s="94" t="s">
        <v>218</v>
      </c>
      <c r="AM11" s="94" t="s">
        <v>218</v>
      </c>
      <c r="AN11" s="95" t="s">
        <v>135</v>
      </c>
      <c r="AO11" s="95" t="s">
        <v>135</v>
      </c>
      <c r="AP11" s="95" t="s">
        <v>135</v>
      </c>
      <c r="AQ11" s="94" t="s">
        <v>218</v>
      </c>
      <c r="AR11" s="94" t="s">
        <v>218</v>
      </c>
      <c r="AS11" s="95">
        <v>2</v>
      </c>
      <c r="AT11" s="95" t="s">
        <v>136</v>
      </c>
      <c r="AU11" s="93"/>
    </row>
    <row r="12" spans="1:47" ht="15.75" customHeight="1">
      <c r="A12" s="28">
        <v>4</v>
      </c>
      <c r="B12" s="71">
        <f>IF('DAFTAR SISWA'!B11="","",'DAFTAR SISWA'!B11)</f>
        <v>1386</v>
      </c>
      <c r="C12" s="71" t="str">
        <f>IF('DAFTAR SISWA'!C11="","",'DAFTAR SISWA'!C11)</f>
        <v>ANGELA SASA SAFITRI</v>
      </c>
      <c r="D12" s="73" t="s">
        <v>31</v>
      </c>
      <c r="E12" s="75">
        <v>80</v>
      </c>
      <c r="F12" s="75">
        <v>83</v>
      </c>
      <c r="G12" s="75">
        <v>81</v>
      </c>
      <c r="H12" s="77">
        <v>85</v>
      </c>
      <c r="I12" s="79">
        <v>80</v>
      </c>
      <c r="J12" s="83">
        <v>75</v>
      </c>
      <c r="K12" s="75">
        <v>78</v>
      </c>
      <c r="L12" s="96">
        <v>83</v>
      </c>
      <c r="M12" s="75">
        <v>82</v>
      </c>
      <c r="N12" s="79">
        <v>78</v>
      </c>
      <c r="O12" s="75">
        <v>84</v>
      </c>
      <c r="P12" s="86"/>
      <c r="Q12" s="86"/>
      <c r="R12" s="86"/>
      <c r="S12" s="75">
        <v>88</v>
      </c>
      <c r="T12" s="88">
        <v>84</v>
      </c>
      <c r="U12" s="89">
        <v>83</v>
      </c>
      <c r="V12" s="90">
        <v>92</v>
      </c>
      <c r="W12" s="91">
        <v>92</v>
      </c>
      <c r="X12" s="86"/>
      <c r="Y12" s="86"/>
      <c r="Z12" s="86"/>
      <c r="AA12" s="86"/>
      <c r="AB12" s="86"/>
      <c r="AC12" s="92">
        <v>88</v>
      </c>
      <c r="AD12" s="272">
        <f t="shared" si="1"/>
        <v>83.294117647058826</v>
      </c>
      <c r="AE12" s="98">
        <f t="shared" si="2"/>
        <v>1416</v>
      </c>
      <c r="AF12" s="98">
        <f t="shared" si="3"/>
        <v>22</v>
      </c>
      <c r="AG12" s="93"/>
      <c r="AH12" s="93"/>
      <c r="AI12" s="93"/>
      <c r="AJ12" s="94" t="s">
        <v>218</v>
      </c>
      <c r="AK12" s="94" t="s">
        <v>218</v>
      </c>
      <c r="AL12" s="94" t="s">
        <v>218</v>
      </c>
      <c r="AM12" s="94" t="s">
        <v>218</v>
      </c>
      <c r="AN12" s="95" t="s">
        <v>135</v>
      </c>
      <c r="AO12" s="95" t="s">
        <v>135</v>
      </c>
      <c r="AP12" s="95" t="s">
        <v>135</v>
      </c>
      <c r="AQ12" s="94" t="s">
        <v>218</v>
      </c>
      <c r="AR12" s="95">
        <v>1</v>
      </c>
      <c r="AS12" s="94" t="s">
        <v>218</v>
      </c>
      <c r="AT12" s="95" t="s">
        <v>136</v>
      </c>
      <c r="AU12" s="93"/>
    </row>
    <row r="13" spans="1:47" ht="15.75" customHeight="1">
      <c r="A13" s="28">
        <v>5</v>
      </c>
      <c r="B13" s="71">
        <f>IF('DAFTAR SISWA'!B12="","",'DAFTAR SISWA'!B12)</f>
        <v>1387</v>
      </c>
      <c r="C13" s="71" t="str">
        <f>IF('DAFTAR SISWA'!C12="","",'DAFTAR SISWA'!C12)</f>
        <v>ARVIAN ARI ERLANGGA</v>
      </c>
      <c r="D13" s="73" t="s">
        <v>31</v>
      </c>
      <c r="E13" s="75">
        <v>81</v>
      </c>
      <c r="F13" s="75">
        <v>83</v>
      </c>
      <c r="G13" s="75">
        <v>80</v>
      </c>
      <c r="H13" s="77">
        <v>88</v>
      </c>
      <c r="I13" s="79">
        <v>83</v>
      </c>
      <c r="J13" s="83">
        <v>75</v>
      </c>
      <c r="K13" s="75">
        <v>80</v>
      </c>
      <c r="L13" s="96">
        <v>80</v>
      </c>
      <c r="M13" s="75">
        <v>82</v>
      </c>
      <c r="N13" s="79">
        <v>79</v>
      </c>
      <c r="O13" s="75">
        <v>84</v>
      </c>
      <c r="P13" s="86"/>
      <c r="Q13" s="86"/>
      <c r="R13" s="86"/>
      <c r="S13" s="75">
        <v>80</v>
      </c>
      <c r="T13" s="88">
        <v>86</v>
      </c>
      <c r="U13" s="89">
        <v>84</v>
      </c>
      <c r="V13" s="90">
        <v>92</v>
      </c>
      <c r="W13" s="91">
        <v>92</v>
      </c>
      <c r="X13" s="86"/>
      <c r="Y13" s="86"/>
      <c r="Z13" s="86"/>
      <c r="AA13" s="86"/>
      <c r="AB13" s="86"/>
      <c r="AC13" s="103">
        <v>76</v>
      </c>
      <c r="AD13" s="272">
        <f t="shared" si="1"/>
        <v>82.647058823529406</v>
      </c>
      <c r="AE13" s="98">
        <f t="shared" si="2"/>
        <v>1405</v>
      </c>
      <c r="AF13" s="98">
        <f t="shared" si="3"/>
        <v>30</v>
      </c>
      <c r="AG13" s="93"/>
      <c r="AH13" s="93"/>
      <c r="AI13" s="93"/>
      <c r="AJ13" s="97" t="s">
        <v>137</v>
      </c>
      <c r="AK13" s="99" t="s">
        <v>138</v>
      </c>
      <c r="AL13" s="94" t="s">
        <v>218</v>
      </c>
      <c r="AM13" s="94" t="s">
        <v>218</v>
      </c>
      <c r="AN13" s="95" t="s">
        <v>135</v>
      </c>
      <c r="AO13" s="95" t="s">
        <v>135</v>
      </c>
      <c r="AP13" s="95" t="s">
        <v>135</v>
      </c>
      <c r="AQ13" s="94" t="s">
        <v>218</v>
      </c>
      <c r="AR13" s="94" t="s">
        <v>218</v>
      </c>
      <c r="AS13" s="94" t="s">
        <v>218</v>
      </c>
      <c r="AT13" s="95" t="s">
        <v>136</v>
      </c>
      <c r="AU13" s="93"/>
    </row>
    <row r="14" spans="1:47" ht="15.75" customHeight="1">
      <c r="A14" s="28">
        <v>6</v>
      </c>
      <c r="B14" s="71">
        <f>IF('DAFTAR SISWA'!B13="","",'DAFTAR SISWA'!B13)</f>
        <v>1388</v>
      </c>
      <c r="C14" s="71" t="str">
        <f>IF('DAFTAR SISWA'!C13="","",'DAFTAR SISWA'!C13)</f>
        <v>BETI NADIA</v>
      </c>
      <c r="D14" s="73" t="s">
        <v>31</v>
      </c>
      <c r="E14" s="83">
        <v>84</v>
      </c>
      <c r="F14" s="83">
        <v>90</v>
      </c>
      <c r="G14" s="83">
        <v>81</v>
      </c>
      <c r="H14" s="77">
        <v>85</v>
      </c>
      <c r="I14" s="79">
        <v>81</v>
      </c>
      <c r="J14" s="83">
        <v>78</v>
      </c>
      <c r="K14" s="83">
        <v>79</v>
      </c>
      <c r="L14" s="96">
        <v>80</v>
      </c>
      <c r="M14" s="83">
        <v>80</v>
      </c>
      <c r="N14" s="79">
        <v>81</v>
      </c>
      <c r="O14" s="83">
        <v>83</v>
      </c>
      <c r="P14" s="28"/>
      <c r="Q14" s="28"/>
      <c r="R14" s="28"/>
      <c r="S14" s="83">
        <v>88</v>
      </c>
      <c r="T14" s="88">
        <v>86</v>
      </c>
      <c r="U14" s="89">
        <v>81</v>
      </c>
      <c r="V14" s="90">
        <v>94</v>
      </c>
      <c r="W14" s="91">
        <v>94</v>
      </c>
      <c r="X14" s="28"/>
      <c r="Y14" s="28"/>
      <c r="Z14" s="28"/>
      <c r="AA14" s="28"/>
      <c r="AB14" s="28"/>
      <c r="AC14" s="92">
        <v>82</v>
      </c>
      <c r="AD14" s="272">
        <f t="shared" si="1"/>
        <v>83.941176470588232</v>
      </c>
      <c r="AE14" s="98">
        <f t="shared" si="2"/>
        <v>1427</v>
      </c>
      <c r="AF14" s="98">
        <f t="shared" si="3"/>
        <v>15</v>
      </c>
      <c r="AG14" s="93"/>
      <c r="AH14" s="93"/>
      <c r="AI14" s="93"/>
      <c r="AJ14" s="94" t="s">
        <v>218</v>
      </c>
      <c r="AK14" s="94" t="s">
        <v>218</v>
      </c>
      <c r="AL14" s="94" t="s">
        <v>218</v>
      </c>
      <c r="AM14" s="94" t="s">
        <v>218</v>
      </c>
      <c r="AN14" s="95" t="s">
        <v>135</v>
      </c>
      <c r="AO14" s="95" t="s">
        <v>135</v>
      </c>
      <c r="AP14" s="95" t="s">
        <v>135</v>
      </c>
      <c r="AQ14" s="94" t="s">
        <v>218</v>
      </c>
      <c r="AR14" s="94" t="s">
        <v>218</v>
      </c>
      <c r="AS14" s="94" t="s">
        <v>218</v>
      </c>
      <c r="AT14" s="95" t="s">
        <v>136</v>
      </c>
      <c r="AU14" s="93"/>
    </row>
    <row r="15" spans="1:47" ht="15.75" customHeight="1">
      <c r="A15" s="28">
        <v>7</v>
      </c>
      <c r="B15" s="71">
        <f>IF('DAFTAR SISWA'!B14="","",'DAFTAR SISWA'!B14)</f>
        <v>1389</v>
      </c>
      <c r="C15" s="71" t="str">
        <f>IF('DAFTAR SISWA'!C14="","",'DAFTAR SISWA'!C14)</f>
        <v>CANDRA FEBRIYANTI</v>
      </c>
      <c r="D15" s="73" t="s">
        <v>31</v>
      </c>
      <c r="E15" s="83"/>
      <c r="F15" s="83">
        <v>90</v>
      </c>
      <c r="G15" s="83">
        <v>87</v>
      </c>
      <c r="H15" s="77">
        <v>85</v>
      </c>
      <c r="I15" s="79">
        <v>87</v>
      </c>
      <c r="J15" s="83">
        <v>75</v>
      </c>
      <c r="K15" s="83">
        <v>78</v>
      </c>
      <c r="L15" s="96">
        <v>81</v>
      </c>
      <c r="M15" s="83">
        <v>81</v>
      </c>
      <c r="N15" s="79">
        <v>80</v>
      </c>
      <c r="O15" s="83">
        <v>89</v>
      </c>
      <c r="P15" s="28"/>
      <c r="Q15" s="28"/>
      <c r="R15" s="28"/>
      <c r="S15" s="83">
        <v>90</v>
      </c>
      <c r="T15" s="88">
        <v>85</v>
      </c>
      <c r="U15" s="89">
        <v>82</v>
      </c>
      <c r="V15" s="90">
        <v>91</v>
      </c>
      <c r="W15" s="91">
        <v>91</v>
      </c>
      <c r="X15" s="28"/>
      <c r="Y15" s="28"/>
      <c r="Z15" s="28"/>
      <c r="AA15" s="28"/>
      <c r="AB15" s="28"/>
      <c r="AC15" s="92">
        <v>88</v>
      </c>
      <c r="AD15" s="272">
        <f t="shared" si="1"/>
        <v>85</v>
      </c>
      <c r="AE15" s="98">
        <f t="shared" si="2"/>
        <v>1360</v>
      </c>
      <c r="AF15" s="98">
        <f t="shared" si="3"/>
        <v>39</v>
      </c>
      <c r="AG15" s="93"/>
      <c r="AH15" s="93"/>
      <c r="AI15" s="93"/>
      <c r="AJ15" s="94" t="s">
        <v>218</v>
      </c>
      <c r="AK15" s="94" t="s">
        <v>218</v>
      </c>
      <c r="AL15" s="94" t="s">
        <v>218</v>
      </c>
      <c r="AM15" s="94" t="s">
        <v>218</v>
      </c>
      <c r="AN15" s="95" t="s">
        <v>135</v>
      </c>
      <c r="AO15" s="95" t="s">
        <v>135</v>
      </c>
      <c r="AP15" s="95" t="s">
        <v>135</v>
      </c>
      <c r="AQ15" s="95">
        <v>4</v>
      </c>
      <c r="AR15" s="95">
        <v>2</v>
      </c>
      <c r="AS15" s="94" t="s">
        <v>218</v>
      </c>
      <c r="AT15" s="95" t="s">
        <v>136</v>
      </c>
      <c r="AU15" s="93"/>
    </row>
    <row r="16" spans="1:47" ht="15.75" customHeight="1">
      <c r="A16" s="28">
        <v>8</v>
      </c>
      <c r="B16" s="71">
        <f>IF('DAFTAR SISWA'!B15="","",'DAFTAR SISWA'!B15)</f>
        <v>1390</v>
      </c>
      <c r="C16" s="71" t="str">
        <f>IF('DAFTAR SISWA'!C15="","",'DAFTAR SISWA'!C15)</f>
        <v>CHALIMATUS SAKDIYAH</v>
      </c>
      <c r="D16" s="73" t="s">
        <v>31</v>
      </c>
      <c r="E16" s="75">
        <v>86</v>
      </c>
      <c r="F16" s="75">
        <v>90</v>
      </c>
      <c r="G16" s="75">
        <v>82</v>
      </c>
      <c r="H16" s="77">
        <v>84</v>
      </c>
      <c r="I16" s="79">
        <v>88</v>
      </c>
      <c r="J16" s="83">
        <v>81</v>
      </c>
      <c r="K16" s="75">
        <v>78</v>
      </c>
      <c r="L16" s="96">
        <v>81</v>
      </c>
      <c r="M16" s="75">
        <v>84</v>
      </c>
      <c r="N16" s="79">
        <v>80</v>
      </c>
      <c r="O16" s="75">
        <v>84</v>
      </c>
      <c r="P16" s="86"/>
      <c r="Q16" s="86"/>
      <c r="R16" s="86"/>
      <c r="S16" s="75">
        <v>86</v>
      </c>
      <c r="T16" s="88">
        <v>83</v>
      </c>
      <c r="U16" s="89">
        <v>82</v>
      </c>
      <c r="V16" s="90">
        <v>90</v>
      </c>
      <c r="W16" s="91">
        <v>90</v>
      </c>
      <c r="X16" s="86"/>
      <c r="Y16" s="86"/>
      <c r="Z16" s="86"/>
      <c r="AA16" s="86"/>
      <c r="AB16" s="86"/>
      <c r="AC16" s="92">
        <v>88</v>
      </c>
      <c r="AD16" s="272">
        <f t="shared" si="1"/>
        <v>84.529411764705884</v>
      </c>
      <c r="AE16" s="98">
        <f t="shared" si="2"/>
        <v>1437</v>
      </c>
      <c r="AF16" s="98">
        <f t="shared" si="3"/>
        <v>5</v>
      </c>
      <c r="AG16" s="93"/>
      <c r="AH16" s="93"/>
      <c r="AI16" s="93"/>
      <c r="AJ16" s="97" t="s">
        <v>137</v>
      </c>
      <c r="AK16" s="99" t="s">
        <v>138</v>
      </c>
      <c r="AL16" s="94" t="s">
        <v>218</v>
      </c>
      <c r="AM16" s="94" t="s">
        <v>218</v>
      </c>
      <c r="AN16" s="95" t="s">
        <v>135</v>
      </c>
      <c r="AO16" s="95" t="s">
        <v>135</v>
      </c>
      <c r="AP16" s="95" t="s">
        <v>135</v>
      </c>
      <c r="AQ16" s="94" t="s">
        <v>218</v>
      </c>
      <c r="AR16" s="95">
        <v>1</v>
      </c>
      <c r="AS16" s="94" t="s">
        <v>218</v>
      </c>
      <c r="AT16" s="95" t="s">
        <v>136</v>
      </c>
      <c r="AU16" s="93"/>
    </row>
    <row r="17" spans="1:47" ht="15.75" customHeight="1">
      <c r="A17" s="28">
        <v>9</v>
      </c>
      <c r="B17" s="71">
        <f>IF('DAFTAR SISWA'!B16="","",'DAFTAR SISWA'!B16)</f>
        <v>1391</v>
      </c>
      <c r="C17" s="71" t="str">
        <f>IF('DAFTAR SISWA'!C16="","",'DAFTAR SISWA'!C16)</f>
        <v>DEWI MAISYAROH</v>
      </c>
      <c r="D17" s="73" t="s">
        <v>31</v>
      </c>
      <c r="E17" s="75">
        <v>86</v>
      </c>
      <c r="F17" s="75">
        <v>90</v>
      </c>
      <c r="G17" s="75">
        <v>82</v>
      </c>
      <c r="H17" s="77">
        <v>86</v>
      </c>
      <c r="I17" s="79">
        <v>85</v>
      </c>
      <c r="J17" s="83">
        <v>75</v>
      </c>
      <c r="K17" s="75">
        <v>85</v>
      </c>
      <c r="L17" s="96">
        <v>84</v>
      </c>
      <c r="M17" s="75">
        <v>84</v>
      </c>
      <c r="N17" s="79">
        <v>85</v>
      </c>
      <c r="O17" s="75">
        <v>84</v>
      </c>
      <c r="P17" s="86"/>
      <c r="Q17" s="86"/>
      <c r="R17" s="86"/>
      <c r="S17" s="75">
        <v>90</v>
      </c>
      <c r="T17" s="88">
        <v>87</v>
      </c>
      <c r="U17" s="89">
        <v>84</v>
      </c>
      <c r="V17" s="90">
        <v>94</v>
      </c>
      <c r="W17" s="91">
        <v>94</v>
      </c>
      <c r="X17" s="86"/>
      <c r="Y17" s="86"/>
      <c r="Z17" s="86"/>
      <c r="AA17" s="86"/>
      <c r="AB17" s="86"/>
      <c r="AC17" s="92">
        <v>92</v>
      </c>
      <c r="AD17" s="272">
        <f t="shared" si="1"/>
        <v>86.294117647058826</v>
      </c>
      <c r="AE17" s="98">
        <f t="shared" si="2"/>
        <v>1467</v>
      </c>
      <c r="AF17" s="98">
        <f t="shared" si="3"/>
        <v>1</v>
      </c>
      <c r="AG17" s="93"/>
      <c r="AH17" s="93"/>
      <c r="AI17" s="93"/>
      <c r="AJ17" s="97" t="s">
        <v>137</v>
      </c>
      <c r="AK17" s="99" t="s">
        <v>138</v>
      </c>
      <c r="AL17" s="94" t="s">
        <v>218</v>
      </c>
      <c r="AM17" s="94" t="s">
        <v>218</v>
      </c>
      <c r="AN17" s="95" t="s">
        <v>135</v>
      </c>
      <c r="AO17" s="95" t="s">
        <v>135</v>
      </c>
      <c r="AP17" s="95" t="s">
        <v>135</v>
      </c>
      <c r="AQ17" s="94" t="s">
        <v>218</v>
      </c>
      <c r="AR17" s="95">
        <v>1</v>
      </c>
      <c r="AS17" s="94" t="s">
        <v>218</v>
      </c>
      <c r="AT17" s="95" t="s">
        <v>136</v>
      </c>
      <c r="AU17" s="93"/>
    </row>
    <row r="18" spans="1:47" ht="15.75" customHeight="1">
      <c r="A18" s="28">
        <v>10</v>
      </c>
      <c r="B18" s="71">
        <f>IF('DAFTAR SISWA'!B17="","",'DAFTAR SISWA'!B17)</f>
        <v>1392</v>
      </c>
      <c r="C18" s="71" t="str">
        <f>IF('DAFTAR SISWA'!C17="","",'DAFTAR SISWA'!C17)</f>
        <v>DIAH AYU ASTUTI</v>
      </c>
      <c r="D18" s="73" t="s">
        <v>31</v>
      </c>
      <c r="E18" s="86"/>
      <c r="F18" s="75">
        <v>90</v>
      </c>
      <c r="G18" s="75">
        <v>83</v>
      </c>
      <c r="H18" s="77">
        <v>84</v>
      </c>
      <c r="I18" s="79">
        <v>90</v>
      </c>
      <c r="J18" s="83">
        <v>80</v>
      </c>
      <c r="K18" s="75">
        <v>77</v>
      </c>
      <c r="L18" s="96">
        <v>84</v>
      </c>
      <c r="M18" s="75">
        <v>86</v>
      </c>
      <c r="N18" s="79">
        <v>84</v>
      </c>
      <c r="O18" s="75">
        <v>88</v>
      </c>
      <c r="P18" s="86"/>
      <c r="Q18" s="86"/>
      <c r="R18" s="86"/>
      <c r="S18" s="75">
        <v>90</v>
      </c>
      <c r="T18" s="88">
        <v>86</v>
      </c>
      <c r="U18" s="89">
        <v>83</v>
      </c>
      <c r="V18" s="90">
        <v>90</v>
      </c>
      <c r="W18" s="91">
        <v>90</v>
      </c>
      <c r="X18" s="86"/>
      <c r="Y18" s="86"/>
      <c r="Z18" s="86"/>
      <c r="AA18" s="86"/>
      <c r="AB18" s="86"/>
      <c r="AC18" s="92">
        <v>88</v>
      </c>
      <c r="AD18" s="272">
        <f t="shared" si="1"/>
        <v>85.8125</v>
      </c>
      <c r="AE18" s="98">
        <f t="shared" si="2"/>
        <v>1373</v>
      </c>
      <c r="AF18" s="98">
        <f t="shared" si="3"/>
        <v>37</v>
      </c>
      <c r="AG18" s="93"/>
      <c r="AH18" s="93"/>
      <c r="AI18" s="93"/>
      <c r="AJ18" s="94" t="s">
        <v>218</v>
      </c>
      <c r="AK18" s="94" t="s">
        <v>218</v>
      </c>
      <c r="AL18" s="94" t="s">
        <v>218</v>
      </c>
      <c r="AM18" s="94" t="s">
        <v>218</v>
      </c>
      <c r="AN18" s="95" t="s">
        <v>135</v>
      </c>
      <c r="AO18" s="95" t="s">
        <v>135</v>
      </c>
      <c r="AP18" s="95" t="s">
        <v>135</v>
      </c>
      <c r="AQ18" s="95">
        <v>3</v>
      </c>
      <c r="AR18" s="95">
        <v>2</v>
      </c>
      <c r="AS18" s="94" t="s">
        <v>218</v>
      </c>
      <c r="AT18" s="95" t="s">
        <v>136</v>
      </c>
      <c r="AU18" s="93"/>
    </row>
    <row r="19" spans="1:47" ht="15.75" customHeight="1">
      <c r="A19" s="28">
        <v>11</v>
      </c>
      <c r="B19" s="71">
        <f>IF('DAFTAR SISWA'!B18="","",'DAFTAR SISWA'!B18)</f>
        <v>1393</v>
      </c>
      <c r="C19" s="71" t="str">
        <f>IF('DAFTAR SISWA'!C18="","",'DAFTAR SISWA'!C18)</f>
        <v>EKA NATALIA PUTRI</v>
      </c>
      <c r="D19" s="73" t="s">
        <v>31</v>
      </c>
      <c r="E19" s="75">
        <v>90</v>
      </c>
      <c r="F19" s="75">
        <v>90</v>
      </c>
      <c r="G19" s="75">
        <v>82</v>
      </c>
      <c r="H19" s="77">
        <v>83</v>
      </c>
      <c r="I19" s="79">
        <v>88</v>
      </c>
      <c r="J19" s="83">
        <v>81</v>
      </c>
      <c r="K19" s="75">
        <v>78</v>
      </c>
      <c r="L19" s="96">
        <v>84</v>
      </c>
      <c r="M19" s="75">
        <v>84</v>
      </c>
      <c r="N19" s="79">
        <v>80</v>
      </c>
      <c r="O19" s="75">
        <v>85</v>
      </c>
      <c r="P19" s="86"/>
      <c r="Q19" s="86"/>
      <c r="R19" s="86"/>
      <c r="S19" s="75">
        <v>88</v>
      </c>
      <c r="T19" s="88">
        <v>75</v>
      </c>
      <c r="U19" s="89">
        <v>84</v>
      </c>
      <c r="V19" s="90">
        <v>88</v>
      </c>
      <c r="W19" s="91">
        <v>88</v>
      </c>
      <c r="X19" s="86"/>
      <c r="Y19" s="86"/>
      <c r="Z19" s="86"/>
      <c r="AA19" s="86"/>
      <c r="AB19" s="86"/>
      <c r="AC19" s="92">
        <v>80</v>
      </c>
      <c r="AD19" s="272">
        <f t="shared" si="1"/>
        <v>84</v>
      </c>
      <c r="AE19" s="98">
        <f t="shared" si="2"/>
        <v>1428</v>
      </c>
      <c r="AF19" s="98">
        <f t="shared" si="3"/>
        <v>14</v>
      </c>
      <c r="AG19" s="93"/>
      <c r="AH19" s="93"/>
      <c r="AI19" s="93"/>
      <c r="AJ19" s="94" t="s">
        <v>218</v>
      </c>
      <c r="AK19" s="94" t="s">
        <v>218</v>
      </c>
      <c r="AL19" s="94" t="s">
        <v>218</v>
      </c>
      <c r="AM19" s="94" t="s">
        <v>218</v>
      </c>
      <c r="AN19" s="95" t="s">
        <v>135</v>
      </c>
      <c r="AO19" s="95" t="s">
        <v>135</v>
      </c>
      <c r="AP19" s="95" t="s">
        <v>135</v>
      </c>
      <c r="AQ19" s="95">
        <v>2</v>
      </c>
      <c r="AR19" s="94" t="s">
        <v>218</v>
      </c>
      <c r="AS19" s="94" t="s">
        <v>218</v>
      </c>
      <c r="AT19" s="95" t="s">
        <v>136</v>
      </c>
      <c r="AU19" s="93"/>
    </row>
    <row r="20" spans="1:47" ht="15.75" customHeight="1">
      <c r="A20" s="28">
        <v>12</v>
      </c>
      <c r="B20" s="71">
        <f>IF('DAFTAR SISWA'!B19="","",'DAFTAR SISWA'!B19)</f>
        <v>1394</v>
      </c>
      <c r="C20" s="71" t="str">
        <f>IF('DAFTAR SISWA'!C19="","",'DAFTAR SISWA'!C19)</f>
        <v>ELFANIA DHITTA VERONICA</v>
      </c>
      <c r="D20" s="73" t="s">
        <v>48</v>
      </c>
      <c r="E20" s="75">
        <v>89</v>
      </c>
      <c r="F20" s="75">
        <v>83</v>
      </c>
      <c r="G20" s="75">
        <v>78</v>
      </c>
      <c r="H20" s="77">
        <v>80</v>
      </c>
      <c r="I20" s="79">
        <v>80</v>
      </c>
      <c r="J20" s="83">
        <v>75</v>
      </c>
      <c r="K20" s="75">
        <v>77</v>
      </c>
      <c r="L20" s="96">
        <v>79</v>
      </c>
      <c r="M20" s="75">
        <v>82</v>
      </c>
      <c r="N20" s="79">
        <v>80</v>
      </c>
      <c r="O20" s="75">
        <v>85</v>
      </c>
      <c r="P20" s="86"/>
      <c r="Q20" s="86"/>
      <c r="R20" s="86"/>
      <c r="S20" s="75">
        <v>80</v>
      </c>
      <c r="T20" s="88">
        <v>78</v>
      </c>
      <c r="U20" s="89">
        <v>83</v>
      </c>
      <c r="V20" s="90">
        <v>86</v>
      </c>
      <c r="W20" s="91">
        <v>86</v>
      </c>
      <c r="X20" s="86"/>
      <c r="Y20" s="86"/>
      <c r="Z20" s="86"/>
      <c r="AA20" s="86"/>
      <c r="AB20" s="86"/>
      <c r="AC20" s="103">
        <v>76</v>
      </c>
      <c r="AD20" s="272">
        <f t="shared" si="1"/>
        <v>81</v>
      </c>
      <c r="AE20" s="98">
        <f t="shared" si="2"/>
        <v>1377</v>
      </c>
      <c r="AF20" s="98">
        <f t="shared" si="3"/>
        <v>36</v>
      </c>
      <c r="AG20" s="93"/>
      <c r="AH20" s="93"/>
      <c r="AI20" s="93"/>
      <c r="AJ20" s="94" t="s">
        <v>218</v>
      </c>
      <c r="AK20" s="94" t="s">
        <v>218</v>
      </c>
      <c r="AL20" s="94" t="s">
        <v>218</v>
      </c>
      <c r="AM20" s="94" t="s">
        <v>218</v>
      </c>
      <c r="AN20" s="95" t="s">
        <v>135</v>
      </c>
      <c r="AO20" s="95" t="s">
        <v>135</v>
      </c>
      <c r="AP20" s="95" t="s">
        <v>135</v>
      </c>
      <c r="AQ20" s="95">
        <v>1</v>
      </c>
      <c r="AR20" s="94" t="s">
        <v>218</v>
      </c>
      <c r="AS20" s="94" t="s">
        <v>218</v>
      </c>
      <c r="AT20" s="95" t="s">
        <v>136</v>
      </c>
      <c r="AU20" s="93"/>
    </row>
    <row r="21" spans="1:47" ht="15.75" customHeight="1">
      <c r="A21" s="28">
        <v>13</v>
      </c>
      <c r="B21" s="71">
        <f>IF('DAFTAR SISWA'!B20="","",'DAFTAR SISWA'!B20)</f>
        <v>1395</v>
      </c>
      <c r="C21" s="71" t="str">
        <f>IF('DAFTAR SISWA'!C20="","",'DAFTAR SISWA'!C20)</f>
        <v>ERSA OKTAVIA</v>
      </c>
      <c r="D21" s="73" t="s">
        <v>31</v>
      </c>
      <c r="E21" s="75">
        <v>86</v>
      </c>
      <c r="F21" s="75">
        <v>83</v>
      </c>
      <c r="G21" s="75">
        <v>80</v>
      </c>
      <c r="H21" s="77">
        <v>83</v>
      </c>
      <c r="I21" s="79">
        <v>81</v>
      </c>
      <c r="J21" s="83">
        <v>77</v>
      </c>
      <c r="K21" s="75">
        <v>79</v>
      </c>
      <c r="L21" s="96">
        <v>85</v>
      </c>
      <c r="M21" s="75">
        <v>81</v>
      </c>
      <c r="N21" s="79">
        <v>80</v>
      </c>
      <c r="O21" s="75">
        <v>82</v>
      </c>
      <c r="P21" s="86"/>
      <c r="Q21" s="86"/>
      <c r="R21" s="86"/>
      <c r="S21" s="75">
        <v>90</v>
      </c>
      <c r="T21" s="88">
        <v>76</v>
      </c>
      <c r="U21" s="89">
        <v>82</v>
      </c>
      <c r="V21" s="90">
        <v>91</v>
      </c>
      <c r="W21" s="91">
        <v>91</v>
      </c>
      <c r="X21" s="86"/>
      <c r="Y21" s="86"/>
      <c r="Z21" s="86"/>
      <c r="AA21" s="86"/>
      <c r="AB21" s="86"/>
      <c r="AC21" s="92">
        <v>90</v>
      </c>
      <c r="AD21" s="272">
        <f t="shared" si="1"/>
        <v>83.352941176470594</v>
      </c>
      <c r="AE21" s="98">
        <f t="shared" si="2"/>
        <v>1417</v>
      </c>
      <c r="AF21" s="98">
        <f t="shared" si="3"/>
        <v>20</v>
      </c>
      <c r="AG21" s="93"/>
      <c r="AH21" s="93"/>
      <c r="AI21" s="93"/>
      <c r="AJ21" s="94" t="s">
        <v>218</v>
      </c>
      <c r="AK21" s="94" t="s">
        <v>218</v>
      </c>
      <c r="AL21" s="94" t="s">
        <v>218</v>
      </c>
      <c r="AM21" s="94" t="s">
        <v>218</v>
      </c>
      <c r="AN21" s="95" t="s">
        <v>135</v>
      </c>
      <c r="AO21" s="95" t="s">
        <v>135</v>
      </c>
      <c r="AP21" s="95" t="s">
        <v>135</v>
      </c>
      <c r="AQ21" s="94" t="s">
        <v>218</v>
      </c>
      <c r="AR21" s="94" t="s">
        <v>218</v>
      </c>
      <c r="AS21" s="94" t="s">
        <v>218</v>
      </c>
      <c r="AT21" s="95" t="s">
        <v>136</v>
      </c>
      <c r="AU21" s="93"/>
    </row>
    <row r="22" spans="1:47" ht="15.75" customHeight="1">
      <c r="A22" s="28">
        <v>14</v>
      </c>
      <c r="B22" s="71">
        <f>IF('DAFTAR SISWA'!B21="","",'DAFTAR SISWA'!B21)</f>
        <v>1396</v>
      </c>
      <c r="C22" s="71" t="str">
        <f>IF('DAFTAR SISWA'!C21="","",'DAFTAR SISWA'!C21)</f>
        <v>FAUZIYAH ARIANI</v>
      </c>
      <c r="D22" s="73" t="s">
        <v>48</v>
      </c>
      <c r="E22" s="75">
        <v>85</v>
      </c>
      <c r="F22" s="75">
        <v>83</v>
      </c>
      <c r="G22" s="75">
        <v>80</v>
      </c>
      <c r="H22" s="77">
        <v>84</v>
      </c>
      <c r="I22" s="79">
        <v>81</v>
      </c>
      <c r="J22" s="83">
        <v>79</v>
      </c>
      <c r="K22" s="75">
        <v>79</v>
      </c>
      <c r="L22" s="96">
        <v>84</v>
      </c>
      <c r="M22" s="75">
        <v>82</v>
      </c>
      <c r="N22" s="79">
        <v>83</v>
      </c>
      <c r="O22" s="75">
        <v>84</v>
      </c>
      <c r="P22" s="86"/>
      <c r="Q22" s="86"/>
      <c r="R22" s="86"/>
      <c r="S22" s="75">
        <v>90</v>
      </c>
      <c r="T22" s="88">
        <v>86</v>
      </c>
      <c r="U22" s="89">
        <v>85</v>
      </c>
      <c r="V22" s="90">
        <v>90</v>
      </c>
      <c r="W22" s="91">
        <v>90</v>
      </c>
      <c r="X22" s="86"/>
      <c r="Y22" s="86"/>
      <c r="Z22" s="86"/>
      <c r="AA22" s="86"/>
      <c r="AB22" s="86"/>
      <c r="AC22" s="92">
        <v>90</v>
      </c>
      <c r="AD22" s="272">
        <f t="shared" si="1"/>
        <v>84.411764705882348</v>
      </c>
      <c r="AE22" s="98">
        <f t="shared" si="2"/>
        <v>1435</v>
      </c>
      <c r="AF22" s="98">
        <f t="shared" si="3"/>
        <v>6</v>
      </c>
      <c r="AG22" s="93"/>
      <c r="AH22" s="93"/>
      <c r="AI22" s="93"/>
      <c r="AJ22" s="94" t="s">
        <v>218</v>
      </c>
      <c r="AK22" s="94" t="s">
        <v>218</v>
      </c>
      <c r="AL22" s="94" t="s">
        <v>218</v>
      </c>
      <c r="AM22" s="94" t="s">
        <v>218</v>
      </c>
      <c r="AN22" s="95" t="s">
        <v>135</v>
      </c>
      <c r="AO22" s="95" t="s">
        <v>135</v>
      </c>
      <c r="AP22" s="95" t="s">
        <v>135</v>
      </c>
      <c r="AQ22" s="95">
        <v>8</v>
      </c>
      <c r="AR22" s="95">
        <v>1</v>
      </c>
      <c r="AS22" s="94" t="s">
        <v>218</v>
      </c>
      <c r="AT22" s="95" t="s">
        <v>136</v>
      </c>
      <c r="AU22" s="93"/>
    </row>
    <row r="23" spans="1:47" ht="15.75" customHeight="1">
      <c r="A23" s="28">
        <v>15</v>
      </c>
      <c r="B23" s="71">
        <f>IF('DAFTAR SISWA'!B22="","",'DAFTAR SISWA'!B22)</f>
        <v>1397</v>
      </c>
      <c r="C23" s="71" t="str">
        <f>IF('DAFTAR SISWA'!C22="","",'DAFTAR SISWA'!C22)</f>
        <v>FIRDA NUR SAFITRI</v>
      </c>
      <c r="D23" s="73" t="s">
        <v>31</v>
      </c>
      <c r="E23" s="75">
        <v>84</v>
      </c>
      <c r="F23" s="75">
        <v>80</v>
      </c>
      <c r="G23" s="75">
        <v>82</v>
      </c>
      <c r="H23" s="77">
        <v>85</v>
      </c>
      <c r="I23" s="79">
        <v>84</v>
      </c>
      <c r="J23" s="83">
        <v>79</v>
      </c>
      <c r="K23" s="75">
        <v>79</v>
      </c>
      <c r="L23" s="96">
        <v>88</v>
      </c>
      <c r="M23" s="75">
        <v>79</v>
      </c>
      <c r="N23" s="79">
        <v>81</v>
      </c>
      <c r="O23" s="75">
        <v>85</v>
      </c>
      <c r="P23" s="86"/>
      <c r="Q23" s="86"/>
      <c r="R23" s="86"/>
      <c r="S23" s="75">
        <v>90</v>
      </c>
      <c r="T23" s="88">
        <v>87</v>
      </c>
      <c r="U23" s="89">
        <v>85</v>
      </c>
      <c r="V23" s="90">
        <v>89</v>
      </c>
      <c r="W23" s="91">
        <v>89</v>
      </c>
      <c r="X23" s="86"/>
      <c r="Y23" s="86"/>
      <c r="Z23" s="86"/>
      <c r="AA23" s="86"/>
      <c r="AB23" s="86"/>
      <c r="AC23" s="92">
        <v>88</v>
      </c>
      <c r="AD23" s="272">
        <f t="shared" si="1"/>
        <v>84.352941176470594</v>
      </c>
      <c r="AE23" s="98">
        <f t="shared" si="2"/>
        <v>1434</v>
      </c>
      <c r="AF23" s="98">
        <f t="shared" si="3"/>
        <v>8</v>
      </c>
      <c r="AG23" s="93"/>
      <c r="AH23" s="93"/>
      <c r="AI23" s="93"/>
      <c r="AJ23" s="94" t="s">
        <v>218</v>
      </c>
      <c r="AK23" s="94" t="s">
        <v>218</v>
      </c>
      <c r="AL23" s="94" t="s">
        <v>218</v>
      </c>
      <c r="AM23" s="94" t="s">
        <v>218</v>
      </c>
      <c r="AN23" s="95" t="s">
        <v>135</v>
      </c>
      <c r="AO23" s="95" t="s">
        <v>135</v>
      </c>
      <c r="AP23" s="95" t="s">
        <v>135</v>
      </c>
      <c r="AQ23" s="95">
        <v>5</v>
      </c>
      <c r="AR23" s="95">
        <v>1</v>
      </c>
      <c r="AS23" s="94" t="s">
        <v>218</v>
      </c>
      <c r="AT23" s="95" t="s">
        <v>136</v>
      </c>
      <c r="AU23" s="93"/>
    </row>
    <row r="24" spans="1:47" ht="15.75" customHeight="1">
      <c r="A24" s="28">
        <v>16</v>
      </c>
      <c r="B24" s="71">
        <f>IF('DAFTAR SISWA'!B23="","",'DAFTAR SISWA'!B23)</f>
        <v>1398</v>
      </c>
      <c r="C24" s="71" t="str">
        <f>IF('DAFTAR SISWA'!C23="","",'DAFTAR SISWA'!C23)</f>
        <v>IVADHA YUNICA PUTRI</v>
      </c>
      <c r="D24" s="73" t="s">
        <v>48</v>
      </c>
      <c r="E24" s="75">
        <v>85</v>
      </c>
      <c r="F24" s="75">
        <v>81</v>
      </c>
      <c r="G24" s="75">
        <v>79</v>
      </c>
      <c r="H24" s="77">
        <v>85</v>
      </c>
      <c r="I24" s="79">
        <v>88</v>
      </c>
      <c r="J24" s="83">
        <v>80</v>
      </c>
      <c r="K24" s="75">
        <v>80</v>
      </c>
      <c r="L24" s="96">
        <v>87</v>
      </c>
      <c r="M24" s="75">
        <v>90</v>
      </c>
      <c r="N24" s="79">
        <v>87</v>
      </c>
      <c r="O24" s="75">
        <v>83</v>
      </c>
      <c r="P24" s="86"/>
      <c r="Q24" s="86"/>
      <c r="R24" s="86"/>
      <c r="S24" s="75">
        <v>90</v>
      </c>
      <c r="T24" s="88">
        <v>84</v>
      </c>
      <c r="U24" s="89">
        <v>81</v>
      </c>
      <c r="V24" s="90">
        <v>91</v>
      </c>
      <c r="W24" s="91">
        <v>91</v>
      </c>
      <c r="X24" s="86"/>
      <c r="Y24" s="86"/>
      <c r="Z24" s="86"/>
      <c r="AA24" s="86"/>
      <c r="AB24" s="86"/>
      <c r="AC24" s="92">
        <v>84</v>
      </c>
      <c r="AD24" s="272">
        <f t="shared" si="1"/>
        <v>85.058823529411768</v>
      </c>
      <c r="AE24" s="98">
        <f t="shared" si="2"/>
        <v>1446</v>
      </c>
      <c r="AF24" s="98">
        <f t="shared" si="3"/>
        <v>3</v>
      </c>
      <c r="AG24" s="93"/>
      <c r="AH24" s="93"/>
      <c r="AI24" s="93"/>
      <c r="AJ24" s="94" t="s">
        <v>218</v>
      </c>
      <c r="AK24" s="94" t="s">
        <v>218</v>
      </c>
      <c r="AL24" s="94" t="s">
        <v>218</v>
      </c>
      <c r="AM24" s="94" t="s">
        <v>218</v>
      </c>
      <c r="AN24" s="95" t="s">
        <v>135</v>
      </c>
      <c r="AO24" s="95" t="s">
        <v>135</v>
      </c>
      <c r="AP24" s="95" t="s">
        <v>135</v>
      </c>
      <c r="AQ24" s="94" t="s">
        <v>218</v>
      </c>
      <c r="AR24" s="94" t="s">
        <v>218</v>
      </c>
      <c r="AS24" s="95">
        <v>2</v>
      </c>
      <c r="AT24" s="95" t="s">
        <v>136</v>
      </c>
      <c r="AU24" s="93"/>
    </row>
    <row r="25" spans="1:47" ht="15.75" customHeight="1">
      <c r="A25" s="28">
        <v>17</v>
      </c>
      <c r="B25" s="71">
        <f>IF('DAFTAR SISWA'!B24="","",'DAFTAR SISWA'!B24)</f>
        <v>1399</v>
      </c>
      <c r="C25" s="71" t="str">
        <f>IF('DAFTAR SISWA'!C24="","",'DAFTAR SISWA'!C24)</f>
        <v>JEPRI SAFRUDIN</v>
      </c>
      <c r="D25" s="73" t="s">
        <v>31</v>
      </c>
      <c r="E25" s="75">
        <v>83</v>
      </c>
      <c r="F25" s="75">
        <v>85</v>
      </c>
      <c r="G25" s="75">
        <v>79</v>
      </c>
      <c r="H25" s="77">
        <v>84</v>
      </c>
      <c r="I25" s="79">
        <v>84</v>
      </c>
      <c r="J25" s="83">
        <v>75</v>
      </c>
      <c r="K25" s="75">
        <v>78</v>
      </c>
      <c r="L25" s="96">
        <v>86</v>
      </c>
      <c r="M25" s="75">
        <v>86</v>
      </c>
      <c r="N25" s="79">
        <v>80</v>
      </c>
      <c r="O25" s="75">
        <v>83</v>
      </c>
      <c r="P25" s="86"/>
      <c r="Q25" s="86"/>
      <c r="R25" s="86"/>
      <c r="S25" s="75">
        <v>90</v>
      </c>
      <c r="T25" s="88">
        <v>86</v>
      </c>
      <c r="U25" s="89">
        <v>80</v>
      </c>
      <c r="V25" s="90">
        <v>83</v>
      </c>
      <c r="W25" s="91">
        <v>83</v>
      </c>
      <c r="X25" s="86"/>
      <c r="Y25" s="86"/>
      <c r="Z25" s="86"/>
      <c r="AA25" s="86"/>
      <c r="AB25" s="86"/>
      <c r="AC25" s="92">
        <v>84</v>
      </c>
      <c r="AD25" s="272">
        <f t="shared" si="1"/>
        <v>82.882352941176464</v>
      </c>
      <c r="AE25" s="98">
        <f t="shared" si="2"/>
        <v>1409</v>
      </c>
      <c r="AF25" s="98">
        <f t="shared" si="3"/>
        <v>27</v>
      </c>
      <c r="AG25" s="93"/>
      <c r="AH25" s="93"/>
      <c r="AI25" s="93"/>
      <c r="AJ25" s="94" t="s">
        <v>218</v>
      </c>
      <c r="AK25" s="94" t="s">
        <v>218</v>
      </c>
      <c r="AL25" s="94" t="s">
        <v>218</v>
      </c>
      <c r="AM25" s="94" t="s">
        <v>218</v>
      </c>
      <c r="AN25" s="95" t="s">
        <v>135</v>
      </c>
      <c r="AO25" s="95" t="s">
        <v>135</v>
      </c>
      <c r="AP25" s="95" t="s">
        <v>135</v>
      </c>
      <c r="AQ25" s="94" t="s">
        <v>218</v>
      </c>
      <c r="AR25" s="94" t="s">
        <v>218</v>
      </c>
      <c r="AS25" s="95">
        <v>3</v>
      </c>
      <c r="AT25" s="95" t="s">
        <v>136</v>
      </c>
      <c r="AU25" s="93"/>
    </row>
    <row r="26" spans="1:47" ht="15.75" customHeight="1">
      <c r="A26" s="28">
        <v>18</v>
      </c>
      <c r="B26" s="71">
        <f>IF('DAFTAR SISWA'!B25="","",'DAFTAR SISWA'!B25)</f>
        <v>1400</v>
      </c>
      <c r="C26" s="71" t="str">
        <f>IF('DAFTAR SISWA'!C25="","",'DAFTAR SISWA'!C25)</f>
        <v>JOHAN FEBRIYANTO</v>
      </c>
      <c r="D26" s="73" t="s">
        <v>31</v>
      </c>
      <c r="E26" s="75">
        <v>84</v>
      </c>
      <c r="F26" s="75">
        <v>90</v>
      </c>
      <c r="G26" s="75">
        <v>78</v>
      </c>
      <c r="H26" s="77">
        <v>84</v>
      </c>
      <c r="I26" s="79">
        <v>88</v>
      </c>
      <c r="J26" s="83">
        <v>75</v>
      </c>
      <c r="K26" s="75">
        <v>78</v>
      </c>
      <c r="L26" s="96">
        <v>87</v>
      </c>
      <c r="M26" s="75">
        <v>88</v>
      </c>
      <c r="N26" s="79">
        <v>85</v>
      </c>
      <c r="O26" s="75">
        <v>88</v>
      </c>
      <c r="P26" s="86"/>
      <c r="Q26" s="86"/>
      <c r="R26" s="86"/>
      <c r="S26" s="75">
        <v>90</v>
      </c>
      <c r="T26" s="88">
        <v>86</v>
      </c>
      <c r="U26" s="89">
        <v>82</v>
      </c>
      <c r="V26" s="90">
        <v>83</v>
      </c>
      <c r="W26" s="91">
        <v>83</v>
      </c>
      <c r="X26" s="86"/>
      <c r="Y26" s="86"/>
      <c r="Z26" s="86"/>
      <c r="AA26" s="86"/>
      <c r="AB26" s="86"/>
      <c r="AC26" s="92">
        <v>82</v>
      </c>
      <c r="AD26" s="272">
        <f t="shared" si="1"/>
        <v>84.17647058823529</v>
      </c>
      <c r="AE26" s="98">
        <f t="shared" si="2"/>
        <v>1431</v>
      </c>
      <c r="AF26" s="98">
        <f t="shared" si="3"/>
        <v>11</v>
      </c>
      <c r="AG26" s="93"/>
      <c r="AH26" s="93"/>
      <c r="AI26" s="93"/>
      <c r="AJ26" s="94" t="s">
        <v>218</v>
      </c>
      <c r="AK26" s="94" t="s">
        <v>218</v>
      </c>
      <c r="AL26" s="94" t="s">
        <v>218</v>
      </c>
      <c r="AM26" s="94" t="s">
        <v>218</v>
      </c>
      <c r="AN26" s="95" t="s">
        <v>135</v>
      </c>
      <c r="AO26" s="95" t="s">
        <v>135</v>
      </c>
      <c r="AP26" s="95" t="s">
        <v>135</v>
      </c>
      <c r="AQ26" s="94" t="s">
        <v>218</v>
      </c>
      <c r="AR26" s="94" t="s">
        <v>218</v>
      </c>
      <c r="AS26" s="94" t="s">
        <v>218</v>
      </c>
      <c r="AT26" s="95" t="s">
        <v>136</v>
      </c>
      <c r="AU26" s="93"/>
    </row>
    <row r="27" spans="1:47" ht="15.75" customHeight="1">
      <c r="A27" s="28">
        <v>19</v>
      </c>
      <c r="B27" s="71">
        <f>IF('DAFTAR SISWA'!B26="","",'DAFTAR SISWA'!B26)</f>
        <v>1401</v>
      </c>
      <c r="C27" s="71" t="str">
        <f>IF('DAFTAR SISWA'!C26="","",'DAFTAR SISWA'!C26)</f>
        <v>KHUSNAYLI NUR KHAYROYYAROH</v>
      </c>
      <c r="D27" s="73" t="s">
        <v>31</v>
      </c>
      <c r="E27" s="75">
        <v>83</v>
      </c>
      <c r="F27" s="75">
        <v>90</v>
      </c>
      <c r="G27" s="75">
        <v>83</v>
      </c>
      <c r="H27" s="77">
        <v>85</v>
      </c>
      <c r="I27" s="79">
        <v>84</v>
      </c>
      <c r="J27" s="83">
        <v>77</v>
      </c>
      <c r="K27" s="75">
        <v>78</v>
      </c>
      <c r="L27" s="96">
        <v>85</v>
      </c>
      <c r="M27" s="75">
        <v>88</v>
      </c>
      <c r="N27" s="79">
        <v>84</v>
      </c>
      <c r="O27" s="75">
        <v>83</v>
      </c>
      <c r="P27" s="86"/>
      <c r="Q27" s="86"/>
      <c r="R27" s="86"/>
      <c r="S27" s="75">
        <v>87</v>
      </c>
      <c r="T27" s="88">
        <v>82</v>
      </c>
      <c r="U27" s="89">
        <v>81</v>
      </c>
      <c r="V27" s="90">
        <v>88</v>
      </c>
      <c r="W27" s="91">
        <v>88</v>
      </c>
      <c r="X27" s="86"/>
      <c r="Y27" s="86"/>
      <c r="Z27" s="86"/>
      <c r="AA27" s="86"/>
      <c r="AB27" s="86"/>
      <c r="AC27" s="92">
        <v>88</v>
      </c>
      <c r="AD27" s="272">
        <f t="shared" si="1"/>
        <v>84.352941176470594</v>
      </c>
      <c r="AE27" s="98">
        <f t="shared" si="2"/>
        <v>1434</v>
      </c>
      <c r="AF27" s="98">
        <f t="shared" si="3"/>
        <v>8</v>
      </c>
      <c r="AG27" s="93"/>
      <c r="AH27" s="93"/>
      <c r="AI27" s="93"/>
      <c r="AJ27" s="94" t="s">
        <v>218</v>
      </c>
      <c r="AK27" s="94" t="s">
        <v>218</v>
      </c>
      <c r="AL27" s="94" t="s">
        <v>218</v>
      </c>
      <c r="AM27" s="94" t="s">
        <v>218</v>
      </c>
      <c r="AN27" s="95" t="s">
        <v>135</v>
      </c>
      <c r="AO27" s="95" t="s">
        <v>135</v>
      </c>
      <c r="AP27" s="95" t="s">
        <v>135</v>
      </c>
      <c r="AQ27" s="94" t="s">
        <v>218</v>
      </c>
      <c r="AR27" s="94" t="s">
        <v>218</v>
      </c>
      <c r="AS27" s="94" t="s">
        <v>218</v>
      </c>
      <c r="AT27" s="95" t="s">
        <v>136</v>
      </c>
      <c r="AU27" s="93"/>
    </row>
    <row r="28" spans="1:47" ht="15.75" customHeight="1">
      <c r="A28" s="28">
        <v>20</v>
      </c>
      <c r="B28" s="71">
        <f>IF('DAFTAR SISWA'!B27="","",'DAFTAR SISWA'!B27)</f>
        <v>1402</v>
      </c>
      <c r="C28" s="71" t="str">
        <f>IF('DAFTAR SISWA'!C27="","",'DAFTAR SISWA'!C27)</f>
        <v>LULUK MURWATI</v>
      </c>
      <c r="D28" s="73" t="s">
        <v>31</v>
      </c>
      <c r="E28" s="75">
        <v>85</v>
      </c>
      <c r="F28" s="75">
        <v>82</v>
      </c>
      <c r="G28" s="75">
        <v>82</v>
      </c>
      <c r="H28" s="77">
        <v>83</v>
      </c>
      <c r="I28" s="79">
        <v>80</v>
      </c>
      <c r="J28" s="83">
        <v>75</v>
      </c>
      <c r="K28" s="75">
        <v>78</v>
      </c>
      <c r="L28" s="96">
        <v>85</v>
      </c>
      <c r="M28" s="75">
        <v>80</v>
      </c>
      <c r="N28" s="79">
        <v>80</v>
      </c>
      <c r="O28" s="75">
        <v>83</v>
      </c>
      <c r="P28" s="86"/>
      <c r="Q28" s="86"/>
      <c r="R28" s="86"/>
      <c r="S28" s="75">
        <v>86</v>
      </c>
      <c r="T28" s="88">
        <v>81</v>
      </c>
      <c r="U28" s="89">
        <v>81</v>
      </c>
      <c r="V28" s="90">
        <v>90</v>
      </c>
      <c r="W28" s="91">
        <v>90</v>
      </c>
      <c r="X28" s="86"/>
      <c r="Y28" s="86"/>
      <c r="Z28" s="86"/>
      <c r="AA28" s="86"/>
      <c r="AB28" s="86"/>
      <c r="AC28" s="92">
        <v>88</v>
      </c>
      <c r="AD28" s="272">
        <f t="shared" si="1"/>
        <v>82.882352941176464</v>
      </c>
      <c r="AE28" s="98">
        <f t="shared" si="2"/>
        <v>1409</v>
      </c>
      <c r="AF28" s="98">
        <f t="shared" si="3"/>
        <v>27</v>
      </c>
      <c r="AG28" s="93"/>
      <c r="AH28" s="93"/>
      <c r="AI28" s="93"/>
      <c r="AJ28" s="94" t="s">
        <v>218</v>
      </c>
      <c r="AK28" s="94" t="s">
        <v>218</v>
      </c>
      <c r="AL28" s="94" t="s">
        <v>218</v>
      </c>
      <c r="AM28" s="94" t="s">
        <v>218</v>
      </c>
      <c r="AN28" s="95" t="s">
        <v>135</v>
      </c>
      <c r="AO28" s="95" t="s">
        <v>135</v>
      </c>
      <c r="AP28" s="95" t="s">
        <v>135</v>
      </c>
      <c r="AQ28" s="94" t="s">
        <v>218</v>
      </c>
      <c r="AR28" s="94" t="s">
        <v>218</v>
      </c>
      <c r="AS28" s="94" t="s">
        <v>218</v>
      </c>
      <c r="AT28" s="95" t="s">
        <v>136</v>
      </c>
      <c r="AU28" s="93"/>
    </row>
    <row r="29" spans="1:47" ht="15.75" customHeight="1">
      <c r="A29" s="28">
        <v>21</v>
      </c>
      <c r="B29" s="71">
        <f>IF('DAFTAR SISWA'!B28="","",'DAFTAR SISWA'!B28)</f>
        <v>1403</v>
      </c>
      <c r="C29" s="71" t="str">
        <f>IF('DAFTAR SISWA'!C28="","",'DAFTAR SISWA'!C28)</f>
        <v>LUSIYANA VEBIYANTI</v>
      </c>
      <c r="D29" s="73" t="s">
        <v>31</v>
      </c>
      <c r="E29" s="75">
        <v>84</v>
      </c>
      <c r="F29" s="75">
        <v>80</v>
      </c>
      <c r="G29" s="75">
        <v>81</v>
      </c>
      <c r="H29" s="77">
        <v>83</v>
      </c>
      <c r="I29" s="79">
        <v>81</v>
      </c>
      <c r="J29" s="83">
        <v>75</v>
      </c>
      <c r="K29" s="75">
        <v>78</v>
      </c>
      <c r="L29" s="96">
        <v>82</v>
      </c>
      <c r="M29" s="75">
        <v>82</v>
      </c>
      <c r="N29" s="79">
        <v>80</v>
      </c>
      <c r="O29" s="75">
        <v>86</v>
      </c>
      <c r="P29" s="86"/>
      <c r="Q29" s="86"/>
      <c r="R29" s="86"/>
      <c r="S29" s="75">
        <v>83</v>
      </c>
      <c r="T29" s="88">
        <v>74</v>
      </c>
      <c r="U29" s="89">
        <v>82</v>
      </c>
      <c r="V29" s="90">
        <v>89</v>
      </c>
      <c r="W29" s="91">
        <v>89</v>
      </c>
      <c r="X29" s="86"/>
      <c r="Y29" s="86"/>
      <c r="Z29" s="86"/>
      <c r="AA29" s="86"/>
      <c r="AB29" s="86"/>
      <c r="AC29" s="92">
        <v>84</v>
      </c>
      <c r="AD29" s="272">
        <f t="shared" si="1"/>
        <v>81.941176470588232</v>
      </c>
      <c r="AE29" s="98">
        <f t="shared" si="2"/>
        <v>1393</v>
      </c>
      <c r="AF29" s="98">
        <f t="shared" si="3"/>
        <v>33</v>
      </c>
      <c r="AG29" s="93"/>
      <c r="AH29" s="93"/>
      <c r="AI29" s="93"/>
      <c r="AJ29" s="94" t="s">
        <v>218</v>
      </c>
      <c r="AK29" s="94" t="s">
        <v>218</v>
      </c>
      <c r="AL29" s="94" t="s">
        <v>218</v>
      </c>
      <c r="AM29" s="94" t="s">
        <v>218</v>
      </c>
      <c r="AN29" s="95" t="s">
        <v>135</v>
      </c>
      <c r="AO29" s="95" t="s">
        <v>135</v>
      </c>
      <c r="AP29" s="95" t="s">
        <v>135</v>
      </c>
      <c r="AQ29" s="94" t="s">
        <v>218</v>
      </c>
      <c r="AR29" s="94" t="s">
        <v>218</v>
      </c>
      <c r="AS29" s="94" t="s">
        <v>218</v>
      </c>
      <c r="AT29" s="95" t="s">
        <v>136</v>
      </c>
      <c r="AU29" s="93"/>
    </row>
    <row r="30" spans="1:47" ht="15.75" customHeight="1">
      <c r="A30" s="120">
        <v>22</v>
      </c>
      <c r="B30" s="121">
        <f>IF('DAFTAR SISWA'!B29="","",'DAFTAR SISWA'!B29)</f>
        <v>1404</v>
      </c>
      <c r="C30" s="121" t="str">
        <f>IF('DAFTAR SISWA'!C29="","",'DAFTAR SISWA'!C29)</f>
        <v>MELLA MUSFIROTUN NIKMAH</v>
      </c>
      <c r="D30" s="122" t="s">
        <v>31</v>
      </c>
      <c r="E30" s="123">
        <v>84</v>
      </c>
      <c r="F30" s="123">
        <v>80</v>
      </c>
      <c r="G30" s="123">
        <v>80</v>
      </c>
      <c r="H30" s="77">
        <v>83</v>
      </c>
      <c r="I30" s="79">
        <v>81</v>
      </c>
      <c r="J30" s="83">
        <v>75</v>
      </c>
      <c r="K30" s="123">
        <v>79</v>
      </c>
      <c r="L30" s="96">
        <v>81</v>
      </c>
      <c r="M30" s="123">
        <v>83</v>
      </c>
      <c r="N30" s="79">
        <v>80</v>
      </c>
      <c r="O30" s="123">
        <v>86</v>
      </c>
      <c r="P30" s="124"/>
      <c r="Q30" s="124"/>
      <c r="R30" s="124"/>
      <c r="S30" s="123">
        <v>80</v>
      </c>
      <c r="T30" s="88">
        <v>84</v>
      </c>
      <c r="U30" s="89">
        <v>82</v>
      </c>
      <c r="V30" s="90">
        <v>87</v>
      </c>
      <c r="W30" s="91">
        <v>87</v>
      </c>
      <c r="X30" s="124"/>
      <c r="Y30" s="124"/>
      <c r="Z30" s="124"/>
      <c r="AA30" s="124"/>
      <c r="AB30" s="124"/>
      <c r="AC30" s="92">
        <v>80</v>
      </c>
      <c r="AD30" s="272">
        <f t="shared" si="1"/>
        <v>81.882352941176464</v>
      </c>
      <c r="AE30" s="98">
        <f t="shared" si="2"/>
        <v>1392</v>
      </c>
      <c r="AF30" s="98">
        <f t="shared" si="3"/>
        <v>34</v>
      </c>
      <c r="AG30" s="125"/>
      <c r="AH30" s="125"/>
      <c r="AI30" s="125"/>
      <c r="AJ30" s="126" t="s">
        <v>218</v>
      </c>
      <c r="AK30" s="126" t="s">
        <v>218</v>
      </c>
      <c r="AL30" s="126" t="s">
        <v>218</v>
      </c>
      <c r="AM30" s="126" t="s">
        <v>218</v>
      </c>
      <c r="AN30" s="95" t="s">
        <v>135</v>
      </c>
      <c r="AO30" s="95" t="s">
        <v>135</v>
      </c>
      <c r="AP30" s="95" t="s">
        <v>135</v>
      </c>
      <c r="AQ30" s="126" t="s">
        <v>218</v>
      </c>
      <c r="AR30" s="94" t="s">
        <v>218</v>
      </c>
      <c r="AS30" s="94" t="s">
        <v>218</v>
      </c>
      <c r="AT30" s="95" t="s">
        <v>136</v>
      </c>
      <c r="AU30" s="125"/>
    </row>
    <row r="31" spans="1:47" ht="15.75" customHeight="1">
      <c r="A31" s="28">
        <v>23</v>
      </c>
      <c r="B31" s="71">
        <f>IF('DAFTAR SISWA'!B30="","",'DAFTAR SISWA'!B30)</f>
        <v>1405</v>
      </c>
      <c r="C31" s="71" t="str">
        <f>IF('DAFTAR SISWA'!C30="","",'DAFTAR SISWA'!C30)</f>
        <v>MUHAMMAD A'AN EDITYA</v>
      </c>
      <c r="D31" s="73" t="s">
        <v>31</v>
      </c>
      <c r="E31" s="75">
        <v>83</v>
      </c>
      <c r="F31" s="75">
        <v>83</v>
      </c>
      <c r="G31" s="75">
        <v>81</v>
      </c>
      <c r="H31" s="77">
        <v>85</v>
      </c>
      <c r="I31" s="79">
        <v>80</v>
      </c>
      <c r="J31" s="83">
        <v>75</v>
      </c>
      <c r="K31" s="75">
        <v>80</v>
      </c>
      <c r="L31" s="96">
        <v>84</v>
      </c>
      <c r="M31" s="75">
        <v>78</v>
      </c>
      <c r="N31" s="79">
        <v>83</v>
      </c>
      <c r="O31" s="75">
        <v>86</v>
      </c>
      <c r="P31" s="86"/>
      <c r="Q31" s="86"/>
      <c r="R31" s="86"/>
      <c r="S31" s="75">
        <v>87</v>
      </c>
      <c r="T31" s="88">
        <v>85</v>
      </c>
      <c r="U31" s="89">
        <v>83</v>
      </c>
      <c r="V31" s="90">
        <v>80</v>
      </c>
      <c r="W31" s="91">
        <v>80</v>
      </c>
      <c r="X31" s="86"/>
      <c r="Y31" s="86"/>
      <c r="Z31" s="86"/>
      <c r="AA31" s="86"/>
      <c r="AB31" s="86"/>
      <c r="AC31" s="92">
        <v>96</v>
      </c>
      <c r="AD31" s="272">
        <f t="shared" si="1"/>
        <v>82.882352941176464</v>
      </c>
      <c r="AE31" s="98">
        <f t="shared" si="2"/>
        <v>1409</v>
      </c>
      <c r="AF31" s="98">
        <f t="shared" si="3"/>
        <v>27</v>
      </c>
      <c r="AG31" s="93"/>
      <c r="AH31" s="93"/>
      <c r="AI31" s="93"/>
      <c r="AJ31" s="94" t="s">
        <v>218</v>
      </c>
      <c r="AK31" s="94" t="s">
        <v>218</v>
      </c>
      <c r="AL31" s="94" t="s">
        <v>218</v>
      </c>
      <c r="AM31" s="94" t="s">
        <v>218</v>
      </c>
      <c r="AN31" s="95" t="s">
        <v>135</v>
      </c>
      <c r="AO31" s="95" t="s">
        <v>135</v>
      </c>
      <c r="AP31" s="95" t="s">
        <v>135</v>
      </c>
      <c r="AQ31" s="94" t="s">
        <v>218</v>
      </c>
      <c r="AR31" s="94" t="s">
        <v>218</v>
      </c>
      <c r="AS31" s="94" t="s">
        <v>218</v>
      </c>
      <c r="AT31" s="95" t="s">
        <v>136</v>
      </c>
      <c r="AU31" s="93"/>
    </row>
    <row r="32" spans="1:47" ht="15.75" customHeight="1">
      <c r="A32" s="28">
        <v>24</v>
      </c>
      <c r="B32" s="71">
        <f>IF('DAFTAR SISWA'!B31="","",'DAFTAR SISWA'!B31)</f>
        <v>1406</v>
      </c>
      <c r="C32" s="71" t="str">
        <f>IF('DAFTAR SISWA'!C31="","",'DAFTAR SISWA'!C31)</f>
        <v>NOVITA DWICAHYANI</v>
      </c>
      <c r="D32" s="73" t="s">
        <v>48</v>
      </c>
      <c r="E32" s="75">
        <v>82</v>
      </c>
      <c r="F32" s="75">
        <v>85</v>
      </c>
      <c r="G32" s="75">
        <v>84</v>
      </c>
      <c r="H32" s="77">
        <v>84</v>
      </c>
      <c r="I32" s="79">
        <v>80</v>
      </c>
      <c r="J32" s="83">
        <v>83</v>
      </c>
      <c r="K32" s="75">
        <v>88</v>
      </c>
      <c r="L32" s="96">
        <v>83</v>
      </c>
      <c r="M32" s="75">
        <v>82</v>
      </c>
      <c r="N32" s="79">
        <v>81</v>
      </c>
      <c r="O32" s="75">
        <v>86</v>
      </c>
      <c r="P32" s="86"/>
      <c r="Q32" s="86"/>
      <c r="R32" s="86"/>
      <c r="S32" s="75">
        <v>87</v>
      </c>
      <c r="T32" s="88">
        <v>85</v>
      </c>
      <c r="U32" s="89">
        <v>84</v>
      </c>
      <c r="V32" s="90">
        <v>92</v>
      </c>
      <c r="W32" s="91">
        <v>92</v>
      </c>
      <c r="X32" s="86"/>
      <c r="Y32" s="86"/>
      <c r="Z32" s="86"/>
      <c r="AA32" s="86"/>
      <c r="AB32" s="86"/>
      <c r="AC32" s="92">
        <v>82</v>
      </c>
      <c r="AD32" s="272">
        <f t="shared" si="1"/>
        <v>84.705882352941174</v>
      </c>
      <c r="AE32" s="98">
        <f t="shared" si="2"/>
        <v>1440</v>
      </c>
      <c r="AF32" s="98">
        <f t="shared" si="3"/>
        <v>4</v>
      </c>
      <c r="AG32" s="93"/>
      <c r="AH32" s="93"/>
      <c r="AI32" s="93"/>
      <c r="AJ32" s="94" t="s">
        <v>218</v>
      </c>
      <c r="AK32" s="94" t="s">
        <v>218</v>
      </c>
      <c r="AL32" s="94" t="s">
        <v>218</v>
      </c>
      <c r="AM32" s="94" t="s">
        <v>218</v>
      </c>
      <c r="AN32" s="95" t="s">
        <v>135</v>
      </c>
      <c r="AO32" s="95" t="s">
        <v>135</v>
      </c>
      <c r="AP32" s="95" t="s">
        <v>135</v>
      </c>
      <c r="AQ32" s="95">
        <v>4</v>
      </c>
      <c r="AR32" s="94" t="s">
        <v>218</v>
      </c>
      <c r="AS32" s="94" t="s">
        <v>218</v>
      </c>
      <c r="AT32" s="95" t="s">
        <v>136</v>
      </c>
      <c r="AU32" s="93"/>
    </row>
    <row r="33" spans="1:47" ht="15.75" customHeight="1">
      <c r="A33" s="28">
        <v>25</v>
      </c>
      <c r="B33" s="71">
        <f>IF('DAFTAR SISWA'!B32="","",'DAFTAR SISWA'!B32)</f>
        <v>1407</v>
      </c>
      <c r="C33" s="71" t="str">
        <f>IF('DAFTAR SISWA'!C32="","",'DAFTAR SISWA'!C32)</f>
        <v>NUR FAIZAH</v>
      </c>
      <c r="D33" s="73" t="s">
        <v>31</v>
      </c>
      <c r="E33" s="75">
        <v>85</v>
      </c>
      <c r="F33" s="75">
        <v>87</v>
      </c>
      <c r="G33" s="75">
        <v>81</v>
      </c>
      <c r="H33" s="77">
        <v>84</v>
      </c>
      <c r="I33" s="79">
        <v>84</v>
      </c>
      <c r="J33" s="83">
        <v>82</v>
      </c>
      <c r="K33" s="75">
        <v>84</v>
      </c>
      <c r="L33" s="96">
        <v>85</v>
      </c>
      <c r="M33" s="75">
        <v>83</v>
      </c>
      <c r="N33" s="79">
        <v>87</v>
      </c>
      <c r="O33" s="75">
        <v>86</v>
      </c>
      <c r="P33" s="86"/>
      <c r="Q33" s="86"/>
      <c r="R33" s="86"/>
      <c r="S33" s="75">
        <v>88</v>
      </c>
      <c r="T33" s="88">
        <v>87</v>
      </c>
      <c r="U33" s="89">
        <v>84</v>
      </c>
      <c r="V33" s="90">
        <v>92</v>
      </c>
      <c r="W33" s="91">
        <v>92</v>
      </c>
      <c r="X33" s="86"/>
      <c r="Y33" s="86"/>
      <c r="Z33" s="86"/>
      <c r="AA33" s="86"/>
      <c r="AB33" s="86"/>
      <c r="AC33" s="92">
        <v>84</v>
      </c>
      <c r="AD33" s="272">
        <f t="shared" si="1"/>
        <v>85.588235294117652</v>
      </c>
      <c r="AE33" s="98">
        <f t="shared" si="2"/>
        <v>1455</v>
      </c>
      <c r="AF33" s="98">
        <f t="shared" si="3"/>
        <v>2</v>
      </c>
      <c r="AG33" s="93"/>
      <c r="AH33" s="93"/>
      <c r="AI33" s="93"/>
      <c r="AJ33" s="94" t="s">
        <v>218</v>
      </c>
      <c r="AK33" s="94" t="s">
        <v>218</v>
      </c>
      <c r="AL33" s="94" t="s">
        <v>218</v>
      </c>
      <c r="AM33" s="94" t="s">
        <v>218</v>
      </c>
      <c r="AN33" s="95" t="s">
        <v>135</v>
      </c>
      <c r="AO33" s="95" t="s">
        <v>135</v>
      </c>
      <c r="AP33" s="95" t="s">
        <v>135</v>
      </c>
      <c r="AQ33" s="94" t="s">
        <v>218</v>
      </c>
      <c r="AR33" s="94" t="s">
        <v>218</v>
      </c>
      <c r="AS33" s="94" t="s">
        <v>218</v>
      </c>
      <c r="AT33" s="95" t="s">
        <v>136</v>
      </c>
      <c r="AU33" s="93"/>
    </row>
    <row r="34" spans="1:47" ht="15.75" customHeight="1">
      <c r="A34" s="28">
        <v>26</v>
      </c>
      <c r="B34" s="71">
        <f>IF('DAFTAR SISWA'!B33="","",'DAFTAR SISWA'!B33)</f>
        <v>1408</v>
      </c>
      <c r="C34" s="71" t="str">
        <f>IF('DAFTAR SISWA'!C33="","",'DAFTAR SISWA'!C33)</f>
        <v>PUPUNG FEBRINA P</v>
      </c>
      <c r="D34" s="73" t="s">
        <v>31</v>
      </c>
      <c r="E34" s="75">
        <v>80</v>
      </c>
      <c r="F34" s="75">
        <v>80</v>
      </c>
      <c r="G34" s="75">
        <v>80</v>
      </c>
      <c r="H34" s="77">
        <v>81</v>
      </c>
      <c r="I34" s="79">
        <v>88</v>
      </c>
      <c r="J34" s="83">
        <v>85</v>
      </c>
      <c r="K34" s="75">
        <v>80</v>
      </c>
      <c r="L34" s="96">
        <v>83</v>
      </c>
      <c r="M34" s="75">
        <v>83</v>
      </c>
      <c r="N34" s="79">
        <v>88</v>
      </c>
      <c r="O34" s="75">
        <v>84</v>
      </c>
      <c r="P34" s="86"/>
      <c r="Q34" s="86"/>
      <c r="R34" s="86"/>
      <c r="S34" s="75">
        <v>82</v>
      </c>
      <c r="T34" s="88">
        <v>75</v>
      </c>
      <c r="U34" s="89">
        <v>82</v>
      </c>
      <c r="V34" s="90">
        <v>87</v>
      </c>
      <c r="W34" s="91">
        <v>87</v>
      </c>
      <c r="X34" s="86"/>
      <c r="Y34" s="86"/>
      <c r="Z34" s="86"/>
      <c r="AA34" s="86"/>
      <c r="AB34" s="86"/>
      <c r="AC34" s="92">
        <v>92</v>
      </c>
      <c r="AD34" s="272">
        <f t="shared" si="1"/>
        <v>83.352941176470594</v>
      </c>
      <c r="AE34" s="98">
        <f t="shared" si="2"/>
        <v>1417</v>
      </c>
      <c r="AF34" s="98">
        <f t="shared" si="3"/>
        <v>20</v>
      </c>
      <c r="AG34" s="93"/>
      <c r="AH34" s="93"/>
      <c r="AI34" s="93"/>
      <c r="AJ34" s="94" t="s">
        <v>218</v>
      </c>
      <c r="AK34" s="94" t="s">
        <v>218</v>
      </c>
      <c r="AL34" s="94" t="s">
        <v>218</v>
      </c>
      <c r="AM34" s="94" t="s">
        <v>218</v>
      </c>
      <c r="AN34" s="95" t="s">
        <v>135</v>
      </c>
      <c r="AO34" s="95" t="s">
        <v>135</v>
      </c>
      <c r="AP34" s="95" t="s">
        <v>135</v>
      </c>
      <c r="AQ34" s="94" t="s">
        <v>218</v>
      </c>
      <c r="AR34" s="94" t="s">
        <v>218</v>
      </c>
      <c r="AS34" s="94" t="s">
        <v>218</v>
      </c>
      <c r="AT34" s="95" t="s">
        <v>136</v>
      </c>
      <c r="AU34" s="93"/>
    </row>
    <row r="35" spans="1:47" ht="15.75" customHeight="1">
      <c r="A35" s="28">
        <v>27</v>
      </c>
      <c r="B35" s="71">
        <f>IF('DAFTAR SISWA'!B34="","",'DAFTAR SISWA'!B34)</f>
        <v>1409</v>
      </c>
      <c r="C35" s="71" t="str">
        <f>IF('DAFTAR SISWA'!C34="","",'DAFTAR SISWA'!C34)</f>
        <v>RETNO ZULI YANTI</v>
      </c>
      <c r="D35" s="73" t="s">
        <v>31</v>
      </c>
      <c r="E35" s="75">
        <v>82</v>
      </c>
      <c r="F35" s="75">
        <v>85</v>
      </c>
      <c r="G35" s="75">
        <v>80</v>
      </c>
      <c r="H35" s="77">
        <v>82</v>
      </c>
      <c r="I35" s="79">
        <v>84</v>
      </c>
      <c r="J35" s="83">
        <v>75</v>
      </c>
      <c r="K35" s="75">
        <v>80</v>
      </c>
      <c r="L35" s="96">
        <v>87</v>
      </c>
      <c r="M35" s="75">
        <v>82</v>
      </c>
      <c r="N35" s="79">
        <v>85</v>
      </c>
      <c r="O35" s="75">
        <v>84</v>
      </c>
      <c r="P35" s="86"/>
      <c r="Q35" s="86"/>
      <c r="R35" s="86"/>
      <c r="S35" s="75">
        <v>85</v>
      </c>
      <c r="T35" s="88">
        <v>84</v>
      </c>
      <c r="U35" s="89">
        <v>79</v>
      </c>
      <c r="V35" s="90">
        <v>90</v>
      </c>
      <c r="W35" s="91">
        <v>90</v>
      </c>
      <c r="X35" s="86"/>
      <c r="Y35" s="86"/>
      <c r="Z35" s="86"/>
      <c r="AA35" s="86"/>
      <c r="AB35" s="86"/>
      <c r="AC35" s="92">
        <v>82</v>
      </c>
      <c r="AD35" s="272">
        <f t="shared" si="1"/>
        <v>83.294117647058826</v>
      </c>
      <c r="AE35" s="98">
        <f t="shared" si="2"/>
        <v>1416</v>
      </c>
      <c r="AF35" s="98">
        <f t="shared" si="3"/>
        <v>22</v>
      </c>
      <c r="AG35" s="93"/>
      <c r="AH35" s="93"/>
      <c r="AI35" s="93"/>
      <c r="AJ35" s="94" t="s">
        <v>218</v>
      </c>
      <c r="AK35" s="94" t="s">
        <v>218</v>
      </c>
      <c r="AL35" s="94" t="s">
        <v>218</v>
      </c>
      <c r="AM35" s="94" t="s">
        <v>218</v>
      </c>
      <c r="AN35" s="95" t="s">
        <v>135</v>
      </c>
      <c r="AO35" s="95" t="s">
        <v>135</v>
      </c>
      <c r="AP35" s="95" t="s">
        <v>135</v>
      </c>
      <c r="AQ35" s="95">
        <v>7</v>
      </c>
      <c r="AR35" s="94" t="s">
        <v>218</v>
      </c>
      <c r="AS35" s="94" t="s">
        <v>218</v>
      </c>
      <c r="AT35" s="95" t="s">
        <v>136</v>
      </c>
      <c r="AU35" s="93"/>
    </row>
    <row r="36" spans="1:47" ht="15.75" customHeight="1">
      <c r="A36" s="28">
        <v>28</v>
      </c>
      <c r="B36" s="71">
        <f>IF('DAFTAR SISWA'!B35="","",'DAFTAR SISWA'!B35)</f>
        <v>1410</v>
      </c>
      <c r="C36" s="71" t="str">
        <f>IF('DAFTAR SISWA'!C35="","",'DAFTAR SISWA'!C35)</f>
        <v>RINI IRMAWATI</v>
      </c>
      <c r="D36" s="73" t="s">
        <v>31</v>
      </c>
      <c r="E36" s="75">
        <v>83</v>
      </c>
      <c r="F36" s="75">
        <v>80</v>
      </c>
      <c r="G36" s="75">
        <v>78</v>
      </c>
      <c r="H36" s="77">
        <v>83</v>
      </c>
      <c r="I36" s="79">
        <v>82</v>
      </c>
      <c r="J36" s="83">
        <v>81</v>
      </c>
      <c r="K36" s="75">
        <v>79</v>
      </c>
      <c r="L36" s="96">
        <v>82</v>
      </c>
      <c r="M36" s="75">
        <v>82</v>
      </c>
      <c r="N36" s="79">
        <v>84</v>
      </c>
      <c r="O36" s="75">
        <v>83</v>
      </c>
      <c r="P36" s="86"/>
      <c r="Q36" s="86"/>
      <c r="R36" s="86"/>
      <c r="S36" s="75">
        <v>85</v>
      </c>
      <c r="T36" s="88">
        <v>85</v>
      </c>
      <c r="U36" s="89">
        <v>83</v>
      </c>
      <c r="V36" s="90">
        <v>90</v>
      </c>
      <c r="W36" s="91">
        <v>90</v>
      </c>
      <c r="X36" s="86"/>
      <c r="Y36" s="86"/>
      <c r="Z36" s="86"/>
      <c r="AA36" s="86"/>
      <c r="AB36" s="86"/>
      <c r="AC36" s="92">
        <v>82</v>
      </c>
      <c r="AD36" s="272">
        <f t="shared" si="1"/>
        <v>83.058823529411768</v>
      </c>
      <c r="AE36" s="98">
        <f t="shared" si="2"/>
        <v>1412</v>
      </c>
      <c r="AF36" s="98">
        <f t="shared" si="3"/>
        <v>24</v>
      </c>
      <c r="AG36" s="93"/>
      <c r="AH36" s="93"/>
      <c r="AI36" s="93"/>
      <c r="AJ36" s="94" t="s">
        <v>218</v>
      </c>
      <c r="AK36" s="94" t="s">
        <v>218</v>
      </c>
      <c r="AL36" s="94" t="s">
        <v>218</v>
      </c>
      <c r="AM36" s="94" t="s">
        <v>218</v>
      </c>
      <c r="AN36" s="95" t="s">
        <v>135</v>
      </c>
      <c r="AO36" s="95" t="s">
        <v>135</v>
      </c>
      <c r="AP36" s="95" t="s">
        <v>135</v>
      </c>
      <c r="AQ36" s="95">
        <v>3</v>
      </c>
      <c r="AR36" s="94" t="s">
        <v>218</v>
      </c>
      <c r="AS36" s="94" t="s">
        <v>218</v>
      </c>
      <c r="AT36" s="95" t="s">
        <v>136</v>
      </c>
      <c r="AU36" s="93"/>
    </row>
    <row r="37" spans="1:47" ht="15.75" customHeight="1">
      <c r="A37" s="28">
        <v>29</v>
      </c>
      <c r="B37" s="71">
        <f>IF('DAFTAR SISWA'!B36="","",'DAFTAR SISWA'!B36)</f>
        <v>1411</v>
      </c>
      <c r="C37" s="71" t="str">
        <f>IF('DAFTAR SISWA'!C36="","",'DAFTAR SISWA'!C36)</f>
        <v>RISA ALFIONITA</v>
      </c>
      <c r="D37" s="73" t="s">
        <v>31</v>
      </c>
      <c r="E37" s="75">
        <v>81</v>
      </c>
      <c r="F37" s="75">
        <v>80</v>
      </c>
      <c r="G37" s="75">
        <v>80</v>
      </c>
      <c r="H37" s="77">
        <v>84</v>
      </c>
      <c r="I37" s="79">
        <v>87</v>
      </c>
      <c r="J37" s="83">
        <v>75</v>
      </c>
      <c r="K37" s="75">
        <v>85</v>
      </c>
      <c r="L37" s="96">
        <v>86</v>
      </c>
      <c r="M37" s="75">
        <v>83</v>
      </c>
      <c r="N37" s="79">
        <v>80</v>
      </c>
      <c r="O37" s="75">
        <v>84</v>
      </c>
      <c r="P37" s="86"/>
      <c r="Q37" s="86"/>
      <c r="R37" s="86"/>
      <c r="S37" s="75">
        <v>88</v>
      </c>
      <c r="T37" s="88">
        <v>86</v>
      </c>
      <c r="U37" s="89">
        <v>83</v>
      </c>
      <c r="V37" s="90">
        <v>90</v>
      </c>
      <c r="W37" s="91">
        <v>90</v>
      </c>
      <c r="X37" s="86"/>
      <c r="Y37" s="86"/>
      <c r="Z37" s="86"/>
      <c r="AA37" s="86"/>
      <c r="AB37" s="86"/>
      <c r="AC37" s="92">
        <v>88</v>
      </c>
      <c r="AD37" s="272">
        <f t="shared" si="1"/>
        <v>84.117647058823536</v>
      </c>
      <c r="AE37" s="98">
        <f t="shared" si="2"/>
        <v>1430</v>
      </c>
      <c r="AF37" s="98">
        <f t="shared" si="3"/>
        <v>12</v>
      </c>
      <c r="AG37" s="93"/>
      <c r="AH37" s="93"/>
      <c r="AI37" s="93"/>
      <c r="AJ37" s="94" t="s">
        <v>218</v>
      </c>
      <c r="AK37" s="94" t="s">
        <v>218</v>
      </c>
      <c r="AL37" s="94" t="s">
        <v>218</v>
      </c>
      <c r="AM37" s="94" t="s">
        <v>218</v>
      </c>
      <c r="AN37" s="95" t="s">
        <v>135</v>
      </c>
      <c r="AO37" s="95" t="s">
        <v>135</v>
      </c>
      <c r="AP37" s="95" t="s">
        <v>135</v>
      </c>
      <c r="AQ37" s="95">
        <v>1</v>
      </c>
      <c r="AR37" s="94" t="s">
        <v>218</v>
      </c>
      <c r="AS37" s="94" t="s">
        <v>218</v>
      </c>
      <c r="AT37" s="95" t="s">
        <v>136</v>
      </c>
      <c r="AU37" s="93"/>
    </row>
    <row r="38" spans="1:47" ht="15.75" customHeight="1">
      <c r="A38" s="28">
        <v>30</v>
      </c>
      <c r="B38" s="71">
        <f>IF('DAFTAR SISWA'!B37="","",'DAFTAR SISWA'!B37)</f>
        <v>1412</v>
      </c>
      <c r="C38" s="71" t="str">
        <f>IF('DAFTAR SISWA'!C37="","",'DAFTAR SISWA'!C37)</f>
        <v>RISKI NOR TAUFIK HADI HIDAYAT</v>
      </c>
      <c r="D38" s="73" t="s">
        <v>31</v>
      </c>
      <c r="E38" s="75">
        <v>81</v>
      </c>
      <c r="F38" s="75">
        <v>83</v>
      </c>
      <c r="G38" s="75">
        <v>78</v>
      </c>
      <c r="H38" s="77">
        <v>84</v>
      </c>
      <c r="I38" s="79">
        <v>84</v>
      </c>
      <c r="J38" s="83">
        <v>75</v>
      </c>
      <c r="K38" s="75">
        <v>80</v>
      </c>
      <c r="L38" s="96">
        <v>79</v>
      </c>
      <c r="M38" s="75">
        <v>81</v>
      </c>
      <c r="N38" s="79">
        <v>80</v>
      </c>
      <c r="O38" s="75">
        <v>86</v>
      </c>
      <c r="P38" s="86"/>
      <c r="Q38" s="86"/>
      <c r="R38" s="86"/>
      <c r="S38" s="75">
        <v>80</v>
      </c>
      <c r="T38" s="88">
        <v>85</v>
      </c>
      <c r="U38" s="89">
        <v>80</v>
      </c>
      <c r="V38" s="90">
        <v>87</v>
      </c>
      <c r="W38" s="91">
        <v>87</v>
      </c>
      <c r="X38" s="86"/>
      <c r="Y38" s="86"/>
      <c r="Z38" s="86"/>
      <c r="AA38" s="86"/>
      <c r="AB38" s="86"/>
      <c r="AC38" s="92">
        <v>80</v>
      </c>
      <c r="AD38" s="272">
        <f t="shared" si="1"/>
        <v>81.764705882352942</v>
      </c>
      <c r="AE38" s="98">
        <f t="shared" si="2"/>
        <v>1390</v>
      </c>
      <c r="AF38" s="98">
        <f t="shared" si="3"/>
        <v>35</v>
      </c>
      <c r="AG38" s="93"/>
      <c r="AH38" s="93"/>
      <c r="AI38" s="93"/>
      <c r="AJ38" s="94" t="s">
        <v>218</v>
      </c>
      <c r="AK38" s="94" t="s">
        <v>218</v>
      </c>
      <c r="AL38" s="94" t="s">
        <v>218</v>
      </c>
      <c r="AM38" s="94" t="s">
        <v>218</v>
      </c>
      <c r="AN38" s="95" t="s">
        <v>135</v>
      </c>
      <c r="AO38" s="95" t="s">
        <v>135</v>
      </c>
      <c r="AP38" s="95" t="s">
        <v>135</v>
      </c>
      <c r="AQ38" s="94" t="s">
        <v>218</v>
      </c>
      <c r="AR38" s="94" t="s">
        <v>218</v>
      </c>
      <c r="AS38" s="95">
        <v>13</v>
      </c>
      <c r="AT38" s="95" t="s">
        <v>136</v>
      </c>
      <c r="AU38" s="93"/>
    </row>
    <row r="39" spans="1:47" ht="15.75" customHeight="1">
      <c r="A39" s="28">
        <v>31</v>
      </c>
      <c r="B39" s="71">
        <f>IF('DAFTAR SISWA'!B38="","",'DAFTAR SISWA'!B38)</f>
        <v>1413</v>
      </c>
      <c r="C39" s="71" t="str">
        <f>IF('DAFTAR SISWA'!C38="","",'DAFTAR SISWA'!C38)</f>
        <v>SEKHA RATNASARI</v>
      </c>
      <c r="D39" s="73" t="s">
        <v>31</v>
      </c>
      <c r="E39" s="75">
        <v>85</v>
      </c>
      <c r="F39" s="75">
        <v>82</v>
      </c>
      <c r="G39" s="75">
        <v>81</v>
      </c>
      <c r="H39" s="77">
        <v>83</v>
      </c>
      <c r="I39" s="79">
        <v>81</v>
      </c>
      <c r="J39" s="83">
        <v>75</v>
      </c>
      <c r="K39" s="75">
        <v>80</v>
      </c>
      <c r="L39" s="96">
        <v>83</v>
      </c>
      <c r="M39" s="75">
        <v>80</v>
      </c>
      <c r="N39" s="79">
        <v>80</v>
      </c>
      <c r="O39" s="75">
        <v>83</v>
      </c>
      <c r="P39" s="86"/>
      <c r="Q39" s="86"/>
      <c r="R39" s="86"/>
      <c r="S39" s="75">
        <v>85</v>
      </c>
      <c r="T39" s="88">
        <v>83</v>
      </c>
      <c r="U39" s="89">
        <v>79</v>
      </c>
      <c r="V39" s="90">
        <v>88</v>
      </c>
      <c r="W39" s="91">
        <v>88</v>
      </c>
      <c r="X39" s="86"/>
      <c r="Y39" s="86"/>
      <c r="Z39" s="86"/>
      <c r="AA39" s="86"/>
      <c r="AB39" s="86"/>
      <c r="AC39" s="92">
        <v>86</v>
      </c>
      <c r="AD39" s="272">
        <f t="shared" si="1"/>
        <v>82.470588235294116</v>
      </c>
      <c r="AE39" s="98">
        <f t="shared" si="2"/>
        <v>1402</v>
      </c>
      <c r="AF39" s="98">
        <f t="shared" si="3"/>
        <v>31</v>
      </c>
      <c r="AG39" s="93"/>
      <c r="AH39" s="93"/>
      <c r="AI39" s="93"/>
      <c r="AJ39" s="94" t="s">
        <v>218</v>
      </c>
      <c r="AK39" s="94" t="s">
        <v>218</v>
      </c>
      <c r="AL39" s="94" t="s">
        <v>218</v>
      </c>
      <c r="AM39" s="94" t="s">
        <v>218</v>
      </c>
      <c r="AN39" s="95" t="s">
        <v>135</v>
      </c>
      <c r="AO39" s="95" t="s">
        <v>135</v>
      </c>
      <c r="AP39" s="95" t="s">
        <v>135</v>
      </c>
      <c r="AQ39" s="94" t="s">
        <v>218</v>
      </c>
      <c r="AR39" s="94" t="s">
        <v>218</v>
      </c>
      <c r="AS39" s="94" t="s">
        <v>218</v>
      </c>
      <c r="AT39" s="95" t="s">
        <v>136</v>
      </c>
      <c r="AU39" s="93"/>
    </row>
    <row r="40" spans="1:47" ht="15.75" customHeight="1">
      <c r="A40" s="28">
        <v>32</v>
      </c>
      <c r="B40" s="71">
        <f>IF('DAFTAR SISWA'!B39="","",'DAFTAR SISWA'!B39)</f>
        <v>1414</v>
      </c>
      <c r="C40" s="71" t="str">
        <f>IF('DAFTAR SISWA'!C39="","",'DAFTAR SISWA'!C39)</f>
        <v>SLAMET DWI PUTRI KURNIA SARI</v>
      </c>
      <c r="D40" s="73" t="s">
        <v>31</v>
      </c>
      <c r="E40" s="75">
        <v>85</v>
      </c>
      <c r="F40" s="75">
        <v>80</v>
      </c>
      <c r="G40" s="75">
        <v>84</v>
      </c>
      <c r="H40" s="77">
        <v>83</v>
      </c>
      <c r="I40" s="79">
        <v>84</v>
      </c>
      <c r="J40" s="83">
        <v>75</v>
      </c>
      <c r="K40" s="75">
        <v>85</v>
      </c>
      <c r="L40" s="96">
        <v>86</v>
      </c>
      <c r="M40" s="75">
        <v>82</v>
      </c>
      <c r="N40" s="79">
        <v>83</v>
      </c>
      <c r="O40" s="75">
        <v>83</v>
      </c>
      <c r="P40" s="86"/>
      <c r="Q40" s="86"/>
      <c r="R40" s="86"/>
      <c r="S40" s="75">
        <v>85</v>
      </c>
      <c r="T40" s="88">
        <v>77</v>
      </c>
      <c r="U40" s="89">
        <v>81</v>
      </c>
      <c r="V40" s="90">
        <v>92</v>
      </c>
      <c r="W40" s="91">
        <v>92</v>
      </c>
      <c r="X40" s="86"/>
      <c r="Y40" s="86"/>
      <c r="Z40" s="86"/>
      <c r="AA40" s="86"/>
      <c r="AB40" s="86"/>
      <c r="AC40" s="92">
        <v>84</v>
      </c>
      <c r="AD40" s="272">
        <f t="shared" si="1"/>
        <v>83.588235294117652</v>
      </c>
      <c r="AE40" s="98">
        <f t="shared" si="2"/>
        <v>1421</v>
      </c>
      <c r="AF40" s="98">
        <f t="shared" si="3"/>
        <v>19</v>
      </c>
      <c r="AG40" s="93"/>
      <c r="AH40" s="93"/>
      <c r="AI40" s="93"/>
      <c r="AJ40" s="94" t="s">
        <v>218</v>
      </c>
      <c r="AK40" s="94" t="s">
        <v>218</v>
      </c>
      <c r="AL40" s="94" t="s">
        <v>218</v>
      </c>
      <c r="AM40" s="94" t="s">
        <v>218</v>
      </c>
      <c r="AN40" s="95" t="s">
        <v>135</v>
      </c>
      <c r="AO40" s="95" t="s">
        <v>135</v>
      </c>
      <c r="AP40" s="95" t="s">
        <v>135</v>
      </c>
      <c r="AQ40" s="94" t="s">
        <v>218</v>
      </c>
      <c r="AR40" s="94" t="s">
        <v>218</v>
      </c>
      <c r="AS40" s="94" t="s">
        <v>218</v>
      </c>
      <c r="AT40" s="95" t="s">
        <v>136</v>
      </c>
      <c r="AU40" s="93"/>
    </row>
    <row r="41" spans="1:47" ht="15.75" customHeight="1">
      <c r="A41" s="28">
        <v>33</v>
      </c>
      <c r="B41" s="71">
        <f>IF('DAFTAR SISWA'!B40="","",'DAFTAR SISWA'!B40)</f>
        <v>1415</v>
      </c>
      <c r="C41" s="71" t="str">
        <f>IF('DAFTAR SISWA'!C40="","",'DAFTAR SISWA'!C40)</f>
        <v>TAFANA ANGELA DIVA</v>
      </c>
      <c r="D41" s="73" t="s">
        <v>31</v>
      </c>
      <c r="E41" s="75">
        <v>82</v>
      </c>
      <c r="F41" s="75">
        <v>85</v>
      </c>
      <c r="G41" s="75">
        <v>78</v>
      </c>
      <c r="H41" s="77">
        <v>81</v>
      </c>
      <c r="I41" s="79">
        <v>88</v>
      </c>
      <c r="J41" s="83">
        <v>76</v>
      </c>
      <c r="K41" s="75">
        <v>80</v>
      </c>
      <c r="L41" s="96">
        <v>87</v>
      </c>
      <c r="M41" s="75">
        <v>82</v>
      </c>
      <c r="N41" s="79">
        <v>81</v>
      </c>
      <c r="O41" s="75">
        <v>84</v>
      </c>
      <c r="P41" s="86"/>
      <c r="Q41" s="86"/>
      <c r="R41" s="86"/>
      <c r="S41" s="75">
        <v>82</v>
      </c>
      <c r="T41" s="88">
        <v>76</v>
      </c>
      <c r="U41" s="89">
        <v>80</v>
      </c>
      <c r="V41" s="90">
        <v>89</v>
      </c>
      <c r="W41" s="91">
        <v>89</v>
      </c>
      <c r="X41" s="86"/>
      <c r="Y41" s="86"/>
      <c r="Z41" s="86"/>
      <c r="AA41" s="86"/>
      <c r="AB41" s="86"/>
      <c r="AC41" s="92">
        <v>80</v>
      </c>
      <c r="AD41" s="272">
        <f t="shared" si="1"/>
        <v>82.352941176470594</v>
      </c>
      <c r="AE41" s="98">
        <f t="shared" si="2"/>
        <v>1400</v>
      </c>
      <c r="AF41" s="98">
        <f t="shared" si="3"/>
        <v>32</v>
      </c>
      <c r="AG41" s="93"/>
      <c r="AH41" s="93"/>
      <c r="AI41" s="93"/>
      <c r="AJ41" s="94" t="s">
        <v>218</v>
      </c>
      <c r="AK41" s="94" t="s">
        <v>218</v>
      </c>
      <c r="AL41" s="94" t="s">
        <v>218</v>
      </c>
      <c r="AM41" s="94" t="s">
        <v>218</v>
      </c>
      <c r="AN41" s="95" t="s">
        <v>135</v>
      </c>
      <c r="AO41" s="95" t="s">
        <v>135</v>
      </c>
      <c r="AP41" s="95" t="s">
        <v>135</v>
      </c>
      <c r="AQ41" s="95">
        <v>3</v>
      </c>
      <c r="AR41" s="94" t="s">
        <v>218</v>
      </c>
      <c r="AS41" s="94" t="s">
        <v>218</v>
      </c>
      <c r="AT41" s="95" t="s">
        <v>136</v>
      </c>
      <c r="AU41" s="93"/>
    </row>
    <row r="42" spans="1:47" ht="15.75" customHeight="1">
      <c r="A42" s="28">
        <v>34</v>
      </c>
      <c r="B42" s="71">
        <f>IF('DAFTAR SISWA'!B41="","",'DAFTAR SISWA'!B41)</f>
        <v>1416</v>
      </c>
      <c r="C42" s="71" t="str">
        <f>IF('DAFTAR SISWA'!C41="","",'DAFTAR SISWA'!C41)</f>
        <v>VANESSA PUTRI</v>
      </c>
      <c r="D42" s="73" t="s">
        <v>31</v>
      </c>
      <c r="E42" s="75">
        <v>83</v>
      </c>
      <c r="F42" s="75">
        <v>85</v>
      </c>
      <c r="G42" s="75">
        <v>80</v>
      </c>
      <c r="H42" s="77">
        <v>84</v>
      </c>
      <c r="I42" s="79">
        <v>84</v>
      </c>
      <c r="J42" s="83">
        <v>75</v>
      </c>
      <c r="K42" s="75">
        <v>79</v>
      </c>
      <c r="L42" s="96">
        <v>85</v>
      </c>
      <c r="M42" s="75">
        <v>79</v>
      </c>
      <c r="N42" s="79">
        <v>87</v>
      </c>
      <c r="O42" s="75">
        <v>83</v>
      </c>
      <c r="P42" s="86"/>
      <c r="Q42" s="86"/>
      <c r="R42" s="86"/>
      <c r="S42" s="75">
        <v>85</v>
      </c>
      <c r="T42" s="88">
        <v>80</v>
      </c>
      <c r="U42" s="89">
        <v>79</v>
      </c>
      <c r="V42" s="90">
        <v>87</v>
      </c>
      <c r="W42" s="91">
        <v>87</v>
      </c>
      <c r="X42" s="86"/>
      <c r="Y42" s="86"/>
      <c r="Z42" s="86"/>
      <c r="AA42" s="86"/>
      <c r="AB42" s="86"/>
      <c r="AC42" s="92">
        <v>88</v>
      </c>
      <c r="AD42" s="272">
        <f t="shared" si="1"/>
        <v>82.941176470588232</v>
      </c>
      <c r="AE42" s="98">
        <f t="shared" si="2"/>
        <v>1410</v>
      </c>
      <c r="AF42" s="98">
        <f t="shared" si="3"/>
        <v>26</v>
      </c>
      <c r="AG42" s="93"/>
      <c r="AH42" s="93"/>
      <c r="AI42" s="93"/>
      <c r="AJ42" s="94" t="s">
        <v>218</v>
      </c>
      <c r="AK42" s="94" t="s">
        <v>218</v>
      </c>
      <c r="AL42" s="94" t="s">
        <v>218</v>
      </c>
      <c r="AM42" s="94" t="s">
        <v>218</v>
      </c>
      <c r="AN42" s="95" t="s">
        <v>135</v>
      </c>
      <c r="AO42" s="95" t="s">
        <v>135</v>
      </c>
      <c r="AP42" s="95" t="s">
        <v>135</v>
      </c>
      <c r="AQ42" s="94" t="s">
        <v>218</v>
      </c>
      <c r="AR42" s="94" t="s">
        <v>218</v>
      </c>
      <c r="AS42" s="94" t="s">
        <v>218</v>
      </c>
      <c r="AT42" s="95" t="s">
        <v>136</v>
      </c>
      <c r="AU42" s="93"/>
    </row>
    <row r="43" spans="1:47" ht="15.75" customHeight="1">
      <c r="A43" s="28">
        <v>35</v>
      </c>
      <c r="B43" s="71">
        <f>IF('DAFTAR SISWA'!B42="","",'DAFTAR SISWA'!B42)</f>
        <v>1417</v>
      </c>
      <c r="C43" s="71" t="str">
        <f>IF('DAFTAR SISWA'!C42="","",'DAFTAR SISWA'!C42)</f>
        <v>VENA AMEILIA</v>
      </c>
      <c r="D43" s="73" t="s">
        <v>31</v>
      </c>
      <c r="E43" s="75">
        <v>82</v>
      </c>
      <c r="F43" s="75">
        <v>85</v>
      </c>
      <c r="G43" s="75">
        <v>82</v>
      </c>
      <c r="H43" s="77">
        <v>82</v>
      </c>
      <c r="I43" s="79">
        <v>85</v>
      </c>
      <c r="J43" s="83">
        <v>77</v>
      </c>
      <c r="K43" s="75">
        <v>80</v>
      </c>
      <c r="L43" s="96">
        <v>85</v>
      </c>
      <c r="M43" s="75">
        <v>82</v>
      </c>
      <c r="N43" s="79">
        <v>88</v>
      </c>
      <c r="O43" s="75">
        <v>84</v>
      </c>
      <c r="P43" s="86"/>
      <c r="Q43" s="86"/>
      <c r="R43" s="86"/>
      <c r="S43" s="75">
        <v>80</v>
      </c>
      <c r="T43" s="88">
        <v>86</v>
      </c>
      <c r="U43" s="89">
        <v>80</v>
      </c>
      <c r="V43" s="90">
        <v>91</v>
      </c>
      <c r="W43" s="91">
        <v>91</v>
      </c>
      <c r="X43" s="86"/>
      <c r="Y43" s="86"/>
      <c r="Z43" s="86"/>
      <c r="AA43" s="86"/>
      <c r="AB43" s="86"/>
      <c r="AC43" s="92">
        <v>84</v>
      </c>
      <c r="AD43" s="272">
        <f t="shared" si="1"/>
        <v>83.764705882352942</v>
      </c>
      <c r="AE43" s="98">
        <f t="shared" si="2"/>
        <v>1424</v>
      </c>
      <c r="AF43" s="98">
        <f t="shared" si="3"/>
        <v>17</v>
      </c>
      <c r="AG43" s="93"/>
      <c r="AH43" s="93"/>
      <c r="AI43" s="93"/>
      <c r="AJ43" s="94" t="s">
        <v>218</v>
      </c>
      <c r="AK43" s="94" t="s">
        <v>218</v>
      </c>
      <c r="AL43" s="94" t="s">
        <v>218</v>
      </c>
      <c r="AM43" s="94" t="s">
        <v>218</v>
      </c>
      <c r="AN43" s="95" t="s">
        <v>135</v>
      </c>
      <c r="AO43" s="95" t="s">
        <v>135</v>
      </c>
      <c r="AP43" s="95" t="s">
        <v>135</v>
      </c>
      <c r="AQ43" s="95">
        <v>1</v>
      </c>
      <c r="AR43" s="94" t="s">
        <v>218</v>
      </c>
      <c r="AS43" s="94" t="s">
        <v>218</v>
      </c>
      <c r="AT43" s="95" t="s">
        <v>136</v>
      </c>
      <c r="AU43" s="93"/>
    </row>
    <row r="44" spans="1:47" ht="15.75" customHeight="1">
      <c r="A44" s="28">
        <v>36</v>
      </c>
      <c r="B44" s="71">
        <f>IF('DAFTAR SISWA'!B43="","",'DAFTAR SISWA'!B43)</f>
        <v>1418</v>
      </c>
      <c r="C44" s="71" t="str">
        <f>IF('DAFTAR SISWA'!C43="","",'DAFTAR SISWA'!C43)</f>
        <v>WIDIANDITA</v>
      </c>
      <c r="D44" s="73" t="s">
        <v>31</v>
      </c>
      <c r="E44" s="75">
        <v>81</v>
      </c>
      <c r="F44" s="75">
        <v>87</v>
      </c>
      <c r="G44" s="75">
        <v>82</v>
      </c>
      <c r="H44" s="77">
        <v>84</v>
      </c>
      <c r="I44" s="79">
        <v>85</v>
      </c>
      <c r="J44" s="83">
        <v>75</v>
      </c>
      <c r="K44" s="75">
        <v>82</v>
      </c>
      <c r="L44" s="96">
        <v>86</v>
      </c>
      <c r="M44" s="75">
        <v>80</v>
      </c>
      <c r="N44" s="79">
        <v>85</v>
      </c>
      <c r="O44" s="75">
        <v>86</v>
      </c>
      <c r="P44" s="86"/>
      <c r="Q44" s="86"/>
      <c r="R44" s="86"/>
      <c r="S44" s="75">
        <v>81</v>
      </c>
      <c r="T44" s="88">
        <v>78</v>
      </c>
      <c r="U44" s="89">
        <v>82</v>
      </c>
      <c r="V44" s="90">
        <v>93</v>
      </c>
      <c r="W44" s="91">
        <v>93</v>
      </c>
      <c r="X44" s="86"/>
      <c r="Y44" s="86"/>
      <c r="Z44" s="86"/>
      <c r="AA44" s="86"/>
      <c r="AB44" s="86"/>
      <c r="AC44" s="92">
        <v>92</v>
      </c>
      <c r="AD44" s="272">
        <f t="shared" si="1"/>
        <v>84.235294117647058</v>
      </c>
      <c r="AE44" s="98">
        <f t="shared" si="2"/>
        <v>1432</v>
      </c>
      <c r="AF44" s="98">
        <f t="shared" si="3"/>
        <v>10</v>
      </c>
      <c r="AG44" s="93"/>
      <c r="AH44" s="93"/>
      <c r="AI44" s="93"/>
      <c r="AJ44" s="94" t="s">
        <v>218</v>
      </c>
      <c r="AK44" s="94" t="s">
        <v>218</v>
      </c>
      <c r="AL44" s="94" t="s">
        <v>218</v>
      </c>
      <c r="AM44" s="94" t="s">
        <v>218</v>
      </c>
      <c r="AN44" s="95" t="s">
        <v>135</v>
      </c>
      <c r="AO44" s="95" t="s">
        <v>135</v>
      </c>
      <c r="AP44" s="95" t="s">
        <v>135</v>
      </c>
      <c r="AQ44" s="94" t="s">
        <v>218</v>
      </c>
      <c r="AR44" s="94" t="s">
        <v>218</v>
      </c>
      <c r="AS44" s="94" t="s">
        <v>218</v>
      </c>
      <c r="AT44" s="95" t="s">
        <v>136</v>
      </c>
      <c r="AU44" s="93"/>
    </row>
    <row r="45" spans="1:47" ht="15.75" customHeight="1">
      <c r="A45" s="28">
        <v>37</v>
      </c>
      <c r="B45" s="71"/>
      <c r="C45" s="127" t="s">
        <v>126</v>
      </c>
      <c r="D45" s="73" t="s">
        <v>48</v>
      </c>
      <c r="E45" s="128">
        <v>82</v>
      </c>
      <c r="F45" s="75">
        <v>80</v>
      </c>
      <c r="G45" s="128">
        <v>84</v>
      </c>
      <c r="H45" s="77">
        <v>84</v>
      </c>
      <c r="I45" s="79">
        <v>88</v>
      </c>
      <c r="J45" s="83">
        <v>75</v>
      </c>
      <c r="K45" s="128">
        <v>79</v>
      </c>
      <c r="L45" s="96">
        <v>89</v>
      </c>
      <c r="M45" s="128">
        <v>81</v>
      </c>
      <c r="N45" s="79">
        <v>79</v>
      </c>
      <c r="O45" s="128">
        <v>84</v>
      </c>
      <c r="P45" s="129"/>
      <c r="Q45" s="129"/>
      <c r="R45" s="129"/>
      <c r="S45" s="128">
        <v>83</v>
      </c>
      <c r="T45" s="89">
        <v>79</v>
      </c>
      <c r="U45" s="130">
        <v>83</v>
      </c>
      <c r="V45" s="90">
        <v>95</v>
      </c>
      <c r="W45" s="91">
        <v>95</v>
      </c>
      <c r="X45" s="86"/>
      <c r="Y45" s="86"/>
      <c r="Z45" s="86"/>
      <c r="AA45" s="86"/>
      <c r="AB45" s="86"/>
      <c r="AC45" s="92">
        <v>84</v>
      </c>
      <c r="AD45" s="272">
        <f t="shared" si="1"/>
        <v>83.764705882352942</v>
      </c>
      <c r="AE45" s="98">
        <f t="shared" si="2"/>
        <v>1424</v>
      </c>
      <c r="AF45" s="98">
        <f t="shared" si="3"/>
        <v>17</v>
      </c>
      <c r="AG45" s="93"/>
      <c r="AH45" s="93"/>
      <c r="AI45" s="93"/>
      <c r="AJ45" s="94" t="s">
        <v>218</v>
      </c>
      <c r="AK45" s="94" t="s">
        <v>218</v>
      </c>
      <c r="AL45" s="94" t="s">
        <v>218</v>
      </c>
      <c r="AM45" s="94" t="s">
        <v>218</v>
      </c>
      <c r="AN45" s="95" t="s">
        <v>135</v>
      </c>
      <c r="AO45" s="95" t="s">
        <v>135</v>
      </c>
      <c r="AP45" s="95" t="s">
        <v>135</v>
      </c>
      <c r="AQ45" s="95">
        <v>4</v>
      </c>
      <c r="AR45" s="95">
        <v>1</v>
      </c>
      <c r="AS45" s="94" t="s">
        <v>218</v>
      </c>
      <c r="AT45" s="95" t="s">
        <v>136</v>
      </c>
      <c r="AU45" s="93"/>
    </row>
    <row r="46" spans="1:47" ht="15.75" customHeight="1">
      <c r="A46" s="28">
        <v>38</v>
      </c>
      <c r="B46" s="71">
        <f>IF('DAFTAR SISWA'!B45="","",'DAFTAR SISWA'!B45)</f>
        <v>1420</v>
      </c>
      <c r="C46" s="71" t="str">
        <f>IF('DAFTAR SISWA'!C45="","",'DAFTAR SISWA'!C45)</f>
        <v>ZULYANTHI R.Z</v>
      </c>
      <c r="D46" s="73" t="s">
        <v>31</v>
      </c>
      <c r="E46" s="128">
        <v>83</v>
      </c>
      <c r="F46" s="75">
        <v>82</v>
      </c>
      <c r="G46" s="128">
        <v>80</v>
      </c>
      <c r="H46" s="77">
        <v>83</v>
      </c>
      <c r="I46" s="79">
        <v>86</v>
      </c>
      <c r="J46" s="83">
        <v>75</v>
      </c>
      <c r="K46" s="128">
        <v>79</v>
      </c>
      <c r="L46" s="96">
        <v>87</v>
      </c>
      <c r="M46" s="128">
        <v>81</v>
      </c>
      <c r="N46" s="79">
        <v>80</v>
      </c>
      <c r="O46" s="128">
        <v>88</v>
      </c>
      <c r="P46" s="129"/>
      <c r="Q46" s="129"/>
      <c r="R46" s="129"/>
      <c r="S46" s="128">
        <v>88</v>
      </c>
      <c r="T46" s="89">
        <v>83</v>
      </c>
      <c r="U46" s="130">
        <v>84</v>
      </c>
      <c r="V46" s="90">
        <v>94</v>
      </c>
      <c r="W46" s="91">
        <v>94</v>
      </c>
      <c r="X46" s="86"/>
      <c r="Y46" s="86"/>
      <c r="Z46" s="86"/>
      <c r="AA46" s="86"/>
      <c r="AB46" s="86"/>
      <c r="AC46" s="92">
        <v>88</v>
      </c>
      <c r="AD46" s="272">
        <f t="shared" si="1"/>
        <v>84.411764705882348</v>
      </c>
      <c r="AE46" s="98">
        <f t="shared" si="2"/>
        <v>1435</v>
      </c>
      <c r="AF46" s="98">
        <f t="shared" si="3"/>
        <v>6</v>
      </c>
      <c r="AG46" s="93"/>
      <c r="AH46" s="93"/>
      <c r="AI46" s="93"/>
      <c r="AJ46" s="94" t="s">
        <v>218</v>
      </c>
      <c r="AK46" s="94" t="s">
        <v>218</v>
      </c>
      <c r="AL46" s="94" t="s">
        <v>218</v>
      </c>
      <c r="AM46" s="94" t="s">
        <v>218</v>
      </c>
      <c r="AN46" s="95" t="s">
        <v>135</v>
      </c>
      <c r="AO46" s="95" t="s">
        <v>135</v>
      </c>
      <c r="AP46" s="95" t="s">
        <v>135</v>
      </c>
      <c r="AQ46" s="95">
        <v>2</v>
      </c>
      <c r="AR46" s="94" t="s">
        <v>218</v>
      </c>
      <c r="AS46" s="94" t="s">
        <v>218</v>
      </c>
      <c r="AT46" s="95" t="s">
        <v>136</v>
      </c>
      <c r="AU46" s="93"/>
    </row>
    <row r="47" spans="1:47" ht="15.75" customHeight="1">
      <c r="A47" s="28">
        <v>39</v>
      </c>
      <c r="B47" s="71">
        <f>IF('DAFTAR SISWA'!B46="","",'DAFTAR SISWA'!B46)</f>
        <v>1499</v>
      </c>
      <c r="C47" s="71" t="str">
        <f>IF('DAFTAR SISWA'!C46="","",'DAFTAR SISWA'!C46)</f>
        <v>RISKA IKE PRATIWI</v>
      </c>
      <c r="D47" s="73" t="s">
        <v>31</v>
      </c>
      <c r="E47" s="75">
        <v>85</v>
      </c>
      <c r="F47" s="75">
        <v>85</v>
      </c>
      <c r="G47" s="75">
        <v>79</v>
      </c>
      <c r="H47" s="77">
        <v>83</v>
      </c>
      <c r="I47" s="79">
        <v>86</v>
      </c>
      <c r="J47" s="83">
        <v>82</v>
      </c>
      <c r="K47" s="75">
        <v>78</v>
      </c>
      <c r="L47" s="96">
        <v>85</v>
      </c>
      <c r="M47" s="75">
        <v>82</v>
      </c>
      <c r="N47" s="131">
        <v>77</v>
      </c>
      <c r="O47" s="75">
        <v>85</v>
      </c>
      <c r="P47" s="86"/>
      <c r="Q47" s="86"/>
      <c r="R47" s="86"/>
      <c r="S47" s="75">
        <v>81</v>
      </c>
      <c r="T47" s="88">
        <v>83</v>
      </c>
      <c r="U47" s="89">
        <v>82</v>
      </c>
      <c r="V47" s="90">
        <v>88</v>
      </c>
      <c r="W47" s="91">
        <v>88</v>
      </c>
      <c r="X47" s="86"/>
      <c r="Y47" s="86"/>
      <c r="Z47" s="86"/>
      <c r="AA47" s="86"/>
      <c r="AB47" s="86"/>
      <c r="AC47" s="92">
        <v>82</v>
      </c>
      <c r="AD47" s="272">
        <f t="shared" si="1"/>
        <v>83</v>
      </c>
      <c r="AE47" s="98">
        <f t="shared" si="2"/>
        <v>1411</v>
      </c>
      <c r="AF47" s="98">
        <f t="shared" si="3"/>
        <v>25</v>
      </c>
      <c r="AG47" s="93"/>
      <c r="AH47" s="93"/>
      <c r="AI47" s="93"/>
      <c r="AJ47" s="94" t="s">
        <v>218</v>
      </c>
      <c r="AK47" s="94" t="s">
        <v>218</v>
      </c>
      <c r="AL47" s="94" t="s">
        <v>218</v>
      </c>
      <c r="AM47" s="94" t="s">
        <v>218</v>
      </c>
      <c r="AN47" s="95" t="s">
        <v>135</v>
      </c>
      <c r="AO47" s="95" t="s">
        <v>135</v>
      </c>
      <c r="AP47" s="95" t="s">
        <v>135</v>
      </c>
      <c r="AQ47" s="94" t="s">
        <v>218</v>
      </c>
      <c r="AR47" s="94" t="s">
        <v>218</v>
      </c>
      <c r="AS47" s="94" t="s">
        <v>218</v>
      </c>
      <c r="AT47" s="95" t="s">
        <v>136</v>
      </c>
      <c r="AU47" s="93"/>
    </row>
    <row r="48" spans="1:47" ht="15.75" customHeight="1">
      <c r="A48" s="28">
        <v>40</v>
      </c>
      <c r="B48" s="71" t="str">
        <f>IF('DAFTAR SISWA'!B47="","",'DAFTAR SISWA'!B47)</f>
        <v/>
      </c>
      <c r="C48" s="71" t="str">
        <f>IF('DAFTAR SISWA'!C47="","",'DAFTAR SISWA'!C47)</f>
        <v/>
      </c>
      <c r="D48" s="78" t="s">
        <v>31</v>
      </c>
      <c r="E48" s="132"/>
      <c r="F48" s="132"/>
      <c r="G48" s="133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4"/>
      <c r="AE48" s="93"/>
      <c r="AF48" s="93"/>
      <c r="AG48" s="93"/>
      <c r="AH48" s="93"/>
      <c r="AI48" s="93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3"/>
    </row>
    <row r="49" spans="1:47" ht="15.75" customHeight="1">
      <c r="A49" s="28">
        <v>41</v>
      </c>
      <c r="B49" s="71" t="str">
        <f>IF('DAFTAR SISWA'!B48="","",'DAFTAR SISWA'!B48)</f>
        <v/>
      </c>
      <c r="C49" s="71" t="str">
        <f>IF('DAFTAR SISWA'!C48="","",'DAFTAR SISWA'!C48)</f>
        <v/>
      </c>
      <c r="D49" s="78" t="s">
        <v>31</v>
      </c>
      <c r="E49" s="93"/>
      <c r="F49" s="93"/>
      <c r="G49" s="93"/>
      <c r="H49" s="93"/>
      <c r="I49" s="93"/>
      <c r="J49" s="93"/>
      <c r="K49" s="28"/>
      <c r="L49" s="93"/>
      <c r="M49" s="28"/>
      <c r="N49" s="28"/>
      <c r="O49" s="28"/>
      <c r="P49" s="28"/>
      <c r="Q49" s="28"/>
      <c r="R49" s="93"/>
      <c r="S49" s="93"/>
      <c r="T49" s="28"/>
      <c r="U49" s="93"/>
      <c r="V49" s="28"/>
      <c r="W49" s="28"/>
      <c r="X49" s="28"/>
      <c r="Y49" s="28"/>
      <c r="Z49" s="28"/>
      <c r="AA49" s="28"/>
      <c r="AB49" s="28"/>
      <c r="AC49" s="93"/>
      <c r="AD49" s="134"/>
      <c r="AE49" s="93"/>
      <c r="AF49" s="93"/>
      <c r="AG49" s="93"/>
      <c r="AH49" s="93"/>
      <c r="AI49" s="93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3"/>
    </row>
    <row r="50" spans="1:47" ht="15.75" customHeight="1">
      <c r="A50" s="28">
        <v>42</v>
      </c>
      <c r="B50" s="71" t="str">
        <f>IF('DAFTAR SISWA'!B49="","",'DAFTAR SISWA'!B49)</f>
        <v/>
      </c>
      <c r="C50" s="71" t="str">
        <f>IF('DAFTAR SISWA'!C49="","",'DAFTAR SISWA'!C49)</f>
        <v/>
      </c>
      <c r="D50" s="78" t="s">
        <v>31</v>
      </c>
      <c r="E50" s="93"/>
      <c r="F50" s="93"/>
      <c r="G50" s="93"/>
      <c r="H50" s="93"/>
      <c r="I50" s="93"/>
      <c r="J50" s="93"/>
      <c r="K50" s="28"/>
      <c r="L50" s="93"/>
      <c r="M50" s="28"/>
      <c r="N50" s="28"/>
      <c r="O50" s="28"/>
      <c r="P50" s="28"/>
      <c r="Q50" s="28"/>
      <c r="R50" s="93"/>
      <c r="S50" s="93"/>
      <c r="T50" s="28"/>
      <c r="U50" s="93"/>
      <c r="V50" s="28"/>
      <c r="W50" s="28"/>
      <c r="X50" s="28"/>
      <c r="Y50" s="28"/>
      <c r="Z50" s="28"/>
      <c r="AA50" s="28"/>
      <c r="AB50" s="28"/>
      <c r="AC50" s="93"/>
      <c r="AD50" s="134"/>
      <c r="AE50" s="93"/>
      <c r="AF50" s="93"/>
      <c r="AG50" s="93"/>
      <c r="AH50" s="93"/>
      <c r="AI50" s="93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3"/>
    </row>
    <row r="51" spans="1:47" ht="15.75" customHeight="1">
      <c r="A51" s="28">
        <v>43</v>
      </c>
      <c r="B51" s="71" t="str">
        <f>IF('DAFTAR SISWA'!B50="","",'DAFTAR SISWA'!B50)</f>
        <v/>
      </c>
      <c r="C51" s="71" t="str">
        <f>IF('DAFTAR SISWA'!C50="","",'DAFTAR SISWA'!C50)</f>
        <v/>
      </c>
      <c r="D51" s="78" t="s">
        <v>31</v>
      </c>
      <c r="E51" s="93"/>
      <c r="F51" s="93"/>
      <c r="G51" s="93"/>
      <c r="H51" s="93"/>
      <c r="I51" s="93"/>
      <c r="J51" s="93"/>
      <c r="K51" s="28"/>
      <c r="L51" s="93"/>
      <c r="M51" s="28"/>
      <c r="N51" s="28"/>
      <c r="O51" s="28"/>
      <c r="P51" s="28"/>
      <c r="Q51" s="28"/>
      <c r="R51" s="93"/>
      <c r="S51" s="93"/>
      <c r="T51" s="28"/>
      <c r="U51" s="93"/>
      <c r="V51" s="28"/>
      <c r="W51" s="28"/>
      <c r="X51" s="28"/>
      <c r="Y51" s="28"/>
      <c r="Z51" s="28"/>
      <c r="AA51" s="28"/>
      <c r="AB51" s="28"/>
      <c r="AC51" s="93"/>
      <c r="AD51" s="134"/>
      <c r="AE51" s="93"/>
      <c r="AF51" s="93"/>
      <c r="AG51" s="93"/>
      <c r="AH51" s="93"/>
      <c r="AI51" s="93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3"/>
    </row>
    <row r="52" spans="1:47" ht="12.75" customHeight="1">
      <c r="A52" s="8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9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ht="12.75" customHeight="1">
      <c r="A53" s="8"/>
      <c r="B53" s="118" t="s">
        <v>139</v>
      </c>
      <c r="C53" s="119">
        <f>COUNTIF(D9:D51,"L")</f>
        <v>38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9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ht="12.75" customHeight="1">
      <c r="A54" s="8"/>
      <c r="B54" s="118" t="s">
        <v>140</v>
      </c>
      <c r="C54" s="119">
        <f>COUNTIF(D9:D51,"P")</f>
        <v>5</v>
      </c>
      <c r="D54" s="5"/>
      <c r="E54" s="5"/>
      <c r="F54" s="5"/>
      <c r="G54" s="5"/>
      <c r="H54" s="5"/>
      <c r="I54" s="5"/>
      <c r="J54" s="5" t="s">
        <v>142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9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ht="12.75" customHeight="1">
      <c r="A55" s="8"/>
      <c r="B55" s="8" t="s">
        <v>141</v>
      </c>
      <c r="C55" s="11">
        <f>SUM(C53:C54)</f>
        <v>43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9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ht="12.75" customHeight="1">
      <c r="A56" s="8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9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ht="12.75" customHeight="1">
      <c r="A57" s="8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9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ht="12.75" customHeight="1">
      <c r="A58" s="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9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1:47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1:47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1:47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1:47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1:47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1:47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1:47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1:47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1:47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1:47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1:47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1:47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1:47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1:47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1:47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1:47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1:47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1:47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1:47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1:47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1:47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1:47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1:47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1:47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1:47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1:47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1:47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1:47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1:47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1:47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1:47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1:47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1:47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1:47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1:47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1:47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1:47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1:47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1:47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1:47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1:47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1:47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1:47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1:47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1:47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1:47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1:47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1:47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1:47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1:47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1:47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1:47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1:47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1:47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1:47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1:47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1:47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1:47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1:47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1:47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1:47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1:47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1:47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1:47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1:47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1:47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1:47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1:47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1:47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1:47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1:47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1:47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1:47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1:47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1:47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1:47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1:47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1:47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1:47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1:47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1:47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1:47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1:47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1:47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1:47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1:47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1:47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1:47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1:47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1:47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1:47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1:47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1:47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1:47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1:47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1:47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1:47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1:47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1:47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1:47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1:47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1:47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1:47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1:47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1:47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1:47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1:47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1:47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1:47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1:47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1:47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1:47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1:47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1:47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1:47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1:47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1:47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1:47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1:47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1:47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1:47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1:47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1:47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1:47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1:47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1:47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1:47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1:47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1:47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1:47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1:47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1:47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1:47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1:47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1:47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1:47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1:47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1:47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1:47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1:47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1:47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1:47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1:47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1:47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1:47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1:47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1:47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1:47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1:47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1:47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1:47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1:47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1:47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1:47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1:47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1:47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1:47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1:47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1:47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1:47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1:47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1:47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1:47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1:47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1:47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1:47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1:47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1:47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1:47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1:47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1:47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1:47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1:47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1:47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1:47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1:47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1:47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1:47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1:47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1:47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1:47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1:47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1:47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1:47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1:47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1:47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1:47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1:47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1:47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1:47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1:47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1:47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1:47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1:47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1:47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1:47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1:47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1:47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1:47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1:47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1:47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1:47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1:47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1:47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1:47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1:47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1:47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1:47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1:47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1:47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1:47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1:47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1:47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1:47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1:47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1:47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1:47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1:47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1:47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1:47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1:47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1:47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1:47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1:47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1:47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1:47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1:47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1:47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1:47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1:47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1:47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1:47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1:47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1:47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1:47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1:47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1:47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1:47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1:47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1:47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1:47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1:47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1:47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1:47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1:47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1:47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1:47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1:47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1:47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1:47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1:47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1:47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1:47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1:47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1:47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1:47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1:47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1:47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1:47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1:47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1:47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1:47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1:47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1:47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1:47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1:47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1:47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1:47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1:47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1:47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1:47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1:47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1:47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1:47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1:47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1:47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1:47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1:47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1:47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1:47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1:47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1:47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1:47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1:47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1:47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1:47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1:47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1:47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1:47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1:47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1:47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1:47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1:47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1:47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1:47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1:47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1:47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1:47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1:47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1:47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1:47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1:47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1:47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1:47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1:47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1:47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1:47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1:47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1:47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1:47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1:47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1:47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1:47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1:47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1:47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1:47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1:47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1:47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1:47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1:47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1:47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1:47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1:47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1:47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1:47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1:47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1:47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1:47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1:47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1:47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1:47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1:47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1:47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1:47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1:47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1:47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1:47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1:47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1:47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1:47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1:47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1:47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1:47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1:47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1:47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1:47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1:47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1:47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1:47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1:47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1:47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1:47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1:47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1:47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1:47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1:47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1:47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1:47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1:47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1:47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1:47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1:47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1:47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1:47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1:47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1:47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1:47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1:47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1:47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1:47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1:47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1:47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1:47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1:47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1:47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1:47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1:47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1:47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1:47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1:47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1:47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1:47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1:47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1:47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1:47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1:47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1:47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1:47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1:47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1:47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1:47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1:47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1:47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1:47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1:47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1:47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1:47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1:47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1:47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1:47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1:47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1:47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1:47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1:47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1:47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1:47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1:47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1:47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1:47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1:47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1:47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1:47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1:47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1:47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1:47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1:47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1:47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1:47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1:47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1:47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1:47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1:47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1:47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1:47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1:47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1:47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1:47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1:47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1:47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1:47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1:47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1:47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1:47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1:47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1:47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1:47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1:47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1:47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1:47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1:47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1:47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1:47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1:47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1:47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1:47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1:47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1:47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1:47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1:47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1:47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1:47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1:47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1:47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1:47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1:47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1:47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1:47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1:47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1:47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1:47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1:47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1:47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1:47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1:47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1:47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1:47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1:47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1:47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1:47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1:47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1:47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1:47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1:47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1:47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1:47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1:47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1:47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1:47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1:47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1:47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1:47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1:47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1:47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1:47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1:47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1:47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1:47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1:47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1:47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1:47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1:47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1:47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1:47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1:47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</sheetData>
  <mergeCells count="15">
    <mergeCell ref="AN6:AP6"/>
    <mergeCell ref="AT6:AT7"/>
    <mergeCell ref="AQ6:AS6"/>
    <mergeCell ref="AU6:AU7"/>
    <mergeCell ref="AD6:AD7"/>
    <mergeCell ref="AE6:AE7"/>
    <mergeCell ref="AF6:AF7"/>
    <mergeCell ref="AJ6:AM6"/>
    <mergeCell ref="AG6:AI6"/>
    <mergeCell ref="S6:AB6"/>
    <mergeCell ref="J6:R6"/>
    <mergeCell ref="B6:B7"/>
    <mergeCell ref="A6:A7"/>
    <mergeCell ref="C6:C7"/>
    <mergeCell ref="E6:I6"/>
  </mergeCells>
  <conditionalFormatting sqref="E9:AC47">
    <cfRule type="cellIs" dxfId="2" priority="1" operator="equal">
      <formula>0</formula>
    </cfRule>
  </conditionalFormatting>
  <conditionalFormatting sqref="E9:AC47">
    <cfRule type="containsBlanks" dxfId="1" priority="2">
      <formula>LEN(TRIM(E9))=0</formula>
    </cfRule>
  </conditionalFormatting>
  <dataValidations count="1">
    <dataValidation type="decimal" allowBlank="1" showInputMessage="1" showErrorMessage="1" prompt="Perhatian - Input nilai anda salah gunakan nilai 0 - 10" sqref="E9:AC9 E10:T10 V10:AC10 E11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1" zoomScale="90" zoomScaleNormal="100" zoomScaleSheetLayoutView="90" workbookViewId="0">
      <selection activeCell="Q86" sqref="Q86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36"/>
      <c r="B1" s="136"/>
      <c r="C1" s="136"/>
      <c r="D1" s="137"/>
      <c r="E1" s="138"/>
      <c r="F1" s="137"/>
      <c r="G1" s="136"/>
      <c r="H1" s="342" t="s">
        <v>143</v>
      </c>
      <c r="I1" s="276"/>
      <c r="J1" s="139">
        <v>1</v>
      </c>
      <c r="K1" s="136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141"/>
      <c r="W1" s="141"/>
      <c r="X1" s="141"/>
      <c r="Y1" s="141"/>
      <c r="Z1" s="3"/>
      <c r="AA1" s="7"/>
      <c r="AB1" s="7"/>
      <c r="AC1" s="7"/>
      <c r="AD1" s="7"/>
    </row>
    <row r="2" spans="1:30" ht="29.25" customHeight="1">
      <c r="A2" s="336" t="s">
        <v>144</v>
      </c>
      <c r="B2" s="282"/>
      <c r="C2" s="282"/>
      <c r="D2" s="282"/>
      <c r="E2" s="282"/>
      <c r="F2" s="282"/>
      <c r="G2" s="282"/>
      <c r="H2" s="282"/>
      <c r="I2" s="282"/>
      <c r="J2" s="282"/>
      <c r="K2" s="142"/>
      <c r="L2" s="143"/>
      <c r="M2" s="143"/>
      <c r="N2" s="143"/>
      <c r="O2" s="143"/>
      <c r="P2" s="143"/>
      <c r="Q2" s="143"/>
      <c r="R2" s="143"/>
      <c r="S2" s="143"/>
      <c r="T2" s="143"/>
      <c r="U2" s="141"/>
      <c r="V2" s="141"/>
      <c r="W2" s="141"/>
      <c r="X2" s="141"/>
      <c r="Y2" s="141"/>
      <c r="Z2" s="3"/>
      <c r="AA2" s="7"/>
      <c r="AB2" s="7"/>
      <c r="AC2" s="7"/>
      <c r="AD2" s="7"/>
    </row>
    <row r="3" spans="1:30" ht="16.5" customHeight="1">
      <c r="A3" s="144" t="s">
        <v>145</v>
      </c>
      <c r="B3" s="145"/>
      <c r="C3" s="146" t="str">
        <f>VLOOKUP($J$1,'ENTRI NILAI PILIH TAB INI'!$A$9:$AC$51,3)</f>
        <v>ADELINA KASANDRA</v>
      </c>
      <c r="D3" s="147"/>
      <c r="E3" s="148"/>
      <c r="F3" s="145"/>
      <c r="G3" s="144" t="s">
        <v>10</v>
      </c>
      <c r="H3" s="145"/>
      <c r="I3" s="145"/>
      <c r="J3" s="146" t="str">
        <f>nama_mapel!$J$3</f>
        <v xml:space="preserve"> XI / 4</v>
      </c>
      <c r="K3" s="149"/>
      <c r="L3" s="150"/>
      <c r="M3" s="150"/>
      <c r="N3" s="150"/>
      <c r="O3" s="150"/>
      <c r="P3" s="150"/>
      <c r="Q3" s="150"/>
      <c r="R3" s="150"/>
      <c r="S3" s="150"/>
      <c r="T3" s="150"/>
      <c r="U3" s="141"/>
      <c r="V3" s="141"/>
      <c r="W3" s="141"/>
      <c r="X3" s="141"/>
      <c r="Y3" s="141"/>
      <c r="Z3" s="3"/>
      <c r="AA3" s="7"/>
      <c r="AB3" s="7"/>
      <c r="AC3" s="7"/>
      <c r="AD3" s="7"/>
    </row>
    <row r="4" spans="1:30" ht="16.5" customHeight="1">
      <c r="A4" s="144" t="s">
        <v>146</v>
      </c>
      <c r="B4" s="145"/>
      <c r="C4" s="146" t="str">
        <f>IF(VLOOKUP($J$1,'ENTRI NILAI PILIH TAB INI'!$A$9:$AC$51,2)&lt;100,"00","0")&amp;VLOOKUP($J$1,'ENTRI NILAI PILIH TAB INI'!$A$9:$AC$51,2)</f>
        <v>01383</v>
      </c>
      <c r="D4" s="151"/>
      <c r="E4" s="145"/>
      <c r="F4" s="145"/>
      <c r="G4" s="144" t="s">
        <v>26</v>
      </c>
      <c r="H4" s="145"/>
      <c r="I4" s="145"/>
      <c r="J4" s="146" t="str">
        <f>nama_mapel!$H$4</f>
        <v>2016-2017</v>
      </c>
      <c r="K4" s="149"/>
      <c r="L4" s="150"/>
      <c r="M4" s="152" t="str">
        <f>nama_mapel!$H$4</f>
        <v>2016-2017</v>
      </c>
      <c r="N4" s="150"/>
      <c r="O4" s="150"/>
      <c r="P4" s="150" t="s">
        <v>147</v>
      </c>
      <c r="Q4" s="150"/>
      <c r="R4" s="150"/>
      <c r="S4" s="150"/>
      <c r="T4" s="150"/>
      <c r="U4" s="141"/>
      <c r="V4" s="141"/>
      <c r="W4" s="141"/>
      <c r="X4" s="141"/>
      <c r="Y4" s="141"/>
      <c r="Z4" s="3"/>
      <c r="AA4" s="7"/>
      <c r="AB4" s="7"/>
      <c r="AC4" s="7"/>
      <c r="AD4" s="7"/>
    </row>
    <row r="5" spans="1:30" ht="16.5" customHeight="1">
      <c r="A5" s="144" t="s">
        <v>148</v>
      </c>
      <c r="B5" s="145"/>
      <c r="C5" s="146" t="s">
        <v>149</v>
      </c>
      <c r="D5" s="151"/>
      <c r="E5" s="145"/>
      <c r="F5" s="145"/>
      <c r="G5" s="144" t="s">
        <v>34</v>
      </c>
      <c r="H5" s="145"/>
      <c r="I5" s="145"/>
      <c r="J5" s="146" t="str">
        <f>nama_mapel!$J$5</f>
        <v>Administrasi Perkantoran</v>
      </c>
      <c r="K5" s="149"/>
      <c r="L5" s="150"/>
      <c r="M5" s="150" t="str">
        <f>nama_mapel!$J$5</f>
        <v>Administrasi Perkantoran</v>
      </c>
      <c r="N5" s="150"/>
      <c r="O5" s="150"/>
      <c r="P5" s="150" t="s">
        <v>150</v>
      </c>
      <c r="Q5" s="150"/>
      <c r="R5" s="150"/>
      <c r="S5" s="150"/>
      <c r="T5" s="150"/>
      <c r="U5" s="141"/>
      <c r="V5" s="141"/>
      <c r="W5" s="141"/>
      <c r="X5" s="141"/>
      <c r="Y5" s="141"/>
      <c r="Z5" s="3"/>
      <c r="AA5" s="7"/>
      <c r="AB5" s="7"/>
      <c r="AC5" s="7"/>
      <c r="AD5" s="7"/>
    </row>
    <row r="6" spans="1:30" ht="15.75" customHeight="1">
      <c r="A6" s="145"/>
      <c r="B6" s="144"/>
      <c r="C6" s="144"/>
      <c r="D6" s="145"/>
      <c r="E6" s="153"/>
      <c r="F6" s="145"/>
      <c r="G6" s="145"/>
      <c r="H6" s="144"/>
      <c r="I6" s="145"/>
      <c r="J6" s="145"/>
      <c r="K6" s="137"/>
      <c r="L6" s="154"/>
      <c r="M6" s="154"/>
      <c r="N6" s="154"/>
      <c r="O6" s="154"/>
      <c r="P6" s="154" t="s">
        <v>151</v>
      </c>
      <c r="Q6" s="154"/>
      <c r="R6" s="154"/>
      <c r="S6" s="154"/>
      <c r="T6" s="154"/>
      <c r="U6" s="141"/>
      <c r="V6" s="141"/>
      <c r="W6" s="141"/>
      <c r="X6" s="141"/>
      <c r="Y6" s="141"/>
      <c r="Z6" s="3"/>
      <c r="AA6" s="7"/>
      <c r="AB6" s="7"/>
      <c r="AC6" s="7"/>
      <c r="AD6" s="7"/>
    </row>
    <row r="7" spans="1:30" ht="16.5" customHeight="1">
      <c r="A7" s="302" t="s">
        <v>152</v>
      </c>
      <c r="B7" s="304" t="s">
        <v>153</v>
      </c>
      <c r="C7" s="305"/>
      <c r="D7" s="332" t="s">
        <v>9</v>
      </c>
      <c r="E7" s="333" t="s">
        <v>154</v>
      </c>
      <c r="F7" s="334"/>
      <c r="G7" s="334"/>
      <c r="H7" s="334"/>
      <c r="I7" s="334"/>
      <c r="J7" s="335"/>
      <c r="K7" s="155"/>
      <c r="L7" s="156"/>
      <c r="M7" s="156"/>
      <c r="N7" s="156"/>
      <c r="O7" s="156"/>
      <c r="P7" s="156"/>
      <c r="Q7" s="156"/>
      <c r="R7" s="156"/>
      <c r="S7" s="156"/>
      <c r="T7" s="156"/>
      <c r="U7" s="141"/>
      <c r="V7" s="141"/>
      <c r="W7" s="141"/>
      <c r="X7" s="141"/>
      <c r="Y7" s="141"/>
      <c r="Z7" s="3"/>
      <c r="AA7" s="7"/>
      <c r="AB7" s="7"/>
      <c r="AC7" s="7"/>
      <c r="AD7" s="7"/>
    </row>
    <row r="8" spans="1:30" ht="16.5" customHeight="1">
      <c r="A8" s="303"/>
      <c r="B8" s="306"/>
      <c r="C8" s="307"/>
      <c r="D8" s="292"/>
      <c r="E8" s="157" t="s">
        <v>155</v>
      </c>
      <c r="F8" s="158" t="s">
        <v>156</v>
      </c>
      <c r="G8" s="158" t="s">
        <v>93</v>
      </c>
      <c r="H8" s="343" t="s">
        <v>157</v>
      </c>
      <c r="I8" s="290"/>
      <c r="J8" s="344"/>
      <c r="K8" s="159"/>
      <c r="L8" s="156"/>
      <c r="M8" s="156"/>
      <c r="N8" s="156"/>
      <c r="O8" s="156"/>
      <c r="P8" s="156" t="s">
        <v>158</v>
      </c>
      <c r="Q8" s="156"/>
      <c r="R8" s="156"/>
      <c r="S8" s="156"/>
      <c r="T8" s="156"/>
      <c r="U8" s="141"/>
      <c r="V8" s="141"/>
      <c r="W8" s="141"/>
      <c r="X8" s="141"/>
      <c r="Y8" s="141"/>
      <c r="Z8" s="3"/>
      <c r="AA8" s="7"/>
      <c r="AB8" s="7"/>
      <c r="AC8" s="7"/>
      <c r="AD8" s="7"/>
    </row>
    <row r="9" spans="1:30" ht="21" customHeight="1">
      <c r="A9" s="160" t="s">
        <v>4</v>
      </c>
      <c r="B9" s="161" t="s">
        <v>7</v>
      </c>
      <c r="C9" s="162"/>
      <c r="D9" s="163"/>
      <c r="E9" s="164"/>
      <c r="F9" s="163"/>
      <c r="G9" s="165"/>
      <c r="H9" s="345"/>
      <c r="I9" s="314"/>
      <c r="J9" s="315"/>
      <c r="K9" s="166"/>
      <c r="L9" s="156"/>
      <c r="M9" s="156"/>
      <c r="N9" s="156"/>
      <c r="O9" s="156"/>
      <c r="P9" s="156" t="s">
        <v>159</v>
      </c>
      <c r="Q9" s="156"/>
      <c r="R9" s="156"/>
      <c r="S9" s="156"/>
      <c r="T9" s="156"/>
      <c r="U9" s="141"/>
      <c r="V9" s="141"/>
      <c r="W9" s="141"/>
      <c r="X9" s="141"/>
      <c r="Y9" s="141"/>
      <c r="Z9" s="3"/>
      <c r="AA9" s="7"/>
      <c r="AB9" s="7"/>
      <c r="AC9" s="7"/>
      <c r="AD9" s="7"/>
    </row>
    <row r="10" spans="1:30" ht="35.25" customHeight="1">
      <c r="A10" s="167">
        <v>1</v>
      </c>
      <c r="B10" s="300" t="str">
        <f>nama_mapel!C4</f>
        <v>Pendidikan Agama</v>
      </c>
      <c r="C10" s="301"/>
      <c r="D10" s="169">
        <f>nama_mapel!D4</f>
        <v>76</v>
      </c>
      <c r="E10" s="169">
        <f>IF(VLOOKUP($J$1,'ENTRI NILAI PILIH TAB INI'!$A$9:$AC$51,M10)=0,"",ROUND(VLOOKUP($J$1,'ENTRI NILAI PILIH TAB INI'!$A$9:$AC$51,M10),0))</f>
        <v>80</v>
      </c>
      <c r="F10" s="267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70" t="str">
        <f t="shared" ref="G10:G14" si="1">IF(E10="","",VLOOKUP(E10,$S$16:$T$19,2))</f>
        <v>Baik</v>
      </c>
      <c r="H10" s="30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10"/>
      <c r="J10" s="311"/>
      <c r="K10" s="171"/>
      <c r="L10" s="156"/>
      <c r="M10" s="156">
        <v>5</v>
      </c>
      <c r="N10" s="156"/>
      <c r="O10" s="156"/>
      <c r="P10" s="156" t="s">
        <v>160</v>
      </c>
      <c r="Q10" s="156"/>
      <c r="R10" s="156"/>
      <c r="S10" s="156"/>
      <c r="T10" s="156"/>
      <c r="U10" s="141"/>
      <c r="V10" s="141"/>
      <c r="W10" s="141"/>
      <c r="X10" s="141"/>
      <c r="Y10" s="141"/>
      <c r="Z10" s="3"/>
      <c r="AA10" s="7"/>
      <c r="AB10" s="7"/>
      <c r="AC10" s="7"/>
      <c r="AD10" s="7"/>
    </row>
    <row r="11" spans="1:30" ht="35.25" customHeight="1">
      <c r="A11" s="172">
        <v>2</v>
      </c>
      <c r="B11" s="300" t="str">
        <f>nama_mapel!C5</f>
        <v xml:space="preserve">Pendidikan Pancasila dan Kewarganegaraan </v>
      </c>
      <c r="C11" s="301"/>
      <c r="D11" s="169">
        <f>nama_mapel!D5</f>
        <v>75</v>
      </c>
      <c r="E11" s="169">
        <f>IF(VLOOKUP($J$1,'ENTRI NILAI PILIH TAB INI'!$A$9:$AC$51,M11)=0,"",ROUND(VLOOKUP($J$1,'ENTRI NILAI PILIH TAB INI'!$A$9:$AC$51,M11),0))</f>
        <v>90</v>
      </c>
      <c r="F11" s="267" t="str">
        <f t="shared" si="0"/>
        <v xml:space="preserve">Sembilan puluh </v>
      </c>
      <c r="G11" s="170" t="str">
        <f t="shared" si="1"/>
        <v>Amat Baik</v>
      </c>
      <c r="H11" s="300" t="str">
        <f t="shared" si="2"/>
        <v>Pemahaman materi Pendidikan Pancasila dan Kewarganegaraan  tercapai  dengan predikat Amat Baik</v>
      </c>
      <c r="I11" s="310"/>
      <c r="J11" s="311"/>
      <c r="K11" s="171"/>
      <c r="L11" s="156">
        <f t="shared" ref="L11:L14" si="3">IF(E11="","",MOD(E11,1))</f>
        <v>0</v>
      </c>
      <c r="M11" s="156">
        <v>6</v>
      </c>
      <c r="N11" s="156"/>
      <c r="O11" s="173">
        <v>1</v>
      </c>
      <c r="P11" s="173" t="s">
        <v>161</v>
      </c>
      <c r="Q11" s="173" t="s">
        <v>162</v>
      </c>
      <c r="R11" s="156"/>
      <c r="S11" s="156"/>
      <c r="T11" s="156"/>
      <c r="U11" s="141"/>
      <c r="V11" s="141"/>
      <c r="W11" s="141"/>
      <c r="X11" s="141"/>
      <c r="Y11" s="141"/>
      <c r="Z11" s="3"/>
      <c r="AA11" s="7"/>
      <c r="AB11" s="7"/>
      <c r="AC11" s="7"/>
      <c r="AD11" s="7"/>
    </row>
    <row r="12" spans="1:30" ht="35.25" customHeight="1">
      <c r="A12" s="172">
        <v>3</v>
      </c>
      <c r="B12" s="300" t="str">
        <f>nama_mapel!C6</f>
        <v>Bahasa  Indonesia</v>
      </c>
      <c r="C12" s="301"/>
      <c r="D12" s="169">
        <f>nama_mapel!D6</f>
        <v>75</v>
      </c>
      <c r="E12" s="169">
        <f>IF(VLOOKUP($J$1,'ENTRI NILAI PILIH TAB INI'!$A$9:$AC$51,M12)=0,"",ROUND(VLOOKUP($J$1,'ENTRI NILAI PILIH TAB INI'!$A$9:$AC$51,M12),0))</f>
        <v>83</v>
      </c>
      <c r="F12" s="267" t="str">
        <f t="shared" si="0"/>
        <v>Delapan puluh tiga</v>
      </c>
      <c r="G12" s="170" t="str">
        <f t="shared" si="1"/>
        <v>Baik</v>
      </c>
      <c r="H12" s="300" t="str">
        <f t="shared" si="2"/>
        <v>Pemahaman materi Bahasa  Indonesia tercapai  dengan predikat Baik</v>
      </c>
      <c r="I12" s="310"/>
      <c r="J12" s="311"/>
      <c r="K12" s="171"/>
      <c r="L12" s="156">
        <f t="shared" si="3"/>
        <v>0</v>
      </c>
      <c r="M12" s="156">
        <v>7</v>
      </c>
      <c r="N12" s="156"/>
      <c r="O12" s="173">
        <v>2</v>
      </c>
      <c r="P12" s="173" t="s">
        <v>163</v>
      </c>
      <c r="Q12" s="173" t="s">
        <v>164</v>
      </c>
      <c r="R12" s="156"/>
      <c r="S12" s="156"/>
      <c r="T12" s="156"/>
      <c r="U12" s="141"/>
      <c r="V12" s="141"/>
      <c r="W12" s="141"/>
      <c r="X12" s="141"/>
      <c r="Y12" s="141"/>
      <c r="Z12" s="3"/>
      <c r="AA12" s="7"/>
      <c r="AB12" s="7"/>
      <c r="AC12" s="7"/>
      <c r="AD12" s="7"/>
    </row>
    <row r="13" spans="1:30" ht="35.25" customHeight="1">
      <c r="A13" s="172">
        <v>4</v>
      </c>
      <c r="B13" s="300" t="str">
        <f>nama_mapel!C7</f>
        <v>Pendidikan Jasmani dan Olahraga</v>
      </c>
      <c r="C13" s="301"/>
      <c r="D13" s="169">
        <f>nama_mapel!D7</f>
        <v>75</v>
      </c>
      <c r="E13" s="169">
        <f>IF(VLOOKUP($J$1,'ENTRI NILAI PILIH TAB INI'!$A$9:$AC$51,M13)=0,"",ROUND(VLOOKUP($J$1,'ENTRI NILAI PILIH TAB INI'!$A$9:$AC$51,M13),0))</f>
        <v>82</v>
      </c>
      <c r="F13" s="267" t="str">
        <f t="shared" si="0"/>
        <v>Delapan puluh dua</v>
      </c>
      <c r="G13" s="170" t="str">
        <f t="shared" si="1"/>
        <v>Baik</v>
      </c>
      <c r="H13" s="300" t="str">
        <f t="shared" si="2"/>
        <v>Pemahaman materi Pendidikan Jasmani dan Olahraga tercapai  dengan predikat Baik</v>
      </c>
      <c r="I13" s="310"/>
      <c r="J13" s="311"/>
      <c r="K13" s="171"/>
      <c r="L13" s="156">
        <f t="shared" si="3"/>
        <v>0</v>
      </c>
      <c r="M13" s="156">
        <v>8</v>
      </c>
      <c r="N13" s="156"/>
      <c r="O13" s="173">
        <v>3</v>
      </c>
      <c r="P13" s="173" t="s">
        <v>165</v>
      </c>
      <c r="Q13" s="173" t="s">
        <v>166</v>
      </c>
      <c r="R13" s="156"/>
      <c r="S13" s="174"/>
      <c r="T13" s="156"/>
      <c r="U13" s="141"/>
      <c r="V13" s="141"/>
      <c r="W13" s="141"/>
      <c r="X13" s="141"/>
      <c r="Y13" s="141"/>
      <c r="Z13" s="3"/>
      <c r="AA13" s="7"/>
      <c r="AB13" s="7"/>
      <c r="AC13" s="7"/>
      <c r="AD13" s="7"/>
    </row>
    <row r="14" spans="1:30" ht="35.25" customHeight="1">
      <c r="A14" s="172">
        <v>5</v>
      </c>
      <c r="B14" s="300" t="str">
        <f>nama_mapel!C8</f>
        <v>Seni Budaya</v>
      </c>
      <c r="C14" s="301"/>
      <c r="D14" s="169">
        <f>nama_mapel!D8</f>
        <v>75</v>
      </c>
      <c r="E14" s="169">
        <f>IF(VLOOKUP($J$1,'ENTRI NILAI PILIH TAB INI'!$A$9:$AC$51,M14)=0,"",ROUND(VLOOKUP($J$1,'ENTRI NILAI PILIH TAB INI'!$A$9:$AC$51,M14),0))</f>
        <v>84</v>
      </c>
      <c r="F14" s="267" t="str">
        <f t="shared" si="0"/>
        <v>Delapan puluh empat</v>
      </c>
      <c r="G14" s="170" t="str">
        <f t="shared" si="1"/>
        <v>Baik</v>
      </c>
      <c r="H14" s="300" t="str">
        <f t="shared" si="2"/>
        <v>Pemahaman materi Seni Budaya tercapai  dengan predikat Baik</v>
      </c>
      <c r="I14" s="310"/>
      <c r="J14" s="311"/>
      <c r="K14" s="171"/>
      <c r="L14" s="156">
        <f t="shared" si="3"/>
        <v>0</v>
      </c>
      <c r="M14" s="156">
        <v>9</v>
      </c>
      <c r="N14" s="156"/>
      <c r="O14" s="173">
        <v>4</v>
      </c>
      <c r="P14" s="173" t="s">
        <v>167</v>
      </c>
      <c r="Q14" s="173" t="s">
        <v>168</v>
      </c>
      <c r="R14" s="156"/>
      <c r="S14" s="156"/>
      <c r="T14" s="156"/>
      <c r="U14" s="141"/>
      <c r="V14" s="141"/>
      <c r="W14" s="141"/>
      <c r="X14" s="141"/>
      <c r="Y14" s="141"/>
      <c r="Z14" s="3"/>
      <c r="AA14" s="7"/>
      <c r="AB14" s="7"/>
      <c r="AC14" s="7"/>
      <c r="AD14" s="7"/>
    </row>
    <row r="15" spans="1:30" ht="22.5" customHeight="1">
      <c r="A15" s="160" t="s">
        <v>62</v>
      </c>
      <c r="B15" s="161" t="s">
        <v>63</v>
      </c>
      <c r="C15" s="175"/>
      <c r="D15" s="176"/>
      <c r="E15" s="176"/>
      <c r="F15" s="176" t="str">
        <f t="shared" si="0"/>
        <v/>
      </c>
      <c r="G15" s="176"/>
      <c r="H15" s="313"/>
      <c r="I15" s="314"/>
      <c r="J15" s="315"/>
      <c r="K15" s="171"/>
      <c r="L15" s="156"/>
      <c r="M15" s="156"/>
      <c r="N15" s="156"/>
      <c r="O15" s="156">
        <v>5</v>
      </c>
      <c r="P15" s="156" t="s">
        <v>169</v>
      </c>
      <c r="Q15" s="156" t="s">
        <v>170</v>
      </c>
      <c r="R15" s="156"/>
      <c r="S15" s="156">
        <v>0</v>
      </c>
      <c r="T15" s="156" t="s">
        <v>171</v>
      </c>
      <c r="U15" s="141"/>
      <c r="V15" s="141"/>
      <c r="W15" s="141"/>
      <c r="X15" s="141"/>
      <c r="Y15" s="141"/>
      <c r="Z15" s="3"/>
      <c r="AA15" s="7"/>
      <c r="AB15" s="7"/>
      <c r="AC15" s="7"/>
      <c r="AD15" s="7"/>
    </row>
    <row r="16" spans="1:30" ht="31.5" customHeight="1">
      <c r="A16" s="172">
        <v>1</v>
      </c>
      <c r="B16" s="300" t="str">
        <f>nama_mapel!C10</f>
        <v>Bahasa Inggris</v>
      </c>
      <c r="C16" s="301"/>
      <c r="D16" s="177">
        <f>nama_mapel!D10</f>
        <v>75</v>
      </c>
      <c r="E16" s="177">
        <f>IF(VLOOKUP($J$1,'ENTRI NILAI PILIH TAB INI'!$A$9:$AC$51,M16)=0,"",ROUND(VLOOKUP($J$1,'ENTRI NILAI PILIH TAB INI'!$A$9:$AC$51,M16),0))</f>
        <v>75</v>
      </c>
      <c r="F16" s="267" t="str">
        <f t="shared" si="0"/>
        <v>Tujuh puluh lima</v>
      </c>
      <c r="G16" s="170" t="str">
        <f t="shared" ref="G16:G24" si="4">IF(E16="","",VLOOKUP(E16,$S$16:$T$19,2))</f>
        <v>Baik</v>
      </c>
      <c r="H16" s="300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310"/>
      <c r="J16" s="311"/>
      <c r="K16" s="171"/>
      <c r="L16" s="156">
        <f t="shared" ref="L16:L22" si="6">IF(E16="","",MOD(E16,1))</f>
        <v>0</v>
      </c>
      <c r="M16" s="156">
        <v>10</v>
      </c>
      <c r="N16" s="156"/>
      <c r="O16" s="156">
        <v>6</v>
      </c>
      <c r="P16" s="156" t="s">
        <v>172</v>
      </c>
      <c r="Q16" s="156" t="s">
        <v>164</v>
      </c>
      <c r="R16" s="156"/>
      <c r="S16" s="156">
        <v>60</v>
      </c>
      <c r="T16" s="156" t="s">
        <v>173</v>
      </c>
      <c r="U16" s="141"/>
      <c r="V16" s="141"/>
      <c r="W16" s="141"/>
      <c r="X16" s="141"/>
      <c r="Y16" s="141"/>
      <c r="Z16" s="3"/>
      <c r="AA16" s="7"/>
      <c r="AB16" s="7"/>
      <c r="AC16" s="7"/>
      <c r="AD16" s="7"/>
    </row>
    <row r="17" spans="1:30" ht="31.5" customHeight="1">
      <c r="A17" s="172">
        <v>2</v>
      </c>
      <c r="B17" s="300" t="str">
        <f>nama_mapel!C11</f>
        <v>Matematika</v>
      </c>
      <c r="C17" s="301"/>
      <c r="D17" s="177">
        <f>nama_mapel!D11</f>
        <v>75</v>
      </c>
      <c r="E17" s="177">
        <f>IF(VLOOKUP($J$1,'ENTRI NILAI PILIH TAB INI'!$A$9:$AC$51,M17)=0,"",ROUND(VLOOKUP($J$1,'ENTRI NILAI PILIH TAB INI'!$A$9:$AC$51,M17),0))</f>
        <v>78</v>
      </c>
      <c r="F17" s="267" t="str">
        <f t="shared" si="0"/>
        <v>Tujuh puluh delapan</v>
      </c>
      <c r="G17" s="170" t="str">
        <f t="shared" si="4"/>
        <v>Baik</v>
      </c>
      <c r="H17" s="300" t="str">
        <f t="shared" si="5"/>
        <v>Pemahaman materi Matematika tercapai  dengan predikat Baik</v>
      </c>
      <c r="I17" s="310"/>
      <c r="J17" s="311"/>
      <c r="K17" s="171"/>
      <c r="L17" s="156">
        <f t="shared" si="6"/>
        <v>0</v>
      </c>
      <c r="M17" s="156">
        <v>11</v>
      </c>
      <c r="N17" s="156"/>
      <c r="O17" s="156">
        <v>7</v>
      </c>
      <c r="P17" s="156" t="s">
        <v>174</v>
      </c>
      <c r="Q17" s="156" t="s">
        <v>166</v>
      </c>
      <c r="R17" s="156"/>
      <c r="S17" s="156">
        <v>75</v>
      </c>
      <c r="T17" s="156" t="s">
        <v>135</v>
      </c>
      <c r="U17" s="141"/>
      <c r="V17" s="141"/>
      <c r="W17" s="141"/>
      <c r="X17" s="141"/>
      <c r="Y17" s="141"/>
      <c r="Z17" s="3"/>
      <c r="AA17" s="7"/>
      <c r="AB17" s="7"/>
      <c r="AC17" s="7"/>
      <c r="AD17" s="7"/>
    </row>
    <row r="18" spans="1:30" ht="31.5" customHeight="1">
      <c r="A18" s="172">
        <v>3</v>
      </c>
      <c r="B18" s="300" t="str">
        <f>nama_mapel!C12</f>
        <v>Ilmu Pengetahuan Alam (IPA)</v>
      </c>
      <c r="C18" s="301"/>
      <c r="D18" s="177">
        <f>nama_mapel!D12</f>
        <v>75</v>
      </c>
      <c r="E18" s="177">
        <f>IF(VLOOKUP($J$1,'ENTRI NILAI PILIH TAB INI'!$A$9:$AC$51,M18)=0,"",ROUND(VLOOKUP($J$1,'ENTRI NILAI PILIH TAB INI'!$A$9:$AC$51,M18),0))</f>
        <v>83</v>
      </c>
      <c r="F18" s="267" t="str">
        <f t="shared" si="0"/>
        <v>Delapan puluh tiga</v>
      </c>
      <c r="G18" s="170" t="str">
        <f t="shared" si="4"/>
        <v>Baik</v>
      </c>
      <c r="H18" s="300" t="str">
        <f t="shared" si="5"/>
        <v>Pemahaman materi Ilmu Pengetahuan Alam (IPA) tercapai  dengan predikat Baik</v>
      </c>
      <c r="I18" s="310"/>
      <c r="J18" s="311"/>
      <c r="K18" s="171"/>
      <c r="L18" s="156">
        <f t="shared" si="6"/>
        <v>0</v>
      </c>
      <c r="M18" s="156">
        <v>12</v>
      </c>
      <c r="N18" s="156"/>
      <c r="O18" s="156"/>
      <c r="P18" s="156"/>
      <c r="Q18" s="156"/>
      <c r="R18" s="156"/>
      <c r="S18" s="156">
        <v>90</v>
      </c>
      <c r="T18" s="156" t="s">
        <v>138</v>
      </c>
      <c r="U18" s="141"/>
      <c r="V18" s="141"/>
      <c r="W18" s="141"/>
      <c r="X18" s="141"/>
      <c r="Y18" s="141"/>
      <c r="Z18" s="3"/>
      <c r="AA18" s="7"/>
      <c r="AB18" s="7"/>
      <c r="AC18" s="7"/>
      <c r="AD18" s="7"/>
    </row>
    <row r="19" spans="1:30" ht="31.5" customHeight="1">
      <c r="A19" s="172">
        <v>4</v>
      </c>
      <c r="B19" s="300" t="str">
        <f>nama_mapel!C13</f>
        <v>Ilmu Pengetahuan Sosial (IPS)</v>
      </c>
      <c r="C19" s="301"/>
      <c r="D19" s="177">
        <f>nama_mapel!D13</f>
        <v>75</v>
      </c>
      <c r="E19" s="177">
        <f>IF(VLOOKUP($J$1,'ENTRI NILAI PILIH TAB INI'!$A$9:$AC$51,M19)=0,"",ROUND(VLOOKUP($J$1,'ENTRI NILAI PILIH TAB INI'!$A$9:$AC$51,M19),0))</f>
        <v>80</v>
      </c>
      <c r="F19" s="267" t="str">
        <f t="shared" si="0"/>
        <v xml:space="preserve">Delapan puluh </v>
      </c>
      <c r="G19" s="170" t="str">
        <f t="shared" si="4"/>
        <v>Baik</v>
      </c>
      <c r="H19" s="300" t="str">
        <f t="shared" si="5"/>
        <v>Pemahaman materi Ilmu Pengetahuan Sosial (IPS) tercapai  dengan predikat Baik</v>
      </c>
      <c r="I19" s="310"/>
      <c r="J19" s="311"/>
      <c r="K19" s="171"/>
      <c r="L19" s="156">
        <f t="shared" si="6"/>
        <v>0</v>
      </c>
      <c r="M19" s="156">
        <v>13</v>
      </c>
      <c r="N19" s="156"/>
      <c r="O19" s="156"/>
      <c r="P19" s="156"/>
      <c r="Q19" s="156"/>
      <c r="R19" s="156"/>
      <c r="S19" s="156"/>
      <c r="T19" s="156"/>
      <c r="U19" s="141"/>
      <c r="V19" s="141"/>
      <c r="W19" s="141"/>
      <c r="X19" s="141"/>
      <c r="Y19" s="141"/>
      <c r="Z19" s="3"/>
      <c r="AA19" s="7"/>
      <c r="AB19" s="7"/>
      <c r="AC19" s="7"/>
      <c r="AD19" s="7"/>
    </row>
    <row r="20" spans="1:30" ht="31.5" customHeight="1">
      <c r="A20" s="172">
        <v>5</v>
      </c>
      <c r="B20" s="300" t="str">
        <f>nama_mapel!C14</f>
        <v>Ketrampilan Komputer dan Pengelolaan Informasi</v>
      </c>
      <c r="C20" s="301"/>
      <c r="D20" s="177">
        <f>nama_mapel!D14</f>
        <v>75</v>
      </c>
      <c r="E20" s="177">
        <f>IF(VLOOKUP($J$1,'ENTRI NILAI PILIH TAB INI'!$A$9:$AC$51,M20)=0,"",ROUND(VLOOKUP($J$1,'ENTRI NILAI PILIH TAB INI'!$A$9:$AC$51,M20),0))</f>
        <v>77</v>
      </c>
      <c r="F20" s="267" t="str">
        <f t="shared" si="0"/>
        <v>Tujuh puluh tujuh</v>
      </c>
      <c r="G20" s="170" t="str">
        <f t="shared" si="4"/>
        <v>Baik</v>
      </c>
      <c r="H20" s="300" t="str">
        <f t="shared" si="5"/>
        <v>Pemahaman materi Ketrampilan Komputer dan Pengelolaan Informasi tercapai  dengan predikat Baik</v>
      </c>
      <c r="I20" s="310"/>
      <c r="J20" s="311"/>
      <c r="K20" s="171"/>
      <c r="L20" s="156">
        <f t="shared" si="6"/>
        <v>0</v>
      </c>
      <c r="M20" s="156">
        <v>14</v>
      </c>
      <c r="N20" s="156"/>
      <c r="O20" s="156">
        <v>8</v>
      </c>
      <c r="P20" s="156" t="s">
        <v>175</v>
      </c>
      <c r="Q20" s="156" t="s">
        <v>168</v>
      </c>
      <c r="R20" s="156"/>
      <c r="S20" s="156"/>
      <c r="T20" s="156"/>
      <c r="U20" s="141"/>
      <c r="V20" s="141"/>
      <c r="W20" s="141"/>
      <c r="X20" s="141"/>
      <c r="Y20" s="141"/>
      <c r="Z20" s="3"/>
      <c r="AA20" s="7"/>
      <c r="AB20" s="7"/>
      <c r="AC20" s="7"/>
      <c r="AD20" s="7"/>
    </row>
    <row r="21" spans="1:30" ht="31.5" customHeight="1">
      <c r="A21" s="172">
        <v>6</v>
      </c>
      <c r="B21" s="300" t="str">
        <f>nama_mapel!C15</f>
        <v>Kewirausahaan</v>
      </c>
      <c r="C21" s="301"/>
      <c r="D21" s="177">
        <f>nama_mapel!D15</f>
        <v>75</v>
      </c>
      <c r="E21" s="178">
        <f>IF(VLOOKUP($J$1,'ENTRI NILAI PILIH TAB INI'!$A$9:$AC$51,M21)=0,"",ROUND(VLOOKUP($J$1,'ENTRI NILAI PILIH TAB INI'!$A$9:$AC$51,M21),0))</f>
        <v>84</v>
      </c>
      <c r="F21" s="267" t="str">
        <f t="shared" si="0"/>
        <v>Delapan puluh empat</v>
      </c>
      <c r="G21" s="170" t="str">
        <f t="shared" si="4"/>
        <v>Baik</v>
      </c>
      <c r="H21" s="300" t="str">
        <f t="shared" si="5"/>
        <v>Pemahaman materi Kewirausahaan tercapai  dengan predikat Baik</v>
      </c>
      <c r="I21" s="310"/>
      <c r="J21" s="311"/>
      <c r="K21" s="171"/>
      <c r="L21" s="156">
        <f t="shared" si="6"/>
        <v>0</v>
      </c>
      <c r="M21" s="156">
        <v>15</v>
      </c>
      <c r="N21" s="156"/>
      <c r="O21" s="156">
        <v>9</v>
      </c>
      <c r="P21" s="156" t="s">
        <v>176</v>
      </c>
      <c r="Q21" s="156" t="s">
        <v>177</v>
      </c>
      <c r="R21" s="156"/>
      <c r="S21" s="156"/>
      <c r="T21" s="156"/>
      <c r="U21" s="141"/>
      <c r="V21" s="141"/>
      <c r="W21" s="141"/>
      <c r="X21" s="141"/>
      <c r="Y21" s="141"/>
      <c r="Z21" s="3"/>
      <c r="AA21" s="7"/>
      <c r="AB21" s="7"/>
      <c r="AC21" s="7"/>
      <c r="AD21" s="7"/>
    </row>
    <row r="22" spans="1:30" ht="16.5" hidden="1" customHeight="1">
      <c r="A22" s="172">
        <v>7</v>
      </c>
      <c r="B22" s="300">
        <f>nama_mapel!C16</f>
        <v>0</v>
      </c>
      <c r="C22" s="301"/>
      <c r="D22" s="177">
        <f>nama_mapel!D16</f>
        <v>0</v>
      </c>
      <c r="E22" s="179" t="str">
        <f>IF(VLOOKUP($J$1,'ENTRI NILAI PILIH TAB INI'!$A$9:$AC$51,M22)=0,"",ROUND(VLOOKUP($J$1,'ENTRI NILAI PILIH TAB INI'!$A$9:$AC$51,M22),0))</f>
        <v/>
      </c>
      <c r="F22" s="267" t="e">
        <f t="shared" si="0"/>
        <v>#VALUE!</v>
      </c>
      <c r="G22" s="170" t="str">
        <f t="shared" si="4"/>
        <v/>
      </c>
      <c r="H22" s="300" t="str">
        <f t="shared" si="5"/>
        <v xml:space="preserve">Pemahaman materi 0 tercapai  dengan predikat </v>
      </c>
      <c r="I22" s="310"/>
      <c r="J22" s="311"/>
      <c r="K22" s="171"/>
      <c r="L22" s="156" t="str">
        <f t="shared" si="6"/>
        <v/>
      </c>
      <c r="M22" s="156">
        <v>16</v>
      </c>
      <c r="N22" s="156"/>
      <c r="O22" s="156"/>
      <c r="P22" s="156"/>
      <c r="Q22" s="156"/>
      <c r="R22" s="156"/>
      <c r="S22" s="156">
        <v>0</v>
      </c>
      <c r="T22" s="156" t="s">
        <v>178</v>
      </c>
      <c r="U22" s="141"/>
      <c r="V22" s="141"/>
      <c r="W22" s="141"/>
      <c r="X22" s="141"/>
      <c r="Y22" s="141"/>
      <c r="Z22" s="3"/>
      <c r="AA22" s="7"/>
      <c r="AB22" s="7"/>
      <c r="AC22" s="7"/>
      <c r="AD22" s="7"/>
    </row>
    <row r="23" spans="1:30" ht="16.5" hidden="1" customHeight="1">
      <c r="A23" s="172">
        <v>8</v>
      </c>
      <c r="B23" s="300">
        <f>nama_mapel!C17</f>
        <v>0</v>
      </c>
      <c r="C23" s="301"/>
      <c r="D23" s="177">
        <f>nama_mapel!D17</f>
        <v>0</v>
      </c>
      <c r="E23" s="179" t="str">
        <f>IF(VLOOKUP($J$1,'ENTRI NILAI PILIH TAB INI'!$A$9:$AC$51,M23)=0,"",ROUND(VLOOKUP($J$1,'ENTRI NILAI PILIH TAB INI'!$A$9:$AC$51,M23),0))</f>
        <v/>
      </c>
      <c r="F23" s="267" t="e">
        <f t="shared" si="0"/>
        <v>#VALUE!</v>
      </c>
      <c r="G23" s="170" t="str">
        <f t="shared" si="4"/>
        <v/>
      </c>
      <c r="H23" s="300" t="str">
        <f t="shared" si="5"/>
        <v xml:space="preserve">Pemahaman materi 0 tercapai  dengan predikat </v>
      </c>
      <c r="I23" s="310"/>
      <c r="J23" s="311"/>
      <c r="K23" s="171"/>
      <c r="L23" s="156"/>
      <c r="M23" s="156">
        <v>17</v>
      </c>
      <c r="N23" s="156"/>
      <c r="O23" s="156"/>
      <c r="P23" s="156"/>
      <c r="Q23" s="156"/>
      <c r="R23" s="156"/>
      <c r="S23" s="156"/>
      <c r="T23" s="156"/>
      <c r="U23" s="141"/>
      <c r="V23" s="141"/>
      <c r="W23" s="141"/>
      <c r="X23" s="141"/>
      <c r="Y23" s="141"/>
      <c r="Z23" s="3"/>
      <c r="AA23" s="7"/>
      <c r="AB23" s="7"/>
      <c r="AC23" s="7"/>
      <c r="AD23" s="7"/>
    </row>
    <row r="24" spans="1:30" ht="16.5" hidden="1" customHeight="1">
      <c r="A24" s="172">
        <v>9</v>
      </c>
      <c r="B24" s="300">
        <f>nama_mapel!C18</f>
        <v>0</v>
      </c>
      <c r="C24" s="301"/>
      <c r="D24" s="177">
        <f>nama_mapel!D18</f>
        <v>0</v>
      </c>
      <c r="E24" s="179" t="str">
        <f>IF(VLOOKUP($J$1,'ENTRI NILAI PILIH TAB INI'!$A$9:$AC$51,M24)=0,"",ROUND(VLOOKUP($J$1,'ENTRI NILAI PILIH TAB INI'!$A$9:$AC$51,M24),0))</f>
        <v/>
      </c>
      <c r="F24" s="267" t="e">
        <f t="shared" si="0"/>
        <v>#VALUE!</v>
      </c>
      <c r="G24" s="170" t="str">
        <f t="shared" si="4"/>
        <v/>
      </c>
      <c r="H24" s="300" t="str">
        <f t="shared" si="5"/>
        <v xml:space="preserve">Pemahaman materi 0 tercapai  dengan predikat </v>
      </c>
      <c r="I24" s="310"/>
      <c r="J24" s="311"/>
      <c r="K24" s="171"/>
      <c r="L24" s="156"/>
      <c r="M24" s="156">
        <v>18</v>
      </c>
      <c r="N24" s="156"/>
      <c r="O24" s="156"/>
      <c r="P24" s="156"/>
      <c r="Q24" s="156"/>
      <c r="R24" s="156"/>
      <c r="S24" s="156"/>
      <c r="T24" s="156"/>
      <c r="U24" s="141"/>
      <c r="V24" s="141"/>
      <c r="W24" s="141"/>
      <c r="X24" s="141"/>
      <c r="Y24" s="141"/>
      <c r="Z24" s="3"/>
      <c r="AA24" s="7"/>
      <c r="AB24" s="7"/>
      <c r="AC24" s="7"/>
      <c r="AD24" s="7"/>
    </row>
    <row r="25" spans="1:30" ht="16.5" hidden="1" customHeight="1">
      <c r="A25" s="172"/>
      <c r="B25" s="300"/>
      <c r="C25" s="301"/>
      <c r="D25" s="177"/>
      <c r="E25" s="179"/>
      <c r="F25" s="267"/>
      <c r="G25" s="170"/>
      <c r="H25" s="300"/>
      <c r="I25" s="310"/>
      <c r="J25" s="311"/>
      <c r="K25" s="171"/>
      <c r="L25" s="156"/>
      <c r="M25" s="156"/>
      <c r="N25" s="156"/>
      <c r="O25" s="156"/>
      <c r="P25" s="156"/>
      <c r="Q25" s="156"/>
      <c r="R25" s="156"/>
      <c r="S25" s="156"/>
      <c r="T25" s="156"/>
      <c r="U25" s="141"/>
      <c r="V25" s="141"/>
      <c r="W25" s="141"/>
      <c r="X25" s="141"/>
      <c r="Y25" s="141"/>
      <c r="Z25" s="3"/>
      <c r="AA25" s="7"/>
      <c r="AB25" s="7"/>
      <c r="AC25" s="7"/>
      <c r="AD25" s="7"/>
    </row>
    <row r="26" spans="1:30" ht="24" customHeight="1">
      <c r="A26" s="160" t="s">
        <v>115</v>
      </c>
      <c r="B26" s="161" t="s">
        <v>116</v>
      </c>
      <c r="C26" s="175"/>
      <c r="D26" s="180"/>
      <c r="E26" s="180"/>
      <c r="F26" s="180" t="str">
        <f t="shared" ref="F26:F39" si="7">IF((E26=0),"",CONCATENATE(VLOOKUP(ABS(LEFT(E26,1)),$O$11:$Q$21,3)," ",IF((ABS(RIGHT(E26,1))=0),"",VLOOKUP(ABS(RIGHT(E26,1)),$O$11:$Q$21,2))))</f>
        <v/>
      </c>
      <c r="G26" s="180"/>
      <c r="H26" s="318"/>
      <c r="I26" s="314"/>
      <c r="J26" s="315"/>
      <c r="K26" s="171"/>
      <c r="L26" s="156"/>
      <c r="M26" s="156"/>
      <c r="N26" s="156"/>
      <c r="O26" s="156"/>
      <c r="P26" s="156"/>
      <c r="Q26" s="156"/>
      <c r="R26" s="156"/>
      <c r="S26" s="156"/>
      <c r="T26" s="156"/>
      <c r="U26" s="141"/>
      <c r="V26" s="141"/>
      <c r="W26" s="141"/>
      <c r="X26" s="141"/>
      <c r="Y26" s="141"/>
      <c r="Z26" s="3"/>
      <c r="AA26" s="7"/>
      <c r="AB26" s="7"/>
      <c r="AC26" s="7"/>
      <c r="AD26" s="7"/>
    </row>
    <row r="27" spans="1:30" ht="33.75" customHeight="1">
      <c r="A27" s="181">
        <v>1</v>
      </c>
      <c r="B27" s="300" t="str">
        <f>nama_mapel!C21</f>
        <v>Pelayanan Prima</v>
      </c>
      <c r="C27" s="301"/>
      <c r="D27" s="177">
        <f>nama_mapel!D21</f>
        <v>74</v>
      </c>
      <c r="E27" s="182">
        <f>IF(VLOOKUP($J$1,'ENTRI NILAI PILIH TAB INI'!$A$9:$AC$51,M27)=0,"",ROUND(VLOOKUP($J$1,'ENTRI NILAI PILIH TAB INI'!$A$9:$AC$51,M27),0))</f>
        <v>88</v>
      </c>
      <c r="F27" s="267" t="str">
        <f t="shared" si="7"/>
        <v>Delapan puluh delapan</v>
      </c>
      <c r="G27" s="170" t="str">
        <f t="shared" ref="G27:G36" si="8">IF(E27&lt;D27,"Belum Kompeten","Kompeten")</f>
        <v>Kompeten</v>
      </c>
      <c r="H27" s="312" t="str">
        <f t="shared" ref="H27:H32" si="9">IF(E27="","",IF(E27&gt;=D27+5,"Kompeten Dalam  ","Cukup Kompeten dalam ")&amp;B27)</f>
        <v>Kompeten Dalam  Pelayanan Prima</v>
      </c>
      <c r="I27" s="310"/>
      <c r="J27" s="311"/>
      <c r="K27" s="171"/>
      <c r="L27" s="156">
        <f t="shared" ref="L27:L31" si="10">IF(E27="","",MOD(E27,1))</f>
        <v>0</v>
      </c>
      <c r="M27" s="156">
        <v>19</v>
      </c>
      <c r="N27" s="156"/>
      <c r="O27" s="156"/>
      <c r="P27" s="156"/>
      <c r="Q27" s="156"/>
      <c r="R27" s="156"/>
      <c r="S27" s="156"/>
      <c r="T27" s="156"/>
      <c r="U27" s="141"/>
      <c r="V27" s="141"/>
      <c r="W27" s="141"/>
      <c r="X27" s="141"/>
      <c r="Y27" s="141"/>
      <c r="Z27" s="3"/>
      <c r="AA27" s="7"/>
      <c r="AB27" s="7"/>
      <c r="AC27" s="7"/>
      <c r="AD27" s="7"/>
    </row>
    <row r="28" spans="1:30" ht="33.75" customHeight="1">
      <c r="A28" s="181">
        <v>2</v>
      </c>
      <c r="B28" s="300" t="str">
        <f>nama_mapel!C22</f>
        <v>Mengoperasikan Aplikasi Perangkat Lunak</v>
      </c>
      <c r="C28" s="301"/>
      <c r="D28" s="177">
        <f>nama_mapel!D22</f>
        <v>74</v>
      </c>
      <c r="E28" s="182">
        <f>IF(VLOOKUP($J$1,'ENTRI NILAI PILIH TAB INI'!$A$9:$AC$51,M28)=0,"",ROUND(VLOOKUP($J$1,'ENTRI NILAI PILIH TAB INI'!$A$9:$AC$51,M28),0))</f>
        <v>88</v>
      </c>
      <c r="F28" s="267" t="str">
        <f t="shared" si="7"/>
        <v>Delapan puluh delapan</v>
      </c>
      <c r="G28" s="170" t="str">
        <f t="shared" si="8"/>
        <v>Kompeten</v>
      </c>
      <c r="H28" s="312" t="str">
        <f t="shared" si="9"/>
        <v>Kompeten Dalam  Mengoperasikan Aplikasi Perangkat Lunak</v>
      </c>
      <c r="I28" s="310"/>
      <c r="J28" s="311"/>
      <c r="K28" s="171"/>
      <c r="L28" s="156">
        <f t="shared" si="10"/>
        <v>0</v>
      </c>
      <c r="M28" s="156">
        <v>20</v>
      </c>
      <c r="N28" s="156"/>
      <c r="O28" s="156"/>
      <c r="P28" s="156"/>
      <c r="Q28" s="156"/>
      <c r="R28" s="156"/>
      <c r="S28" s="156"/>
      <c r="T28" s="156"/>
      <c r="U28" s="141"/>
      <c r="V28" s="141"/>
      <c r="W28" s="141"/>
      <c r="X28" s="141"/>
      <c r="Y28" s="141"/>
      <c r="Z28" s="3"/>
      <c r="AA28" s="7"/>
      <c r="AB28" s="7"/>
      <c r="AC28" s="7"/>
      <c r="AD28" s="7"/>
    </row>
    <row r="29" spans="1:30" ht="33.75" customHeight="1">
      <c r="A29" s="172">
        <v>3</v>
      </c>
      <c r="B29" s="300" t="str">
        <f>nama_mapel!C23</f>
        <v>Mengoperasikan Aplikasi Presentasi</v>
      </c>
      <c r="C29" s="301"/>
      <c r="D29" s="177">
        <f>nama_mapel!D23</f>
        <v>74</v>
      </c>
      <c r="E29" s="182">
        <f>IF(VLOOKUP($J$1,'ENTRI NILAI PILIH TAB INI'!$A$9:$AC$51,M29)=0,"",ROUND(VLOOKUP($J$1,'ENTRI NILAI PILIH TAB INI'!$A$9:$AC$51,M29),0))</f>
        <v>83</v>
      </c>
      <c r="F29" s="267" t="str">
        <f t="shared" si="7"/>
        <v>Delapan puluh tiga</v>
      </c>
      <c r="G29" s="170" t="str">
        <f t="shared" si="8"/>
        <v>Kompeten</v>
      </c>
      <c r="H29" s="312" t="str">
        <f t="shared" si="9"/>
        <v>Kompeten Dalam  Mengoperasikan Aplikasi Presentasi</v>
      </c>
      <c r="I29" s="310"/>
      <c r="J29" s="311"/>
      <c r="K29" s="171"/>
      <c r="L29" s="156">
        <f t="shared" si="10"/>
        <v>0</v>
      </c>
      <c r="M29" s="156">
        <v>21</v>
      </c>
      <c r="N29" s="156"/>
      <c r="O29" s="156"/>
      <c r="P29" s="156"/>
      <c r="Q29" s="156"/>
      <c r="R29" s="156"/>
      <c r="S29" s="156"/>
      <c r="T29" s="156"/>
      <c r="U29" s="141"/>
      <c r="V29" s="141"/>
      <c r="W29" s="141"/>
      <c r="X29" s="141"/>
      <c r="Y29" s="141"/>
      <c r="Z29" s="3"/>
      <c r="AA29" s="7"/>
      <c r="AB29" s="7"/>
      <c r="AC29" s="7"/>
      <c r="AD29" s="7"/>
    </row>
    <row r="30" spans="1:30" ht="33.75" customHeight="1">
      <c r="A30" s="183">
        <v>4</v>
      </c>
      <c r="B30" s="300" t="str">
        <f>nama_mapel!C24</f>
        <v>Mail Handling</v>
      </c>
      <c r="C30" s="301"/>
      <c r="D30" s="177">
        <f>nama_mapel!D24</f>
        <v>74</v>
      </c>
      <c r="E30" s="182">
        <f>IF(VLOOKUP($J$1,'ENTRI NILAI PILIH TAB INI'!$A$9:$AC$51,M30)=0,"",ROUND(VLOOKUP($J$1,'ENTRI NILAI PILIH TAB INI'!$A$9:$AC$51,M30),0))</f>
        <v>93</v>
      </c>
      <c r="F30" s="267" t="str">
        <f t="shared" si="7"/>
        <v>Sembilan puluh tiga</v>
      </c>
      <c r="G30" s="170" t="str">
        <f t="shared" si="8"/>
        <v>Kompeten</v>
      </c>
      <c r="H30" s="312" t="str">
        <f t="shared" si="9"/>
        <v>Kompeten Dalam  Mail Handling</v>
      </c>
      <c r="I30" s="310"/>
      <c r="J30" s="311"/>
      <c r="K30" s="171"/>
      <c r="L30" s="156">
        <f t="shared" si="10"/>
        <v>0</v>
      </c>
      <c r="M30" s="156">
        <v>22</v>
      </c>
      <c r="N30" s="156"/>
      <c r="O30" s="156"/>
      <c r="P30" s="156"/>
      <c r="Q30" s="156"/>
      <c r="R30" s="156"/>
      <c r="S30" s="156"/>
      <c r="T30" s="156"/>
      <c r="U30" s="141"/>
      <c r="V30" s="141"/>
      <c r="W30" s="141"/>
      <c r="X30" s="141"/>
      <c r="Y30" s="141"/>
      <c r="Z30" s="3"/>
      <c r="AA30" s="7"/>
      <c r="AB30" s="7"/>
      <c r="AC30" s="7"/>
      <c r="AD30" s="7"/>
    </row>
    <row r="31" spans="1:30" ht="33.75" customHeight="1">
      <c r="A31" s="172">
        <v>5</v>
      </c>
      <c r="B31" s="300" t="str">
        <f>nama_mapel!C25</f>
        <v>Kearsipan</v>
      </c>
      <c r="C31" s="301"/>
      <c r="D31" s="177">
        <f>nama_mapel!D25</f>
        <v>74</v>
      </c>
      <c r="E31" s="182">
        <f>IF(VLOOKUP($J$1,'ENTRI NILAI PILIH TAB INI'!$A$9:$AC$51,M31)=0,"",ROUND(VLOOKUP($J$1,'ENTRI NILAI PILIH TAB INI'!$A$9:$AC$51,M31),0))</f>
        <v>93</v>
      </c>
      <c r="F31" s="267" t="str">
        <f t="shared" si="7"/>
        <v>Sembilan puluh tiga</v>
      </c>
      <c r="G31" s="170" t="str">
        <f t="shared" si="8"/>
        <v>Kompeten</v>
      </c>
      <c r="H31" s="312" t="str">
        <f t="shared" si="9"/>
        <v>Kompeten Dalam  Kearsipan</v>
      </c>
      <c r="I31" s="310"/>
      <c r="J31" s="311"/>
      <c r="K31" s="171"/>
      <c r="L31" s="156">
        <f t="shared" si="10"/>
        <v>0</v>
      </c>
      <c r="M31" s="156">
        <v>23</v>
      </c>
      <c r="N31" s="156"/>
      <c r="O31" s="156"/>
      <c r="P31" s="156"/>
      <c r="Q31" s="156"/>
      <c r="R31" s="156"/>
      <c r="S31" s="156"/>
      <c r="T31" s="156"/>
      <c r="U31" s="141"/>
      <c r="V31" s="141"/>
      <c r="W31" s="141"/>
      <c r="X31" s="141"/>
      <c r="Y31" s="141"/>
      <c r="Z31" s="3"/>
      <c r="AA31" s="7"/>
      <c r="AB31" s="7"/>
      <c r="AC31" s="7"/>
      <c r="AD31" s="7"/>
    </row>
    <row r="32" spans="1:30" ht="15" hidden="1" customHeight="1">
      <c r="A32" s="183">
        <v>6</v>
      </c>
      <c r="B32" s="168" t="str">
        <f>nama_mapel!C22</f>
        <v>Mengoperasikan Aplikasi Perangkat Lunak</v>
      </c>
      <c r="C32" s="184"/>
      <c r="D32" s="177">
        <f>nama_mapel!D26</f>
        <v>0</v>
      </c>
      <c r="E32" s="178" t="str">
        <f>IF(VLOOKUP($J$1,'ENTRI NILAI PILIH TAB INI'!$A$9:$AC$51,M32)=0,"",ROUND(VLOOKUP($J$1,'ENTRI NILAI PILIH TAB INI'!$A$9:$AC$51,M32),0))</f>
        <v/>
      </c>
      <c r="F32" s="267" t="e">
        <f t="shared" si="7"/>
        <v>#VALUE!</v>
      </c>
      <c r="G32" s="170" t="str">
        <f t="shared" si="8"/>
        <v>Kompeten</v>
      </c>
      <c r="H32" s="312" t="str">
        <f t="shared" si="9"/>
        <v/>
      </c>
      <c r="I32" s="310"/>
      <c r="J32" s="311"/>
      <c r="K32" s="171"/>
      <c r="L32" s="156"/>
      <c r="M32" s="156">
        <v>24</v>
      </c>
      <c r="N32" s="156"/>
      <c r="O32" s="156"/>
      <c r="P32" s="156"/>
      <c r="Q32" s="156"/>
      <c r="R32" s="156"/>
      <c r="S32" s="156"/>
      <c r="T32" s="156"/>
      <c r="U32" s="141"/>
      <c r="V32" s="141"/>
      <c r="W32" s="141"/>
      <c r="X32" s="141"/>
      <c r="Y32" s="141"/>
      <c r="Z32" s="3"/>
      <c r="AA32" s="7"/>
      <c r="AB32" s="7"/>
      <c r="AC32" s="7"/>
      <c r="AD32" s="7"/>
    </row>
    <row r="33" spans="1:30" ht="15" hidden="1" customHeight="1">
      <c r="A33" s="183">
        <v>7</v>
      </c>
      <c r="B33" s="168" t="str">
        <f>nama_mapel!C22</f>
        <v>Mengoperasikan Aplikasi Perangkat Lunak</v>
      </c>
      <c r="C33" s="184"/>
      <c r="D33" s="177">
        <f>nama_mapel!D27</f>
        <v>0</v>
      </c>
      <c r="E33" s="178" t="str">
        <f>IF(VLOOKUP($J$1,'ENTRI NILAI PILIH TAB INI'!$A$9:$AC$51,M33)=0,"",ROUND(VLOOKUP($J$1,'ENTRI NILAI PILIH TAB INI'!$A$9:$AC$51,M33),0))</f>
        <v/>
      </c>
      <c r="F33" s="267" t="e">
        <f t="shared" si="7"/>
        <v>#VALUE!</v>
      </c>
      <c r="G33" s="170" t="str">
        <f t="shared" si="8"/>
        <v>Kompeten</v>
      </c>
      <c r="H33" s="309" t="str">
        <f t="shared" ref="H33:H36" si="11">IF(E33="","",IF(E33&gt;=D33+5,"Baik Dalam  ","Cukup dalam ")&amp;B33)</f>
        <v/>
      </c>
      <c r="I33" s="310"/>
      <c r="J33" s="311"/>
      <c r="K33" s="171"/>
      <c r="L33" s="156"/>
      <c r="M33" s="156">
        <v>25</v>
      </c>
      <c r="N33" s="156"/>
      <c r="O33" s="156"/>
      <c r="P33" s="156"/>
      <c r="Q33" s="156"/>
      <c r="R33" s="156"/>
      <c r="S33" s="156"/>
      <c r="T33" s="156"/>
      <c r="U33" s="141"/>
      <c r="V33" s="141"/>
      <c r="W33" s="141"/>
      <c r="X33" s="141"/>
      <c r="Y33" s="141"/>
      <c r="Z33" s="3"/>
      <c r="AA33" s="7"/>
      <c r="AB33" s="7"/>
      <c r="AC33" s="7"/>
      <c r="AD33" s="7"/>
    </row>
    <row r="34" spans="1:30" ht="15" hidden="1" customHeight="1">
      <c r="A34" s="183">
        <v>8</v>
      </c>
      <c r="B34" s="168" t="str">
        <f>nama_mapel!C22</f>
        <v>Mengoperasikan Aplikasi Perangkat Lunak</v>
      </c>
      <c r="C34" s="184"/>
      <c r="D34" s="177">
        <f>nama_mapel!D28</f>
        <v>0</v>
      </c>
      <c r="E34" s="178" t="str">
        <f>IF(VLOOKUP($J$1,'ENTRI NILAI PILIH TAB INI'!$A$9:$AC$51,M34)=0,"",ROUND(VLOOKUP($J$1,'ENTRI NILAI PILIH TAB INI'!$A$9:$AC$51,M34),0))</f>
        <v/>
      </c>
      <c r="F34" s="267" t="e">
        <f t="shared" si="7"/>
        <v>#VALUE!</v>
      </c>
      <c r="G34" s="170" t="str">
        <f t="shared" si="8"/>
        <v>Kompeten</v>
      </c>
      <c r="H34" s="309" t="str">
        <f t="shared" si="11"/>
        <v/>
      </c>
      <c r="I34" s="310"/>
      <c r="J34" s="311"/>
      <c r="K34" s="171"/>
      <c r="L34" s="156"/>
      <c r="M34" s="156">
        <v>26</v>
      </c>
      <c r="N34" s="156"/>
      <c r="O34" s="156"/>
      <c r="P34" s="156"/>
      <c r="Q34" s="156"/>
      <c r="R34" s="156"/>
      <c r="S34" s="156"/>
      <c r="T34" s="156"/>
      <c r="U34" s="141"/>
      <c r="V34" s="141"/>
      <c r="W34" s="141"/>
      <c r="X34" s="141"/>
      <c r="Y34" s="141"/>
      <c r="Z34" s="3"/>
      <c r="AA34" s="7"/>
      <c r="AB34" s="7"/>
      <c r="AC34" s="7"/>
      <c r="AD34" s="7"/>
    </row>
    <row r="35" spans="1:30" ht="15" hidden="1" customHeight="1">
      <c r="A35" s="183">
        <v>9</v>
      </c>
      <c r="B35" s="168" t="str">
        <f>nama_mapel!C22</f>
        <v>Mengoperasikan Aplikasi Perangkat Lunak</v>
      </c>
      <c r="C35" s="184"/>
      <c r="D35" s="177">
        <f>nama_mapel!D29</f>
        <v>0</v>
      </c>
      <c r="E35" s="178" t="str">
        <f>IF(VLOOKUP($J$1,'ENTRI NILAI PILIH TAB INI'!$A$9:$AC$51,M35)=0,"",ROUND(VLOOKUP($J$1,'ENTRI NILAI PILIH TAB INI'!$A$9:$AC$51,M35),0))</f>
        <v/>
      </c>
      <c r="F35" s="267" t="e">
        <f t="shared" si="7"/>
        <v>#VALUE!</v>
      </c>
      <c r="G35" s="170" t="str">
        <f t="shared" si="8"/>
        <v>Kompeten</v>
      </c>
      <c r="H35" s="309" t="str">
        <f t="shared" si="11"/>
        <v/>
      </c>
      <c r="I35" s="310"/>
      <c r="J35" s="311"/>
      <c r="K35" s="171"/>
      <c r="L35" s="156"/>
      <c r="M35" s="156">
        <v>27</v>
      </c>
      <c r="N35" s="156"/>
      <c r="O35" s="156"/>
      <c r="P35" s="156"/>
      <c r="Q35" s="156"/>
      <c r="R35" s="156"/>
      <c r="S35" s="156"/>
      <c r="T35" s="156"/>
      <c r="U35" s="141"/>
      <c r="V35" s="141"/>
      <c r="W35" s="141"/>
      <c r="X35" s="141"/>
      <c r="Y35" s="141"/>
      <c r="Z35" s="3"/>
      <c r="AA35" s="7"/>
      <c r="AB35" s="7"/>
      <c r="AC35" s="7"/>
      <c r="AD35" s="7"/>
    </row>
    <row r="36" spans="1:30" ht="15" hidden="1" customHeight="1">
      <c r="A36" s="183">
        <v>10</v>
      </c>
      <c r="B36" s="168" t="str">
        <f>nama_mapel!C22</f>
        <v>Mengoperasikan Aplikasi Perangkat Lunak</v>
      </c>
      <c r="C36" s="184"/>
      <c r="D36" s="177">
        <f>nama_mapel!D30</f>
        <v>0</v>
      </c>
      <c r="E36" s="178" t="str">
        <f>IF(VLOOKUP($J$1,'ENTRI NILAI PILIH TAB INI'!$A$9:$AC$51,M36)=0,"",ROUND(VLOOKUP($J$1,'ENTRI NILAI PILIH TAB INI'!$A$9:$AC$51,M36),0))</f>
        <v/>
      </c>
      <c r="F36" s="267" t="e">
        <f t="shared" si="7"/>
        <v>#VALUE!</v>
      </c>
      <c r="G36" s="170" t="str">
        <f t="shared" si="8"/>
        <v>Kompeten</v>
      </c>
      <c r="H36" s="309" t="str">
        <f t="shared" si="11"/>
        <v/>
      </c>
      <c r="I36" s="310"/>
      <c r="J36" s="311"/>
      <c r="K36" s="171"/>
      <c r="L36" s="156"/>
      <c r="M36" s="156">
        <v>28</v>
      </c>
      <c r="N36" s="156"/>
      <c r="O36" s="156"/>
      <c r="P36" s="156"/>
      <c r="Q36" s="156"/>
      <c r="R36" s="156"/>
      <c r="S36" s="156"/>
      <c r="T36" s="156"/>
      <c r="U36" s="141"/>
      <c r="V36" s="141"/>
      <c r="W36" s="141"/>
      <c r="X36" s="141"/>
      <c r="Y36" s="141"/>
      <c r="Z36" s="3"/>
      <c r="AA36" s="7"/>
      <c r="AB36" s="7"/>
      <c r="AC36" s="7"/>
      <c r="AD36" s="7"/>
    </row>
    <row r="37" spans="1:30" ht="12.75" hidden="1" customHeight="1">
      <c r="A37" s="185"/>
      <c r="B37" s="319"/>
      <c r="C37" s="320"/>
      <c r="D37" s="186"/>
      <c r="E37" s="187"/>
      <c r="F37" s="268" t="str">
        <f t="shared" si="7"/>
        <v/>
      </c>
      <c r="G37" s="188"/>
      <c r="H37" s="321"/>
      <c r="I37" s="310"/>
      <c r="J37" s="311"/>
      <c r="K37" s="171"/>
      <c r="L37" s="156"/>
      <c r="M37" s="156"/>
      <c r="N37" s="156"/>
      <c r="O37" s="156"/>
      <c r="P37" s="156"/>
      <c r="Q37" s="156"/>
      <c r="R37" s="156"/>
      <c r="S37" s="156"/>
      <c r="T37" s="156"/>
      <c r="U37" s="141"/>
      <c r="V37" s="141"/>
      <c r="W37" s="141"/>
      <c r="X37" s="141"/>
      <c r="Y37" s="141"/>
      <c r="Z37" s="3"/>
      <c r="AA37" s="7"/>
      <c r="AB37" s="7"/>
      <c r="AC37" s="7"/>
      <c r="AD37" s="7"/>
    </row>
    <row r="38" spans="1:30" ht="22.5" customHeight="1">
      <c r="A38" s="189" t="s">
        <v>132</v>
      </c>
      <c r="B38" s="161" t="s">
        <v>133</v>
      </c>
      <c r="C38" s="190"/>
      <c r="D38" s="180"/>
      <c r="E38" s="180"/>
      <c r="F38" s="180" t="str">
        <f t="shared" si="7"/>
        <v/>
      </c>
      <c r="G38" s="180"/>
      <c r="H38" s="318"/>
      <c r="I38" s="314"/>
      <c r="J38" s="315"/>
      <c r="K38" s="171"/>
      <c r="L38" s="156"/>
      <c r="M38" s="156"/>
      <c r="N38" s="156"/>
      <c r="O38" s="156"/>
      <c r="P38" s="156"/>
      <c r="Q38" s="156"/>
      <c r="R38" s="156"/>
      <c r="S38" s="156"/>
      <c r="T38" s="156"/>
      <c r="U38" s="141"/>
      <c r="V38" s="141"/>
      <c r="W38" s="141"/>
      <c r="X38" s="141"/>
      <c r="Y38" s="141"/>
      <c r="Z38" s="3"/>
      <c r="AA38" s="7"/>
      <c r="AB38" s="7"/>
      <c r="AC38" s="7"/>
      <c r="AD38" s="7"/>
    </row>
    <row r="39" spans="1:30" ht="36.75" customHeight="1">
      <c r="A39" s="172">
        <v>1</v>
      </c>
      <c r="B39" s="191" t="s">
        <v>134</v>
      </c>
      <c r="C39" s="192"/>
      <c r="D39" s="177">
        <f>nama_mapel!D33</f>
        <v>75</v>
      </c>
      <c r="E39" s="178">
        <f>IF(VLOOKUP($J$1,'ENTRI NILAI PILIH TAB INI'!$A$9:$AU$51,M39)=0,"",ROUND(VLOOKUP($J$1,'ENTRI NILAI PILIH TAB INI'!$A$9:$AU$51,M39),0))</f>
        <v>86</v>
      </c>
      <c r="F39" s="267" t="str">
        <f t="shared" si="7"/>
        <v>Delapan puluh enam</v>
      </c>
      <c r="G39" s="170" t="str">
        <f>IF(E39="","",VLOOKUP(E39,$S$16:$T$19,2))</f>
        <v>Baik</v>
      </c>
      <c r="H39" s="300" t="str">
        <f>CONCATENATE("Pemahaman materi ",B39,IF(D39&lt;E39," tercapai "," belum tercapai ")," dengan predikat"," ",G39)</f>
        <v>Pemahaman materi Bahasa Jawa tercapai  dengan predikat Baik</v>
      </c>
      <c r="I39" s="310"/>
      <c r="J39" s="311"/>
      <c r="K39" s="171"/>
      <c r="L39" s="156">
        <f t="shared" ref="L39:L40" si="12">IF(E39="","",MOD(E39,1))</f>
        <v>0</v>
      </c>
      <c r="M39" s="156">
        <v>29</v>
      </c>
      <c r="N39" s="156"/>
      <c r="O39" s="156"/>
      <c r="P39" s="156"/>
      <c r="Q39" s="156"/>
      <c r="R39" s="156"/>
      <c r="S39" s="156"/>
      <c r="T39" s="156"/>
      <c r="U39" s="141"/>
      <c r="V39" s="141"/>
      <c r="W39" s="141"/>
      <c r="X39" s="141"/>
      <c r="Y39" s="141"/>
      <c r="Z39" s="3"/>
      <c r="AA39" s="7"/>
      <c r="AB39" s="7"/>
      <c r="AC39" s="7"/>
      <c r="AD39" s="7"/>
    </row>
    <row r="40" spans="1:30" ht="14.25" customHeight="1">
      <c r="A40" s="193"/>
      <c r="B40" s="194"/>
      <c r="C40" s="194"/>
      <c r="D40" s="195"/>
      <c r="E40" s="195"/>
      <c r="F40" s="195"/>
      <c r="G40" s="195"/>
      <c r="H40" s="196"/>
      <c r="I40" s="197"/>
      <c r="J40" s="198"/>
      <c r="K40" s="159"/>
      <c r="L40" s="156" t="str">
        <f t="shared" si="12"/>
        <v/>
      </c>
      <c r="M40" s="156"/>
      <c r="N40" s="156"/>
      <c r="O40" s="156"/>
      <c r="P40" s="156"/>
      <c r="Q40" s="156"/>
      <c r="R40" s="156"/>
      <c r="S40" s="156"/>
      <c r="T40" s="156"/>
      <c r="U40" s="141"/>
      <c r="V40" s="141"/>
      <c r="W40" s="141"/>
      <c r="X40" s="141"/>
      <c r="Y40" s="141"/>
      <c r="Z40" s="3"/>
      <c r="AA40" s="7"/>
      <c r="AB40" s="7"/>
      <c r="AC40" s="7"/>
      <c r="AD40" s="7"/>
    </row>
    <row r="41" spans="1:30" ht="30" customHeight="1">
      <c r="A41" s="199"/>
      <c r="B41" s="199"/>
      <c r="C41" s="199"/>
      <c r="D41" s="200"/>
      <c r="E41" s="201"/>
      <c r="F41" s="200"/>
      <c r="G41" s="199"/>
      <c r="H41" s="199"/>
      <c r="I41" s="199"/>
      <c r="J41" s="119" t="s">
        <v>179</v>
      </c>
      <c r="K41" s="202"/>
      <c r="L41" s="203"/>
      <c r="M41" s="203"/>
      <c r="N41" s="203"/>
      <c r="O41" s="203"/>
      <c r="P41" s="203"/>
      <c r="Q41" s="203"/>
      <c r="R41" s="203"/>
      <c r="S41" s="203"/>
      <c r="T41" s="203"/>
      <c r="U41" s="141"/>
      <c r="V41" s="141"/>
      <c r="W41" s="141"/>
      <c r="X41" s="141"/>
      <c r="Y41" s="141"/>
      <c r="Z41" s="3"/>
      <c r="AA41" s="7"/>
      <c r="AB41" s="7"/>
      <c r="AC41" s="7"/>
      <c r="AD41" s="7"/>
    </row>
    <row r="42" spans="1:30" ht="15.75" customHeight="1">
      <c r="A42" s="199"/>
      <c r="B42" s="199"/>
      <c r="C42" s="199"/>
      <c r="D42" s="204"/>
      <c r="E42" s="205"/>
      <c r="F42" s="200"/>
      <c r="G42" s="199"/>
      <c r="H42" s="205"/>
      <c r="I42" s="205"/>
      <c r="J42" s="5" t="s">
        <v>180</v>
      </c>
      <c r="K42" s="202"/>
      <c r="L42" s="203"/>
      <c r="M42" s="203"/>
      <c r="N42" s="203"/>
      <c r="O42" s="203"/>
      <c r="P42" s="203"/>
      <c r="Q42" s="203"/>
      <c r="R42" s="203"/>
      <c r="S42" s="203"/>
      <c r="T42" s="203"/>
      <c r="U42" s="141"/>
      <c r="V42" s="141"/>
      <c r="W42" s="141"/>
      <c r="X42" s="141"/>
      <c r="Y42" s="141"/>
      <c r="Z42" s="3"/>
      <c r="AA42" s="7"/>
      <c r="AB42" s="7"/>
      <c r="AC42" s="7"/>
      <c r="AD42" s="7"/>
    </row>
    <row r="43" spans="1:30" ht="20.25" customHeight="1">
      <c r="A43" s="7"/>
      <c r="B43" s="11" t="s">
        <v>181</v>
      </c>
      <c r="C43" s="206"/>
      <c r="D43" s="206"/>
      <c r="E43" s="13"/>
      <c r="F43" s="206"/>
      <c r="G43" s="13"/>
      <c r="H43" s="13"/>
      <c r="I43" s="13"/>
      <c r="J43" s="11" t="s">
        <v>182</v>
      </c>
      <c r="K43" s="207"/>
      <c r="L43" s="208"/>
      <c r="M43" s="208"/>
      <c r="N43" s="208"/>
      <c r="O43" s="208"/>
      <c r="P43" s="208"/>
      <c r="Q43" s="208"/>
      <c r="R43" s="208"/>
      <c r="S43" s="208"/>
      <c r="T43" s="208"/>
      <c r="U43" s="141"/>
      <c r="V43" s="141"/>
      <c r="W43" s="141"/>
      <c r="X43" s="141"/>
      <c r="Y43" s="141"/>
      <c r="Z43" s="3"/>
      <c r="AA43" s="7"/>
      <c r="AB43" s="7"/>
      <c r="AC43" s="7"/>
      <c r="AD43" s="7"/>
    </row>
    <row r="44" spans="1:30" ht="14.25" customHeight="1">
      <c r="A44" s="205"/>
      <c r="B44" s="209"/>
      <c r="C44" s="209"/>
      <c r="D44" s="210"/>
      <c r="E44" s="205"/>
      <c r="F44" s="210"/>
      <c r="G44" s="205"/>
      <c r="H44" s="205"/>
      <c r="I44" s="205"/>
      <c r="J44" s="209"/>
      <c r="K44" s="211"/>
      <c r="L44" s="203"/>
      <c r="M44" s="203"/>
      <c r="N44" s="203"/>
      <c r="O44" s="203"/>
      <c r="P44" s="203"/>
      <c r="Q44" s="203"/>
      <c r="R44" s="203"/>
      <c r="S44" s="203"/>
      <c r="T44" s="203"/>
      <c r="U44" s="141"/>
      <c r="V44" s="141"/>
      <c r="W44" s="141"/>
      <c r="X44" s="141"/>
      <c r="Y44" s="141"/>
      <c r="Z44" s="3"/>
      <c r="AA44" s="7"/>
      <c r="AB44" s="7"/>
      <c r="AC44" s="7"/>
      <c r="AD44" s="7"/>
    </row>
    <row r="45" spans="1:30" ht="14.25" customHeight="1">
      <c r="A45" s="205"/>
      <c r="B45" s="209"/>
      <c r="C45" s="209"/>
      <c r="D45" s="210"/>
      <c r="E45" s="205"/>
      <c r="F45" s="210"/>
      <c r="G45" s="205"/>
      <c r="H45" s="205"/>
      <c r="I45" s="205"/>
      <c r="J45" s="209"/>
      <c r="K45" s="211"/>
      <c r="L45" s="203"/>
      <c r="M45" s="203"/>
      <c r="N45" s="203"/>
      <c r="O45" s="203"/>
      <c r="P45" s="203"/>
      <c r="Q45" s="203"/>
      <c r="R45" s="203"/>
      <c r="S45" s="203"/>
      <c r="T45" s="203"/>
      <c r="U45" s="141"/>
      <c r="V45" s="141"/>
      <c r="W45" s="141"/>
      <c r="X45" s="141"/>
      <c r="Y45" s="141"/>
      <c r="Z45" s="3"/>
      <c r="AA45" s="7"/>
      <c r="AB45" s="7"/>
      <c r="AC45" s="7"/>
      <c r="AD45" s="7"/>
    </row>
    <row r="46" spans="1:30" ht="14.25" customHeight="1">
      <c r="A46" s="205"/>
      <c r="B46" s="209"/>
      <c r="C46" s="209"/>
      <c r="D46" s="210"/>
      <c r="E46" s="212"/>
      <c r="F46" s="210"/>
      <c r="G46" s="205"/>
      <c r="H46" s="205"/>
      <c r="I46" s="205"/>
      <c r="J46" s="209"/>
      <c r="K46" s="211"/>
      <c r="L46" s="203"/>
      <c r="M46" s="203"/>
      <c r="N46" s="203"/>
      <c r="O46" s="203"/>
      <c r="P46" s="203"/>
      <c r="Q46" s="203"/>
      <c r="R46" s="203"/>
      <c r="S46" s="203"/>
      <c r="T46" s="203"/>
      <c r="U46" s="141"/>
      <c r="V46" s="141"/>
      <c r="W46" s="141"/>
      <c r="X46" s="141"/>
      <c r="Y46" s="141"/>
      <c r="Z46" s="3"/>
      <c r="AA46" s="7"/>
      <c r="AB46" s="7"/>
      <c r="AC46" s="7"/>
      <c r="AD46" s="7"/>
    </row>
    <row r="47" spans="1:30" ht="14.25" hidden="1" customHeight="1">
      <c r="A47" s="213"/>
      <c r="B47" s="144"/>
      <c r="C47" s="214"/>
      <c r="D47" s="210"/>
      <c r="E47" s="215"/>
      <c r="F47" s="210"/>
      <c r="G47" s="205"/>
      <c r="H47" s="205"/>
      <c r="I47" s="205"/>
      <c r="J47" s="213"/>
      <c r="K47" s="216"/>
      <c r="L47" s="217"/>
      <c r="M47" s="217"/>
      <c r="N47" s="217"/>
      <c r="O47" s="217"/>
      <c r="P47" s="217"/>
      <c r="Q47" s="217"/>
      <c r="R47" s="217"/>
      <c r="S47" s="217"/>
      <c r="T47" s="217"/>
      <c r="U47" s="141"/>
      <c r="V47" s="141"/>
      <c r="W47" s="141"/>
      <c r="X47" s="141"/>
      <c r="Y47" s="141"/>
      <c r="Z47" s="3"/>
      <c r="AA47" s="7"/>
      <c r="AB47" s="7"/>
      <c r="AC47" s="7"/>
      <c r="AD47" s="7"/>
    </row>
    <row r="48" spans="1:30" ht="12" customHeight="1">
      <c r="A48" s="218"/>
      <c r="B48" s="209" t="s">
        <v>183</v>
      </c>
      <c r="C48" s="213"/>
      <c r="D48" s="145"/>
      <c r="E48" s="215"/>
      <c r="F48" s="145"/>
      <c r="G48" s="213"/>
      <c r="H48" s="213"/>
      <c r="I48" s="213"/>
      <c r="J48" s="219" t="str">
        <f>nama_mapel!$H$7</f>
        <v>Arif Wibowo, S.Pd. Jas</v>
      </c>
      <c r="K48" s="216"/>
      <c r="L48" s="217"/>
      <c r="M48" s="217"/>
      <c r="N48" s="217"/>
      <c r="O48" s="217"/>
      <c r="P48" s="217"/>
      <c r="Q48" s="217"/>
      <c r="R48" s="217"/>
      <c r="S48" s="217"/>
      <c r="T48" s="217"/>
      <c r="U48" s="141"/>
      <c r="V48" s="141"/>
      <c r="W48" s="141"/>
      <c r="X48" s="141"/>
      <c r="Y48" s="141"/>
      <c r="Z48" s="3"/>
      <c r="AA48" s="7"/>
      <c r="AB48" s="7"/>
      <c r="AC48" s="7"/>
      <c r="AD48" s="7"/>
    </row>
    <row r="49" spans="1:30" ht="14.25" customHeight="1">
      <c r="A49" s="213"/>
      <c r="B49" s="144"/>
      <c r="C49" s="213"/>
      <c r="D49" s="145"/>
      <c r="E49" s="215"/>
      <c r="F49" s="145"/>
      <c r="G49" s="213"/>
      <c r="H49" s="213"/>
      <c r="I49" s="213"/>
      <c r="J49" s="219" t="str">
        <f>CONCATENATE("NIP ",nama_mapel!$H$8)</f>
        <v>NIP 19880704 201502 1 001</v>
      </c>
      <c r="K49" s="216"/>
      <c r="L49" s="217"/>
      <c r="M49" s="217"/>
      <c r="N49" s="217"/>
      <c r="O49" s="217"/>
      <c r="P49" s="217"/>
      <c r="Q49" s="217"/>
      <c r="R49" s="217"/>
      <c r="S49" s="217"/>
      <c r="T49" s="217"/>
      <c r="U49" s="141"/>
      <c r="V49" s="141"/>
      <c r="W49" s="141"/>
      <c r="X49" s="141"/>
      <c r="Y49" s="141"/>
      <c r="Z49" s="3"/>
      <c r="AA49" s="7"/>
      <c r="AB49" s="7"/>
      <c r="AC49" s="7"/>
      <c r="AD49" s="7"/>
    </row>
    <row r="50" spans="1:30" ht="18" customHeight="1">
      <c r="A50" s="317" t="s">
        <v>184</v>
      </c>
      <c r="B50" s="282"/>
      <c r="C50" s="282"/>
      <c r="D50" s="282"/>
      <c r="E50" s="282"/>
      <c r="F50" s="282"/>
      <c r="G50" s="282"/>
      <c r="H50" s="282"/>
      <c r="I50" s="282"/>
      <c r="J50" s="282"/>
      <c r="K50" s="220"/>
      <c r="L50" s="221"/>
      <c r="M50" s="221"/>
      <c r="N50" s="221"/>
      <c r="O50" s="221"/>
      <c r="P50" s="221"/>
      <c r="Q50" s="221"/>
      <c r="R50" s="221"/>
      <c r="S50" s="221"/>
      <c r="T50" s="221"/>
      <c r="U50" s="141"/>
      <c r="V50" s="141"/>
      <c r="W50" s="141"/>
      <c r="X50" s="141"/>
      <c r="Y50" s="141"/>
      <c r="Z50" s="3"/>
      <c r="AA50" s="7"/>
      <c r="AB50" s="7"/>
      <c r="AC50" s="7"/>
      <c r="AD50" s="7"/>
    </row>
    <row r="51" spans="1:30" ht="18" customHeight="1">
      <c r="A51" s="222"/>
      <c r="B51" s="114"/>
      <c r="C51" s="114"/>
      <c r="D51" s="114"/>
      <c r="E51" s="223"/>
      <c r="F51" s="114"/>
      <c r="G51" s="114"/>
      <c r="H51" s="114"/>
      <c r="I51" s="114"/>
      <c r="J51" s="224"/>
      <c r="K51" s="136"/>
      <c r="L51" s="140"/>
      <c r="M51" s="140"/>
      <c r="N51" s="140"/>
      <c r="O51" s="140"/>
      <c r="P51" s="140"/>
      <c r="Q51" s="140"/>
      <c r="R51" s="140"/>
      <c r="S51" s="140"/>
      <c r="T51" s="140"/>
      <c r="U51" s="141"/>
      <c r="V51" s="141"/>
      <c r="W51" s="141"/>
      <c r="X51" s="141"/>
      <c r="Y51" s="141"/>
      <c r="Z51" s="3"/>
      <c r="AA51" s="7"/>
      <c r="AB51" s="7"/>
      <c r="AC51" s="7"/>
      <c r="AD51" s="7"/>
    </row>
    <row r="52" spans="1:30" ht="15.75" customHeight="1">
      <c r="A52" s="144" t="s">
        <v>145</v>
      </c>
      <c r="B52" s="145"/>
      <c r="C52" s="146" t="str">
        <f>VLOOKUP($J$1,'ENTRI NILAI PILIH TAB INI'!$A$9:$AC$51,3)</f>
        <v>ADELINA KASANDRA</v>
      </c>
      <c r="D52" s="147"/>
      <c r="E52" s="148"/>
      <c r="F52" s="145"/>
      <c r="G52" s="144" t="s">
        <v>10</v>
      </c>
      <c r="H52" s="145"/>
      <c r="I52" s="145"/>
      <c r="J52" s="146" t="str">
        <f>nama_mapel!$J$3</f>
        <v xml:space="preserve"> XI / 4</v>
      </c>
      <c r="K52" s="136"/>
      <c r="L52" s="140"/>
      <c r="M52" s="140"/>
      <c r="N52" s="140"/>
      <c r="O52" s="140"/>
      <c r="P52" s="140"/>
      <c r="Q52" s="140"/>
      <c r="R52" s="140"/>
      <c r="S52" s="140"/>
      <c r="T52" s="140"/>
      <c r="U52" s="141"/>
      <c r="V52" s="141"/>
      <c r="W52" s="141"/>
      <c r="X52" s="141"/>
      <c r="Y52" s="141"/>
      <c r="Z52" s="3"/>
      <c r="AA52" s="7"/>
      <c r="AB52" s="7"/>
      <c r="AC52" s="7"/>
      <c r="AD52" s="7"/>
    </row>
    <row r="53" spans="1:30" ht="15.75" customHeight="1">
      <c r="A53" s="144" t="s">
        <v>146</v>
      </c>
      <c r="B53" s="145"/>
      <c r="C53" s="146" t="str">
        <f>IF(VLOOKUP($J$1,'ENTRI NILAI PILIH TAB INI'!$A$9:$AC$51,2)&lt;100,"00","0")&amp;VLOOKUP($J$1,'ENTRI NILAI PILIH TAB INI'!$A$9:$AC$51,2)</f>
        <v>01383</v>
      </c>
      <c r="D53" s="151"/>
      <c r="E53" s="145"/>
      <c r="F53" s="145"/>
      <c r="G53" s="144" t="s">
        <v>26</v>
      </c>
      <c r="H53" s="145"/>
      <c r="I53" s="145"/>
      <c r="J53" s="146" t="str">
        <f>nama_mapel!$H$4</f>
        <v>2016-2017</v>
      </c>
      <c r="K53" s="136"/>
      <c r="L53" s="140"/>
      <c r="M53" s="140"/>
      <c r="N53" s="140"/>
      <c r="O53" s="140"/>
      <c r="P53" s="140"/>
      <c r="Q53" s="140"/>
      <c r="R53" s="140"/>
      <c r="S53" s="140"/>
      <c r="T53" s="140"/>
      <c r="U53" s="141"/>
      <c r="V53" s="141"/>
      <c r="W53" s="141"/>
      <c r="X53" s="141"/>
      <c r="Y53" s="141"/>
      <c r="Z53" s="3"/>
      <c r="AA53" s="7"/>
      <c r="AB53" s="7"/>
      <c r="AC53" s="7"/>
      <c r="AD53" s="7"/>
    </row>
    <row r="54" spans="1:30" ht="15.75" customHeight="1">
      <c r="A54" s="144" t="s">
        <v>148</v>
      </c>
      <c r="B54" s="145"/>
      <c r="C54" s="146" t="s">
        <v>149</v>
      </c>
      <c r="D54" s="151"/>
      <c r="E54" s="145"/>
      <c r="F54" s="145"/>
      <c r="G54" s="144" t="s">
        <v>34</v>
      </c>
      <c r="H54" s="145"/>
      <c r="I54" s="145"/>
      <c r="J54" s="146" t="str">
        <f>nama_mapel!$J$5</f>
        <v>Administrasi Perkantoran</v>
      </c>
      <c r="K54" s="136"/>
      <c r="L54" s="140"/>
      <c r="M54" s="140"/>
      <c r="N54" s="140"/>
      <c r="O54" s="140"/>
      <c r="P54" s="140"/>
      <c r="Q54" s="140"/>
      <c r="R54" s="140"/>
      <c r="S54" s="140"/>
      <c r="T54" s="140"/>
      <c r="U54" s="141"/>
      <c r="V54" s="141"/>
      <c r="W54" s="141"/>
      <c r="X54" s="141"/>
      <c r="Y54" s="141"/>
      <c r="Z54" s="3"/>
      <c r="AA54" s="7"/>
      <c r="AB54" s="7"/>
      <c r="AC54" s="7"/>
      <c r="AD54" s="7"/>
    </row>
    <row r="55" spans="1:30" ht="25.5" customHeight="1">
      <c r="A55" s="145"/>
      <c r="B55" s="144"/>
      <c r="C55" s="144"/>
      <c r="D55" s="145"/>
      <c r="E55" s="153"/>
      <c r="F55" s="145"/>
      <c r="G55" s="145"/>
      <c r="H55" s="144"/>
      <c r="I55" s="145"/>
      <c r="J55" s="145"/>
      <c r="K55" s="136"/>
      <c r="L55" s="140"/>
      <c r="M55" s="140"/>
      <c r="N55" s="140"/>
      <c r="O55" s="140"/>
      <c r="P55" s="140"/>
      <c r="Q55" s="140"/>
      <c r="R55" s="140"/>
      <c r="S55" s="140"/>
      <c r="T55" s="140"/>
      <c r="U55" s="141"/>
      <c r="V55" s="141"/>
      <c r="W55" s="141"/>
      <c r="X55" s="141"/>
      <c r="Y55" s="141"/>
      <c r="Z55" s="3"/>
      <c r="AA55" s="7"/>
      <c r="AB55" s="7"/>
      <c r="AC55" s="7"/>
      <c r="AD55" s="7"/>
    </row>
    <row r="56" spans="1:30" ht="23.25" customHeight="1">
      <c r="A56" s="225" t="s">
        <v>185</v>
      </c>
      <c r="B56" s="226"/>
      <c r="C56" s="226"/>
      <c r="D56" s="227"/>
      <c r="E56" s="226"/>
      <c r="F56" s="228"/>
      <c r="G56" s="226"/>
      <c r="H56" s="226"/>
      <c r="I56" s="226"/>
      <c r="J56" s="226"/>
      <c r="K56" s="229"/>
      <c r="L56" s="230"/>
      <c r="M56" s="230"/>
      <c r="N56" s="230"/>
      <c r="O56" s="230"/>
      <c r="P56" s="230"/>
      <c r="Q56" s="230"/>
      <c r="R56" s="230"/>
      <c r="S56" s="230"/>
      <c r="T56" s="230"/>
      <c r="U56" s="141"/>
      <c r="V56" s="141"/>
      <c r="W56" s="141"/>
      <c r="X56" s="141"/>
      <c r="Y56" s="141"/>
      <c r="Z56" s="3"/>
      <c r="AA56" s="7"/>
      <c r="AB56" s="7"/>
      <c r="AC56" s="7"/>
      <c r="AD56" s="7"/>
    </row>
    <row r="57" spans="1:30" ht="48.75" customHeight="1">
      <c r="A57" s="231"/>
      <c r="B57" s="232" t="s">
        <v>152</v>
      </c>
      <c r="C57" s="326" t="s">
        <v>186</v>
      </c>
      <c r="D57" s="327"/>
      <c r="E57" s="328"/>
      <c r="F57" s="232" t="s">
        <v>89</v>
      </c>
      <c r="G57" s="232" t="s">
        <v>187</v>
      </c>
      <c r="H57" s="232" t="s">
        <v>188</v>
      </c>
      <c r="I57" s="232"/>
      <c r="J57" s="232" t="s">
        <v>93</v>
      </c>
      <c r="K57" s="136"/>
      <c r="L57" s="140"/>
      <c r="M57" s="140"/>
      <c r="N57" s="140"/>
      <c r="O57" s="140"/>
      <c r="P57" s="140"/>
      <c r="Q57" s="140"/>
      <c r="R57" s="140"/>
      <c r="S57" s="140"/>
      <c r="T57" s="140"/>
      <c r="U57" s="141"/>
      <c r="V57" s="141"/>
      <c r="W57" s="141"/>
      <c r="X57" s="141"/>
      <c r="Y57" s="141"/>
      <c r="Z57" s="3"/>
      <c r="AA57" s="7"/>
      <c r="AB57" s="7"/>
      <c r="AC57" s="7"/>
      <c r="AD57" s="7"/>
    </row>
    <row r="58" spans="1:30" ht="24.75" customHeight="1">
      <c r="A58" s="231"/>
      <c r="B58" s="233"/>
      <c r="C58" s="329"/>
      <c r="D58" s="325"/>
      <c r="E58" s="307"/>
      <c r="F58" s="233"/>
      <c r="G58" s="233"/>
      <c r="H58" s="233"/>
      <c r="I58" s="233"/>
      <c r="J58" s="233"/>
      <c r="K58" s="136"/>
      <c r="L58" s="140"/>
      <c r="M58" s="140"/>
      <c r="N58" s="140"/>
      <c r="O58" s="140"/>
      <c r="P58" s="140"/>
      <c r="Q58" s="140"/>
      <c r="R58" s="140"/>
      <c r="S58" s="140"/>
      <c r="T58" s="140"/>
      <c r="U58" s="141"/>
      <c r="V58" s="141"/>
      <c r="W58" s="141"/>
      <c r="X58" s="141"/>
      <c r="Y58" s="141"/>
      <c r="Z58" s="3"/>
      <c r="AA58" s="7"/>
      <c r="AB58" s="7"/>
      <c r="AC58" s="7"/>
      <c r="AD58" s="7"/>
    </row>
    <row r="59" spans="1:30" ht="24.75" customHeight="1">
      <c r="A59" s="231"/>
      <c r="B59" s="234"/>
      <c r="C59" s="316"/>
      <c r="D59" s="290"/>
      <c r="E59" s="274"/>
      <c r="F59" s="234"/>
      <c r="G59" s="234"/>
      <c r="H59" s="234"/>
      <c r="I59" s="234"/>
      <c r="J59" s="234"/>
      <c r="K59" s="136"/>
      <c r="L59" s="140"/>
      <c r="M59" s="140"/>
      <c r="N59" s="140"/>
      <c r="O59" s="140"/>
      <c r="P59" s="140"/>
      <c r="Q59" s="140"/>
      <c r="R59" s="140"/>
      <c r="S59" s="140"/>
      <c r="T59" s="140"/>
      <c r="U59" s="141"/>
      <c r="V59" s="141"/>
      <c r="W59" s="141"/>
      <c r="X59" s="141"/>
      <c r="Y59" s="141"/>
      <c r="Z59" s="3"/>
      <c r="AA59" s="7"/>
      <c r="AB59" s="7"/>
      <c r="AC59" s="7"/>
      <c r="AD59" s="7"/>
    </row>
    <row r="60" spans="1:30" ht="12" customHeight="1">
      <c r="A60" s="231"/>
      <c r="B60" s="231"/>
      <c r="C60" s="231"/>
      <c r="D60" s="114"/>
      <c r="E60" s="235"/>
      <c r="F60" s="114"/>
      <c r="G60" s="231"/>
      <c r="H60" s="231"/>
      <c r="I60" s="231"/>
      <c r="J60" s="231"/>
      <c r="K60" s="136"/>
      <c r="L60" s="140"/>
      <c r="M60" s="140"/>
      <c r="N60" s="140"/>
      <c r="O60" s="140"/>
      <c r="P60" s="140"/>
      <c r="Q60" s="140"/>
      <c r="R60" s="140"/>
      <c r="S60" s="140"/>
      <c r="T60" s="140"/>
      <c r="U60" s="141"/>
      <c r="V60" s="141"/>
      <c r="W60" s="141"/>
      <c r="X60" s="141"/>
      <c r="Y60" s="141"/>
      <c r="Z60" s="3"/>
      <c r="AA60" s="7"/>
      <c r="AB60" s="7"/>
      <c r="AC60" s="7"/>
      <c r="AD60" s="7"/>
    </row>
    <row r="61" spans="1:30" ht="16.5" customHeight="1">
      <c r="A61" s="236" t="s">
        <v>189</v>
      </c>
      <c r="B61" s="237"/>
      <c r="C61" s="237"/>
      <c r="D61" s="238"/>
      <c r="E61" s="239"/>
      <c r="F61" s="238"/>
      <c r="G61" s="237"/>
      <c r="H61" s="237"/>
      <c r="I61" s="237"/>
      <c r="J61" s="237"/>
      <c r="K61" s="240"/>
      <c r="L61" s="241"/>
      <c r="M61" s="241"/>
      <c r="N61" s="241"/>
      <c r="O61" s="241"/>
      <c r="P61" s="241"/>
      <c r="Q61" s="241"/>
      <c r="R61" s="241"/>
      <c r="S61" s="241"/>
      <c r="T61" s="241"/>
      <c r="U61" s="141"/>
      <c r="V61" s="141"/>
      <c r="W61" s="141"/>
      <c r="X61" s="141"/>
      <c r="Y61" s="141"/>
      <c r="Z61" s="3"/>
      <c r="AA61" s="7"/>
      <c r="AB61" s="7"/>
      <c r="AC61" s="7"/>
      <c r="AD61" s="7"/>
    </row>
    <row r="62" spans="1:30" ht="8.25" customHeight="1">
      <c r="A62" s="231"/>
      <c r="B62" s="231"/>
      <c r="C62" s="231"/>
      <c r="D62" s="114"/>
      <c r="E62" s="235"/>
      <c r="F62" s="114"/>
      <c r="G62" s="231"/>
      <c r="H62" s="231"/>
      <c r="I62" s="231"/>
      <c r="J62" s="231"/>
      <c r="K62" s="136"/>
      <c r="L62" s="140"/>
      <c r="M62" s="140"/>
      <c r="N62" s="140"/>
      <c r="O62" s="140"/>
      <c r="P62" s="140"/>
      <c r="Q62" s="140"/>
      <c r="R62" s="140"/>
      <c r="S62" s="140"/>
      <c r="T62" s="140"/>
      <c r="U62" s="141"/>
      <c r="V62" s="141"/>
      <c r="W62" s="141"/>
      <c r="X62" s="141"/>
      <c r="Y62" s="141"/>
      <c r="Z62" s="3"/>
      <c r="AA62" s="7"/>
      <c r="AB62" s="7"/>
      <c r="AC62" s="7"/>
      <c r="AD62" s="7"/>
    </row>
    <row r="63" spans="1:30" ht="18" customHeight="1">
      <c r="A63" s="231"/>
      <c r="B63" s="316" t="s">
        <v>190</v>
      </c>
      <c r="C63" s="290"/>
      <c r="D63" s="290"/>
      <c r="E63" s="290"/>
      <c r="F63" s="290"/>
      <c r="G63" s="290"/>
      <c r="H63" s="274"/>
      <c r="I63" s="242"/>
      <c r="J63" s="234" t="s">
        <v>93</v>
      </c>
      <c r="K63" s="136"/>
      <c r="L63" s="140"/>
      <c r="M63" s="140"/>
      <c r="N63" s="140"/>
      <c r="O63" s="140"/>
      <c r="P63" s="140"/>
      <c r="Q63" s="140"/>
      <c r="R63" s="140"/>
      <c r="S63" s="140"/>
      <c r="T63" s="140"/>
      <c r="U63" s="141"/>
      <c r="V63" s="141"/>
      <c r="W63" s="141"/>
      <c r="X63" s="141"/>
      <c r="Y63" s="141"/>
      <c r="Z63" s="3"/>
      <c r="AA63" s="7"/>
      <c r="AB63" s="7"/>
      <c r="AC63" s="7"/>
      <c r="AD63" s="7"/>
    </row>
    <row r="64" spans="1:30" ht="18" customHeight="1">
      <c r="A64" s="231"/>
      <c r="B64" s="322" t="s">
        <v>191</v>
      </c>
      <c r="C64" s="323"/>
      <c r="D64" s="323"/>
      <c r="E64" s="324"/>
      <c r="F64" s="308" t="str">
        <f>VLOOKUP($J$1,'ENTRI NILAI PILIH TAB INI'!$A$9:$AU$51,36)</f>
        <v>-</v>
      </c>
      <c r="G64" s="290"/>
      <c r="H64" s="274"/>
      <c r="I64" s="243"/>
      <c r="J64" s="244" t="str">
        <f>VLOOKUP($J$1,'ENTRI NILAI PILIH TAB INI'!$A$9:$AU$51,37)</f>
        <v>-</v>
      </c>
      <c r="K64" s="136"/>
      <c r="L64" s="140"/>
      <c r="M64" s="140">
        <v>36</v>
      </c>
      <c r="N64" s="140"/>
      <c r="O64" s="140"/>
      <c r="P64" s="140"/>
      <c r="Q64" s="140"/>
      <c r="R64" s="140"/>
      <c r="S64" s="140"/>
      <c r="T64" s="140"/>
      <c r="U64" s="141"/>
      <c r="V64" s="141"/>
      <c r="W64" s="141"/>
      <c r="X64" s="141"/>
      <c r="Y64" s="141"/>
      <c r="Z64" s="3"/>
      <c r="AA64" s="7"/>
      <c r="AB64" s="7"/>
      <c r="AC64" s="7"/>
      <c r="AD64" s="7"/>
    </row>
    <row r="65" spans="1:30" ht="18" customHeight="1">
      <c r="A65" s="231"/>
      <c r="B65" s="306"/>
      <c r="C65" s="325"/>
      <c r="D65" s="325"/>
      <c r="E65" s="307"/>
      <c r="F65" s="308" t="str">
        <f>VLOOKUP($J$1,'ENTRI NILAI PILIH TAB INI'!$A$9:$AU$51,38)</f>
        <v>-</v>
      </c>
      <c r="G65" s="290"/>
      <c r="H65" s="274"/>
      <c r="I65" s="243"/>
      <c r="J65" s="244" t="str">
        <f>VLOOKUP($J$1,'ENTRI NILAI PILIH TAB INI'!$A$9:$AU$51,39)</f>
        <v>-</v>
      </c>
      <c r="K65" s="136"/>
      <c r="L65" s="140"/>
      <c r="M65" s="140"/>
      <c r="N65" s="140"/>
      <c r="O65" s="140"/>
      <c r="P65" s="140"/>
      <c r="Q65" s="140"/>
      <c r="R65" s="140"/>
      <c r="S65" s="140"/>
      <c r="T65" s="140"/>
      <c r="U65" s="141"/>
      <c r="V65" s="141"/>
      <c r="W65" s="141"/>
      <c r="X65" s="141"/>
      <c r="Y65" s="141"/>
      <c r="Z65" s="3"/>
      <c r="AA65" s="7"/>
      <c r="AB65" s="7"/>
      <c r="AC65" s="7"/>
      <c r="AD65" s="7"/>
    </row>
    <row r="66" spans="1:30" ht="18" customHeight="1">
      <c r="A66" s="231"/>
      <c r="B66" s="322" t="s">
        <v>53</v>
      </c>
      <c r="C66" s="323"/>
      <c r="D66" s="323"/>
      <c r="E66" s="324"/>
      <c r="F66" s="340" t="s">
        <v>94</v>
      </c>
      <c r="G66" s="290"/>
      <c r="H66" s="274"/>
      <c r="I66" s="243"/>
      <c r="J66" s="244" t="str">
        <f>VLOOKUP($J$1,'ENTRI NILAI PILIH TAB INI'!$A$9:$AU$51,40)</f>
        <v>Baik</v>
      </c>
      <c r="K66" s="136"/>
      <c r="L66" s="140"/>
      <c r="M66" s="140"/>
      <c r="N66" s="140"/>
      <c r="O66" s="140"/>
      <c r="P66" s="140"/>
      <c r="Q66" s="140"/>
      <c r="R66" s="140"/>
      <c r="S66" s="140"/>
      <c r="T66" s="140"/>
      <c r="U66" s="141"/>
      <c r="V66" s="141"/>
      <c r="W66" s="141"/>
      <c r="X66" s="141"/>
      <c r="Y66" s="141"/>
      <c r="Z66" s="3"/>
      <c r="AA66" s="7"/>
      <c r="AB66" s="7"/>
      <c r="AC66" s="7"/>
      <c r="AD66" s="7"/>
    </row>
    <row r="67" spans="1:30" ht="18" customHeight="1">
      <c r="A67" s="231"/>
      <c r="B67" s="330"/>
      <c r="C67" s="282"/>
      <c r="D67" s="282"/>
      <c r="E67" s="331"/>
      <c r="F67" s="340" t="s">
        <v>95</v>
      </c>
      <c r="G67" s="290"/>
      <c r="H67" s="274"/>
      <c r="I67" s="243"/>
      <c r="J67" s="244" t="str">
        <f>VLOOKUP($J$1,'ENTRI NILAI PILIH TAB INI'!$A$9:$AU$51,41)</f>
        <v>Baik</v>
      </c>
      <c r="K67" s="136"/>
      <c r="L67" s="140"/>
      <c r="M67" s="140"/>
      <c r="N67" s="140"/>
      <c r="O67" s="140"/>
      <c r="P67" s="140"/>
      <c r="Q67" s="140"/>
      <c r="R67" s="140"/>
      <c r="S67" s="140"/>
      <c r="T67" s="140"/>
      <c r="U67" s="141"/>
      <c r="V67" s="141"/>
      <c r="W67" s="141"/>
      <c r="X67" s="141"/>
      <c r="Y67" s="141"/>
      <c r="Z67" s="3"/>
      <c r="AA67" s="7"/>
      <c r="AB67" s="7"/>
      <c r="AC67" s="7"/>
      <c r="AD67" s="7"/>
    </row>
    <row r="68" spans="1:30" ht="18" customHeight="1">
      <c r="A68" s="231"/>
      <c r="B68" s="306"/>
      <c r="C68" s="325"/>
      <c r="D68" s="325"/>
      <c r="E68" s="307"/>
      <c r="F68" s="340" t="s">
        <v>96</v>
      </c>
      <c r="G68" s="290"/>
      <c r="H68" s="274"/>
      <c r="I68" s="243"/>
      <c r="J68" s="244" t="str">
        <f>VLOOKUP($J$1,'ENTRI NILAI PILIH TAB INI'!$A$9:$AU$51,42)</f>
        <v>Baik</v>
      </c>
      <c r="K68" s="136"/>
      <c r="L68" s="140"/>
      <c r="M68" s="140"/>
      <c r="N68" s="140"/>
      <c r="O68" s="140"/>
      <c r="P68" s="140"/>
      <c r="Q68" s="140"/>
      <c r="R68" s="140"/>
      <c r="S68" s="140"/>
      <c r="T68" s="140"/>
      <c r="U68" s="141"/>
      <c r="V68" s="141"/>
      <c r="W68" s="141"/>
      <c r="X68" s="141"/>
      <c r="Y68" s="141"/>
      <c r="Z68" s="3"/>
      <c r="AA68" s="7"/>
      <c r="AB68" s="7"/>
      <c r="AC68" s="7"/>
      <c r="AD68" s="7"/>
    </row>
    <row r="69" spans="1:30" ht="12" customHeight="1">
      <c r="A69" s="231"/>
      <c r="B69" s="231"/>
      <c r="C69" s="231"/>
      <c r="D69" s="114"/>
      <c r="E69" s="235"/>
      <c r="F69" s="114"/>
      <c r="G69" s="231"/>
      <c r="H69" s="231"/>
      <c r="I69" s="231"/>
      <c r="J69" s="231"/>
      <c r="K69" s="136"/>
      <c r="L69" s="140"/>
      <c r="M69" s="140"/>
      <c r="N69" s="140"/>
      <c r="O69" s="140"/>
      <c r="P69" s="140"/>
      <c r="Q69" s="140"/>
      <c r="R69" s="140"/>
      <c r="S69" s="140"/>
      <c r="T69" s="140"/>
      <c r="U69" s="141"/>
      <c r="V69" s="141"/>
      <c r="W69" s="141"/>
      <c r="X69" s="141"/>
      <c r="Y69" s="141"/>
      <c r="Z69" s="3"/>
      <c r="AA69" s="7"/>
      <c r="AB69" s="7"/>
      <c r="AC69" s="7"/>
      <c r="AD69" s="7"/>
    </row>
    <row r="70" spans="1:30" ht="22.5" customHeight="1">
      <c r="A70" s="245" t="s">
        <v>192</v>
      </c>
      <c r="B70" s="246"/>
      <c r="C70" s="246"/>
      <c r="D70" s="247"/>
      <c r="E70" s="248"/>
      <c r="F70" s="247"/>
      <c r="G70" s="246"/>
      <c r="H70" s="246"/>
      <c r="I70" s="246"/>
      <c r="J70" s="246"/>
      <c r="K70" s="249"/>
      <c r="L70" s="250"/>
      <c r="M70" s="250"/>
      <c r="N70" s="250"/>
      <c r="O70" s="250"/>
      <c r="P70" s="250"/>
      <c r="Q70" s="250"/>
      <c r="R70" s="250"/>
      <c r="S70" s="250"/>
      <c r="T70" s="250"/>
      <c r="U70" s="141"/>
      <c r="V70" s="141"/>
      <c r="W70" s="141"/>
      <c r="X70" s="141"/>
      <c r="Y70" s="141"/>
      <c r="Z70" s="3"/>
      <c r="AA70" s="7"/>
      <c r="AB70" s="7"/>
      <c r="AC70" s="7"/>
      <c r="AD70" s="7"/>
    </row>
    <row r="71" spans="1:30" ht="19.5" customHeight="1">
      <c r="A71" s="231"/>
      <c r="B71" s="341" t="s">
        <v>193</v>
      </c>
      <c r="C71" s="323"/>
      <c r="D71" s="323"/>
      <c r="E71" s="323"/>
      <c r="F71" s="324"/>
      <c r="G71" s="339" t="s">
        <v>194</v>
      </c>
      <c r="H71" s="274"/>
      <c r="I71" s="251"/>
      <c r="J71" s="40">
        <f>VLOOKUP($J$1,'ENTRI NILAI PILIH TAB INI'!$A$9:$AU$51,43)</f>
        <v>2</v>
      </c>
      <c r="K71" s="136"/>
      <c r="L71" s="140"/>
      <c r="M71" s="140"/>
      <c r="N71" s="140"/>
      <c r="O71" s="140"/>
      <c r="P71" s="140"/>
      <c r="Q71" s="140"/>
      <c r="R71" s="140"/>
      <c r="S71" s="140"/>
      <c r="T71" s="140"/>
      <c r="U71" s="141"/>
      <c r="V71" s="141"/>
      <c r="W71" s="141"/>
      <c r="X71" s="141"/>
      <c r="Y71" s="141"/>
      <c r="Z71" s="3"/>
      <c r="AA71" s="7"/>
      <c r="AB71" s="7"/>
      <c r="AC71" s="7"/>
      <c r="AD71" s="7"/>
    </row>
    <row r="72" spans="1:30" ht="19.5" customHeight="1">
      <c r="A72" s="231"/>
      <c r="B72" s="330"/>
      <c r="C72" s="282"/>
      <c r="D72" s="282"/>
      <c r="E72" s="282"/>
      <c r="F72" s="331"/>
      <c r="G72" s="339" t="s">
        <v>195</v>
      </c>
      <c r="H72" s="274"/>
      <c r="I72" s="251"/>
      <c r="J72" s="40">
        <f>VLOOKUP($J$1,'ENTRI NILAI PILIH TAB INI'!$A$9:$AU$51,44)</f>
        <v>1</v>
      </c>
      <c r="K72" s="136"/>
      <c r="L72" s="140"/>
      <c r="M72" s="140"/>
      <c r="N72" s="140"/>
      <c r="O72" s="140"/>
      <c r="P72" s="140"/>
      <c r="Q72" s="140"/>
      <c r="R72" s="140"/>
      <c r="S72" s="140"/>
      <c r="T72" s="140"/>
      <c r="U72" s="141"/>
      <c r="V72" s="141"/>
      <c r="W72" s="141"/>
      <c r="X72" s="141"/>
      <c r="Y72" s="141"/>
      <c r="Z72" s="3"/>
      <c r="AA72" s="7"/>
      <c r="AB72" s="7"/>
      <c r="AC72" s="7"/>
      <c r="AD72" s="7"/>
    </row>
    <row r="73" spans="1:30" ht="19.5" customHeight="1">
      <c r="A73" s="231"/>
      <c r="B73" s="306"/>
      <c r="C73" s="325"/>
      <c r="D73" s="325"/>
      <c r="E73" s="325"/>
      <c r="F73" s="307"/>
      <c r="G73" s="339" t="s">
        <v>196</v>
      </c>
      <c r="H73" s="274"/>
      <c r="I73" s="251"/>
      <c r="J73" s="40" t="str">
        <f>VLOOKUP($J$1,'ENTRI NILAI PILIH TAB INI'!$A$9:$AU$51,45)</f>
        <v>-</v>
      </c>
      <c r="K73" s="136"/>
      <c r="L73" s="140"/>
      <c r="M73" s="140"/>
      <c r="N73" s="140"/>
      <c r="O73" s="140"/>
      <c r="P73" s="140"/>
      <c r="Q73" s="140"/>
      <c r="R73" s="140"/>
      <c r="S73" s="140"/>
      <c r="T73" s="140"/>
      <c r="U73" s="141"/>
      <c r="V73" s="141"/>
      <c r="W73" s="141"/>
      <c r="X73" s="141"/>
      <c r="Y73" s="141"/>
      <c r="Z73" s="3"/>
      <c r="AA73" s="7"/>
      <c r="AB73" s="7"/>
      <c r="AC73" s="7"/>
      <c r="AD73" s="7"/>
    </row>
    <row r="74" spans="1:30" ht="12" customHeight="1">
      <c r="A74" s="231"/>
      <c r="B74" s="231"/>
      <c r="C74" s="231"/>
      <c r="D74" s="114"/>
      <c r="E74" s="235"/>
      <c r="F74" s="114"/>
      <c r="G74" s="231"/>
      <c r="H74" s="231"/>
      <c r="I74" s="231"/>
      <c r="J74" s="231"/>
      <c r="K74" s="136"/>
      <c r="L74" s="140"/>
      <c r="M74" s="140"/>
      <c r="N74" s="140"/>
      <c r="O74" s="140"/>
      <c r="P74" s="140"/>
      <c r="Q74" s="140"/>
      <c r="R74" s="140"/>
      <c r="S74" s="140"/>
      <c r="T74" s="140"/>
      <c r="U74" s="141"/>
      <c r="V74" s="141"/>
      <c r="W74" s="141"/>
      <c r="X74" s="141"/>
      <c r="Y74" s="141"/>
      <c r="Z74" s="3"/>
      <c r="AA74" s="7"/>
      <c r="AB74" s="7"/>
      <c r="AC74" s="7"/>
      <c r="AD74" s="7"/>
    </row>
    <row r="75" spans="1:30" ht="21.75" customHeight="1">
      <c r="A75" s="245" t="s">
        <v>197</v>
      </c>
      <c r="B75" s="246"/>
      <c r="C75" s="246"/>
      <c r="D75" s="247"/>
      <c r="E75" s="248"/>
      <c r="F75" s="247"/>
      <c r="G75" s="246"/>
      <c r="H75" s="246"/>
      <c r="I75" s="246"/>
      <c r="J75" s="246"/>
      <c r="K75" s="249"/>
      <c r="L75" s="250"/>
      <c r="M75" s="250"/>
      <c r="N75" s="250"/>
      <c r="O75" s="250"/>
      <c r="P75" s="250"/>
      <c r="Q75" s="250"/>
      <c r="R75" s="250"/>
      <c r="S75" s="250"/>
      <c r="T75" s="250"/>
      <c r="U75" s="141"/>
      <c r="V75" s="141"/>
      <c r="W75" s="141"/>
      <c r="X75" s="141"/>
      <c r="Y75" s="141"/>
      <c r="Z75" s="3"/>
      <c r="AA75" s="7"/>
      <c r="AB75" s="7"/>
      <c r="AC75" s="7"/>
      <c r="AD75" s="7"/>
    </row>
    <row r="76" spans="1:30" ht="12" customHeight="1">
      <c r="A76" s="231"/>
      <c r="B76" s="338" t="str">
        <f>VLOOKUP($J$1,'ENTRI NILAI PILIH TAB INI'!$A$9:$AU$51,46)</f>
        <v>Lebih giat lagi dalam belajar</v>
      </c>
      <c r="C76" s="323"/>
      <c r="D76" s="323"/>
      <c r="E76" s="323"/>
      <c r="F76" s="323"/>
      <c r="G76" s="323"/>
      <c r="H76" s="323"/>
      <c r="I76" s="323"/>
      <c r="J76" s="324"/>
      <c r="K76" s="136"/>
      <c r="L76" s="140"/>
      <c r="M76" s="140"/>
      <c r="N76" s="140"/>
      <c r="O76" s="140"/>
      <c r="P76" s="140"/>
      <c r="Q76" s="140"/>
      <c r="R76" s="140"/>
      <c r="S76" s="140"/>
      <c r="T76" s="140"/>
      <c r="U76" s="141"/>
      <c r="V76" s="141"/>
      <c r="W76" s="141"/>
      <c r="X76" s="141"/>
      <c r="Y76" s="141"/>
      <c r="Z76" s="3"/>
      <c r="AA76" s="7"/>
      <c r="AB76" s="7"/>
      <c r="AC76" s="7"/>
      <c r="AD76" s="7"/>
    </row>
    <row r="77" spans="1:30" ht="12" customHeight="1">
      <c r="A77" s="231"/>
      <c r="B77" s="330"/>
      <c r="C77" s="282"/>
      <c r="D77" s="282"/>
      <c r="E77" s="282"/>
      <c r="F77" s="282"/>
      <c r="G77" s="282"/>
      <c r="H77" s="282"/>
      <c r="I77" s="282"/>
      <c r="J77" s="331"/>
      <c r="K77" s="136"/>
      <c r="L77" s="140"/>
      <c r="M77" s="140"/>
      <c r="N77" s="140"/>
      <c r="O77" s="140"/>
      <c r="P77" s="140"/>
      <c r="Q77" s="140"/>
      <c r="R77" s="140"/>
      <c r="S77" s="140"/>
      <c r="T77" s="140"/>
      <c r="U77" s="141"/>
      <c r="V77" s="141"/>
      <c r="W77" s="141"/>
      <c r="X77" s="141"/>
      <c r="Y77" s="141"/>
      <c r="Z77" s="3"/>
      <c r="AA77" s="7"/>
      <c r="AB77" s="7"/>
      <c r="AC77" s="7"/>
      <c r="AD77" s="7"/>
    </row>
    <row r="78" spans="1:30" ht="12" customHeight="1">
      <c r="A78" s="231"/>
      <c r="B78" s="306"/>
      <c r="C78" s="325"/>
      <c r="D78" s="325"/>
      <c r="E78" s="325"/>
      <c r="F78" s="325"/>
      <c r="G78" s="325"/>
      <c r="H78" s="325"/>
      <c r="I78" s="325"/>
      <c r="J78" s="307"/>
      <c r="K78" s="136"/>
      <c r="L78" s="140"/>
      <c r="M78" s="140"/>
      <c r="N78" s="140"/>
      <c r="O78" s="140"/>
      <c r="P78" s="140"/>
      <c r="Q78" s="140"/>
      <c r="R78" s="140"/>
      <c r="S78" s="140"/>
      <c r="T78" s="140"/>
      <c r="U78" s="141"/>
      <c r="V78" s="141"/>
      <c r="W78" s="141"/>
      <c r="X78" s="141"/>
      <c r="Y78" s="141"/>
      <c r="Z78" s="3"/>
      <c r="AA78" s="7"/>
      <c r="AB78" s="7"/>
      <c r="AC78" s="7"/>
      <c r="AD78" s="7"/>
    </row>
    <row r="79" spans="1:30" ht="27.75" customHeight="1">
      <c r="A79" s="252" t="s">
        <v>198</v>
      </c>
      <c r="B79" s="253"/>
      <c r="C79" s="253"/>
      <c r="D79" s="254"/>
      <c r="E79" s="255"/>
      <c r="F79" s="254"/>
      <c r="G79" s="253"/>
      <c r="H79" s="253"/>
      <c r="I79" s="253"/>
      <c r="J79" s="253"/>
      <c r="K79" s="256"/>
      <c r="L79" s="257"/>
      <c r="M79" s="257"/>
      <c r="N79" s="257"/>
      <c r="O79" s="257"/>
      <c r="P79" s="257"/>
      <c r="Q79" s="257"/>
      <c r="R79" s="257"/>
      <c r="S79" s="257"/>
      <c r="T79" s="257"/>
      <c r="U79" s="141"/>
      <c r="V79" s="141"/>
      <c r="W79" s="141"/>
      <c r="X79" s="141"/>
      <c r="Y79" s="141"/>
      <c r="Z79" s="3"/>
      <c r="AA79" s="7"/>
      <c r="AB79" s="7"/>
      <c r="AC79" s="7"/>
      <c r="AD79" s="7"/>
    </row>
    <row r="80" spans="1:30" ht="12" customHeight="1">
      <c r="A80" s="231"/>
      <c r="B80" s="337"/>
      <c r="C80" s="323"/>
      <c r="D80" s="323"/>
      <c r="E80" s="323"/>
      <c r="F80" s="323"/>
      <c r="G80" s="323"/>
      <c r="H80" s="323"/>
      <c r="I80" s="323"/>
      <c r="J80" s="324"/>
      <c r="K80" s="136"/>
      <c r="L80" s="140"/>
      <c r="M80" s="140"/>
      <c r="N80" s="140"/>
      <c r="O80" s="140"/>
      <c r="P80" s="140"/>
      <c r="Q80" s="140"/>
      <c r="R80" s="140"/>
      <c r="S80" s="140"/>
      <c r="T80" s="140"/>
      <c r="U80" s="141"/>
      <c r="V80" s="141"/>
      <c r="W80" s="141"/>
      <c r="X80" s="141"/>
      <c r="Y80" s="141"/>
      <c r="Z80" s="3"/>
      <c r="AA80" s="7"/>
      <c r="AB80" s="7"/>
      <c r="AC80" s="7"/>
      <c r="AD80" s="7"/>
    </row>
    <row r="81" spans="1:30" ht="12" customHeight="1">
      <c r="A81" s="231"/>
      <c r="B81" s="330"/>
      <c r="C81" s="282"/>
      <c r="D81" s="282"/>
      <c r="E81" s="282"/>
      <c r="F81" s="282"/>
      <c r="G81" s="282"/>
      <c r="H81" s="282"/>
      <c r="I81" s="282"/>
      <c r="J81" s="331"/>
      <c r="K81" s="136"/>
      <c r="L81" s="140"/>
      <c r="M81" s="140"/>
      <c r="N81" s="140"/>
      <c r="O81" s="140"/>
      <c r="P81" s="140"/>
      <c r="Q81" s="140"/>
      <c r="R81" s="140"/>
      <c r="S81" s="140"/>
      <c r="T81" s="140"/>
      <c r="U81" s="141"/>
      <c r="V81" s="141"/>
      <c r="W81" s="141"/>
      <c r="X81" s="141"/>
      <c r="Y81" s="141"/>
      <c r="Z81" s="3"/>
      <c r="AA81" s="7"/>
      <c r="AB81" s="7"/>
      <c r="AC81" s="7"/>
      <c r="AD81" s="7"/>
    </row>
    <row r="82" spans="1:30" ht="12" customHeight="1">
      <c r="A82" s="231"/>
      <c r="B82" s="330"/>
      <c r="C82" s="282"/>
      <c r="D82" s="282"/>
      <c r="E82" s="282"/>
      <c r="F82" s="282"/>
      <c r="G82" s="282"/>
      <c r="H82" s="282"/>
      <c r="I82" s="282"/>
      <c r="J82" s="331"/>
      <c r="K82" s="136"/>
      <c r="L82" s="140"/>
      <c r="M82" s="140"/>
      <c r="N82" s="140"/>
      <c r="O82" s="140"/>
      <c r="P82" s="140"/>
      <c r="Q82" s="140"/>
      <c r="R82" s="140"/>
      <c r="S82" s="140"/>
      <c r="T82" s="140"/>
      <c r="U82" s="141"/>
      <c r="V82" s="141"/>
      <c r="W82" s="141"/>
      <c r="X82" s="141"/>
      <c r="Y82" s="141"/>
      <c r="Z82" s="3"/>
      <c r="AA82" s="7"/>
      <c r="AB82" s="7"/>
      <c r="AC82" s="7"/>
      <c r="AD82" s="7"/>
    </row>
    <row r="83" spans="1:30" ht="12" customHeight="1">
      <c r="A83" s="231"/>
      <c r="B83" s="306"/>
      <c r="C83" s="325"/>
      <c r="D83" s="325"/>
      <c r="E83" s="325"/>
      <c r="F83" s="325"/>
      <c r="G83" s="325"/>
      <c r="H83" s="325"/>
      <c r="I83" s="325"/>
      <c r="J83" s="307"/>
      <c r="K83" s="136"/>
      <c r="L83" s="140"/>
      <c r="M83" s="140"/>
      <c r="N83" s="140"/>
      <c r="O83" s="140"/>
      <c r="P83" s="140"/>
      <c r="Q83" s="140"/>
      <c r="R83" s="140"/>
      <c r="S83" s="140"/>
      <c r="T83" s="140"/>
      <c r="U83" s="141"/>
      <c r="V83" s="141"/>
      <c r="W83" s="141"/>
      <c r="X83" s="141"/>
      <c r="Y83" s="141"/>
      <c r="Z83" s="3"/>
      <c r="AA83" s="7"/>
      <c r="AB83" s="7"/>
      <c r="AC83" s="7"/>
      <c r="AD83" s="7"/>
    </row>
    <row r="84" spans="1:30" ht="12" customHeight="1">
      <c r="A84" s="231"/>
      <c r="B84" s="231"/>
      <c r="C84" s="231"/>
      <c r="D84" s="114"/>
      <c r="E84" s="235"/>
      <c r="F84" s="114"/>
      <c r="G84" s="231"/>
      <c r="H84" s="231"/>
      <c r="I84" s="231"/>
      <c r="J84" s="231"/>
      <c r="K84" s="136"/>
      <c r="L84" s="140"/>
      <c r="M84" s="140"/>
      <c r="N84" s="140"/>
      <c r="O84" s="140"/>
      <c r="P84" s="140"/>
      <c r="Q84" s="140"/>
      <c r="R84" s="140"/>
      <c r="S84" s="140"/>
      <c r="T84" s="140"/>
      <c r="U84" s="141"/>
      <c r="V84" s="141"/>
      <c r="W84" s="141"/>
      <c r="X84" s="141"/>
      <c r="Y84" s="141"/>
      <c r="Z84" s="3"/>
      <c r="AA84" s="7"/>
      <c r="AB84" s="7"/>
      <c r="AC84" s="7"/>
      <c r="AD84" s="7"/>
    </row>
    <row r="85" spans="1:30" ht="15.75" customHeight="1">
      <c r="A85" s="231"/>
      <c r="B85" s="231"/>
      <c r="C85" s="231"/>
      <c r="D85" s="114"/>
      <c r="E85" s="235"/>
      <c r="F85" s="114"/>
      <c r="G85" s="231"/>
      <c r="H85" s="269" t="s">
        <v>199</v>
      </c>
      <c r="I85" s="231"/>
      <c r="K85" s="136"/>
      <c r="L85" s="140"/>
      <c r="M85" s="140"/>
      <c r="N85" s="140"/>
      <c r="O85" s="140"/>
      <c r="P85" s="140"/>
      <c r="Q85" s="140"/>
      <c r="R85" s="140"/>
      <c r="S85" s="140"/>
      <c r="T85" s="140"/>
      <c r="U85" s="141"/>
      <c r="V85" s="141"/>
      <c r="W85" s="141"/>
      <c r="X85" s="141"/>
      <c r="Y85" s="141"/>
      <c r="Z85" s="3"/>
      <c r="AA85" s="7"/>
      <c r="AB85" s="7"/>
      <c r="AC85" s="7"/>
      <c r="AD85" s="7"/>
    </row>
    <row r="86" spans="1:30" ht="15.75" customHeight="1">
      <c r="A86" s="231"/>
      <c r="B86" s="231"/>
      <c r="C86" s="5"/>
      <c r="D86" s="8"/>
      <c r="E86" s="5"/>
      <c r="F86" s="8"/>
      <c r="G86" s="231"/>
      <c r="H86" s="269" t="s">
        <v>200</v>
      </c>
      <c r="I86" s="231"/>
      <c r="K86" s="136"/>
      <c r="L86" s="140"/>
      <c r="M86" s="140"/>
      <c r="N86" s="140"/>
      <c r="O86" s="140"/>
      <c r="P86" s="140"/>
      <c r="Q86" s="140"/>
      <c r="R86" s="140"/>
      <c r="S86" s="140"/>
      <c r="T86" s="140"/>
      <c r="U86" s="141"/>
      <c r="V86" s="141"/>
      <c r="W86" s="141"/>
      <c r="X86" s="141"/>
      <c r="Y86" s="141"/>
      <c r="Z86" s="3"/>
      <c r="AA86" s="7"/>
      <c r="AB86" s="7"/>
      <c r="AC86" s="7"/>
      <c r="AD86" s="7"/>
    </row>
    <row r="87" spans="1:30" ht="15.75" customHeight="1">
      <c r="A87" s="231"/>
      <c r="B87" s="119" t="s">
        <v>179</v>
      </c>
      <c r="C87" s="231"/>
      <c r="D87" s="114"/>
      <c r="E87" s="258"/>
      <c r="F87" s="114"/>
      <c r="G87" s="231"/>
      <c r="H87" s="269" t="s">
        <v>219</v>
      </c>
      <c r="I87" s="231"/>
      <c r="K87" s="136"/>
      <c r="L87" s="140"/>
      <c r="M87" s="140"/>
      <c r="N87" s="140"/>
      <c r="O87" s="140"/>
      <c r="P87" s="140"/>
      <c r="Q87" s="140"/>
      <c r="R87" s="140"/>
      <c r="S87" s="140"/>
      <c r="T87" s="140"/>
      <c r="U87" s="141"/>
      <c r="V87" s="141"/>
      <c r="W87" s="141"/>
      <c r="X87" s="141"/>
      <c r="Y87" s="141"/>
      <c r="Z87" s="3"/>
      <c r="AA87" s="7"/>
      <c r="AB87" s="7"/>
      <c r="AC87" s="7"/>
      <c r="AD87" s="7"/>
    </row>
    <row r="88" spans="1:30" ht="12.75" customHeight="1">
      <c r="A88" s="231"/>
      <c r="B88" s="5" t="s">
        <v>180</v>
      </c>
      <c r="C88" s="231"/>
      <c r="D88" s="114"/>
      <c r="E88" s="5"/>
      <c r="F88" s="114"/>
      <c r="G88" s="231"/>
      <c r="H88" s="269" t="s">
        <v>220</v>
      </c>
      <c r="I88" s="231"/>
      <c r="K88" s="259"/>
      <c r="L88" s="140"/>
      <c r="M88" s="140"/>
      <c r="N88" s="140"/>
      <c r="O88" s="140"/>
      <c r="P88" s="140"/>
      <c r="Q88" s="140"/>
      <c r="R88" s="140"/>
      <c r="S88" s="140"/>
      <c r="T88" s="140"/>
      <c r="U88" s="141"/>
      <c r="V88" s="141"/>
      <c r="W88" s="141"/>
      <c r="X88" s="141"/>
      <c r="Y88" s="141"/>
      <c r="Z88" s="3"/>
      <c r="AA88" s="7"/>
      <c r="AB88" s="7"/>
      <c r="AC88" s="7"/>
      <c r="AD88" s="7"/>
    </row>
    <row r="89" spans="1:30" ht="12.75" customHeight="1">
      <c r="A89" s="260"/>
      <c r="B89" s="260"/>
      <c r="C89" s="260"/>
      <c r="D89" s="261"/>
      <c r="E89" s="5"/>
      <c r="F89" s="261"/>
      <c r="G89" s="260"/>
      <c r="H89" s="270"/>
      <c r="I89" s="260"/>
      <c r="K89" s="259"/>
      <c r="L89" s="156"/>
      <c r="M89" s="156"/>
      <c r="N89" s="156"/>
      <c r="O89" s="156"/>
      <c r="P89" s="156"/>
      <c r="Q89" s="156"/>
      <c r="R89" s="156"/>
      <c r="S89" s="156"/>
      <c r="T89" s="156"/>
      <c r="U89" s="141"/>
      <c r="V89" s="141"/>
      <c r="W89" s="141"/>
      <c r="X89" s="141"/>
      <c r="Y89" s="141"/>
      <c r="Z89" s="3"/>
      <c r="AA89" s="7"/>
      <c r="AB89" s="7"/>
      <c r="AC89" s="7"/>
      <c r="AD89" s="7"/>
    </row>
    <row r="90" spans="1:30" ht="12.75" customHeight="1">
      <c r="A90" s="260"/>
      <c r="B90" s="119" t="s">
        <v>201</v>
      </c>
      <c r="C90" s="260"/>
      <c r="D90" s="261"/>
      <c r="E90" s="5"/>
      <c r="F90" s="261"/>
      <c r="G90" s="260"/>
      <c r="H90" s="269" t="s">
        <v>202</v>
      </c>
      <c r="I90" s="260"/>
      <c r="K90" s="155"/>
      <c r="L90" s="156"/>
      <c r="M90" s="156"/>
      <c r="N90" s="156"/>
      <c r="O90" s="156"/>
      <c r="P90" s="156"/>
      <c r="Q90" s="156"/>
      <c r="R90" s="156"/>
      <c r="S90" s="156"/>
      <c r="T90" s="156"/>
      <c r="U90" s="141"/>
      <c r="V90" s="141"/>
      <c r="W90" s="141"/>
      <c r="X90" s="141"/>
      <c r="Y90" s="141"/>
      <c r="Z90" s="3"/>
      <c r="AA90" s="7"/>
      <c r="AB90" s="7"/>
      <c r="AC90" s="7"/>
      <c r="AD90" s="7"/>
    </row>
    <row r="91" spans="1:30" ht="12.75" customHeight="1">
      <c r="A91" s="260"/>
      <c r="B91" s="5"/>
      <c r="C91" s="260"/>
      <c r="D91" s="8"/>
      <c r="E91" s="5"/>
      <c r="F91" s="261"/>
      <c r="G91" s="260"/>
      <c r="H91" s="269"/>
      <c r="I91" s="260"/>
      <c r="K91" s="259"/>
      <c r="L91" s="156"/>
      <c r="M91" s="156"/>
      <c r="N91" s="156"/>
      <c r="O91" s="156"/>
      <c r="P91" s="156"/>
      <c r="Q91" s="156"/>
      <c r="R91" s="156"/>
      <c r="S91" s="156"/>
      <c r="T91" s="156"/>
      <c r="U91" s="141"/>
      <c r="V91" s="141"/>
      <c r="W91" s="141"/>
      <c r="X91" s="141"/>
      <c r="Y91" s="141"/>
      <c r="Z91" s="3"/>
      <c r="AA91" s="7"/>
      <c r="AB91" s="7"/>
      <c r="AC91" s="7"/>
      <c r="AD91" s="7"/>
    </row>
    <row r="92" spans="1:30" ht="12.75" customHeight="1">
      <c r="A92" s="260"/>
      <c r="B92" s="5"/>
      <c r="C92" s="260"/>
      <c r="D92" s="8"/>
      <c r="E92" s="5"/>
      <c r="F92" s="261"/>
      <c r="G92" s="260"/>
      <c r="H92" s="269"/>
      <c r="I92" s="260"/>
      <c r="K92" s="259"/>
      <c r="L92" s="156"/>
      <c r="M92" s="156"/>
      <c r="N92" s="156"/>
      <c r="O92" s="156"/>
      <c r="P92" s="156"/>
      <c r="Q92" s="156"/>
      <c r="R92" s="156"/>
      <c r="S92" s="156"/>
      <c r="T92" s="156"/>
      <c r="U92" s="141"/>
      <c r="V92" s="141"/>
      <c r="W92" s="141"/>
      <c r="X92" s="141"/>
      <c r="Y92" s="141"/>
      <c r="Z92" s="3"/>
      <c r="AA92" s="7"/>
      <c r="AB92" s="7"/>
      <c r="AC92" s="7"/>
      <c r="AD92" s="7"/>
    </row>
    <row r="93" spans="1:30" ht="12.75" customHeight="1">
      <c r="A93" s="260"/>
      <c r="B93" s="5"/>
      <c r="C93" s="260"/>
      <c r="D93" s="8"/>
      <c r="E93" s="5"/>
      <c r="F93" s="261"/>
      <c r="G93" s="260"/>
      <c r="H93" s="270"/>
      <c r="I93" s="260"/>
      <c r="K93" s="259"/>
      <c r="L93" s="156"/>
      <c r="M93" s="156"/>
      <c r="N93" s="156"/>
      <c r="O93" s="156"/>
      <c r="P93" s="156"/>
      <c r="Q93" s="156"/>
      <c r="R93" s="156"/>
      <c r="S93" s="156"/>
      <c r="T93" s="156"/>
      <c r="U93" s="141"/>
      <c r="V93" s="141"/>
      <c r="W93" s="141"/>
      <c r="X93" s="141"/>
      <c r="Y93" s="141"/>
      <c r="Z93" s="3"/>
      <c r="AA93" s="7"/>
      <c r="AB93" s="7"/>
      <c r="AC93" s="7"/>
      <c r="AD93" s="7"/>
    </row>
    <row r="94" spans="1:30" ht="13.5" customHeight="1">
      <c r="A94" s="260"/>
      <c r="B94" s="219" t="str">
        <f t="shared" ref="B94:B95" si="13">J48</f>
        <v>Arif Wibowo, S.Pd. Jas</v>
      </c>
      <c r="C94" s="260"/>
      <c r="D94" s="261"/>
      <c r="E94" s="5"/>
      <c r="F94" s="261"/>
      <c r="G94" s="260"/>
      <c r="H94" s="271" t="s">
        <v>203</v>
      </c>
      <c r="I94" s="260"/>
      <c r="K94" s="262"/>
      <c r="L94" s="156"/>
      <c r="M94" s="156"/>
      <c r="N94" s="156"/>
      <c r="O94" s="156"/>
      <c r="P94" s="156"/>
      <c r="Q94" s="156"/>
      <c r="R94" s="156"/>
      <c r="S94" s="156"/>
      <c r="T94" s="156"/>
      <c r="U94" s="141"/>
      <c r="V94" s="141"/>
      <c r="W94" s="141"/>
      <c r="X94" s="141"/>
      <c r="Y94" s="141"/>
      <c r="Z94" s="3"/>
      <c r="AA94" s="7"/>
      <c r="AB94" s="7"/>
      <c r="AC94" s="7"/>
      <c r="AD94" s="7"/>
    </row>
    <row r="95" spans="1:30" ht="12.75" customHeight="1">
      <c r="A95" s="260"/>
      <c r="B95" s="263" t="str">
        <f t="shared" si="13"/>
        <v>NIP 19880704 201502 1 001</v>
      </c>
      <c r="C95" s="260"/>
      <c r="D95" s="261"/>
      <c r="E95" s="5"/>
      <c r="F95" s="261"/>
      <c r="G95" s="260"/>
      <c r="H95" s="269" t="s">
        <v>204</v>
      </c>
      <c r="I95" s="260"/>
      <c r="K95" s="259"/>
      <c r="L95" s="156"/>
      <c r="M95" s="156"/>
      <c r="N95" s="156"/>
      <c r="O95" s="156"/>
      <c r="P95" s="156"/>
      <c r="Q95" s="156"/>
      <c r="R95" s="156"/>
      <c r="S95" s="156"/>
      <c r="T95" s="156"/>
      <c r="U95" s="141"/>
      <c r="V95" s="141"/>
      <c r="W95" s="141"/>
      <c r="X95" s="141"/>
      <c r="Y95" s="141"/>
      <c r="Z95" s="3"/>
      <c r="AA95" s="7"/>
      <c r="AB95" s="7"/>
      <c r="AC95" s="7"/>
      <c r="AD95" s="7"/>
    </row>
    <row r="96" spans="1:30" ht="12.75" customHeight="1">
      <c r="A96" s="231"/>
      <c r="B96" s="219"/>
      <c r="C96" s="260"/>
      <c r="D96" s="261"/>
      <c r="E96" s="5"/>
      <c r="F96" s="261"/>
      <c r="G96" s="260"/>
      <c r="H96" s="260"/>
      <c r="I96" s="260"/>
      <c r="J96" s="260"/>
      <c r="K96" s="136"/>
      <c r="L96" s="140"/>
      <c r="M96" s="140"/>
      <c r="N96" s="140"/>
      <c r="O96" s="140"/>
      <c r="P96" s="140"/>
      <c r="Q96" s="140"/>
      <c r="R96" s="140"/>
      <c r="S96" s="140"/>
      <c r="T96" s="140"/>
      <c r="U96" s="141"/>
      <c r="V96" s="141"/>
      <c r="W96" s="141"/>
      <c r="X96" s="141"/>
      <c r="Y96" s="141"/>
      <c r="Z96" s="3"/>
      <c r="AA96" s="7"/>
      <c r="AB96" s="7"/>
      <c r="AC96" s="7"/>
      <c r="AD96" s="7"/>
    </row>
    <row r="97" spans="1:30" ht="12" customHeight="1">
      <c r="A97" s="231"/>
      <c r="B97" s="119" t="s">
        <v>205</v>
      </c>
      <c r="C97" s="260"/>
      <c r="D97" s="261"/>
      <c r="E97" s="5"/>
      <c r="F97" s="261"/>
      <c r="G97" s="260"/>
      <c r="H97" s="260"/>
      <c r="I97" s="260"/>
      <c r="J97" s="260"/>
      <c r="K97" s="231"/>
      <c r="L97" s="264"/>
      <c r="M97" s="264"/>
      <c r="N97" s="264"/>
      <c r="O97" s="264"/>
      <c r="P97" s="264"/>
      <c r="Q97" s="264"/>
      <c r="R97" s="264"/>
      <c r="S97" s="264"/>
      <c r="T97" s="264"/>
      <c r="U97" s="141"/>
      <c r="V97" s="141"/>
      <c r="W97" s="141"/>
      <c r="X97" s="141"/>
      <c r="Y97" s="141"/>
      <c r="Z97" s="3"/>
      <c r="AA97" s="7"/>
      <c r="AB97" s="7"/>
      <c r="AC97" s="7"/>
      <c r="AD97" s="7"/>
    </row>
    <row r="98" spans="1:30" ht="12" customHeight="1">
      <c r="A98" s="231"/>
      <c r="B98" s="119" t="s">
        <v>206</v>
      </c>
      <c r="C98" s="231"/>
      <c r="D98" s="8"/>
      <c r="E98" s="5"/>
      <c r="F98" s="8"/>
      <c r="G98" s="231"/>
      <c r="H98" s="231"/>
      <c r="I98" s="231"/>
      <c r="J98" s="231"/>
      <c r="K98" s="231"/>
      <c r="L98" s="264"/>
      <c r="M98" s="264"/>
      <c r="N98" s="264"/>
      <c r="O98" s="264"/>
      <c r="P98" s="264"/>
      <c r="Q98" s="264"/>
      <c r="R98" s="264"/>
      <c r="S98" s="264"/>
      <c r="T98" s="264"/>
      <c r="U98" s="141"/>
      <c r="V98" s="141"/>
      <c r="W98" s="141"/>
      <c r="X98" s="141"/>
      <c r="Y98" s="141"/>
      <c r="Z98" s="3"/>
      <c r="AA98" s="7"/>
      <c r="AB98" s="7"/>
      <c r="AC98" s="7"/>
      <c r="AD98" s="7"/>
    </row>
    <row r="99" spans="1:30" ht="12" customHeight="1">
      <c r="A99" s="231"/>
      <c r="B99" s="119"/>
      <c r="C99" s="231"/>
      <c r="D99" s="8"/>
      <c r="E99" s="5"/>
      <c r="F99" s="8"/>
      <c r="G99" s="231"/>
      <c r="H99" s="231"/>
      <c r="I99" s="231"/>
      <c r="J99" s="231"/>
      <c r="K99" s="231"/>
      <c r="L99" s="264"/>
      <c r="M99" s="264"/>
      <c r="N99" s="264"/>
      <c r="O99" s="264"/>
      <c r="P99" s="264"/>
      <c r="Q99" s="264"/>
      <c r="R99" s="264"/>
      <c r="S99" s="264"/>
      <c r="T99" s="264"/>
      <c r="U99" s="141"/>
      <c r="V99" s="141"/>
      <c r="W99" s="141"/>
      <c r="X99" s="141"/>
      <c r="Y99" s="141"/>
      <c r="Z99" s="3"/>
      <c r="AA99" s="7"/>
      <c r="AB99" s="7"/>
      <c r="AC99" s="7"/>
      <c r="AD99" s="7"/>
    </row>
    <row r="100" spans="1:30" ht="12" customHeight="1">
      <c r="A100" s="231"/>
      <c r="B100" s="119"/>
      <c r="C100" s="231"/>
      <c r="D100" s="8"/>
      <c r="E100" s="5"/>
      <c r="F100" s="8"/>
      <c r="G100" s="231"/>
      <c r="H100" s="231"/>
      <c r="I100" s="231"/>
      <c r="J100" s="231"/>
      <c r="K100" s="231"/>
      <c r="L100" s="264"/>
      <c r="M100" s="264"/>
      <c r="N100" s="264"/>
      <c r="O100" s="264"/>
      <c r="P100" s="264"/>
      <c r="Q100" s="264"/>
      <c r="R100" s="264"/>
      <c r="S100" s="264"/>
      <c r="T100" s="264"/>
      <c r="U100" s="141"/>
      <c r="V100" s="141"/>
      <c r="W100" s="141"/>
      <c r="X100" s="141"/>
      <c r="Y100" s="141"/>
      <c r="Z100" s="3"/>
      <c r="AA100" s="7"/>
      <c r="AB100" s="7"/>
      <c r="AC100" s="7"/>
      <c r="AD100" s="7"/>
    </row>
    <row r="101" spans="1:30" ht="12" customHeight="1">
      <c r="A101" s="231"/>
      <c r="B101" s="119"/>
      <c r="C101" s="231"/>
      <c r="D101" s="8"/>
      <c r="E101" s="5"/>
      <c r="F101" s="8"/>
      <c r="G101" s="231"/>
      <c r="H101" s="231"/>
      <c r="I101" s="231"/>
      <c r="J101" s="231"/>
      <c r="K101" s="136"/>
      <c r="L101" s="265"/>
      <c r="M101" s="140"/>
      <c r="N101" s="265"/>
      <c r="O101" s="265"/>
      <c r="P101" s="265"/>
      <c r="Q101" s="265"/>
      <c r="R101" s="265"/>
      <c r="S101" s="265"/>
      <c r="T101" s="265"/>
      <c r="U101" s="141"/>
      <c r="V101" s="141"/>
      <c r="W101" s="141"/>
      <c r="X101" s="141"/>
      <c r="Y101" s="141"/>
      <c r="Z101" s="3"/>
      <c r="AA101" s="7"/>
      <c r="AB101" s="7"/>
      <c r="AC101" s="7"/>
      <c r="AD101" s="7"/>
    </row>
    <row r="102" spans="1:30" ht="12.75" customHeight="1">
      <c r="A102" s="3"/>
      <c r="B102" s="11" t="s">
        <v>207</v>
      </c>
      <c r="C102" s="231"/>
      <c r="D102" s="8"/>
      <c r="E102" s="5"/>
      <c r="F102" s="8"/>
      <c r="G102" s="231"/>
      <c r="H102" s="231"/>
      <c r="I102" s="231"/>
      <c r="J102" s="231"/>
      <c r="K102" s="3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3"/>
      <c r="AA102" s="7"/>
      <c r="AB102" s="7"/>
      <c r="AC102" s="7"/>
      <c r="AD102" s="7"/>
    </row>
    <row r="103" spans="1:3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3"/>
      <c r="AA103" s="7"/>
      <c r="AB103" s="7"/>
      <c r="AC103" s="7"/>
      <c r="AD103" s="7"/>
    </row>
    <row r="104" spans="1:30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7"/>
      <c r="AA104" s="7"/>
      <c r="AB104" s="7"/>
      <c r="AC104" s="7"/>
      <c r="AD104" s="7"/>
    </row>
    <row r="105" spans="1:30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7"/>
      <c r="AA105" s="7"/>
      <c r="AB105" s="7"/>
      <c r="AC105" s="7"/>
      <c r="AD105" s="7"/>
    </row>
    <row r="106" spans="1:30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7"/>
      <c r="AA106" s="7"/>
      <c r="AB106" s="7"/>
      <c r="AC106" s="7"/>
      <c r="AD106" s="7"/>
    </row>
    <row r="107" spans="1:30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7"/>
      <c r="AA107" s="7"/>
      <c r="AB107" s="7"/>
      <c r="AC107" s="7"/>
      <c r="AD107" s="7"/>
    </row>
    <row r="108" spans="1:30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7"/>
      <c r="AA108" s="7"/>
      <c r="AB108" s="7"/>
      <c r="AC108" s="7"/>
      <c r="AD108" s="7"/>
    </row>
    <row r="109" spans="1:30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7"/>
      <c r="AA109" s="7"/>
      <c r="AB109" s="7"/>
      <c r="AC109" s="7"/>
      <c r="AD109" s="7"/>
    </row>
    <row r="110" spans="1:30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7"/>
      <c r="AA110" s="7"/>
      <c r="AB110" s="7"/>
      <c r="AC110" s="7"/>
      <c r="AD110" s="7"/>
    </row>
    <row r="111" spans="1:30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7"/>
      <c r="AA111" s="7"/>
      <c r="AB111" s="7"/>
      <c r="AC111" s="7"/>
      <c r="AD111" s="7"/>
    </row>
    <row r="112" spans="1:30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7"/>
      <c r="AA112" s="7"/>
      <c r="AB112" s="7"/>
      <c r="AC112" s="7"/>
      <c r="AD112" s="7"/>
    </row>
    <row r="113" spans="1:30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7"/>
      <c r="AA113" s="7"/>
      <c r="AB113" s="7"/>
      <c r="AC113" s="7"/>
      <c r="AD113" s="7"/>
    </row>
    <row r="114" spans="1:30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7"/>
      <c r="AA114" s="7"/>
      <c r="AB114" s="7"/>
      <c r="AC114" s="7"/>
      <c r="AD114" s="7"/>
    </row>
    <row r="115" spans="1:30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7"/>
      <c r="AA115" s="7"/>
      <c r="AB115" s="7"/>
      <c r="AC115" s="7"/>
      <c r="AD115" s="7"/>
    </row>
    <row r="116" spans="1:30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7"/>
      <c r="AA116" s="7"/>
      <c r="AB116" s="7"/>
      <c r="AC116" s="7"/>
      <c r="AD116" s="7"/>
    </row>
    <row r="117" spans="1:30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7"/>
      <c r="AA117" s="7"/>
      <c r="AB117" s="7"/>
      <c r="AC117" s="7"/>
      <c r="AD117" s="7"/>
    </row>
    <row r="118" spans="1:30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7"/>
      <c r="AA118" s="7"/>
      <c r="AB118" s="7"/>
      <c r="AC118" s="7"/>
      <c r="AD118" s="7"/>
    </row>
    <row r="119" spans="1:30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7"/>
      <c r="AA119" s="7"/>
      <c r="AB119" s="7"/>
      <c r="AC119" s="7"/>
      <c r="AD119" s="7"/>
    </row>
    <row r="120" spans="1:30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7"/>
      <c r="AA120" s="7"/>
      <c r="AB120" s="7"/>
      <c r="AC120" s="7"/>
      <c r="AD120" s="7"/>
    </row>
    <row r="121" spans="1:30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7"/>
      <c r="AA121" s="7"/>
      <c r="AB121" s="7"/>
      <c r="AC121" s="7"/>
      <c r="AD121" s="7"/>
    </row>
    <row r="122" spans="1:30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7"/>
      <c r="AA122" s="7"/>
      <c r="AB122" s="7"/>
      <c r="AC122" s="7"/>
      <c r="AD122" s="7"/>
    </row>
    <row r="123" spans="1:30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7"/>
      <c r="AA123" s="7"/>
      <c r="AB123" s="7"/>
      <c r="AC123" s="7"/>
      <c r="AD123" s="7"/>
    </row>
    <row r="124" spans="1:30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7"/>
      <c r="AA124" s="7"/>
      <c r="AB124" s="7"/>
      <c r="AC124" s="7"/>
      <c r="AD124" s="7"/>
    </row>
    <row r="125" spans="1:30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7"/>
      <c r="AA125" s="7"/>
      <c r="AB125" s="7"/>
      <c r="AC125" s="7"/>
      <c r="AD125" s="7"/>
    </row>
    <row r="126" spans="1:30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7"/>
      <c r="AA126" s="7"/>
      <c r="AB126" s="7"/>
      <c r="AC126" s="7"/>
      <c r="AD126" s="7"/>
    </row>
    <row r="127" spans="1:30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7"/>
      <c r="AA127" s="7"/>
      <c r="AB127" s="7"/>
      <c r="AC127" s="7"/>
      <c r="AD127" s="7"/>
    </row>
    <row r="128" spans="1:30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7"/>
      <c r="AA128" s="7"/>
      <c r="AB128" s="7"/>
      <c r="AC128" s="7"/>
      <c r="AD128" s="7"/>
    </row>
    <row r="129" spans="1:30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7"/>
      <c r="AA129" s="7"/>
      <c r="AB129" s="7"/>
      <c r="AC129" s="7"/>
      <c r="AD129" s="7"/>
    </row>
    <row r="130" spans="1:30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7"/>
      <c r="AA130" s="7"/>
      <c r="AB130" s="7"/>
      <c r="AC130" s="7"/>
      <c r="AD130" s="7"/>
    </row>
    <row r="131" spans="1:30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7"/>
      <c r="AA131" s="7"/>
      <c r="AB131" s="7"/>
      <c r="AC131" s="7"/>
      <c r="AD131" s="7"/>
    </row>
    <row r="132" spans="1:30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7"/>
      <c r="AA132" s="7"/>
      <c r="AB132" s="7"/>
      <c r="AC132" s="7"/>
      <c r="AD132" s="7"/>
    </row>
    <row r="133" spans="1:30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7"/>
      <c r="AA133" s="7"/>
      <c r="AB133" s="7"/>
      <c r="AC133" s="7"/>
      <c r="AD133" s="7"/>
    </row>
    <row r="134" spans="1:30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7"/>
      <c r="AA134" s="7"/>
      <c r="AB134" s="7"/>
      <c r="AC134" s="7"/>
      <c r="AD134" s="7"/>
    </row>
    <row r="135" spans="1:30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7"/>
      <c r="AA135" s="7"/>
      <c r="AB135" s="7"/>
      <c r="AC135" s="7"/>
      <c r="AD135" s="7"/>
    </row>
    <row r="136" spans="1:30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7"/>
      <c r="AA136" s="7"/>
      <c r="AB136" s="7"/>
      <c r="AC136" s="7"/>
      <c r="AD136" s="7"/>
    </row>
    <row r="137" spans="1:30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7"/>
      <c r="AA137" s="7"/>
      <c r="AB137" s="7"/>
      <c r="AC137" s="7"/>
      <c r="AD137" s="7"/>
    </row>
    <row r="138" spans="1:30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7"/>
      <c r="AA138" s="7"/>
      <c r="AB138" s="7"/>
      <c r="AC138" s="7"/>
      <c r="AD138" s="7"/>
    </row>
    <row r="139" spans="1:30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7"/>
      <c r="AA139" s="7"/>
      <c r="AB139" s="7"/>
      <c r="AC139" s="7"/>
      <c r="AD139" s="7"/>
    </row>
    <row r="140" spans="1:30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7"/>
      <c r="AA140" s="7"/>
      <c r="AB140" s="7"/>
      <c r="AC140" s="7"/>
      <c r="AD140" s="7"/>
    </row>
    <row r="141" spans="1:30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7"/>
      <c r="AA141" s="7"/>
      <c r="AB141" s="7"/>
      <c r="AC141" s="7"/>
      <c r="AD141" s="7"/>
    </row>
    <row r="142" spans="1:30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7"/>
      <c r="AA142" s="7"/>
      <c r="AB142" s="7"/>
      <c r="AC142" s="7"/>
      <c r="AD142" s="7"/>
    </row>
    <row r="143" spans="1:30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7"/>
      <c r="AA143" s="7"/>
      <c r="AB143" s="7"/>
      <c r="AC143" s="7"/>
      <c r="AD143" s="7"/>
    </row>
    <row r="144" spans="1:30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7"/>
      <c r="AA144" s="7"/>
      <c r="AB144" s="7"/>
      <c r="AC144" s="7"/>
      <c r="AD144" s="7"/>
    </row>
    <row r="145" spans="1:30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7"/>
      <c r="AA145" s="7"/>
      <c r="AB145" s="7"/>
      <c r="AC145" s="7"/>
      <c r="AD145" s="7"/>
    </row>
    <row r="146" spans="1:30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7"/>
      <c r="AA146" s="7"/>
      <c r="AB146" s="7"/>
      <c r="AC146" s="7"/>
      <c r="AD146" s="7"/>
    </row>
    <row r="147" spans="1:30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7"/>
      <c r="AA147" s="7"/>
      <c r="AB147" s="7"/>
      <c r="AC147" s="7"/>
      <c r="AD147" s="7"/>
    </row>
    <row r="148" spans="1:30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7"/>
      <c r="AA148" s="7"/>
      <c r="AB148" s="7"/>
      <c r="AC148" s="7"/>
      <c r="AD148" s="7"/>
    </row>
    <row r="149" spans="1:30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7"/>
      <c r="AA149" s="7"/>
      <c r="AB149" s="7"/>
      <c r="AC149" s="7"/>
      <c r="AD149" s="7"/>
    </row>
    <row r="150" spans="1:30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7"/>
      <c r="AA150" s="7"/>
      <c r="AB150" s="7"/>
      <c r="AC150" s="7"/>
      <c r="AD150" s="7"/>
    </row>
    <row r="151" spans="1:30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7"/>
      <c r="AA151" s="7"/>
      <c r="AB151" s="7"/>
      <c r="AC151" s="7"/>
      <c r="AD151" s="7"/>
    </row>
    <row r="152" spans="1:30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7"/>
      <c r="AA152" s="7"/>
      <c r="AB152" s="7"/>
      <c r="AC152" s="7"/>
      <c r="AD152" s="7"/>
    </row>
    <row r="153" spans="1:30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7"/>
      <c r="AA153" s="7"/>
      <c r="AB153" s="7"/>
      <c r="AC153" s="7"/>
      <c r="AD153" s="7"/>
    </row>
    <row r="154" spans="1:30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7"/>
      <c r="AA154" s="7"/>
      <c r="AB154" s="7"/>
      <c r="AC154" s="7"/>
      <c r="AD154" s="7"/>
    </row>
    <row r="155" spans="1:30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7"/>
      <c r="AA155" s="7"/>
      <c r="AB155" s="7"/>
      <c r="AC155" s="7"/>
      <c r="AD155" s="7"/>
    </row>
    <row r="156" spans="1:30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7"/>
      <c r="AA156" s="7"/>
      <c r="AB156" s="7"/>
      <c r="AC156" s="7"/>
      <c r="AD156" s="7"/>
    </row>
    <row r="157" spans="1:30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7"/>
      <c r="AA157" s="7"/>
      <c r="AB157" s="7"/>
      <c r="AC157" s="7"/>
      <c r="AD157" s="7"/>
    </row>
    <row r="158" spans="1:30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7"/>
      <c r="AA158" s="7"/>
      <c r="AB158" s="7"/>
      <c r="AC158" s="7"/>
      <c r="AD158" s="7"/>
    </row>
    <row r="159" spans="1:30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7"/>
      <c r="AA159" s="7"/>
      <c r="AB159" s="7"/>
      <c r="AC159" s="7"/>
      <c r="AD159" s="7"/>
    </row>
    <row r="160" spans="1:30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7"/>
      <c r="AA160" s="7"/>
      <c r="AB160" s="7"/>
      <c r="AC160" s="7"/>
      <c r="AD160" s="7"/>
    </row>
    <row r="161" spans="1:30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7"/>
      <c r="AA161" s="7"/>
      <c r="AB161" s="7"/>
      <c r="AC161" s="7"/>
      <c r="AD161" s="7"/>
    </row>
    <row r="162" spans="1:30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7"/>
      <c r="AA162" s="7"/>
      <c r="AB162" s="7"/>
      <c r="AC162" s="7"/>
      <c r="AD162" s="7"/>
    </row>
    <row r="163" spans="1:30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7"/>
      <c r="AA163" s="7"/>
      <c r="AB163" s="7"/>
      <c r="AC163" s="7"/>
      <c r="AD163" s="7"/>
    </row>
    <row r="164" spans="1:30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7"/>
      <c r="AA164" s="7"/>
      <c r="AB164" s="7"/>
      <c r="AC164" s="7"/>
      <c r="AD164" s="7"/>
    </row>
    <row r="165" spans="1:30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7"/>
      <c r="AA165" s="7"/>
      <c r="AB165" s="7"/>
      <c r="AC165" s="7"/>
      <c r="AD165" s="7"/>
    </row>
    <row r="166" spans="1:30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7"/>
      <c r="AA166" s="7"/>
      <c r="AB166" s="7"/>
      <c r="AC166" s="7"/>
      <c r="AD166" s="7"/>
    </row>
    <row r="167" spans="1:30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7"/>
      <c r="AA167" s="7"/>
      <c r="AB167" s="7"/>
      <c r="AC167" s="7"/>
      <c r="AD167" s="7"/>
    </row>
    <row r="168" spans="1:30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7"/>
      <c r="AA168" s="7"/>
      <c r="AB168" s="7"/>
      <c r="AC168" s="7"/>
      <c r="AD168" s="7"/>
    </row>
    <row r="169" spans="1:30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7"/>
      <c r="AA169" s="7"/>
      <c r="AB169" s="7"/>
      <c r="AC169" s="7"/>
      <c r="AD169" s="7"/>
    </row>
    <row r="170" spans="1:30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7"/>
      <c r="AA170" s="7"/>
      <c r="AB170" s="7"/>
      <c r="AC170" s="7"/>
      <c r="AD170" s="7"/>
    </row>
    <row r="171" spans="1:30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7"/>
      <c r="AA171" s="7"/>
      <c r="AB171" s="7"/>
      <c r="AC171" s="7"/>
      <c r="AD171" s="7"/>
    </row>
    <row r="172" spans="1:30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7"/>
      <c r="AA172" s="7"/>
      <c r="AB172" s="7"/>
      <c r="AC172" s="7"/>
      <c r="AD172" s="7"/>
    </row>
    <row r="173" spans="1:30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7"/>
      <c r="AA173" s="7"/>
      <c r="AB173" s="7"/>
      <c r="AC173" s="7"/>
      <c r="AD173" s="7"/>
    </row>
    <row r="174" spans="1:30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7"/>
      <c r="AA174" s="7"/>
      <c r="AB174" s="7"/>
      <c r="AC174" s="7"/>
      <c r="AD174" s="7"/>
    </row>
    <row r="175" spans="1:30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7"/>
      <c r="AA175" s="7"/>
      <c r="AB175" s="7"/>
      <c r="AC175" s="7"/>
      <c r="AD175" s="7"/>
    </row>
    <row r="176" spans="1:30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7"/>
      <c r="AA176" s="7"/>
      <c r="AB176" s="7"/>
      <c r="AC176" s="7"/>
      <c r="AD176" s="7"/>
    </row>
    <row r="177" spans="1:30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7"/>
      <c r="AA177" s="7"/>
      <c r="AB177" s="7"/>
      <c r="AC177" s="7"/>
      <c r="AD177" s="7"/>
    </row>
    <row r="178" spans="1:30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7"/>
      <c r="AA178" s="7"/>
      <c r="AB178" s="7"/>
      <c r="AC178" s="7"/>
      <c r="AD178" s="7"/>
    </row>
    <row r="179" spans="1:30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7"/>
      <c r="AA179" s="7"/>
      <c r="AB179" s="7"/>
      <c r="AC179" s="7"/>
      <c r="AD179" s="7"/>
    </row>
    <row r="180" spans="1:30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7"/>
      <c r="AA180" s="7"/>
      <c r="AB180" s="7"/>
      <c r="AC180" s="7"/>
      <c r="AD180" s="7"/>
    </row>
    <row r="181" spans="1:30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7"/>
      <c r="AA181" s="7"/>
      <c r="AB181" s="7"/>
      <c r="AC181" s="7"/>
      <c r="AD181" s="7"/>
    </row>
    <row r="182" spans="1:30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7"/>
      <c r="AA182" s="7"/>
      <c r="AB182" s="7"/>
      <c r="AC182" s="7"/>
      <c r="AD182" s="7"/>
    </row>
    <row r="183" spans="1:30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7"/>
      <c r="AA183" s="7"/>
      <c r="AB183" s="7"/>
      <c r="AC183" s="7"/>
      <c r="AD183" s="7"/>
    </row>
    <row r="184" spans="1:30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7"/>
      <c r="AA184" s="7"/>
      <c r="AB184" s="7"/>
      <c r="AC184" s="7"/>
      <c r="AD184" s="7"/>
    </row>
    <row r="185" spans="1:30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7"/>
      <c r="AA185" s="7"/>
      <c r="AB185" s="7"/>
      <c r="AC185" s="7"/>
      <c r="AD185" s="7"/>
    </row>
    <row r="186" spans="1:30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7"/>
      <c r="AA186" s="7"/>
      <c r="AB186" s="7"/>
      <c r="AC186" s="7"/>
      <c r="AD186" s="7"/>
    </row>
    <row r="187" spans="1:30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7"/>
      <c r="AA187" s="7"/>
      <c r="AB187" s="7"/>
      <c r="AC187" s="7"/>
      <c r="AD187" s="7"/>
    </row>
    <row r="188" spans="1:30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7"/>
      <c r="AA188" s="7"/>
      <c r="AB188" s="7"/>
      <c r="AC188" s="7"/>
      <c r="AD188" s="7"/>
    </row>
    <row r="189" spans="1:30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7"/>
      <c r="AA189" s="7"/>
      <c r="AB189" s="7"/>
      <c r="AC189" s="7"/>
      <c r="AD189" s="7"/>
    </row>
    <row r="190" spans="1:30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7"/>
      <c r="AA190" s="7"/>
      <c r="AB190" s="7"/>
      <c r="AC190" s="7"/>
      <c r="AD190" s="7"/>
    </row>
    <row r="191" spans="1:30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7"/>
      <c r="AA191" s="7"/>
      <c r="AB191" s="7"/>
      <c r="AC191" s="7"/>
      <c r="AD191" s="7"/>
    </row>
    <row r="192" spans="1:30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7"/>
      <c r="AA192" s="7"/>
      <c r="AB192" s="7"/>
      <c r="AC192" s="7"/>
      <c r="AD192" s="7"/>
    </row>
    <row r="193" spans="1:30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7"/>
      <c r="AA193" s="7"/>
      <c r="AB193" s="7"/>
      <c r="AC193" s="7"/>
      <c r="AD193" s="7"/>
    </row>
    <row r="194" spans="1:30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7"/>
      <c r="AA194" s="7"/>
      <c r="AB194" s="7"/>
      <c r="AC194" s="7"/>
      <c r="AD194" s="7"/>
    </row>
    <row r="195" spans="1:30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7"/>
      <c r="AA195" s="7"/>
      <c r="AB195" s="7"/>
      <c r="AC195" s="7"/>
      <c r="AD195" s="7"/>
    </row>
    <row r="196" spans="1:30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7"/>
      <c r="AA196" s="7"/>
      <c r="AB196" s="7"/>
      <c r="AC196" s="7"/>
      <c r="AD196" s="7"/>
    </row>
    <row r="197" spans="1:30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7"/>
      <c r="AA197" s="7"/>
      <c r="AB197" s="7"/>
      <c r="AC197" s="7"/>
      <c r="AD197" s="7"/>
    </row>
    <row r="198" spans="1:30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7"/>
      <c r="AA198" s="7"/>
      <c r="AB198" s="7"/>
      <c r="AC198" s="7"/>
      <c r="AD198" s="7"/>
    </row>
    <row r="199" spans="1:30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7"/>
      <c r="AA199" s="7"/>
      <c r="AB199" s="7"/>
      <c r="AC199" s="7"/>
      <c r="AD199" s="7"/>
    </row>
    <row r="200" spans="1:30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7"/>
      <c r="AA200" s="7"/>
      <c r="AB200" s="7"/>
      <c r="AC200" s="7"/>
      <c r="AD200" s="7"/>
    </row>
    <row r="201" spans="1:30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7"/>
      <c r="AA201" s="7"/>
      <c r="AB201" s="7"/>
      <c r="AC201" s="7"/>
      <c r="AD201" s="7"/>
    </row>
    <row r="202" spans="1:30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7"/>
      <c r="AA202" s="7"/>
      <c r="AB202" s="7"/>
      <c r="AC202" s="7"/>
      <c r="AD202" s="7"/>
    </row>
    <row r="203" spans="1:30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7"/>
      <c r="AA203" s="7"/>
      <c r="AB203" s="7"/>
      <c r="AC203" s="7"/>
      <c r="AD203" s="7"/>
    </row>
    <row r="204" spans="1:30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7"/>
      <c r="AA204" s="7"/>
      <c r="AB204" s="7"/>
      <c r="AC204" s="7"/>
      <c r="AD204" s="7"/>
    </row>
    <row r="205" spans="1:30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7"/>
      <c r="AA205" s="7"/>
      <c r="AB205" s="7"/>
      <c r="AC205" s="7"/>
      <c r="AD205" s="7"/>
    </row>
    <row r="206" spans="1:30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7"/>
      <c r="AA206" s="7"/>
      <c r="AB206" s="7"/>
      <c r="AC206" s="7"/>
      <c r="AD206" s="7"/>
    </row>
    <row r="207" spans="1:30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7"/>
      <c r="AA207" s="7"/>
      <c r="AB207" s="7"/>
      <c r="AC207" s="7"/>
      <c r="AD207" s="7"/>
    </row>
    <row r="208" spans="1:30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7"/>
      <c r="AA208" s="7"/>
      <c r="AB208" s="7"/>
      <c r="AC208" s="7"/>
      <c r="AD208" s="7"/>
    </row>
    <row r="209" spans="1:30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7"/>
      <c r="AA209" s="7"/>
      <c r="AB209" s="7"/>
      <c r="AC209" s="7"/>
      <c r="AD209" s="7"/>
    </row>
    <row r="210" spans="1:30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7"/>
      <c r="AA210" s="7"/>
      <c r="AB210" s="7"/>
      <c r="AC210" s="7"/>
      <c r="AD210" s="7"/>
    </row>
    <row r="211" spans="1:30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7"/>
      <c r="AA211" s="7"/>
      <c r="AB211" s="7"/>
      <c r="AC211" s="7"/>
      <c r="AD211" s="7"/>
    </row>
    <row r="212" spans="1:30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7"/>
      <c r="AA212" s="7"/>
      <c r="AB212" s="7"/>
      <c r="AC212" s="7"/>
      <c r="AD212" s="7"/>
    </row>
    <row r="213" spans="1:30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7"/>
      <c r="AA213" s="7"/>
      <c r="AB213" s="7"/>
      <c r="AC213" s="7"/>
      <c r="AD213" s="7"/>
    </row>
    <row r="214" spans="1:30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7"/>
      <c r="AA214" s="7"/>
      <c r="AB214" s="7"/>
      <c r="AC214" s="7"/>
      <c r="AD214" s="7"/>
    </row>
    <row r="215" spans="1:30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7"/>
      <c r="AA215" s="7"/>
      <c r="AB215" s="7"/>
      <c r="AC215" s="7"/>
      <c r="AD215" s="7"/>
    </row>
    <row r="216" spans="1:30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7"/>
      <c r="AA216" s="7"/>
      <c r="AB216" s="7"/>
      <c r="AC216" s="7"/>
      <c r="AD216" s="7"/>
    </row>
    <row r="217" spans="1:30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7"/>
      <c r="AA217" s="7"/>
      <c r="AB217" s="7"/>
      <c r="AC217" s="7"/>
      <c r="AD217" s="7"/>
    </row>
    <row r="218" spans="1:30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7"/>
      <c r="AA218" s="7"/>
      <c r="AB218" s="7"/>
      <c r="AC218" s="7"/>
      <c r="AD218" s="7"/>
    </row>
    <row r="219" spans="1:30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7"/>
      <c r="AA219" s="7"/>
      <c r="AB219" s="7"/>
      <c r="AC219" s="7"/>
      <c r="AD219" s="7"/>
    </row>
    <row r="220" spans="1:30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7"/>
      <c r="AA220" s="7"/>
      <c r="AB220" s="7"/>
      <c r="AC220" s="7"/>
      <c r="AD220" s="7"/>
    </row>
    <row r="221" spans="1:30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7"/>
      <c r="AA221" s="7"/>
      <c r="AB221" s="7"/>
      <c r="AC221" s="7"/>
      <c r="AD221" s="7"/>
    </row>
    <row r="222" spans="1:30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7"/>
      <c r="AA222" s="7"/>
      <c r="AB222" s="7"/>
      <c r="AC222" s="7"/>
      <c r="AD222" s="7"/>
    </row>
    <row r="223" spans="1:30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7"/>
      <c r="AA223" s="7"/>
      <c r="AB223" s="7"/>
      <c r="AC223" s="7"/>
      <c r="AD223" s="7"/>
    </row>
    <row r="224" spans="1:30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7"/>
      <c r="AA224" s="7"/>
      <c r="AB224" s="7"/>
      <c r="AC224" s="7"/>
      <c r="AD224" s="7"/>
    </row>
    <row r="225" spans="1:30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7"/>
      <c r="AA225" s="7"/>
      <c r="AB225" s="7"/>
      <c r="AC225" s="7"/>
      <c r="AD225" s="7"/>
    </row>
    <row r="226" spans="1:30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7"/>
      <c r="AA226" s="7"/>
      <c r="AB226" s="7"/>
      <c r="AC226" s="7"/>
      <c r="AD226" s="7"/>
    </row>
    <row r="227" spans="1:30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7"/>
      <c r="AA227" s="7"/>
      <c r="AB227" s="7"/>
      <c r="AC227" s="7"/>
      <c r="AD227" s="7"/>
    </row>
    <row r="228" spans="1:30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7"/>
      <c r="AA228" s="7"/>
      <c r="AB228" s="7"/>
      <c r="AC228" s="7"/>
      <c r="AD228" s="7"/>
    </row>
    <row r="229" spans="1:30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7"/>
      <c r="AA229" s="7"/>
      <c r="AB229" s="7"/>
      <c r="AC229" s="7"/>
      <c r="AD229" s="7"/>
    </row>
    <row r="230" spans="1:30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7"/>
      <c r="AA230" s="7"/>
      <c r="AB230" s="7"/>
      <c r="AC230" s="7"/>
      <c r="AD230" s="7"/>
    </row>
    <row r="231" spans="1:30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7"/>
      <c r="AA231" s="7"/>
      <c r="AB231" s="7"/>
      <c r="AC231" s="7"/>
      <c r="AD231" s="7"/>
    </row>
    <row r="232" spans="1:30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7"/>
      <c r="AA232" s="7"/>
      <c r="AB232" s="7"/>
      <c r="AC232" s="7"/>
      <c r="AD232" s="7"/>
    </row>
    <row r="233" spans="1:30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7"/>
      <c r="AA233" s="7"/>
      <c r="AB233" s="7"/>
      <c r="AC233" s="7"/>
      <c r="AD233" s="7"/>
    </row>
    <row r="234" spans="1:30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7"/>
      <c r="AA234" s="7"/>
      <c r="AB234" s="7"/>
      <c r="AC234" s="7"/>
      <c r="AD234" s="7"/>
    </row>
    <row r="235" spans="1:30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7"/>
      <c r="AA235" s="7"/>
      <c r="AB235" s="7"/>
      <c r="AC235" s="7"/>
      <c r="AD235" s="7"/>
    </row>
    <row r="236" spans="1:30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7"/>
      <c r="AA236" s="7"/>
      <c r="AB236" s="7"/>
      <c r="AC236" s="7"/>
      <c r="AD236" s="7"/>
    </row>
    <row r="237" spans="1:30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7"/>
      <c r="AA237" s="7"/>
      <c r="AB237" s="7"/>
      <c r="AC237" s="7"/>
      <c r="AD237" s="7"/>
    </row>
    <row r="238" spans="1:30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7"/>
      <c r="AA238" s="7"/>
      <c r="AB238" s="7"/>
      <c r="AC238" s="7"/>
      <c r="AD238" s="7"/>
    </row>
    <row r="239" spans="1:30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7"/>
      <c r="AA239" s="7"/>
      <c r="AB239" s="7"/>
      <c r="AC239" s="7"/>
      <c r="AD239" s="7"/>
    </row>
    <row r="240" spans="1:30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7"/>
      <c r="AA240" s="7"/>
      <c r="AB240" s="7"/>
      <c r="AC240" s="7"/>
      <c r="AD240" s="7"/>
    </row>
    <row r="241" spans="1:30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7"/>
      <c r="AA241" s="7"/>
      <c r="AB241" s="7"/>
      <c r="AC241" s="7"/>
      <c r="AD241" s="7"/>
    </row>
    <row r="242" spans="1:30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7"/>
      <c r="AA242" s="7"/>
      <c r="AB242" s="7"/>
      <c r="AC242" s="7"/>
      <c r="AD242" s="7"/>
    </row>
    <row r="243" spans="1:30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7"/>
      <c r="AA243" s="7"/>
      <c r="AB243" s="7"/>
      <c r="AC243" s="7"/>
      <c r="AD243" s="7"/>
    </row>
    <row r="244" spans="1:30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7"/>
      <c r="AA244" s="7"/>
      <c r="AB244" s="7"/>
      <c r="AC244" s="7"/>
      <c r="AD244" s="7"/>
    </row>
    <row r="245" spans="1:30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7"/>
      <c r="AA245" s="7"/>
      <c r="AB245" s="7"/>
      <c r="AC245" s="7"/>
      <c r="AD245" s="7"/>
    </row>
    <row r="246" spans="1:30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7"/>
      <c r="AA246" s="7"/>
      <c r="AB246" s="7"/>
      <c r="AC246" s="7"/>
      <c r="AD246" s="7"/>
    </row>
    <row r="247" spans="1:30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7"/>
      <c r="AA247" s="7"/>
      <c r="AB247" s="7"/>
      <c r="AC247" s="7"/>
      <c r="AD247" s="7"/>
    </row>
    <row r="248" spans="1:30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7"/>
      <c r="AA248" s="7"/>
      <c r="AB248" s="7"/>
      <c r="AC248" s="7"/>
      <c r="AD248" s="7"/>
    </row>
    <row r="249" spans="1:30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7"/>
      <c r="AA249" s="7"/>
      <c r="AB249" s="7"/>
      <c r="AC249" s="7"/>
      <c r="AD249" s="7"/>
    </row>
    <row r="250" spans="1:30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7"/>
      <c r="AA250" s="7"/>
      <c r="AB250" s="7"/>
      <c r="AC250" s="7"/>
      <c r="AD250" s="7"/>
    </row>
    <row r="251" spans="1:30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7"/>
      <c r="AA251" s="7"/>
      <c r="AB251" s="7"/>
      <c r="AC251" s="7"/>
      <c r="AD251" s="7"/>
    </row>
    <row r="252" spans="1:30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7"/>
      <c r="AA252" s="7"/>
      <c r="AB252" s="7"/>
      <c r="AC252" s="7"/>
      <c r="AD252" s="7"/>
    </row>
    <row r="253" spans="1:30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7"/>
      <c r="AA253" s="7"/>
      <c r="AB253" s="7"/>
      <c r="AC253" s="7"/>
      <c r="AD253" s="7"/>
    </row>
    <row r="254" spans="1:30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7"/>
      <c r="AA254" s="7"/>
      <c r="AB254" s="7"/>
      <c r="AC254" s="7"/>
      <c r="AD254" s="7"/>
    </row>
    <row r="255" spans="1:30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7"/>
      <c r="AA255" s="7"/>
      <c r="AB255" s="7"/>
      <c r="AC255" s="7"/>
      <c r="AD255" s="7"/>
    </row>
    <row r="256" spans="1:30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7"/>
      <c r="AA256" s="7"/>
      <c r="AB256" s="7"/>
      <c r="AC256" s="7"/>
      <c r="AD256" s="7"/>
    </row>
    <row r="257" spans="1:30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7"/>
      <c r="AA257" s="7"/>
      <c r="AB257" s="7"/>
      <c r="AC257" s="7"/>
      <c r="AD257" s="7"/>
    </row>
    <row r="258" spans="1:30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7"/>
      <c r="AA258" s="7"/>
      <c r="AB258" s="7"/>
      <c r="AC258" s="7"/>
      <c r="AD258" s="7"/>
    </row>
    <row r="259" spans="1:30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7"/>
      <c r="AA259" s="7"/>
      <c r="AB259" s="7"/>
      <c r="AC259" s="7"/>
      <c r="AD259" s="7"/>
    </row>
    <row r="260" spans="1:30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7"/>
      <c r="AA260" s="7"/>
      <c r="AB260" s="7"/>
      <c r="AC260" s="7"/>
      <c r="AD260" s="7"/>
    </row>
    <row r="261" spans="1:30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7"/>
      <c r="AA261" s="7"/>
      <c r="AB261" s="7"/>
      <c r="AC261" s="7"/>
      <c r="AD261" s="7"/>
    </row>
    <row r="262" spans="1:30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7"/>
      <c r="AA262" s="7"/>
      <c r="AB262" s="7"/>
      <c r="AC262" s="7"/>
      <c r="AD262" s="7"/>
    </row>
    <row r="263" spans="1:30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7"/>
      <c r="AA263" s="7"/>
      <c r="AB263" s="7"/>
      <c r="AC263" s="7"/>
      <c r="AD263" s="7"/>
    </row>
    <row r="264" spans="1:30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7"/>
      <c r="AA264" s="7"/>
      <c r="AB264" s="7"/>
      <c r="AC264" s="7"/>
      <c r="AD264" s="7"/>
    </row>
    <row r="265" spans="1:30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7"/>
      <c r="AA265" s="7"/>
      <c r="AB265" s="7"/>
      <c r="AC265" s="7"/>
      <c r="AD265" s="7"/>
    </row>
    <row r="266" spans="1:30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7"/>
      <c r="AA266" s="7"/>
      <c r="AB266" s="7"/>
      <c r="AC266" s="7"/>
      <c r="AD266" s="7"/>
    </row>
    <row r="267" spans="1:30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7"/>
      <c r="AA267" s="7"/>
      <c r="AB267" s="7"/>
      <c r="AC267" s="7"/>
      <c r="AD267" s="7"/>
    </row>
    <row r="268" spans="1:30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7"/>
      <c r="AA268" s="7"/>
      <c r="AB268" s="7"/>
      <c r="AC268" s="7"/>
      <c r="AD268" s="7"/>
    </row>
    <row r="269" spans="1:30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7"/>
      <c r="AA269" s="7"/>
      <c r="AB269" s="7"/>
      <c r="AC269" s="7"/>
      <c r="AD269" s="7"/>
    </row>
    <row r="270" spans="1:30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7"/>
      <c r="AA270" s="7"/>
      <c r="AB270" s="7"/>
      <c r="AC270" s="7"/>
      <c r="AD270" s="7"/>
    </row>
    <row r="271" spans="1:30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7"/>
      <c r="AA271" s="7"/>
      <c r="AB271" s="7"/>
      <c r="AC271" s="7"/>
      <c r="AD271" s="7"/>
    </row>
    <row r="272" spans="1:30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7"/>
      <c r="AA272" s="7"/>
      <c r="AB272" s="7"/>
      <c r="AC272" s="7"/>
      <c r="AD272" s="7"/>
    </row>
    <row r="273" spans="1:30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7"/>
      <c r="AA273" s="7"/>
      <c r="AB273" s="7"/>
      <c r="AC273" s="7"/>
      <c r="AD273" s="7"/>
    </row>
    <row r="274" spans="1:30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7"/>
      <c r="AA274" s="7"/>
      <c r="AB274" s="7"/>
      <c r="AC274" s="7"/>
      <c r="AD274" s="7"/>
    </row>
    <row r="275" spans="1:30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7"/>
      <c r="AA275" s="7"/>
      <c r="AB275" s="7"/>
      <c r="AC275" s="7"/>
      <c r="AD275" s="7"/>
    </row>
    <row r="276" spans="1:30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7"/>
      <c r="AA276" s="7"/>
      <c r="AB276" s="7"/>
      <c r="AC276" s="7"/>
      <c r="AD276" s="7"/>
    </row>
    <row r="277" spans="1:30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7"/>
      <c r="AA277" s="7"/>
      <c r="AB277" s="7"/>
      <c r="AC277" s="7"/>
      <c r="AD277" s="7"/>
    </row>
    <row r="278" spans="1:30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7"/>
      <c r="AA278" s="7"/>
      <c r="AB278" s="7"/>
      <c r="AC278" s="7"/>
      <c r="AD278" s="7"/>
    </row>
    <row r="279" spans="1:30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7"/>
      <c r="AA279" s="7"/>
      <c r="AB279" s="7"/>
      <c r="AC279" s="7"/>
      <c r="AD279" s="7"/>
    </row>
    <row r="280" spans="1:30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7"/>
      <c r="AA280" s="7"/>
      <c r="AB280" s="7"/>
      <c r="AC280" s="7"/>
      <c r="AD280" s="7"/>
    </row>
    <row r="281" spans="1:30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7"/>
      <c r="AA281" s="7"/>
      <c r="AB281" s="7"/>
      <c r="AC281" s="7"/>
      <c r="AD281" s="7"/>
    </row>
    <row r="282" spans="1:30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7"/>
      <c r="AA282" s="7"/>
      <c r="AB282" s="7"/>
      <c r="AC282" s="7"/>
      <c r="AD282" s="7"/>
    </row>
    <row r="283" spans="1:30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7"/>
      <c r="AA283" s="7"/>
      <c r="AB283" s="7"/>
      <c r="AC283" s="7"/>
      <c r="AD283" s="7"/>
    </row>
    <row r="284" spans="1:30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7"/>
      <c r="AA284" s="7"/>
      <c r="AB284" s="7"/>
      <c r="AC284" s="7"/>
      <c r="AD284" s="7"/>
    </row>
    <row r="285" spans="1:30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7"/>
      <c r="AA285" s="7"/>
      <c r="AB285" s="7"/>
      <c r="AC285" s="7"/>
      <c r="AD285" s="7"/>
    </row>
    <row r="286" spans="1:30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7"/>
      <c r="AA286" s="7"/>
      <c r="AB286" s="7"/>
      <c r="AC286" s="7"/>
      <c r="AD286" s="7"/>
    </row>
    <row r="287" spans="1:30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7"/>
      <c r="AA287" s="7"/>
      <c r="AB287" s="7"/>
      <c r="AC287" s="7"/>
      <c r="AD287" s="7"/>
    </row>
    <row r="288" spans="1:30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7"/>
      <c r="AA288" s="7"/>
      <c r="AB288" s="7"/>
      <c r="AC288" s="7"/>
      <c r="AD288" s="7"/>
    </row>
    <row r="289" spans="1:30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7"/>
      <c r="AA289" s="7"/>
      <c r="AB289" s="7"/>
      <c r="AC289" s="7"/>
      <c r="AD289" s="7"/>
    </row>
    <row r="290" spans="1:30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7"/>
      <c r="AA290" s="7"/>
      <c r="AB290" s="7"/>
      <c r="AC290" s="7"/>
      <c r="AD290" s="7"/>
    </row>
    <row r="291" spans="1:30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7"/>
      <c r="AA291" s="7"/>
      <c r="AB291" s="7"/>
      <c r="AC291" s="7"/>
      <c r="AD291" s="7"/>
    </row>
    <row r="292" spans="1:30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7"/>
      <c r="AA292" s="7"/>
      <c r="AB292" s="7"/>
      <c r="AC292" s="7"/>
      <c r="AD292" s="7"/>
    </row>
    <row r="293" spans="1:30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7"/>
      <c r="AA293" s="7"/>
      <c r="AB293" s="7"/>
      <c r="AC293" s="7"/>
      <c r="AD293" s="7"/>
    </row>
    <row r="294" spans="1:30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7"/>
      <c r="AA294" s="7"/>
      <c r="AB294" s="7"/>
      <c r="AC294" s="7"/>
      <c r="AD294" s="7"/>
    </row>
    <row r="295" spans="1:30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7"/>
      <c r="AA295" s="7"/>
      <c r="AB295" s="7"/>
      <c r="AC295" s="7"/>
      <c r="AD295" s="7"/>
    </row>
    <row r="296" spans="1:30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7"/>
      <c r="AA296" s="7"/>
      <c r="AB296" s="7"/>
      <c r="AC296" s="7"/>
      <c r="AD296" s="7"/>
    </row>
    <row r="297" spans="1:30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7"/>
      <c r="AA297" s="7"/>
      <c r="AB297" s="7"/>
      <c r="AC297" s="7"/>
      <c r="AD297" s="7"/>
    </row>
    <row r="298" spans="1:30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7"/>
      <c r="AA298" s="7"/>
      <c r="AB298" s="7"/>
      <c r="AC298" s="7"/>
      <c r="AD298" s="7"/>
    </row>
    <row r="299" spans="1:30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7"/>
      <c r="AA299" s="7"/>
      <c r="AB299" s="7"/>
      <c r="AC299" s="7"/>
      <c r="AD299" s="7"/>
    </row>
    <row r="300" spans="1:30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7"/>
      <c r="AA300" s="7"/>
      <c r="AB300" s="7"/>
      <c r="AC300" s="7"/>
      <c r="AD300" s="7"/>
    </row>
    <row r="301" spans="1:30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7"/>
      <c r="AA301" s="7"/>
      <c r="AB301" s="7"/>
      <c r="AC301" s="7"/>
      <c r="AD301" s="7"/>
    </row>
    <row r="302" spans="1:30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7"/>
      <c r="AA302" s="7"/>
      <c r="AB302" s="7"/>
      <c r="AC302" s="7"/>
      <c r="AD302" s="7"/>
    </row>
    <row r="303" spans="1:30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7"/>
      <c r="AA303" s="7"/>
      <c r="AB303" s="7"/>
      <c r="AC303" s="7"/>
      <c r="AD303" s="7"/>
    </row>
    <row r="304" spans="1:30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7"/>
      <c r="AA304" s="7"/>
      <c r="AB304" s="7"/>
      <c r="AC304" s="7"/>
      <c r="AD304" s="7"/>
    </row>
    <row r="305" spans="1:30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7"/>
      <c r="AA305" s="7"/>
      <c r="AB305" s="7"/>
      <c r="AC305" s="7"/>
      <c r="AD305" s="7"/>
    </row>
    <row r="306" spans="1:30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7"/>
      <c r="AA306" s="7"/>
      <c r="AB306" s="7"/>
      <c r="AC306" s="7"/>
      <c r="AD306" s="7"/>
    </row>
    <row r="307" spans="1:30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7"/>
      <c r="AA307" s="7"/>
      <c r="AB307" s="7"/>
      <c r="AC307" s="7"/>
      <c r="AD307" s="7"/>
    </row>
    <row r="308" spans="1:30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7"/>
      <c r="AA308" s="7"/>
      <c r="AB308" s="7"/>
      <c r="AC308" s="7"/>
      <c r="AD308" s="7"/>
    </row>
    <row r="309" spans="1:30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7"/>
      <c r="AA309" s="7"/>
      <c r="AB309" s="7"/>
      <c r="AC309" s="7"/>
      <c r="AD309" s="7"/>
    </row>
    <row r="310" spans="1:30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7"/>
      <c r="AA310" s="7"/>
      <c r="AB310" s="7"/>
      <c r="AC310" s="7"/>
      <c r="AD310" s="7"/>
    </row>
    <row r="311" spans="1:30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7"/>
      <c r="AA311" s="7"/>
      <c r="AB311" s="7"/>
      <c r="AC311" s="7"/>
      <c r="AD311" s="7"/>
    </row>
    <row r="312" spans="1:30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7"/>
      <c r="AA312" s="7"/>
      <c r="AB312" s="7"/>
      <c r="AC312" s="7"/>
      <c r="AD312" s="7"/>
    </row>
    <row r="313" spans="1:30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7"/>
      <c r="AA313" s="7"/>
      <c r="AB313" s="7"/>
      <c r="AC313" s="7"/>
      <c r="AD313" s="7"/>
    </row>
    <row r="314" spans="1:30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7"/>
      <c r="AA314" s="7"/>
      <c r="AB314" s="7"/>
      <c r="AC314" s="7"/>
      <c r="AD314" s="7"/>
    </row>
    <row r="315" spans="1:30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7"/>
      <c r="AA315" s="7"/>
      <c r="AB315" s="7"/>
      <c r="AC315" s="7"/>
      <c r="AD315" s="7"/>
    </row>
    <row r="316" spans="1:30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7"/>
      <c r="AA316" s="7"/>
      <c r="AB316" s="7"/>
      <c r="AC316" s="7"/>
      <c r="AD316" s="7"/>
    </row>
    <row r="317" spans="1:30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7"/>
      <c r="AA317" s="7"/>
      <c r="AB317" s="7"/>
      <c r="AC317" s="7"/>
      <c r="AD317" s="7"/>
    </row>
    <row r="318" spans="1:30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7"/>
      <c r="AA318" s="7"/>
      <c r="AB318" s="7"/>
      <c r="AC318" s="7"/>
      <c r="AD318" s="7"/>
    </row>
    <row r="319" spans="1:30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7"/>
      <c r="AA319" s="7"/>
      <c r="AB319" s="7"/>
      <c r="AC319" s="7"/>
      <c r="AD319" s="7"/>
    </row>
    <row r="320" spans="1:30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7"/>
      <c r="AA320" s="7"/>
      <c r="AB320" s="7"/>
      <c r="AC320" s="7"/>
      <c r="AD320" s="7"/>
    </row>
    <row r="321" spans="1:30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7"/>
      <c r="AA321" s="7"/>
      <c r="AB321" s="7"/>
      <c r="AC321" s="7"/>
      <c r="AD321" s="7"/>
    </row>
    <row r="322" spans="1:30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7"/>
      <c r="AA322" s="7"/>
      <c r="AB322" s="7"/>
      <c r="AC322" s="7"/>
      <c r="AD322" s="7"/>
    </row>
    <row r="323" spans="1:30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7"/>
      <c r="AA323" s="7"/>
      <c r="AB323" s="7"/>
      <c r="AC323" s="7"/>
      <c r="AD323" s="7"/>
    </row>
    <row r="324" spans="1:30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7"/>
      <c r="AA324" s="7"/>
      <c r="AB324" s="7"/>
      <c r="AC324" s="7"/>
      <c r="AD324" s="7"/>
    </row>
    <row r="325" spans="1:30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7"/>
      <c r="AA325" s="7"/>
      <c r="AB325" s="7"/>
      <c r="AC325" s="7"/>
      <c r="AD325" s="7"/>
    </row>
    <row r="326" spans="1:30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7"/>
      <c r="AA326" s="7"/>
      <c r="AB326" s="7"/>
      <c r="AC326" s="7"/>
      <c r="AD326" s="7"/>
    </row>
    <row r="327" spans="1:30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7"/>
      <c r="AA327" s="7"/>
      <c r="AB327" s="7"/>
      <c r="AC327" s="7"/>
      <c r="AD327" s="7"/>
    </row>
    <row r="328" spans="1:30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7"/>
      <c r="AA328" s="7"/>
      <c r="AB328" s="7"/>
      <c r="AC328" s="7"/>
      <c r="AD328" s="7"/>
    </row>
    <row r="329" spans="1:30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7"/>
      <c r="AA329" s="7"/>
      <c r="AB329" s="7"/>
      <c r="AC329" s="7"/>
      <c r="AD329" s="7"/>
    </row>
    <row r="330" spans="1:30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7"/>
      <c r="AA330" s="7"/>
      <c r="AB330" s="7"/>
      <c r="AC330" s="7"/>
      <c r="AD330" s="7"/>
    </row>
    <row r="331" spans="1:30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7"/>
      <c r="AA331" s="7"/>
      <c r="AB331" s="7"/>
      <c r="AC331" s="7"/>
      <c r="AD331" s="7"/>
    </row>
    <row r="332" spans="1:30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7"/>
      <c r="AA332" s="7"/>
      <c r="AB332" s="7"/>
      <c r="AC332" s="7"/>
      <c r="AD332" s="7"/>
    </row>
    <row r="333" spans="1:30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7"/>
      <c r="AA333" s="7"/>
      <c r="AB333" s="7"/>
      <c r="AC333" s="7"/>
      <c r="AD333" s="7"/>
    </row>
    <row r="334" spans="1:30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7"/>
      <c r="AA334" s="7"/>
      <c r="AB334" s="7"/>
      <c r="AC334" s="7"/>
      <c r="AD334" s="7"/>
    </row>
    <row r="335" spans="1:30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7"/>
      <c r="AA335" s="7"/>
      <c r="AB335" s="7"/>
      <c r="AC335" s="7"/>
      <c r="AD335" s="7"/>
    </row>
    <row r="336" spans="1:30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7"/>
      <c r="AA336" s="7"/>
      <c r="AB336" s="7"/>
      <c r="AC336" s="7"/>
      <c r="AD336" s="7"/>
    </row>
    <row r="337" spans="1:30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7"/>
      <c r="AA337" s="7"/>
      <c r="AB337" s="7"/>
      <c r="AC337" s="7"/>
      <c r="AD337" s="7"/>
    </row>
    <row r="338" spans="1:30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7"/>
      <c r="AA338" s="7"/>
      <c r="AB338" s="7"/>
      <c r="AC338" s="7"/>
      <c r="AD338" s="7"/>
    </row>
    <row r="339" spans="1:30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7"/>
      <c r="AA339" s="7"/>
      <c r="AB339" s="7"/>
      <c r="AC339" s="7"/>
      <c r="AD339" s="7"/>
    </row>
    <row r="340" spans="1:30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7"/>
      <c r="AA340" s="7"/>
      <c r="AB340" s="7"/>
      <c r="AC340" s="7"/>
      <c r="AD340" s="7"/>
    </row>
    <row r="341" spans="1:30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7"/>
      <c r="AA341" s="7"/>
      <c r="AB341" s="7"/>
      <c r="AC341" s="7"/>
      <c r="AD341" s="7"/>
    </row>
    <row r="342" spans="1:30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7"/>
      <c r="AA342" s="7"/>
      <c r="AB342" s="7"/>
      <c r="AC342" s="7"/>
      <c r="AD342" s="7"/>
    </row>
    <row r="343" spans="1:30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7"/>
      <c r="AA343" s="7"/>
      <c r="AB343" s="7"/>
      <c r="AC343" s="7"/>
      <c r="AD343" s="7"/>
    </row>
    <row r="344" spans="1:30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7"/>
      <c r="AA344" s="7"/>
      <c r="AB344" s="7"/>
      <c r="AC344" s="7"/>
      <c r="AD344" s="7"/>
    </row>
    <row r="345" spans="1:30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7"/>
      <c r="AA345" s="7"/>
      <c r="AB345" s="7"/>
      <c r="AC345" s="7"/>
      <c r="AD345" s="7"/>
    </row>
    <row r="346" spans="1:30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7"/>
      <c r="AA346" s="7"/>
      <c r="AB346" s="7"/>
      <c r="AC346" s="7"/>
      <c r="AD346" s="7"/>
    </row>
    <row r="347" spans="1:30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7"/>
      <c r="AA347" s="7"/>
      <c r="AB347" s="7"/>
      <c r="AC347" s="7"/>
      <c r="AD347" s="7"/>
    </row>
    <row r="348" spans="1:30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7"/>
      <c r="AA348" s="7"/>
      <c r="AB348" s="7"/>
      <c r="AC348" s="7"/>
      <c r="AD348" s="7"/>
    </row>
    <row r="349" spans="1:30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7"/>
      <c r="AA349" s="7"/>
      <c r="AB349" s="7"/>
      <c r="AC349" s="7"/>
      <c r="AD349" s="7"/>
    </row>
    <row r="350" spans="1:30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7"/>
      <c r="AA350" s="7"/>
      <c r="AB350" s="7"/>
      <c r="AC350" s="7"/>
      <c r="AD350" s="7"/>
    </row>
    <row r="351" spans="1:30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7"/>
      <c r="AA351" s="7"/>
      <c r="AB351" s="7"/>
      <c r="AC351" s="7"/>
      <c r="AD351" s="7"/>
    </row>
    <row r="352" spans="1:30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7"/>
      <c r="AA352" s="7"/>
      <c r="AB352" s="7"/>
      <c r="AC352" s="7"/>
      <c r="AD352" s="7"/>
    </row>
    <row r="353" spans="1:30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7"/>
      <c r="AA353" s="7"/>
      <c r="AB353" s="7"/>
      <c r="AC353" s="7"/>
      <c r="AD353" s="7"/>
    </row>
    <row r="354" spans="1:30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7"/>
      <c r="AA354" s="7"/>
      <c r="AB354" s="7"/>
      <c r="AC354" s="7"/>
      <c r="AD354" s="7"/>
    </row>
    <row r="355" spans="1:30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7"/>
      <c r="AA355" s="7"/>
      <c r="AB355" s="7"/>
      <c r="AC355" s="7"/>
      <c r="AD355" s="7"/>
    </row>
    <row r="356" spans="1:30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7"/>
      <c r="AA356" s="7"/>
      <c r="AB356" s="7"/>
      <c r="AC356" s="7"/>
      <c r="AD356" s="7"/>
    </row>
    <row r="357" spans="1:30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7"/>
      <c r="AA357" s="7"/>
      <c r="AB357" s="7"/>
      <c r="AC357" s="7"/>
      <c r="AD357" s="7"/>
    </row>
    <row r="358" spans="1:30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7"/>
      <c r="AA358" s="7"/>
      <c r="AB358" s="7"/>
      <c r="AC358" s="7"/>
      <c r="AD358" s="7"/>
    </row>
    <row r="359" spans="1:30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7"/>
      <c r="AA359" s="7"/>
      <c r="AB359" s="7"/>
      <c r="AC359" s="7"/>
      <c r="AD359" s="7"/>
    </row>
    <row r="360" spans="1:30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7"/>
      <c r="AA360" s="7"/>
      <c r="AB360" s="7"/>
      <c r="AC360" s="7"/>
      <c r="AD360" s="7"/>
    </row>
    <row r="361" spans="1:30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7"/>
      <c r="AA361" s="7"/>
      <c r="AB361" s="7"/>
      <c r="AC361" s="7"/>
      <c r="AD361" s="7"/>
    </row>
    <row r="362" spans="1:30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7"/>
      <c r="AA362" s="7"/>
      <c r="AB362" s="7"/>
      <c r="AC362" s="7"/>
      <c r="AD362" s="7"/>
    </row>
    <row r="363" spans="1:30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7"/>
      <c r="AA363" s="7"/>
      <c r="AB363" s="7"/>
      <c r="AC363" s="7"/>
      <c r="AD363" s="7"/>
    </row>
    <row r="364" spans="1:30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7"/>
      <c r="AA364" s="7"/>
      <c r="AB364" s="7"/>
      <c r="AC364" s="7"/>
      <c r="AD364" s="7"/>
    </row>
    <row r="365" spans="1:30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7"/>
      <c r="AA365" s="7"/>
      <c r="AB365" s="7"/>
      <c r="AC365" s="7"/>
      <c r="AD365" s="7"/>
    </row>
    <row r="366" spans="1:30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7"/>
      <c r="AA366" s="7"/>
      <c r="AB366" s="7"/>
      <c r="AC366" s="7"/>
      <c r="AD366" s="7"/>
    </row>
    <row r="367" spans="1:30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7"/>
      <c r="AA367" s="7"/>
      <c r="AB367" s="7"/>
      <c r="AC367" s="7"/>
      <c r="AD367" s="7"/>
    </row>
    <row r="368" spans="1:30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7"/>
      <c r="AA368" s="7"/>
      <c r="AB368" s="7"/>
      <c r="AC368" s="7"/>
      <c r="AD368" s="7"/>
    </row>
    <row r="369" spans="1:30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7"/>
      <c r="AA369" s="7"/>
      <c r="AB369" s="7"/>
      <c r="AC369" s="7"/>
      <c r="AD369" s="7"/>
    </row>
    <row r="370" spans="1:30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7"/>
      <c r="AA370" s="7"/>
      <c r="AB370" s="7"/>
      <c r="AC370" s="7"/>
      <c r="AD370" s="7"/>
    </row>
    <row r="371" spans="1:30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7"/>
      <c r="AA371" s="7"/>
      <c r="AB371" s="7"/>
      <c r="AC371" s="7"/>
      <c r="AD371" s="7"/>
    </row>
    <row r="372" spans="1:30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7"/>
      <c r="AA372" s="7"/>
      <c r="AB372" s="7"/>
      <c r="AC372" s="7"/>
      <c r="AD372" s="7"/>
    </row>
    <row r="373" spans="1:30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7"/>
      <c r="AA373" s="7"/>
      <c r="AB373" s="7"/>
      <c r="AC373" s="7"/>
      <c r="AD373" s="7"/>
    </row>
    <row r="374" spans="1:30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7"/>
      <c r="AA374" s="7"/>
      <c r="AB374" s="7"/>
      <c r="AC374" s="7"/>
      <c r="AD374" s="7"/>
    </row>
    <row r="375" spans="1:30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7"/>
      <c r="AA375" s="7"/>
      <c r="AB375" s="7"/>
      <c r="AC375" s="7"/>
      <c r="AD375" s="7"/>
    </row>
    <row r="376" spans="1:30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7"/>
      <c r="AA376" s="7"/>
      <c r="AB376" s="7"/>
      <c r="AC376" s="7"/>
      <c r="AD376" s="7"/>
    </row>
    <row r="377" spans="1:30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7"/>
      <c r="AA377" s="7"/>
      <c r="AB377" s="7"/>
      <c r="AC377" s="7"/>
      <c r="AD377" s="7"/>
    </row>
    <row r="378" spans="1:30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7"/>
      <c r="AA378" s="7"/>
      <c r="AB378" s="7"/>
      <c r="AC378" s="7"/>
      <c r="AD378" s="7"/>
    </row>
    <row r="379" spans="1:30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7"/>
      <c r="AA379" s="7"/>
      <c r="AB379" s="7"/>
      <c r="AC379" s="7"/>
      <c r="AD379" s="7"/>
    </row>
    <row r="380" spans="1:30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7"/>
      <c r="AA380" s="7"/>
      <c r="AB380" s="7"/>
      <c r="AC380" s="7"/>
      <c r="AD380" s="7"/>
    </row>
    <row r="381" spans="1:30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7"/>
      <c r="AA381" s="7"/>
      <c r="AB381" s="7"/>
      <c r="AC381" s="7"/>
      <c r="AD381" s="7"/>
    </row>
    <row r="382" spans="1:30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7"/>
      <c r="AA382" s="7"/>
      <c r="AB382" s="7"/>
      <c r="AC382" s="7"/>
      <c r="AD382" s="7"/>
    </row>
    <row r="383" spans="1:30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7"/>
      <c r="AA383" s="7"/>
      <c r="AB383" s="7"/>
      <c r="AC383" s="7"/>
      <c r="AD383" s="7"/>
    </row>
    <row r="384" spans="1:30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7"/>
      <c r="AA384" s="7"/>
      <c r="AB384" s="7"/>
      <c r="AC384" s="7"/>
      <c r="AD384" s="7"/>
    </row>
    <row r="385" spans="1:30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7"/>
      <c r="AA385" s="7"/>
      <c r="AB385" s="7"/>
      <c r="AC385" s="7"/>
      <c r="AD385" s="7"/>
    </row>
    <row r="386" spans="1:30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7"/>
      <c r="AA386" s="7"/>
      <c r="AB386" s="7"/>
      <c r="AC386" s="7"/>
      <c r="AD386" s="7"/>
    </row>
    <row r="387" spans="1:30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7"/>
      <c r="AA387" s="7"/>
      <c r="AB387" s="7"/>
      <c r="AC387" s="7"/>
      <c r="AD387" s="7"/>
    </row>
    <row r="388" spans="1:30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7"/>
      <c r="AA388" s="7"/>
      <c r="AB388" s="7"/>
      <c r="AC388" s="7"/>
      <c r="AD388" s="7"/>
    </row>
    <row r="389" spans="1:30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7"/>
      <c r="AA389" s="7"/>
      <c r="AB389" s="7"/>
      <c r="AC389" s="7"/>
      <c r="AD389" s="7"/>
    </row>
    <row r="390" spans="1:30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7"/>
      <c r="AA390" s="7"/>
      <c r="AB390" s="7"/>
      <c r="AC390" s="7"/>
      <c r="AD390" s="7"/>
    </row>
    <row r="391" spans="1:30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7"/>
      <c r="AA391" s="7"/>
      <c r="AB391" s="7"/>
      <c r="AC391" s="7"/>
      <c r="AD391" s="7"/>
    </row>
    <row r="392" spans="1:30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7"/>
      <c r="AA392" s="7"/>
      <c r="AB392" s="7"/>
      <c r="AC392" s="7"/>
      <c r="AD392" s="7"/>
    </row>
    <row r="393" spans="1:30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7"/>
      <c r="AA393" s="7"/>
      <c r="AB393" s="7"/>
      <c r="AC393" s="7"/>
      <c r="AD393" s="7"/>
    </row>
    <row r="394" spans="1:30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7"/>
      <c r="AA394" s="7"/>
      <c r="AB394" s="7"/>
      <c r="AC394" s="7"/>
      <c r="AD394" s="7"/>
    </row>
    <row r="395" spans="1:30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7"/>
      <c r="AA395" s="7"/>
      <c r="AB395" s="7"/>
      <c r="AC395" s="7"/>
      <c r="AD395" s="7"/>
    </row>
    <row r="396" spans="1:30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7"/>
      <c r="AA396" s="7"/>
      <c r="AB396" s="7"/>
      <c r="AC396" s="7"/>
      <c r="AD396" s="7"/>
    </row>
    <row r="397" spans="1:30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7"/>
      <c r="AA397" s="7"/>
      <c r="AB397" s="7"/>
      <c r="AC397" s="7"/>
      <c r="AD397" s="7"/>
    </row>
    <row r="398" spans="1:30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7"/>
      <c r="AA398" s="7"/>
      <c r="AB398" s="7"/>
      <c r="AC398" s="7"/>
      <c r="AD398" s="7"/>
    </row>
    <row r="399" spans="1:30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7"/>
      <c r="AA399" s="7"/>
      <c r="AB399" s="7"/>
      <c r="AC399" s="7"/>
      <c r="AD399" s="7"/>
    </row>
    <row r="400" spans="1:30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7"/>
      <c r="AA400" s="7"/>
      <c r="AB400" s="7"/>
      <c r="AC400" s="7"/>
      <c r="AD400" s="7"/>
    </row>
    <row r="401" spans="1:30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7"/>
      <c r="AA401" s="7"/>
      <c r="AB401" s="7"/>
      <c r="AC401" s="7"/>
      <c r="AD401" s="7"/>
    </row>
    <row r="402" spans="1:30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7"/>
      <c r="AA402" s="7"/>
      <c r="AB402" s="7"/>
      <c r="AC402" s="7"/>
      <c r="AD402" s="7"/>
    </row>
    <row r="403" spans="1:30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7"/>
      <c r="AA403" s="7"/>
      <c r="AB403" s="7"/>
      <c r="AC403" s="7"/>
      <c r="AD403" s="7"/>
    </row>
    <row r="404" spans="1:30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7"/>
      <c r="AA404" s="7"/>
      <c r="AB404" s="7"/>
      <c r="AC404" s="7"/>
      <c r="AD404" s="7"/>
    </row>
    <row r="405" spans="1:30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7"/>
      <c r="AA405" s="7"/>
      <c r="AB405" s="7"/>
      <c r="AC405" s="7"/>
      <c r="AD405" s="7"/>
    </row>
    <row r="406" spans="1:30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7"/>
      <c r="AA406" s="7"/>
      <c r="AB406" s="7"/>
      <c r="AC406" s="7"/>
      <c r="AD406" s="7"/>
    </row>
    <row r="407" spans="1:30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7"/>
      <c r="AA407" s="7"/>
      <c r="AB407" s="7"/>
      <c r="AC407" s="7"/>
      <c r="AD407" s="7"/>
    </row>
    <row r="408" spans="1:30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7"/>
      <c r="AA408" s="7"/>
      <c r="AB408" s="7"/>
      <c r="AC408" s="7"/>
      <c r="AD408" s="7"/>
    </row>
    <row r="409" spans="1:30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7"/>
      <c r="AA409" s="7"/>
      <c r="AB409" s="7"/>
      <c r="AC409" s="7"/>
      <c r="AD409" s="7"/>
    </row>
    <row r="410" spans="1:30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7"/>
      <c r="AA410" s="7"/>
      <c r="AB410" s="7"/>
      <c r="AC410" s="7"/>
      <c r="AD410" s="7"/>
    </row>
    <row r="411" spans="1:30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7"/>
      <c r="AA411" s="7"/>
      <c r="AB411" s="7"/>
      <c r="AC411" s="7"/>
      <c r="AD411" s="7"/>
    </row>
    <row r="412" spans="1:30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7"/>
      <c r="AA412" s="7"/>
      <c r="AB412" s="7"/>
      <c r="AC412" s="7"/>
      <c r="AD412" s="7"/>
    </row>
    <row r="413" spans="1:30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7"/>
      <c r="AA413" s="7"/>
      <c r="AB413" s="7"/>
      <c r="AC413" s="7"/>
      <c r="AD413" s="7"/>
    </row>
    <row r="414" spans="1:30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7"/>
      <c r="AA414" s="7"/>
      <c r="AB414" s="7"/>
      <c r="AC414" s="7"/>
      <c r="AD414" s="7"/>
    </row>
    <row r="415" spans="1:30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7"/>
      <c r="AA415" s="7"/>
      <c r="AB415" s="7"/>
      <c r="AC415" s="7"/>
      <c r="AD415" s="7"/>
    </row>
    <row r="416" spans="1:30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7"/>
      <c r="AA416" s="7"/>
      <c r="AB416" s="7"/>
      <c r="AC416" s="7"/>
      <c r="AD416" s="7"/>
    </row>
    <row r="417" spans="1:30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7"/>
      <c r="AA417" s="7"/>
      <c r="AB417" s="7"/>
      <c r="AC417" s="7"/>
      <c r="AD417" s="7"/>
    </row>
    <row r="418" spans="1:30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7"/>
      <c r="AA418" s="7"/>
      <c r="AB418" s="7"/>
      <c r="AC418" s="7"/>
      <c r="AD418" s="7"/>
    </row>
    <row r="419" spans="1:30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7"/>
      <c r="AA419" s="7"/>
      <c r="AB419" s="7"/>
      <c r="AC419" s="7"/>
      <c r="AD419" s="7"/>
    </row>
    <row r="420" spans="1:30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7"/>
      <c r="AA420" s="7"/>
      <c r="AB420" s="7"/>
      <c r="AC420" s="7"/>
      <c r="AD420" s="7"/>
    </row>
    <row r="421" spans="1:30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7"/>
      <c r="AA421" s="7"/>
      <c r="AB421" s="7"/>
      <c r="AC421" s="7"/>
      <c r="AD421" s="7"/>
    </row>
    <row r="422" spans="1:30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7"/>
      <c r="AA422" s="7"/>
      <c r="AB422" s="7"/>
      <c r="AC422" s="7"/>
      <c r="AD422" s="7"/>
    </row>
    <row r="423" spans="1:30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7"/>
      <c r="AA423" s="7"/>
      <c r="AB423" s="7"/>
      <c r="AC423" s="7"/>
      <c r="AD423" s="7"/>
    </row>
    <row r="424" spans="1:30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7"/>
      <c r="AA424" s="7"/>
      <c r="AB424" s="7"/>
      <c r="AC424" s="7"/>
      <c r="AD424" s="7"/>
    </row>
    <row r="425" spans="1:30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7"/>
      <c r="AA425" s="7"/>
      <c r="AB425" s="7"/>
      <c r="AC425" s="7"/>
      <c r="AD425" s="7"/>
    </row>
    <row r="426" spans="1:30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7"/>
      <c r="AA426" s="7"/>
      <c r="AB426" s="7"/>
      <c r="AC426" s="7"/>
      <c r="AD426" s="7"/>
    </row>
    <row r="427" spans="1:30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7"/>
      <c r="AA427" s="7"/>
      <c r="AB427" s="7"/>
      <c r="AC427" s="7"/>
      <c r="AD427" s="7"/>
    </row>
    <row r="428" spans="1:30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7"/>
      <c r="AA428" s="7"/>
      <c r="AB428" s="7"/>
      <c r="AC428" s="7"/>
      <c r="AD428" s="7"/>
    </row>
    <row r="429" spans="1:30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7"/>
      <c r="AA429" s="7"/>
      <c r="AB429" s="7"/>
      <c r="AC429" s="7"/>
      <c r="AD429" s="7"/>
    </row>
    <row r="430" spans="1:30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7"/>
      <c r="AA430" s="7"/>
      <c r="AB430" s="7"/>
      <c r="AC430" s="7"/>
      <c r="AD430" s="7"/>
    </row>
    <row r="431" spans="1:30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7"/>
      <c r="AA431" s="7"/>
      <c r="AB431" s="7"/>
      <c r="AC431" s="7"/>
      <c r="AD431" s="7"/>
    </row>
    <row r="432" spans="1:30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7"/>
      <c r="AA432" s="7"/>
      <c r="AB432" s="7"/>
      <c r="AC432" s="7"/>
      <c r="AD432" s="7"/>
    </row>
    <row r="433" spans="1:30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7"/>
      <c r="AA433" s="7"/>
      <c r="AB433" s="7"/>
      <c r="AC433" s="7"/>
      <c r="AD433" s="7"/>
    </row>
    <row r="434" spans="1:30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7"/>
      <c r="AA434" s="7"/>
      <c r="AB434" s="7"/>
      <c r="AC434" s="7"/>
      <c r="AD434" s="7"/>
    </row>
    <row r="435" spans="1:30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7"/>
      <c r="AA435" s="7"/>
      <c r="AB435" s="7"/>
      <c r="AC435" s="7"/>
      <c r="AD435" s="7"/>
    </row>
    <row r="436" spans="1:30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7"/>
      <c r="AA436" s="7"/>
      <c r="AB436" s="7"/>
      <c r="AC436" s="7"/>
      <c r="AD436" s="7"/>
    </row>
    <row r="437" spans="1:30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7"/>
      <c r="AA437" s="7"/>
      <c r="AB437" s="7"/>
      <c r="AC437" s="7"/>
      <c r="AD437" s="7"/>
    </row>
    <row r="438" spans="1:30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7"/>
      <c r="AA438" s="7"/>
      <c r="AB438" s="7"/>
      <c r="AC438" s="7"/>
      <c r="AD438" s="7"/>
    </row>
    <row r="439" spans="1:30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7"/>
      <c r="AA439" s="7"/>
      <c r="AB439" s="7"/>
      <c r="AC439" s="7"/>
      <c r="AD439" s="7"/>
    </row>
    <row r="440" spans="1:30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7"/>
      <c r="AA440" s="7"/>
      <c r="AB440" s="7"/>
      <c r="AC440" s="7"/>
      <c r="AD440" s="7"/>
    </row>
    <row r="441" spans="1:30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7"/>
      <c r="AA441" s="7"/>
      <c r="AB441" s="7"/>
      <c r="AC441" s="7"/>
      <c r="AD441" s="7"/>
    </row>
    <row r="442" spans="1:30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7"/>
      <c r="AA442" s="7"/>
      <c r="AB442" s="7"/>
      <c r="AC442" s="7"/>
      <c r="AD442" s="7"/>
    </row>
    <row r="443" spans="1:30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7"/>
      <c r="AA443" s="7"/>
      <c r="AB443" s="7"/>
      <c r="AC443" s="7"/>
      <c r="AD443" s="7"/>
    </row>
    <row r="444" spans="1:30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7"/>
      <c r="AA444" s="7"/>
      <c r="AB444" s="7"/>
      <c r="AC444" s="7"/>
      <c r="AD444" s="7"/>
    </row>
    <row r="445" spans="1:30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7"/>
      <c r="AA445" s="7"/>
      <c r="AB445" s="7"/>
      <c r="AC445" s="7"/>
      <c r="AD445" s="7"/>
    </row>
    <row r="446" spans="1:30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7"/>
      <c r="AA446" s="7"/>
      <c r="AB446" s="7"/>
      <c r="AC446" s="7"/>
      <c r="AD446" s="7"/>
    </row>
    <row r="447" spans="1:30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7"/>
      <c r="AA447" s="7"/>
      <c r="AB447" s="7"/>
      <c r="AC447" s="7"/>
      <c r="AD447" s="7"/>
    </row>
    <row r="448" spans="1:30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7"/>
      <c r="AA448" s="7"/>
      <c r="AB448" s="7"/>
      <c r="AC448" s="7"/>
      <c r="AD448" s="7"/>
    </row>
    <row r="449" spans="1:30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7"/>
      <c r="AA449" s="7"/>
      <c r="AB449" s="7"/>
      <c r="AC449" s="7"/>
      <c r="AD449" s="7"/>
    </row>
    <row r="450" spans="1:30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7"/>
      <c r="AA450" s="7"/>
      <c r="AB450" s="7"/>
      <c r="AC450" s="7"/>
      <c r="AD450" s="7"/>
    </row>
    <row r="451" spans="1:30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7"/>
      <c r="AA451" s="7"/>
      <c r="AB451" s="7"/>
      <c r="AC451" s="7"/>
      <c r="AD451" s="7"/>
    </row>
    <row r="452" spans="1:30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7"/>
      <c r="AA452" s="7"/>
      <c r="AB452" s="7"/>
      <c r="AC452" s="7"/>
      <c r="AD452" s="7"/>
    </row>
    <row r="453" spans="1:30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7"/>
      <c r="AA453" s="7"/>
      <c r="AB453" s="7"/>
      <c r="AC453" s="7"/>
      <c r="AD453" s="7"/>
    </row>
    <row r="454" spans="1:30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7"/>
      <c r="AA454" s="7"/>
      <c r="AB454" s="7"/>
      <c r="AC454" s="7"/>
      <c r="AD454" s="7"/>
    </row>
    <row r="455" spans="1:30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7"/>
      <c r="AA455" s="7"/>
      <c r="AB455" s="7"/>
      <c r="AC455" s="7"/>
      <c r="AD455" s="7"/>
    </row>
    <row r="456" spans="1:30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7"/>
      <c r="AA456" s="7"/>
      <c r="AB456" s="7"/>
      <c r="AC456" s="7"/>
      <c r="AD456" s="7"/>
    </row>
    <row r="457" spans="1:30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7"/>
      <c r="AA457" s="7"/>
      <c r="AB457" s="7"/>
      <c r="AC457" s="7"/>
      <c r="AD457" s="7"/>
    </row>
    <row r="458" spans="1:30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7"/>
      <c r="AA458" s="7"/>
      <c r="AB458" s="7"/>
      <c r="AC458" s="7"/>
      <c r="AD458" s="7"/>
    </row>
    <row r="459" spans="1:30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7"/>
      <c r="AA459" s="7"/>
      <c r="AB459" s="7"/>
      <c r="AC459" s="7"/>
      <c r="AD459" s="7"/>
    </row>
    <row r="460" spans="1:30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7"/>
      <c r="AA460" s="7"/>
      <c r="AB460" s="7"/>
      <c r="AC460" s="7"/>
      <c r="AD460" s="7"/>
    </row>
    <row r="461" spans="1:30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7"/>
      <c r="AA461" s="7"/>
      <c r="AB461" s="7"/>
      <c r="AC461" s="7"/>
      <c r="AD461" s="7"/>
    </row>
    <row r="462" spans="1:30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7"/>
      <c r="AA462" s="7"/>
      <c r="AB462" s="7"/>
      <c r="AC462" s="7"/>
      <c r="AD462" s="7"/>
    </row>
    <row r="463" spans="1:30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7"/>
      <c r="AA463" s="7"/>
      <c r="AB463" s="7"/>
      <c r="AC463" s="7"/>
      <c r="AD463" s="7"/>
    </row>
    <row r="464" spans="1:30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7"/>
      <c r="AA464" s="7"/>
      <c r="AB464" s="7"/>
      <c r="AC464" s="7"/>
      <c r="AD464" s="7"/>
    </row>
    <row r="465" spans="1:30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7"/>
      <c r="AA465" s="7"/>
      <c r="AB465" s="7"/>
      <c r="AC465" s="7"/>
      <c r="AD465" s="7"/>
    </row>
    <row r="466" spans="1:30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7"/>
      <c r="AA466" s="7"/>
      <c r="AB466" s="7"/>
      <c r="AC466" s="7"/>
      <c r="AD466" s="7"/>
    </row>
    <row r="467" spans="1:30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7"/>
      <c r="AA467" s="7"/>
      <c r="AB467" s="7"/>
      <c r="AC467" s="7"/>
      <c r="AD467" s="7"/>
    </row>
    <row r="468" spans="1:30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7"/>
      <c r="AA468" s="7"/>
      <c r="AB468" s="7"/>
      <c r="AC468" s="7"/>
      <c r="AD468" s="7"/>
    </row>
    <row r="469" spans="1:30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7"/>
      <c r="AA469" s="7"/>
      <c r="AB469" s="7"/>
      <c r="AC469" s="7"/>
      <c r="AD469" s="7"/>
    </row>
    <row r="470" spans="1:30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7"/>
      <c r="AA470" s="7"/>
      <c r="AB470" s="7"/>
      <c r="AC470" s="7"/>
      <c r="AD470" s="7"/>
    </row>
    <row r="471" spans="1:30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7"/>
      <c r="AA471" s="7"/>
      <c r="AB471" s="7"/>
      <c r="AC471" s="7"/>
      <c r="AD471" s="7"/>
    </row>
    <row r="472" spans="1:30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7"/>
      <c r="AA472" s="7"/>
      <c r="AB472" s="7"/>
      <c r="AC472" s="7"/>
      <c r="AD472" s="7"/>
    </row>
    <row r="473" spans="1:30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7"/>
      <c r="AA473" s="7"/>
      <c r="AB473" s="7"/>
      <c r="AC473" s="7"/>
      <c r="AD473" s="7"/>
    </row>
    <row r="474" spans="1:30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7"/>
      <c r="AA474" s="7"/>
      <c r="AB474" s="7"/>
      <c r="AC474" s="7"/>
      <c r="AD474" s="7"/>
    </row>
    <row r="475" spans="1:30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7"/>
      <c r="AA475" s="7"/>
      <c r="AB475" s="7"/>
      <c r="AC475" s="7"/>
      <c r="AD475" s="7"/>
    </row>
    <row r="476" spans="1:30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7"/>
      <c r="AA476" s="7"/>
      <c r="AB476" s="7"/>
      <c r="AC476" s="7"/>
      <c r="AD476" s="7"/>
    </row>
    <row r="477" spans="1:30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7"/>
      <c r="AA477" s="7"/>
      <c r="AB477" s="7"/>
      <c r="AC477" s="7"/>
      <c r="AD477" s="7"/>
    </row>
    <row r="478" spans="1:30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7"/>
      <c r="AA478" s="7"/>
      <c r="AB478" s="7"/>
      <c r="AC478" s="7"/>
      <c r="AD478" s="7"/>
    </row>
    <row r="479" spans="1:30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7"/>
      <c r="AA479" s="7"/>
      <c r="AB479" s="7"/>
      <c r="AC479" s="7"/>
      <c r="AD479" s="7"/>
    </row>
    <row r="480" spans="1:30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7"/>
      <c r="AA480" s="7"/>
      <c r="AB480" s="7"/>
      <c r="AC480" s="7"/>
      <c r="AD480" s="7"/>
    </row>
    <row r="481" spans="1:30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7"/>
      <c r="AA481" s="7"/>
      <c r="AB481" s="7"/>
      <c r="AC481" s="7"/>
      <c r="AD481" s="7"/>
    </row>
    <row r="482" spans="1:30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7"/>
      <c r="AA482" s="7"/>
      <c r="AB482" s="7"/>
      <c r="AC482" s="7"/>
      <c r="AD482" s="7"/>
    </row>
    <row r="483" spans="1:30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7"/>
      <c r="AA483" s="7"/>
      <c r="AB483" s="7"/>
      <c r="AC483" s="7"/>
      <c r="AD483" s="7"/>
    </row>
    <row r="484" spans="1:30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7"/>
      <c r="AA484" s="7"/>
      <c r="AB484" s="7"/>
      <c r="AC484" s="7"/>
      <c r="AD484" s="7"/>
    </row>
    <row r="485" spans="1:30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7"/>
      <c r="AA485" s="7"/>
      <c r="AB485" s="7"/>
      <c r="AC485" s="7"/>
      <c r="AD485" s="7"/>
    </row>
    <row r="486" spans="1:30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7"/>
      <c r="AA486" s="7"/>
      <c r="AB486" s="7"/>
      <c r="AC486" s="7"/>
      <c r="AD486" s="7"/>
    </row>
    <row r="487" spans="1:30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7"/>
      <c r="AA487" s="7"/>
      <c r="AB487" s="7"/>
      <c r="AC487" s="7"/>
      <c r="AD487" s="7"/>
    </row>
    <row r="488" spans="1:30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7"/>
      <c r="AA488" s="7"/>
      <c r="AB488" s="7"/>
      <c r="AC488" s="7"/>
      <c r="AD488" s="7"/>
    </row>
    <row r="489" spans="1:30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7"/>
      <c r="AA489" s="7"/>
      <c r="AB489" s="7"/>
      <c r="AC489" s="7"/>
      <c r="AD489" s="7"/>
    </row>
    <row r="490" spans="1:30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7"/>
      <c r="AA490" s="7"/>
      <c r="AB490" s="7"/>
      <c r="AC490" s="7"/>
      <c r="AD490" s="7"/>
    </row>
    <row r="491" spans="1:30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7"/>
      <c r="AA491" s="7"/>
      <c r="AB491" s="7"/>
      <c r="AC491" s="7"/>
      <c r="AD491" s="7"/>
    </row>
    <row r="492" spans="1:30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7"/>
      <c r="AA492" s="7"/>
      <c r="AB492" s="7"/>
      <c r="AC492" s="7"/>
      <c r="AD492" s="7"/>
    </row>
    <row r="493" spans="1:30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7"/>
      <c r="AA493" s="7"/>
      <c r="AB493" s="7"/>
      <c r="AC493" s="7"/>
      <c r="AD493" s="7"/>
    </row>
    <row r="494" spans="1:30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7"/>
      <c r="AA494" s="7"/>
      <c r="AB494" s="7"/>
      <c r="AC494" s="7"/>
      <c r="AD494" s="7"/>
    </row>
    <row r="495" spans="1:30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7"/>
      <c r="AA495" s="7"/>
      <c r="AB495" s="7"/>
      <c r="AC495" s="7"/>
      <c r="AD495" s="7"/>
    </row>
    <row r="496" spans="1:30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7"/>
      <c r="AA496" s="7"/>
      <c r="AB496" s="7"/>
      <c r="AC496" s="7"/>
      <c r="AD496" s="7"/>
    </row>
    <row r="497" spans="1:30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7"/>
      <c r="AA497" s="7"/>
      <c r="AB497" s="7"/>
      <c r="AC497" s="7"/>
      <c r="AD497" s="7"/>
    </row>
    <row r="498" spans="1:30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7"/>
      <c r="AA498" s="7"/>
      <c r="AB498" s="7"/>
      <c r="AC498" s="7"/>
      <c r="AD498" s="7"/>
    </row>
    <row r="499" spans="1:30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7"/>
      <c r="AA499" s="7"/>
      <c r="AB499" s="7"/>
      <c r="AC499" s="7"/>
      <c r="AD499" s="7"/>
    </row>
    <row r="500" spans="1:30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7"/>
      <c r="AA500" s="7"/>
      <c r="AB500" s="7"/>
      <c r="AC500" s="7"/>
      <c r="AD500" s="7"/>
    </row>
    <row r="501" spans="1:30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7"/>
      <c r="AA501" s="7"/>
      <c r="AB501" s="7"/>
      <c r="AC501" s="7"/>
      <c r="AD501" s="7"/>
    </row>
    <row r="502" spans="1:30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7"/>
      <c r="AA502" s="7"/>
      <c r="AB502" s="7"/>
      <c r="AC502" s="7"/>
      <c r="AD502" s="7"/>
    </row>
    <row r="503" spans="1:30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7"/>
      <c r="AA503" s="7"/>
      <c r="AB503" s="7"/>
      <c r="AC503" s="7"/>
      <c r="AD503" s="7"/>
    </row>
    <row r="504" spans="1:30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7"/>
      <c r="AA504" s="7"/>
      <c r="AB504" s="7"/>
      <c r="AC504" s="7"/>
      <c r="AD504" s="7"/>
    </row>
    <row r="505" spans="1:30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7"/>
      <c r="AA505" s="7"/>
      <c r="AB505" s="7"/>
      <c r="AC505" s="7"/>
      <c r="AD505" s="7"/>
    </row>
    <row r="506" spans="1:30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7"/>
      <c r="AA506" s="7"/>
      <c r="AB506" s="7"/>
      <c r="AC506" s="7"/>
      <c r="AD506" s="7"/>
    </row>
    <row r="507" spans="1:30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7"/>
      <c r="AA507" s="7"/>
      <c r="AB507" s="7"/>
      <c r="AC507" s="7"/>
      <c r="AD507" s="7"/>
    </row>
    <row r="508" spans="1:30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7"/>
      <c r="AA508" s="7"/>
      <c r="AB508" s="7"/>
      <c r="AC508" s="7"/>
      <c r="AD508" s="7"/>
    </row>
    <row r="509" spans="1:30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7"/>
      <c r="AA509" s="7"/>
      <c r="AB509" s="7"/>
      <c r="AC509" s="7"/>
      <c r="AD509" s="7"/>
    </row>
    <row r="510" spans="1:30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7"/>
      <c r="AA510" s="7"/>
      <c r="AB510" s="7"/>
      <c r="AC510" s="7"/>
      <c r="AD510" s="7"/>
    </row>
    <row r="511" spans="1:30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7"/>
      <c r="AA511" s="7"/>
      <c r="AB511" s="7"/>
      <c r="AC511" s="7"/>
      <c r="AD511" s="7"/>
    </row>
    <row r="512" spans="1:30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7"/>
      <c r="AA512" s="7"/>
      <c r="AB512" s="7"/>
      <c r="AC512" s="7"/>
      <c r="AD512" s="7"/>
    </row>
    <row r="513" spans="1:30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7"/>
      <c r="AA513" s="7"/>
      <c r="AB513" s="7"/>
      <c r="AC513" s="7"/>
      <c r="AD513" s="7"/>
    </row>
    <row r="514" spans="1:30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7"/>
      <c r="AA514" s="7"/>
      <c r="AB514" s="7"/>
      <c r="AC514" s="7"/>
      <c r="AD514" s="7"/>
    </row>
    <row r="515" spans="1:30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7"/>
      <c r="AA515" s="7"/>
      <c r="AB515" s="7"/>
      <c r="AC515" s="7"/>
      <c r="AD515" s="7"/>
    </row>
    <row r="516" spans="1:30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7"/>
      <c r="AA516" s="7"/>
      <c r="AB516" s="7"/>
      <c r="AC516" s="7"/>
      <c r="AD516" s="7"/>
    </row>
    <row r="517" spans="1:30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7"/>
      <c r="AA517" s="7"/>
      <c r="AB517" s="7"/>
      <c r="AC517" s="7"/>
      <c r="AD517" s="7"/>
    </row>
    <row r="518" spans="1:30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7"/>
      <c r="AA518" s="7"/>
      <c r="AB518" s="7"/>
      <c r="AC518" s="7"/>
      <c r="AD518" s="7"/>
    </row>
    <row r="519" spans="1:30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7"/>
      <c r="AA519" s="7"/>
      <c r="AB519" s="7"/>
      <c r="AC519" s="7"/>
      <c r="AD519" s="7"/>
    </row>
    <row r="520" spans="1:30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7"/>
      <c r="AA520" s="7"/>
      <c r="AB520" s="7"/>
      <c r="AC520" s="7"/>
      <c r="AD520" s="7"/>
    </row>
    <row r="521" spans="1:30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7"/>
      <c r="AA521" s="7"/>
      <c r="AB521" s="7"/>
      <c r="AC521" s="7"/>
      <c r="AD521" s="7"/>
    </row>
    <row r="522" spans="1:30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7"/>
      <c r="AA522" s="7"/>
      <c r="AB522" s="7"/>
      <c r="AC522" s="7"/>
      <c r="AD522" s="7"/>
    </row>
    <row r="523" spans="1:30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7"/>
      <c r="AA523" s="7"/>
      <c r="AB523" s="7"/>
      <c r="AC523" s="7"/>
      <c r="AD523" s="7"/>
    </row>
    <row r="524" spans="1:30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7"/>
      <c r="AA524" s="7"/>
      <c r="AB524" s="7"/>
      <c r="AC524" s="7"/>
      <c r="AD524" s="7"/>
    </row>
    <row r="525" spans="1:30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7"/>
      <c r="AA525" s="7"/>
      <c r="AB525" s="7"/>
      <c r="AC525" s="7"/>
      <c r="AD525" s="7"/>
    </row>
    <row r="526" spans="1:30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7"/>
      <c r="AA526" s="7"/>
      <c r="AB526" s="7"/>
      <c r="AC526" s="7"/>
      <c r="AD526" s="7"/>
    </row>
    <row r="527" spans="1:30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7"/>
      <c r="AA527" s="7"/>
      <c r="AB527" s="7"/>
      <c r="AC527" s="7"/>
      <c r="AD527" s="7"/>
    </row>
    <row r="528" spans="1:30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7"/>
      <c r="AA528" s="7"/>
      <c r="AB528" s="7"/>
      <c r="AC528" s="7"/>
      <c r="AD528" s="7"/>
    </row>
    <row r="529" spans="1:30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7"/>
      <c r="AA529" s="7"/>
      <c r="AB529" s="7"/>
      <c r="AC529" s="7"/>
      <c r="AD529" s="7"/>
    </row>
    <row r="530" spans="1:30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7"/>
      <c r="AA530" s="7"/>
      <c r="AB530" s="7"/>
      <c r="AC530" s="7"/>
      <c r="AD530" s="7"/>
    </row>
    <row r="531" spans="1:30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7"/>
      <c r="AA531" s="7"/>
      <c r="AB531" s="7"/>
      <c r="AC531" s="7"/>
      <c r="AD531" s="7"/>
    </row>
    <row r="532" spans="1:30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7"/>
      <c r="AA532" s="7"/>
      <c r="AB532" s="7"/>
      <c r="AC532" s="7"/>
      <c r="AD532" s="7"/>
    </row>
    <row r="533" spans="1:30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7"/>
      <c r="AA533" s="7"/>
      <c r="AB533" s="7"/>
      <c r="AC533" s="7"/>
      <c r="AD533" s="7"/>
    </row>
    <row r="534" spans="1:30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7"/>
      <c r="AA534" s="7"/>
      <c r="AB534" s="7"/>
      <c r="AC534" s="7"/>
      <c r="AD534" s="7"/>
    </row>
    <row r="535" spans="1:30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7"/>
      <c r="AA535" s="7"/>
      <c r="AB535" s="7"/>
      <c r="AC535" s="7"/>
      <c r="AD535" s="7"/>
    </row>
    <row r="536" spans="1:30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7"/>
      <c r="AA536" s="7"/>
      <c r="AB536" s="7"/>
      <c r="AC536" s="7"/>
      <c r="AD536" s="7"/>
    </row>
    <row r="537" spans="1:30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7"/>
      <c r="AA537" s="7"/>
      <c r="AB537" s="7"/>
      <c r="AC537" s="7"/>
      <c r="AD537" s="7"/>
    </row>
    <row r="538" spans="1:30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7"/>
      <c r="AA538" s="7"/>
      <c r="AB538" s="7"/>
      <c r="AC538" s="7"/>
      <c r="AD538" s="7"/>
    </row>
    <row r="539" spans="1:30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7"/>
      <c r="AA539" s="7"/>
      <c r="AB539" s="7"/>
      <c r="AC539" s="7"/>
      <c r="AD539" s="7"/>
    </row>
    <row r="540" spans="1:30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7"/>
      <c r="AA540" s="7"/>
      <c r="AB540" s="7"/>
      <c r="AC540" s="7"/>
      <c r="AD540" s="7"/>
    </row>
    <row r="541" spans="1:30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7"/>
      <c r="AA541" s="7"/>
      <c r="AB541" s="7"/>
      <c r="AC541" s="7"/>
      <c r="AD541" s="7"/>
    </row>
    <row r="542" spans="1:30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7"/>
      <c r="AA542" s="7"/>
      <c r="AB542" s="7"/>
      <c r="AC542" s="7"/>
      <c r="AD542" s="7"/>
    </row>
    <row r="543" spans="1:30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7"/>
      <c r="AA543" s="7"/>
      <c r="AB543" s="7"/>
      <c r="AC543" s="7"/>
      <c r="AD543" s="7"/>
    </row>
    <row r="544" spans="1:30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7"/>
      <c r="AA544" s="7"/>
      <c r="AB544" s="7"/>
      <c r="AC544" s="7"/>
      <c r="AD544" s="7"/>
    </row>
    <row r="545" spans="1:30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7"/>
      <c r="AA545" s="7"/>
      <c r="AB545" s="7"/>
      <c r="AC545" s="7"/>
      <c r="AD545" s="7"/>
    </row>
    <row r="546" spans="1:30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7"/>
      <c r="AA546" s="7"/>
      <c r="AB546" s="7"/>
      <c r="AC546" s="7"/>
      <c r="AD546" s="7"/>
    </row>
    <row r="547" spans="1:30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7"/>
      <c r="AA547" s="7"/>
      <c r="AB547" s="7"/>
      <c r="AC547" s="7"/>
      <c r="AD547" s="7"/>
    </row>
    <row r="548" spans="1:30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7"/>
      <c r="AA548" s="7"/>
      <c r="AB548" s="7"/>
      <c r="AC548" s="7"/>
      <c r="AD548" s="7"/>
    </row>
    <row r="549" spans="1:30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7"/>
      <c r="AA549" s="7"/>
      <c r="AB549" s="7"/>
      <c r="AC549" s="7"/>
      <c r="AD549" s="7"/>
    </row>
    <row r="550" spans="1:30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7"/>
      <c r="AA550" s="7"/>
      <c r="AB550" s="7"/>
      <c r="AC550" s="7"/>
      <c r="AD550" s="7"/>
    </row>
    <row r="551" spans="1:30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7"/>
      <c r="AA551" s="7"/>
      <c r="AB551" s="7"/>
      <c r="AC551" s="7"/>
      <c r="AD551" s="7"/>
    </row>
    <row r="552" spans="1:30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7"/>
      <c r="AA552" s="7"/>
      <c r="AB552" s="7"/>
      <c r="AC552" s="7"/>
      <c r="AD552" s="7"/>
    </row>
    <row r="553" spans="1:30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7"/>
      <c r="AA553" s="7"/>
      <c r="AB553" s="7"/>
      <c r="AC553" s="7"/>
      <c r="AD553" s="7"/>
    </row>
    <row r="554" spans="1:30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7"/>
      <c r="AA554" s="7"/>
      <c r="AB554" s="7"/>
      <c r="AC554" s="7"/>
      <c r="AD554" s="7"/>
    </row>
    <row r="555" spans="1:30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7"/>
      <c r="AA555" s="7"/>
      <c r="AB555" s="7"/>
      <c r="AC555" s="7"/>
      <c r="AD555" s="7"/>
    </row>
    <row r="556" spans="1:30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7"/>
      <c r="AA556" s="7"/>
      <c r="AB556" s="7"/>
      <c r="AC556" s="7"/>
      <c r="AD556" s="7"/>
    </row>
    <row r="557" spans="1:30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7"/>
      <c r="AA557" s="7"/>
      <c r="AB557" s="7"/>
      <c r="AC557" s="7"/>
      <c r="AD557" s="7"/>
    </row>
    <row r="558" spans="1:30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7"/>
      <c r="AA558" s="7"/>
      <c r="AB558" s="7"/>
      <c r="AC558" s="7"/>
      <c r="AD558" s="7"/>
    </row>
    <row r="559" spans="1:30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7"/>
      <c r="AA559" s="7"/>
      <c r="AB559" s="7"/>
      <c r="AC559" s="7"/>
      <c r="AD559" s="7"/>
    </row>
    <row r="560" spans="1:30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7"/>
      <c r="AA560" s="7"/>
      <c r="AB560" s="7"/>
      <c r="AC560" s="7"/>
      <c r="AD560" s="7"/>
    </row>
    <row r="561" spans="1:30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7"/>
      <c r="AA561" s="7"/>
      <c r="AB561" s="7"/>
      <c r="AC561" s="7"/>
      <c r="AD561" s="7"/>
    </row>
    <row r="562" spans="1:30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7"/>
      <c r="AA562" s="7"/>
      <c r="AB562" s="7"/>
      <c r="AC562" s="7"/>
      <c r="AD562" s="7"/>
    </row>
    <row r="563" spans="1:30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7"/>
      <c r="AA563" s="7"/>
      <c r="AB563" s="7"/>
      <c r="AC563" s="7"/>
      <c r="AD563" s="7"/>
    </row>
    <row r="564" spans="1:30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7"/>
      <c r="AA564" s="7"/>
      <c r="AB564" s="7"/>
      <c r="AC564" s="7"/>
      <c r="AD564" s="7"/>
    </row>
    <row r="565" spans="1:30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7"/>
      <c r="AA565" s="7"/>
      <c r="AB565" s="7"/>
      <c r="AC565" s="7"/>
      <c r="AD565" s="7"/>
    </row>
    <row r="566" spans="1:30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7"/>
      <c r="AA566" s="7"/>
      <c r="AB566" s="7"/>
      <c r="AC566" s="7"/>
      <c r="AD566" s="7"/>
    </row>
    <row r="567" spans="1:30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7"/>
      <c r="AA567" s="7"/>
      <c r="AB567" s="7"/>
      <c r="AC567" s="7"/>
      <c r="AD567" s="7"/>
    </row>
    <row r="568" spans="1:30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7"/>
      <c r="AA568" s="7"/>
      <c r="AB568" s="7"/>
      <c r="AC568" s="7"/>
      <c r="AD568" s="7"/>
    </row>
    <row r="569" spans="1:30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7"/>
      <c r="AA569" s="7"/>
      <c r="AB569" s="7"/>
      <c r="AC569" s="7"/>
      <c r="AD569" s="7"/>
    </row>
    <row r="570" spans="1:30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7"/>
      <c r="AA570" s="7"/>
      <c r="AB570" s="7"/>
      <c r="AC570" s="7"/>
      <c r="AD570" s="7"/>
    </row>
    <row r="571" spans="1:30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7"/>
      <c r="AA571" s="7"/>
      <c r="AB571" s="7"/>
      <c r="AC571" s="7"/>
      <c r="AD571" s="7"/>
    </row>
    <row r="572" spans="1:30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7"/>
      <c r="AA572" s="7"/>
      <c r="AB572" s="7"/>
      <c r="AC572" s="7"/>
      <c r="AD572" s="7"/>
    </row>
    <row r="573" spans="1:30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7"/>
      <c r="AA573" s="7"/>
      <c r="AB573" s="7"/>
      <c r="AC573" s="7"/>
      <c r="AD573" s="7"/>
    </row>
    <row r="574" spans="1:30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7"/>
      <c r="AA574" s="7"/>
      <c r="AB574" s="7"/>
      <c r="AC574" s="7"/>
      <c r="AD574" s="7"/>
    </row>
    <row r="575" spans="1:30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7"/>
      <c r="AA575" s="7"/>
      <c r="AB575" s="7"/>
      <c r="AC575" s="7"/>
      <c r="AD575" s="7"/>
    </row>
    <row r="576" spans="1:30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7"/>
      <c r="AA576" s="7"/>
      <c r="AB576" s="7"/>
      <c r="AC576" s="7"/>
      <c r="AD576" s="7"/>
    </row>
    <row r="577" spans="1:30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7"/>
      <c r="AA577" s="7"/>
      <c r="AB577" s="7"/>
      <c r="AC577" s="7"/>
      <c r="AD577" s="7"/>
    </row>
    <row r="578" spans="1:30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7"/>
      <c r="AA578" s="7"/>
      <c r="AB578" s="7"/>
      <c r="AC578" s="7"/>
      <c r="AD578" s="7"/>
    </row>
    <row r="579" spans="1:30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7"/>
      <c r="AA579" s="7"/>
      <c r="AB579" s="7"/>
      <c r="AC579" s="7"/>
      <c r="AD579" s="7"/>
    </row>
    <row r="580" spans="1:30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7"/>
      <c r="AA580" s="7"/>
      <c r="AB580" s="7"/>
      <c r="AC580" s="7"/>
      <c r="AD580" s="7"/>
    </row>
    <row r="581" spans="1:30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7"/>
      <c r="AA581" s="7"/>
      <c r="AB581" s="7"/>
      <c r="AC581" s="7"/>
      <c r="AD581" s="7"/>
    </row>
    <row r="582" spans="1:30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7"/>
      <c r="AA582" s="7"/>
      <c r="AB582" s="7"/>
      <c r="AC582" s="7"/>
      <c r="AD582" s="7"/>
    </row>
    <row r="583" spans="1:30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7"/>
      <c r="AA583" s="7"/>
      <c r="AB583" s="7"/>
      <c r="AC583" s="7"/>
      <c r="AD583" s="7"/>
    </row>
    <row r="584" spans="1:30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7"/>
      <c r="AA584" s="7"/>
      <c r="AB584" s="7"/>
      <c r="AC584" s="7"/>
      <c r="AD584" s="7"/>
    </row>
    <row r="585" spans="1:30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7"/>
      <c r="AA585" s="7"/>
      <c r="AB585" s="7"/>
      <c r="AC585" s="7"/>
      <c r="AD585" s="7"/>
    </row>
    <row r="586" spans="1:30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7"/>
      <c r="AA586" s="7"/>
      <c r="AB586" s="7"/>
      <c r="AC586" s="7"/>
      <c r="AD586" s="7"/>
    </row>
    <row r="587" spans="1:30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7"/>
      <c r="AA587" s="7"/>
      <c r="AB587" s="7"/>
      <c r="AC587" s="7"/>
      <c r="AD587" s="7"/>
    </row>
    <row r="588" spans="1:30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7"/>
      <c r="AA588" s="7"/>
      <c r="AB588" s="7"/>
      <c r="AC588" s="7"/>
      <c r="AD588" s="7"/>
    </row>
    <row r="589" spans="1:30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7"/>
      <c r="AA589" s="7"/>
      <c r="AB589" s="7"/>
      <c r="AC589" s="7"/>
      <c r="AD589" s="7"/>
    </row>
    <row r="590" spans="1:30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7"/>
      <c r="AA590" s="7"/>
      <c r="AB590" s="7"/>
      <c r="AC590" s="7"/>
      <c r="AD590" s="7"/>
    </row>
    <row r="591" spans="1:30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7"/>
      <c r="AA591" s="7"/>
      <c r="AB591" s="7"/>
      <c r="AC591" s="7"/>
      <c r="AD591" s="7"/>
    </row>
    <row r="592" spans="1:30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7"/>
      <c r="AA592" s="7"/>
      <c r="AB592" s="7"/>
      <c r="AC592" s="7"/>
      <c r="AD592" s="7"/>
    </row>
    <row r="593" spans="1:30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7"/>
      <c r="AA593" s="7"/>
      <c r="AB593" s="7"/>
      <c r="AC593" s="7"/>
      <c r="AD593" s="7"/>
    </row>
    <row r="594" spans="1:30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7"/>
      <c r="AA594" s="7"/>
      <c r="AB594" s="7"/>
      <c r="AC594" s="7"/>
      <c r="AD594" s="7"/>
    </row>
    <row r="595" spans="1:30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7"/>
      <c r="AA595" s="7"/>
      <c r="AB595" s="7"/>
      <c r="AC595" s="7"/>
      <c r="AD595" s="7"/>
    </row>
    <row r="596" spans="1:30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7"/>
      <c r="AA596" s="7"/>
      <c r="AB596" s="7"/>
      <c r="AC596" s="7"/>
      <c r="AD596" s="7"/>
    </row>
    <row r="597" spans="1:30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7"/>
      <c r="AA597" s="7"/>
      <c r="AB597" s="7"/>
      <c r="AC597" s="7"/>
      <c r="AD597" s="7"/>
    </row>
    <row r="598" spans="1:30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7"/>
      <c r="AA598" s="7"/>
      <c r="AB598" s="7"/>
      <c r="AC598" s="7"/>
      <c r="AD598" s="7"/>
    </row>
    <row r="599" spans="1:30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7"/>
      <c r="AA599" s="7"/>
      <c r="AB599" s="7"/>
      <c r="AC599" s="7"/>
      <c r="AD599" s="7"/>
    </row>
    <row r="600" spans="1:30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7"/>
      <c r="AA600" s="7"/>
      <c r="AB600" s="7"/>
      <c r="AC600" s="7"/>
      <c r="AD600" s="7"/>
    </row>
    <row r="601" spans="1:30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7"/>
      <c r="AA601" s="7"/>
      <c r="AB601" s="7"/>
      <c r="AC601" s="7"/>
      <c r="AD601" s="7"/>
    </row>
    <row r="602" spans="1:30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7"/>
      <c r="AA602" s="7"/>
      <c r="AB602" s="7"/>
      <c r="AC602" s="7"/>
      <c r="AD602" s="7"/>
    </row>
    <row r="603" spans="1:30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7"/>
      <c r="AA603" s="7"/>
      <c r="AB603" s="7"/>
      <c r="AC603" s="7"/>
      <c r="AD603" s="7"/>
    </row>
    <row r="604" spans="1:30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7"/>
      <c r="AA604" s="7"/>
      <c r="AB604" s="7"/>
      <c r="AC604" s="7"/>
      <c r="AD604" s="7"/>
    </row>
    <row r="605" spans="1:30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7"/>
      <c r="AA605" s="7"/>
      <c r="AB605" s="7"/>
      <c r="AC605" s="7"/>
      <c r="AD605" s="7"/>
    </row>
    <row r="606" spans="1:30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7"/>
      <c r="AA606" s="7"/>
      <c r="AB606" s="7"/>
      <c r="AC606" s="7"/>
      <c r="AD606" s="7"/>
    </row>
    <row r="607" spans="1:30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7"/>
      <c r="AA607" s="7"/>
      <c r="AB607" s="7"/>
      <c r="AC607" s="7"/>
      <c r="AD607" s="7"/>
    </row>
    <row r="608" spans="1:30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7"/>
      <c r="AA608" s="7"/>
      <c r="AB608" s="7"/>
      <c r="AC608" s="7"/>
      <c r="AD608" s="7"/>
    </row>
    <row r="609" spans="1:30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7"/>
      <c r="AA609" s="7"/>
      <c r="AB609" s="7"/>
      <c r="AC609" s="7"/>
      <c r="AD609" s="7"/>
    </row>
    <row r="610" spans="1:30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7"/>
      <c r="AA610" s="7"/>
      <c r="AB610" s="7"/>
      <c r="AC610" s="7"/>
      <c r="AD610" s="7"/>
    </row>
    <row r="611" spans="1:30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7"/>
      <c r="AA611" s="7"/>
      <c r="AB611" s="7"/>
      <c r="AC611" s="7"/>
      <c r="AD611" s="7"/>
    </row>
    <row r="612" spans="1:30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7"/>
      <c r="AA612" s="7"/>
      <c r="AB612" s="7"/>
      <c r="AC612" s="7"/>
      <c r="AD612" s="7"/>
    </row>
    <row r="613" spans="1:30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7"/>
      <c r="AA613" s="7"/>
      <c r="AB613" s="7"/>
      <c r="AC613" s="7"/>
      <c r="AD613" s="7"/>
    </row>
    <row r="614" spans="1:30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7"/>
      <c r="AA614" s="7"/>
      <c r="AB614" s="7"/>
      <c r="AC614" s="7"/>
      <c r="AD614" s="7"/>
    </row>
    <row r="615" spans="1:30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7"/>
      <c r="AA615" s="7"/>
      <c r="AB615" s="7"/>
      <c r="AC615" s="7"/>
      <c r="AD615" s="7"/>
    </row>
    <row r="616" spans="1:30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7"/>
      <c r="AA616" s="7"/>
      <c r="AB616" s="7"/>
      <c r="AC616" s="7"/>
      <c r="AD616" s="7"/>
    </row>
    <row r="617" spans="1:30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7"/>
      <c r="AA617" s="7"/>
      <c r="AB617" s="7"/>
      <c r="AC617" s="7"/>
      <c r="AD617" s="7"/>
    </row>
    <row r="618" spans="1:30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7"/>
      <c r="AA618" s="7"/>
      <c r="AB618" s="7"/>
      <c r="AC618" s="7"/>
      <c r="AD618" s="7"/>
    </row>
    <row r="619" spans="1:30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7"/>
      <c r="AA619" s="7"/>
      <c r="AB619" s="7"/>
      <c r="AC619" s="7"/>
      <c r="AD619" s="7"/>
    </row>
    <row r="620" spans="1:30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7"/>
      <c r="AA620" s="7"/>
      <c r="AB620" s="7"/>
      <c r="AC620" s="7"/>
      <c r="AD620" s="7"/>
    </row>
    <row r="621" spans="1:30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7"/>
      <c r="AA621" s="7"/>
      <c r="AB621" s="7"/>
      <c r="AC621" s="7"/>
      <c r="AD621" s="7"/>
    </row>
    <row r="622" spans="1:30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7"/>
      <c r="AA622" s="7"/>
      <c r="AB622" s="7"/>
      <c r="AC622" s="7"/>
      <c r="AD622" s="7"/>
    </row>
    <row r="623" spans="1:30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7"/>
      <c r="AA623" s="7"/>
      <c r="AB623" s="7"/>
      <c r="AC623" s="7"/>
      <c r="AD623" s="7"/>
    </row>
    <row r="624" spans="1:30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7"/>
      <c r="AA624" s="7"/>
      <c r="AB624" s="7"/>
      <c r="AC624" s="7"/>
      <c r="AD624" s="7"/>
    </row>
    <row r="625" spans="1:30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7"/>
      <c r="AA625" s="7"/>
      <c r="AB625" s="7"/>
      <c r="AC625" s="7"/>
      <c r="AD625" s="7"/>
    </row>
    <row r="626" spans="1:30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7"/>
      <c r="AA626" s="7"/>
      <c r="AB626" s="7"/>
      <c r="AC626" s="7"/>
      <c r="AD626" s="7"/>
    </row>
    <row r="627" spans="1:30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7"/>
      <c r="AA627" s="7"/>
      <c r="AB627" s="7"/>
      <c r="AC627" s="7"/>
      <c r="AD627" s="7"/>
    </row>
    <row r="628" spans="1:30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7"/>
      <c r="AA628" s="7"/>
      <c r="AB628" s="7"/>
      <c r="AC628" s="7"/>
      <c r="AD628" s="7"/>
    </row>
    <row r="629" spans="1:30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7"/>
      <c r="AA629" s="7"/>
      <c r="AB629" s="7"/>
      <c r="AC629" s="7"/>
      <c r="AD629" s="7"/>
    </row>
    <row r="630" spans="1:30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7"/>
      <c r="AA630" s="7"/>
      <c r="AB630" s="7"/>
      <c r="AC630" s="7"/>
      <c r="AD630" s="7"/>
    </row>
    <row r="631" spans="1:30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7"/>
      <c r="AA631" s="7"/>
      <c r="AB631" s="7"/>
      <c r="AC631" s="7"/>
      <c r="AD631" s="7"/>
    </row>
    <row r="632" spans="1:30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7"/>
      <c r="AA632" s="7"/>
      <c r="AB632" s="7"/>
      <c r="AC632" s="7"/>
      <c r="AD632" s="7"/>
    </row>
    <row r="633" spans="1:30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7"/>
      <c r="AA633" s="7"/>
      <c r="AB633" s="7"/>
      <c r="AC633" s="7"/>
      <c r="AD633" s="7"/>
    </row>
    <row r="634" spans="1:30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7"/>
      <c r="AA634" s="7"/>
      <c r="AB634" s="7"/>
      <c r="AC634" s="7"/>
      <c r="AD634" s="7"/>
    </row>
    <row r="635" spans="1:30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7"/>
      <c r="AA635" s="7"/>
      <c r="AB635" s="7"/>
      <c r="AC635" s="7"/>
      <c r="AD635" s="7"/>
    </row>
    <row r="636" spans="1:30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7"/>
      <c r="AA636" s="7"/>
      <c r="AB636" s="7"/>
      <c r="AC636" s="7"/>
      <c r="AD636" s="7"/>
    </row>
    <row r="637" spans="1:30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7"/>
      <c r="AA637" s="7"/>
      <c r="AB637" s="7"/>
      <c r="AC637" s="7"/>
      <c r="AD637" s="7"/>
    </row>
    <row r="638" spans="1:30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7"/>
      <c r="AA638" s="7"/>
      <c r="AB638" s="7"/>
      <c r="AC638" s="7"/>
      <c r="AD638" s="7"/>
    </row>
    <row r="639" spans="1:30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7"/>
      <c r="AA639" s="7"/>
      <c r="AB639" s="7"/>
      <c r="AC639" s="7"/>
      <c r="AD639" s="7"/>
    </row>
    <row r="640" spans="1:30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7"/>
      <c r="AA640" s="7"/>
      <c r="AB640" s="7"/>
      <c r="AC640" s="7"/>
      <c r="AD640" s="7"/>
    </row>
    <row r="641" spans="1:30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7"/>
      <c r="AA641" s="7"/>
      <c r="AB641" s="7"/>
      <c r="AC641" s="7"/>
      <c r="AD641" s="7"/>
    </row>
    <row r="642" spans="1:30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7"/>
      <c r="AA642" s="7"/>
      <c r="AB642" s="7"/>
      <c r="AC642" s="7"/>
      <c r="AD642" s="7"/>
    </row>
    <row r="643" spans="1:30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7"/>
      <c r="AA643" s="7"/>
      <c r="AB643" s="7"/>
      <c r="AC643" s="7"/>
      <c r="AD643" s="7"/>
    </row>
    <row r="644" spans="1:30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7"/>
      <c r="AA644" s="7"/>
      <c r="AB644" s="7"/>
      <c r="AC644" s="7"/>
      <c r="AD644" s="7"/>
    </row>
    <row r="645" spans="1:30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7"/>
      <c r="AA645" s="7"/>
      <c r="AB645" s="7"/>
      <c r="AC645" s="7"/>
      <c r="AD645" s="7"/>
    </row>
    <row r="646" spans="1:30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7"/>
      <c r="AA646" s="7"/>
      <c r="AB646" s="7"/>
      <c r="AC646" s="7"/>
      <c r="AD646" s="7"/>
    </row>
    <row r="647" spans="1:30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7"/>
      <c r="AA647" s="7"/>
      <c r="AB647" s="7"/>
      <c r="AC647" s="7"/>
      <c r="AD647" s="7"/>
    </row>
    <row r="648" spans="1:30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7"/>
      <c r="AA648" s="7"/>
      <c r="AB648" s="7"/>
      <c r="AC648" s="7"/>
      <c r="AD648" s="7"/>
    </row>
    <row r="649" spans="1:30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7"/>
      <c r="AA649" s="7"/>
      <c r="AB649" s="7"/>
      <c r="AC649" s="7"/>
      <c r="AD649" s="7"/>
    </row>
    <row r="650" spans="1:30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7"/>
      <c r="AA650" s="7"/>
      <c r="AB650" s="7"/>
      <c r="AC650" s="7"/>
      <c r="AD650" s="7"/>
    </row>
    <row r="651" spans="1:30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7"/>
      <c r="AA651" s="7"/>
      <c r="AB651" s="7"/>
      <c r="AC651" s="7"/>
      <c r="AD651" s="7"/>
    </row>
    <row r="652" spans="1:30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7"/>
      <c r="AA652" s="7"/>
      <c r="AB652" s="7"/>
      <c r="AC652" s="7"/>
      <c r="AD652" s="7"/>
    </row>
    <row r="653" spans="1:30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7"/>
      <c r="AA653" s="7"/>
      <c r="AB653" s="7"/>
      <c r="AC653" s="7"/>
      <c r="AD653" s="7"/>
    </row>
    <row r="654" spans="1:30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7"/>
      <c r="AA654" s="7"/>
      <c r="AB654" s="7"/>
      <c r="AC654" s="7"/>
      <c r="AD654" s="7"/>
    </row>
    <row r="655" spans="1:30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7"/>
      <c r="AA655" s="7"/>
      <c r="AB655" s="7"/>
      <c r="AC655" s="7"/>
      <c r="AD655" s="7"/>
    </row>
    <row r="656" spans="1:30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7"/>
      <c r="AA656" s="7"/>
      <c r="AB656" s="7"/>
      <c r="AC656" s="7"/>
      <c r="AD656" s="7"/>
    </row>
    <row r="657" spans="1:30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7"/>
      <c r="AA657" s="7"/>
      <c r="AB657" s="7"/>
      <c r="AC657" s="7"/>
      <c r="AD657" s="7"/>
    </row>
    <row r="658" spans="1:30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7"/>
      <c r="AA658" s="7"/>
      <c r="AB658" s="7"/>
      <c r="AC658" s="7"/>
      <c r="AD658" s="7"/>
    </row>
    <row r="659" spans="1:30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7"/>
      <c r="AA659" s="7"/>
      <c r="AB659" s="7"/>
      <c r="AC659" s="7"/>
      <c r="AD659" s="7"/>
    </row>
    <row r="660" spans="1:30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7"/>
      <c r="AA660" s="7"/>
      <c r="AB660" s="7"/>
      <c r="AC660" s="7"/>
      <c r="AD660" s="7"/>
    </row>
    <row r="661" spans="1:30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7"/>
      <c r="AA661" s="7"/>
      <c r="AB661" s="7"/>
      <c r="AC661" s="7"/>
      <c r="AD661" s="7"/>
    </row>
    <row r="662" spans="1:30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7"/>
      <c r="AA662" s="7"/>
      <c r="AB662" s="7"/>
      <c r="AC662" s="7"/>
      <c r="AD662" s="7"/>
    </row>
    <row r="663" spans="1:30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7"/>
      <c r="AA663" s="7"/>
      <c r="AB663" s="7"/>
      <c r="AC663" s="7"/>
      <c r="AD663" s="7"/>
    </row>
    <row r="664" spans="1:30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7"/>
      <c r="AA664" s="7"/>
      <c r="AB664" s="7"/>
      <c r="AC664" s="7"/>
      <c r="AD664" s="7"/>
    </row>
    <row r="665" spans="1:30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7"/>
      <c r="AA665" s="7"/>
      <c r="AB665" s="7"/>
      <c r="AC665" s="7"/>
      <c r="AD665" s="7"/>
    </row>
    <row r="666" spans="1:30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7"/>
      <c r="AA666" s="7"/>
      <c r="AB666" s="7"/>
      <c r="AC666" s="7"/>
      <c r="AD666" s="7"/>
    </row>
    <row r="667" spans="1:30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7"/>
      <c r="AA667" s="7"/>
      <c r="AB667" s="7"/>
      <c r="AC667" s="7"/>
      <c r="AD667" s="7"/>
    </row>
    <row r="668" spans="1:30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7"/>
      <c r="AA668" s="7"/>
      <c r="AB668" s="7"/>
      <c r="AC668" s="7"/>
      <c r="AD668" s="7"/>
    </row>
    <row r="669" spans="1:30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7"/>
      <c r="AA669" s="7"/>
      <c r="AB669" s="7"/>
      <c r="AC669" s="7"/>
      <c r="AD669" s="7"/>
    </row>
    <row r="670" spans="1:30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7"/>
      <c r="AA670" s="7"/>
      <c r="AB670" s="7"/>
      <c r="AC670" s="7"/>
      <c r="AD670" s="7"/>
    </row>
    <row r="671" spans="1:30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7"/>
      <c r="AA671" s="7"/>
      <c r="AB671" s="7"/>
      <c r="AC671" s="7"/>
      <c r="AD671" s="7"/>
    </row>
    <row r="672" spans="1:30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7"/>
      <c r="AA672" s="7"/>
      <c r="AB672" s="7"/>
      <c r="AC672" s="7"/>
      <c r="AD672" s="7"/>
    </row>
    <row r="673" spans="1:30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7"/>
      <c r="AA673" s="7"/>
      <c r="AB673" s="7"/>
      <c r="AC673" s="7"/>
      <c r="AD673" s="7"/>
    </row>
    <row r="674" spans="1:30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7"/>
      <c r="AA674" s="7"/>
      <c r="AB674" s="7"/>
      <c r="AC674" s="7"/>
      <c r="AD674" s="7"/>
    </row>
    <row r="675" spans="1:30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7"/>
      <c r="AA675" s="7"/>
      <c r="AB675" s="7"/>
      <c r="AC675" s="7"/>
      <c r="AD675" s="7"/>
    </row>
    <row r="676" spans="1:30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7"/>
      <c r="AA676" s="7"/>
      <c r="AB676" s="7"/>
      <c r="AC676" s="7"/>
      <c r="AD676" s="7"/>
    </row>
    <row r="677" spans="1:30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7"/>
      <c r="AA677" s="7"/>
      <c r="AB677" s="7"/>
      <c r="AC677" s="7"/>
      <c r="AD677" s="7"/>
    </row>
    <row r="678" spans="1:30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7"/>
      <c r="AA678" s="7"/>
      <c r="AB678" s="7"/>
      <c r="AC678" s="7"/>
      <c r="AD678" s="7"/>
    </row>
    <row r="679" spans="1:30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7"/>
      <c r="AA679" s="7"/>
      <c r="AB679" s="7"/>
      <c r="AC679" s="7"/>
      <c r="AD679" s="7"/>
    </row>
    <row r="680" spans="1:30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7"/>
      <c r="AA680" s="7"/>
      <c r="AB680" s="7"/>
      <c r="AC680" s="7"/>
      <c r="AD680" s="7"/>
    </row>
    <row r="681" spans="1:30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7"/>
      <c r="AA681" s="7"/>
      <c r="AB681" s="7"/>
      <c r="AC681" s="7"/>
      <c r="AD681" s="7"/>
    </row>
    <row r="682" spans="1:30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7"/>
      <c r="AA682" s="7"/>
      <c r="AB682" s="7"/>
      <c r="AC682" s="7"/>
      <c r="AD682" s="7"/>
    </row>
    <row r="683" spans="1:30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7"/>
      <c r="AA683" s="7"/>
      <c r="AB683" s="7"/>
      <c r="AC683" s="7"/>
      <c r="AD683" s="7"/>
    </row>
    <row r="684" spans="1:30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7"/>
      <c r="AA684" s="7"/>
      <c r="AB684" s="7"/>
      <c r="AC684" s="7"/>
      <c r="AD684" s="7"/>
    </row>
    <row r="685" spans="1:30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7"/>
      <c r="AA685" s="7"/>
      <c r="AB685" s="7"/>
      <c r="AC685" s="7"/>
      <c r="AD685" s="7"/>
    </row>
    <row r="686" spans="1:30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7"/>
      <c r="AA686" s="7"/>
      <c r="AB686" s="7"/>
      <c r="AC686" s="7"/>
      <c r="AD686" s="7"/>
    </row>
    <row r="687" spans="1:30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7"/>
      <c r="AA687" s="7"/>
      <c r="AB687" s="7"/>
      <c r="AC687" s="7"/>
      <c r="AD687" s="7"/>
    </row>
    <row r="688" spans="1:30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7"/>
      <c r="AA688" s="7"/>
      <c r="AB688" s="7"/>
      <c r="AC688" s="7"/>
      <c r="AD688" s="7"/>
    </row>
    <row r="689" spans="1:30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7"/>
      <c r="AA689" s="7"/>
      <c r="AB689" s="7"/>
      <c r="AC689" s="7"/>
      <c r="AD689" s="7"/>
    </row>
    <row r="690" spans="1:30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7"/>
      <c r="AA690" s="7"/>
      <c r="AB690" s="7"/>
      <c r="AC690" s="7"/>
      <c r="AD690" s="7"/>
    </row>
    <row r="691" spans="1:30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7"/>
      <c r="AA691" s="7"/>
      <c r="AB691" s="7"/>
      <c r="AC691" s="7"/>
      <c r="AD691" s="7"/>
    </row>
    <row r="692" spans="1:30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7"/>
      <c r="AA692" s="7"/>
      <c r="AB692" s="7"/>
      <c r="AC692" s="7"/>
      <c r="AD692" s="7"/>
    </row>
    <row r="693" spans="1:30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7"/>
      <c r="AA693" s="7"/>
      <c r="AB693" s="7"/>
      <c r="AC693" s="7"/>
      <c r="AD693" s="7"/>
    </row>
    <row r="694" spans="1:30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7"/>
      <c r="AA694" s="7"/>
      <c r="AB694" s="7"/>
      <c r="AC694" s="7"/>
      <c r="AD694" s="7"/>
    </row>
    <row r="695" spans="1:30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7"/>
      <c r="AA695" s="7"/>
      <c r="AB695" s="7"/>
      <c r="AC695" s="7"/>
      <c r="AD695" s="7"/>
    </row>
    <row r="696" spans="1:30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7"/>
      <c r="AA696" s="7"/>
      <c r="AB696" s="7"/>
      <c r="AC696" s="7"/>
      <c r="AD696" s="7"/>
    </row>
    <row r="697" spans="1:30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7"/>
      <c r="AA697" s="7"/>
      <c r="AB697" s="7"/>
      <c r="AC697" s="7"/>
      <c r="AD697" s="7"/>
    </row>
    <row r="698" spans="1:30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7"/>
      <c r="AA698" s="7"/>
      <c r="AB698" s="7"/>
      <c r="AC698" s="7"/>
      <c r="AD698" s="7"/>
    </row>
    <row r="699" spans="1:30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7"/>
      <c r="AA699" s="7"/>
      <c r="AB699" s="7"/>
      <c r="AC699" s="7"/>
      <c r="AD699" s="7"/>
    </row>
    <row r="700" spans="1:30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7"/>
      <c r="AA700" s="7"/>
      <c r="AB700" s="7"/>
      <c r="AC700" s="7"/>
      <c r="AD700" s="7"/>
    </row>
    <row r="701" spans="1:30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7"/>
      <c r="AA701" s="7"/>
      <c r="AB701" s="7"/>
      <c r="AC701" s="7"/>
      <c r="AD701" s="7"/>
    </row>
    <row r="702" spans="1:30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7"/>
      <c r="AA702" s="7"/>
      <c r="AB702" s="7"/>
      <c r="AC702" s="7"/>
      <c r="AD702" s="7"/>
    </row>
    <row r="703" spans="1:30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7"/>
      <c r="AA703" s="7"/>
      <c r="AB703" s="7"/>
      <c r="AC703" s="7"/>
      <c r="AD703" s="7"/>
    </row>
    <row r="704" spans="1:30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7"/>
      <c r="AA704" s="7"/>
      <c r="AB704" s="7"/>
      <c r="AC704" s="7"/>
      <c r="AD704" s="7"/>
    </row>
    <row r="705" spans="1:30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7"/>
      <c r="AA705" s="7"/>
      <c r="AB705" s="7"/>
      <c r="AC705" s="7"/>
      <c r="AD705" s="7"/>
    </row>
    <row r="706" spans="1:30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7"/>
      <c r="AA706" s="7"/>
      <c r="AB706" s="7"/>
      <c r="AC706" s="7"/>
      <c r="AD706" s="7"/>
    </row>
    <row r="707" spans="1:30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7"/>
      <c r="AA707" s="7"/>
      <c r="AB707" s="7"/>
      <c r="AC707" s="7"/>
      <c r="AD707" s="7"/>
    </row>
    <row r="708" spans="1:30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7"/>
      <c r="AA708" s="7"/>
      <c r="AB708" s="7"/>
      <c r="AC708" s="7"/>
      <c r="AD708" s="7"/>
    </row>
    <row r="709" spans="1:30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7"/>
      <c r="AA709" s="7"/>
      <c r="AB709" s="7"/>
      <c r="AC709" s="7"/>
      <c r="AD709" s="7"/>
    </row>
    <row r="710" spans="1:30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7"/>
      <c r="AA710" s="7"/>
      <c r="AB710" s="7"/>
      <c r="AC710" s="7"/>
      <c r="AD710" s="7"/>
    </row>
    <row r="711" spans="1:30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7"/>
      <c r="AA711" s="7"/>
      <c r="AB711" s="7"/>
      <c r="AC711" s="7"/>
      <c r="AD711" s="7"/>
    </row>
    <row r="712" spans="1:30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7"/>
      <c r="AA712" s="7"/>
      <c r="AB712" s="7"/>
      <c r="AC712" s="7"/>
      <c r="AD712" s="7"/>
    </row>
    <row r="713" spans="1:30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7"/>
      <c r="AA713" s="7"/>
      <c r="AB713" s="7"/>
      <c r="AC713" s="7"/>
      <c r="AD713" s="7"/>
    </row>
    <row r="714" spans="1:30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7"/>
      <c r="AA714" s="7"/>
      <c r="AB714" s="7"/>
      <c r="AC714" s="7"/>
      <c r="AD714" s="7"/>
    </row>
    <row r="715" spans="1:30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7"/>
      <c r="AA715" s="7"/>
      <c r="AB715" s="7"/>
      <c r="AC715" s="7"/>
      <c r="AD715" s="7"/>
    </row>
    <row r="716" spans="1:30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7"/>
      <c r="AA716" s="7"/>
      <c r="AB716" s="7"/>
      <c r="AC716" s="7"/>
      <c r="AD716" s="7"/>
    </row>
    <row r="717" spans="1:30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7"/>
      <c r="AA717" s="7"/>
      <c r="AB717" s="7"/>
      <c r="AC717" s="7"/>
      <c r="AD717" s="7"/>
    </row>
    <row r="718" spans="1:30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7"/>
      <c r="AA718" s="7"/>
      <c r="AB718" s="7"/>
      <c r="AC718" s="7"/>
      <c r="AD718" s="7"/>
    </row>
    <row r="719" spans="1:30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7"/>
      <c r="AA719" s="7"/>
      <c r="AB719" s="7"/>
      <c r="AC719" s="7"/>
      <c r="AD719" s="7"/>
    </row>
    <row r="720" spans="1:30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7"/>
      <c r="AA720" s="7"/>
      <c r="AB720" s="7"/>
      <c r="AC720" s="7"/>
      <c r="AD720" s="7"/>
    </row>
    <row r="721" spans="1:30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7"/>
      <c r="AA721" s="7"/>
      <c r="AB721" s="7"/>
      <c r="AC721" s="7"/>
      <c r="AD721" s="7"/>
    </row>
    <row r="722" spans="1:30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7"/>
      <c r="AA722" s="7"/>
      <c r="AB722" s="7"/>
      <c r="AC722" s="7"/>
      <c r="AD722" s="7"/>
    </row>
    <row r="723" spans="1:30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7"/>
      <c r="AA723" s="7"/>
      <c r="AB723" s="7"/>
      <c r="AC723" s="7"/>
      <c r="AD723" s="7"/>
    </row>
    <row r="724" spans="1:30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7"/>
      <c r="AA724" s="7"/>
      <c r="AB724" s="7"/>
      <c r="AC724" s="7"/>
      <c r="AD724" s="7"/>
    </row>
    <row r="725" spans="1:30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7"/>
      <c r="AA725" s="7"/>
      <c r="AB725" s="7"/>
      <c r="AC725" s="7"/>
      <c r="AD725" s="7"/>
    </row>
    <row r="726" spans="1:30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7"/>
      <c r="AA726" s="7"/>
      <c r="AB726" s="7"/>
      <c r="AC726" s="7"/>
      <c r="AD726" s="7"/>
    </row>
    <row r="727" spans="1:30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7"/>
      <c r="AA727" s="7"/>
      <c r="AB727" s="7"/>
      <c r="AC727" s="7"/>
      <c r="AD727" s="7"/>
    </row>
    <row r="728" spans="1:30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7"/>
      <c r="AA728" s="7"/>
      <c r="AB728" s="7"/>
      <c r="AC728" s="7"/>
      <c r="AD728" s="7"/>
    </row>
    <row r="729" spans="1:30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7"/>
      <c r="AA729" s="7"/>
      <c r="AB729" s="7"/>
      <c r="AC729" s="7"/>
      <c r="AD729" s="7"/>
    </row>
    <row r="730" spans="1:30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7"/>
      <c r="AA730" s="7"/>
      <c r="AB730" s="7"/>
      <c r="AC730" s="7"/>
      <c r="AD730" s="7"/>
    </row>
    <row r="731" spans="1:30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7"/>
      <c r="AA731" s="7"/>
      <c r="AB731" s="7"/>
      <c r="AC731" s="7"/>
      <c r="AD731" s="7"/>
    </row>
    <row r="732" spans="1:30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7"/>
      <c r="AA732" s="7"/>
      <c r="AB732" s="7"/>
      <c r="AC732" s="7"/>
      <c r="AD732" s="7"/>
    </row>
    <row r="733" spans="1:30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7"/>
      <c r="AA733" s="7"/>
      <c r="AB733" s="7"/>
      <c r="AC733" s="7"/>
      <c r="AD733" s="7"/>
    </row>
    <row r="734" spans="1:30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7"/>
      <c r="AA734" s="7"/>
      <c r="AB734" s="7"/>
      <c r="AC734" s="7"/>
      <c r="AD734" s="7"/>
    </row>
    <row r="735" spans="1:30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7"/>
      <c r="AA735" s="7"/>
      <c r="AB735" s="7"/>
      <c r="AC735" s="7"/>
      <c r="AD735" s="7"/>
    </row>
    <row r="736" spans="1:30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7"/>
      <c r="AA736" s="7"/>
      <c r="AB736" s="7"/>
      <c r="AC736" s="7"/>
      <c r="AD736" s="7"/>
    </row>
    <row r="737" spans="1:30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7"/>
      <c r="AA737" s="7"/>
      <c r="AB737" s="7"/>
      <c r="AC737" s="7"/>
      <c r="AD737" s="7"/>
    </row>
    <row r="738" spans="1:30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7"/>
      <c r="AA738" s="7"/>
      <c r="AB738" s="7"/>
      <c r="AC738" s="7"/>
      <c r="AD738" s="7"/>
    </row>
    <row r="739" spans="1:30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7"/>
      <c r="AA739" s="7"/>
      <c r="AB739" s="7"/>
      <c r="AC739" s="7"/>
      <c r="AD739" s="7"/>
    </row>
    <row r="740" spans="1:30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7"/>
      <c r="AA740" s="7"/>
      <c r="AB740" s="7"/>
      <c r="AC740" s="7"/>
      <c r="AD740" s="7"/>
    </row>
    <row r="741" spans="1:30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7"/>
      <c r="AA741" s="7"/>
      <c r="AB741" s="7"/>
      <c r="AC741" s="7"/>
      <c r="AD741" s="7"/>
    </row>
    <row r="742" spans="1:30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7"/>
      <c r="AA742" s="7"/>
      <c r="AB742" s="7"/>
      <c r="AC742" s="7"/>
      <c r="AD742" s="7"/>
    </row>
    <row r="743" spans="1:30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7"/>
      <c r="AA743" s="7"/>
      <c r="AB743" s="7"/>
      <c r="AC743" s="7"/>
      <c r="AD743" s="7"/>
    </row>
    <row r="744" spans="1:30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7"/>
      <c r="AA744" s="7"/>
      <c r="AB744" s="7"/>
      <c r="AC744" s="7"/>
      <c r="AD744" s="7"/>
    </row>
    <row r="745" spans="1:30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7"/>
      <c r="AA745" s="7"/>
      <c r="AB745" s="7"/>
      <c r="AC745" s="7"/>
      <c r="AD745" s="7"/>
    </row>
    <row r="746" spans="1:30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7"/>
      <c r="AA746" s="7"/>
      <c r="AB746" s="7"/>
      <c r="AC746" s="7"/>
      <c r="AD746" s="7"/>
    </row>
    <row r="747" spans="1:30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7"/>
      <c r="AA747" s="7"/>
      <c r="AB747" s="7"/>
      <c r="AC747" s="7"/>
      <c r="AD747" s="7"/>
    </row>
    <row r="748" spans="1:30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7"/>
      <c r="AA748" s="7"/>
      <c r="AB748" s="7"/>
      <c r="AC748" s="7"/>
      <c r="AD748" s="7"/>
    </row>
    <row r="749" spans="1:30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7"/>
      <c r="AA749" s="7"/>
      <c r="AB749" s="7"/>
      <c r="AC749" s="7"/>
      <c r="AD749" s="7"/>
    </row>
    <row r="750" spans="1:30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7"/>
      <c r="AA750" s="7"/>
      <c r="AB750" s="7"/>
      <c r="AC750" s="7"/>
      <c r="AD750" s="7"/>
    </row>
    <row r="751" spans="1:30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7"/>
      <c r="AA751" s="7"/>
      <c r="AB751" s="7"/>
      <c r="AC751" s="7"/>
      <c r="AD751" s="7"/>
    </row>
    <row r="752" spans="1:30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7"/>
      <c r="AA752" s="7"/>
      <c r="AB752" s="7"/>
      <c r="AC752" s="7"/>
      <c r="AD752" s="7"/>
    </row>
    <row r="753" spans="1:30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7"/>
      <c r="AA753" s="7"/>
      <c r="AB753" s="7"/>
      <c r="AC753" s="7"/>
      <c r="AD753" s="7"/>
    </row>
    <row r="754" spans="1:30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7"/>
      <c r="AA754" s="7"/>
      <c r="AB754" s="7"/>
      <c r="AC754" s="7"/>
      <c r="AD754" s="7"/>
    </row>
    <row r="755" spans="1:30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7"/>
      <c r="AA755" s="7"/>
      <c r="AB755" s="7"/>
      <c r="AC755" s="7"/>
      <c r="AD755" s="7"/>
    </row>
    <row r="756" spans="1:30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7"/>
      <c r="AA756" s="7"/>
      <c r="AB756" s="7"/>
      <c r="AC756" s="7"/>
      <c r="AD756" s="7"/>
    </row>
    <row r="757" spans="1:30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7"/>
      <c r="AA757" s="7"/>
      <c r="AB757" s="7"/>
      <c r="AC757" s="7"/>
      <c r="AD757" s="7"/>
    </row>
    <row r="758" spans="1:30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7"/>
      <c r="AA758" s="7"/>
      <c r="AB758" s="7"/>
      <c r="AC758" s="7"/>
      <c r="AD758" s="7"/>
    </row>
    <row r="759" spans="1:30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7"/>
      <c r="AA759" s="7"/>
      <c r="AB759" s="7"/>
      <c r="AC759" s="7"/>
      <c r="AD759" s="7"/>
    </row>
    <row r="760" spans="1:30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7"/>
      <c r="AA760" s="7"/>
      <c r="AB760" s="7"/>
      <c r="AC760" s="7"/>
      <c r="AD760" s="7"/>
    </row>
    <row r="761" spans="1:30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7"/>
      <c r="AA761" s="7"/>
      <c r="AB761" s="7"/>
      <c r="AC761" s="7"/>
      <c r="AD761" s="7"/>
    </row>
    <row r="762" spans="1:30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7"/>
      <c r="AA762" s="7"/>
      <c r="AB762" s="7"/>
      <c r="AC762" s="7"/>
      <c r="AD762" s="7"/>
    </row>
    <row r="763" spans="1:30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7"/>
      <c r="AA763" s="7"/>
      <c r="AB763" s="7"/>
      <c r="AC763" s="7"/>
      <c r="AD763" s="7"/>
    </row>
    <row r="764" spans="1:30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7"/>
      <c r="AA764" s="7"/>
      <c r="AB764" s="7"/>
      <c r="AC764" s="7"/>
      <c r="AD764" s="7"/>
    </row>
    <row r="765" spans="1:30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7"/>
      <c r="AA765" s="7"/>
      <c r="AB765" s="7"/>
      <c r="AC765" s="7"/>
      <c r="AD765" s="7"/>
    </row>
    <row r="766" spans="1:30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7"/>
      <c r="AA766" s="7"/>
      <c r="AB766" s="7"/>
      <c r="AC766" s="7"/>
      <c r="AD766" s="7"/>
    </row>
    <row r="767" spans="1:30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7"/>
      <c r="AA767" s="7"/>
      <c r="AB767" s="7"/>
      <c r="AC767" s="7"/>
      <c r="AD767" s="7"/>
    </row>
    <row r="768" spans="1:30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7"/>
      <c r="AA768" s="7"/>
      <c r="AB768" s="7"/>
      <c r="AC768" s="7"/>
      <c r="AD768" s="7"/>
    </row>
    <row r="769" spans="1:30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7"/>
      <c r="AA769" s="7"/>
      <c r="AB769" s="7"/>
      <c r="AC769" s="7"/>
      <c r="AD769" s="7"/>
    </row>
    <row r="770" spans="1:30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7"/>
      <c r="AA770" s="7"/>
      <c r="AB770" s="7"/>
      <c r="AC770" s="7"/>
      <c r="AD770" s="7"/>
    </row>
    <row r="771" spans="1:30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7"/>
      <c r="AA771" s="7"/>
      <c r="AB771" s="7"/>
      <c r="AC771" s="7"/>
      <c r="AD771" s="7"/>
    </row>
    <row r="772" spans="1:30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7"/>
      <c r="AA772" s="7"/>
      <c r="AB772" s="7"/>
      <c r="AC772" s="7"/>
      <c r="AD772" s="7"/>
    </row>
    <row r="773" spans="1:30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7"/>
      <c r="AA773" s="7"/>
      <c r="AB773" s="7"/>
      <c r="AC773" s="7"/>
      <c r="AD773" s="7"/>
    </row>
    <row r="774" spans="1:30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7"/>
      <c r="AA774" s="7"/>
      <c r="AB774" s="7"/>
      <c r="AC774" s="7"/>
      <c r="AD774" s="7"/>
    </row>
    <row r="775" spans="1:30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7"/>
      <c r="AA775" s="7"/>
      <c r="AB775" s="7"/>
      <c r="AC775" s="7"/>
      <c r="AD775" s="7"/>
    </row>
    <row r="776" spans="1:30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7"/>
      <c r="AA776" s="7"/>
      <c r="AB776" s="7"/>
      <c r="AC776" s="7"/>
      <c r="AD776" s="7"/>
    </row>
    <row r="777" spans="1:30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7"/>
      <c r="AA777" s="7"/>
      <c r="AB777" s="7"/>
      <c r="AC777" s="7"/>
      <c r="AD777" s="7"/>
    </row>
    <row r="778" spans="1:30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7"/>
      <c r="AA778" s="7"/>
      <c r="AB778" s="7"/>
      <c r="AC778" s="7"/>
      <c r="AD778" s="7"/>
    </row>
    <row r="779" spans="1:30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7"/>
      <c r="AA779" s="7"/>
      <c r="AB779" s="7"/>
      <c r="AC779" s="7"/>
      <c r="AD779" s="7"/>
    </row>
    <row r="780" spans="1:30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7"/>
      <c r="AA780" s="7"/>
      <c r="AB780" s="7"/>
      <c r="AC780" s="7"/>
      <c r="AD780" s="7"/>
    </row>
    <row r="781" spans="1:30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7"/>
      <c r="AA781" s="7"/>
      <c r="AB781" s="7"/>
      <c r="AC781" s="7"/>
      <c r="AD781" s="7"/>
    </row>
    <row r="782" spans="1:30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7"/>
      <c r="AA782" s="7"/>
      <c r="AB782" s="7"/>
      <c r="AC782" s="7"/>
      <c r="AD782" s="7"/>
    </row>
    <row r="783" spans="1:30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7"/>
      <c r="AA783" s="7"/>
      <c r="AB783" s="7"/>
      <c r="AC783" s="7"/>
      <c r="AD783" s="7"/>
    </row>
    <row r="784" spans="1:30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7"/>
      <c r="AA784" s="7"/>
      <c r="AB784" s="7"/>
      <c r="AC784" s="7"/>
      <c r="AD784" s="7"/>
    </row>
    <row r="785" spans="1:30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7"/>
      <c r="AA785" s="7"/>
      <c r="AB785" s="7"/>
      <c r="AC785" s="7"/>
      <c r="AD785" s="7"/>
    </row>
    <row r="786" spans="1:30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7"/>
      <c r="AA786" s="7"/>
      <c r="AB786" s="7"/>
      <c r="AC786" s="7"/>
      <c r="AD786" s="7"/>
    </row>
    <row r="787" spans="1:30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7"/>
      <c r="AA787" s="7"/>
      <c r="AB787" s="7"/>
      <c r="AC787" s="7"/>
      <c r="AD787" s="7"/>
    </row>
    <row r="788" spans="1:30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7"/>
      <c r="AA788" s="7"/>
      <c r="AB788" s="7"/>
      <c r="AC788" s="7"/>
      <c r="AD788" s="7"/>
    </row>
    <row r="789" spans="1:30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7"/>
      <c r="AA789" s="7"/>
      <c r="AB789" s="7"/>
      <c r="AC789" s="7"/>
      <c r="AD789" s="7"/>
    </row>
    <row r="790" spans="1:30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7"/>
      <c r="AA790" s="7"/>
      <c r="AB790" s="7"/>
      <c r="AC790" s="7"/>
      <c r="AD790" s="7"/>
    </row>
    <row r="791" spans="1:30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7"/>
      <c r="AA791" s="7"/>
      <c r="AB791" s="7"/>
      <c r="AC791" s="7"/>
      <c r="AD791" s="7"/>
    </row>
    <row r="792" spans="1:30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7"/>
      <c r="AA792" s="7"/>
      <c r="AB792" s="7"/>
      <c r="AC792" s="7"/>
      <c r="AD792" s="7"/>
    </row>
    <row r="793" spans="1:30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7"/>
      <c r="AA793" s="7"/>
      <c r="AB793" s="7"/>
      <c r="AC793" s="7"/>
      <c r="AD793" s="7"/>
    </row>
    <row r="794" spans="1:30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7"/>
      <c r="AA794" s="7"/>
      <c r="AB794" s="7"/>
      <c r="AC794" s="7"/>
      <c r="AD794" s="7"/>
    </row>
    <row r="795" spans="1:30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7"/>
      <c r="AA795" s="7"/>
      <c r="AB795" s="7"/>
      <c r="AC795" s="7"/>
      <c r="AD795" s="7"/>
    </row>
    <row r="796" spans="1:30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7"/>
      <c r="AA796" s="7"/>
      <c r="AB796" s="7"/>
      <c r="AC796" s="7"/>
      <c r="AD796" s="7"/>
    </row>
    <row r="797" spans="1:30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7"/>
      <c r="AA797" s="7"/>
      <c r="AB797" s="7"/>
      <c r="AC797" s="7"/>
      <c r="AD797" s="7"/>
    </row>
    <row r="798" spans="1:30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7"/>
      <c r="AA798" s="7"/>
      <c r="AB798" s="7"/>
      <c r="AC798" s="7"/>
      <c r="AD798" s="7"/>
    </row>
    <row r="799" spans="1:30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7"/>
      <c r="AA799" s="7"/>
      <c r="AB799" s="7"/>
      <c r="AC799" s="7"/>
      <c r="AD799" s="7"/>
    </row>
    <row r="800" spans="1:30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7"/>
      <c r="AA800" s="7"/>
      <c r="AB800" s="7"/>
      <c r="AC800" s="7"/>
      <c r="AD800" s="7"/>
    </row>
    <row r="801" spans="1:30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7"/>
      <c r="AA801" s="7"/>
      <c r="AB801" s="7"/>
      <c r="AC801" s="7"/>
      <c r="AD801" s="7"/>
    </row>
    <row r="802" spans="1:30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7"/>
      <c r="AA802" s="7"/>
      <c r="AB802" s="7"/>
      <c r="AC802" s="7"/>
      <c r="AD802" s="7"/>
    </row>
    <row r="803" spans="1:30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7"/>
      <c r="AA803" s="7"/>
      <c r="AB803" s="7"/>
      <c r="AC803" s="7"/>
      <c r="AD803" s="7"/>
    </row>
    <row r="804" spans="1:30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7"/>
      <c r="AA804" s="7"/>
      <c r="AB804" s="7"/>
      <c r="AC804" s="7"/>
      <c r="AD804" s="7"/>
    </row>
    <row r="805" spans="1:30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7"/>
      <c r="AA805" s="7"/>
      <c r="AB805" s="7"/>
      <c r="AC805" s="7"/>
      <c r="AD805" s="7"/>
    </row>
    <row r="806" spans="1:30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7"/>
      <c r="AA806" s="7"/>
      <c r="AB806" s="7"/>
      <c r="AC806" s="7"/>
      <c r="AD806" s="7"/>
    </row>
    <row r="807" spans="1:30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7"/>
      <c r="AA807" s="7"/>
      <c r="AB807" s="7"/>
      <c r="AC807" s="7"/>
      <c r="AD807" s="7"/>
    </row>
    <row r="808" spans="1:30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7"/>
      <c r="AA808" s="7"/>
      <c r="AB808" s="7"/>
      <c r="AC808" s="7"/>
      <c r="AD808" s="7"/>
    </row>
    <row r="809" spans="1:30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7"/>
      <c r="AA809" s="7"/>
      <c r="AB809" s="7"/>
      <c r="AC809" s="7"/>
      <c r="AD809" s="7"/>
    </row>
    <row r="810" spans="1:30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7"/>
      <c r="AA810" s="7"/>
      <c r="AB810" s="7"/>
      <c r="AC810" s="7"/>
      <c r="AD810" s="7"/>
    </row>
    <row r="811" spans="1:30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7"/>
      <c r="AA811" s="7"/>
      <c r="AB811" s="7"/>
      <c r="AC811" s="7"/>
      <c r="AD811" s="7"/>
    </row>
    <row r="812" spans="1:30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7"/>
      <c r="AA812" s="7"/>
      <c r="AB812" s="7"/>
      <c r="AC812" s="7"/>
      <c r="AD812" s="7"/>
    </row>
    <row r="813" spans="1:30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7"/>
      <c r="AA813" s="7"/>
      <c r="AB813" s="7"/>
      <c r="AC813" s="7"/>
      <c r="AD813" s="7"/>
    </row>
    <row r="814" spans="1:30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7"/>
      <c r="AA814" s="7"/>
      <c r="AB814" s="7"/>
      <c r="AC814" s="7"/>
      <c r="AD814" s="7"/>
    </row>
    <row r="815" spans="1:30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7"/>
      <c r="AA815" s="7"/>
      <c r="AB815" s="7"/>
      <c r="AC815" s="7"/>
      <c r="AD815" s="7"/>
    </row>
    <row r="816" spans="1:30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7"/>
      <c r="AA816" s="7"/>
      <c r="AB816" s="7"/>
      <c r="AC816" s="7"/>
      <c r="AD816" s="7"/>
    </row>
    <row r="817" spans="1:30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7"/>
      <c r="AA817" s="7"/>
      <c r="AB817" s="7"/>
      <c r="AC817" s="7"/>
      <c r="AD817" s="7"/>
    </row>
    <row r="818" spans="1:30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7"/>
      <c r="AA818" s="7"/>
      <c r="AB818" s="7"/>
      <c r="AC818" s="7"/>
      <c r="AD818" s="7"/>
    </row>
    <row r="819" spans="1:30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7"/>
      <c r="AA819" s="7"/>
      <c r="AB819" s="7"/>
      <c r="AC819" s="7"/>
      <c r="AD819" s="7"/>
    </row>
    <row r="820" spans="1:30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7"/>
      <c r="AA820" s="7"/>
      <c r="AB820" s="7"/>
      <c r="AC820" s="7"/>
      <c r="AD820" s="7"/>
    </row>
    <row r="821" spans="1:30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7"/>
      <c r="AA821" s="7"/>
      <c r="AB821" s="7"/>
      <c r="AC821" s="7"/>
      <c r="AD821" s="7"/>
    </row>
    <row r="822" spans="1:30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7"/>
      <c r="AA822" s="7"/>
      <c r="AB822" s="7"/>
      <c r="AC822" s="7"/>
      <c r="AD822" s="7"/>
    </row>
    <row r="823" spans="1:30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7"/>
      <c r="AA823" s="7"/>
      <c r="AB823" s="7"/>
      <c r="AC823" s="7"/>
      <c r="AD823" s="7"/>
    </row>
    <row r="824" spans="1:30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7"/>
      <c r="AA824" s="7"/>
      <c r="AB824" s="7"/>
      <c r="AC824" s="7"/>
      <c r="AD824" s="7"/>
    </row>
    <row r="825" spans="1:30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7"/>
      <c r="AA825" s="7"/>
      <c r="AB825" s="7"/>
      <c r="AC825" s="7"/>
      <c r="AD825" s="7"/>
    </row>
    <row r="826" spans="1:30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7"/>
      <c r="AA826" s="7"/>
      <c r="AB826" s="7"/>
      <c r="AC826" s="7"/>
      <c r="AD826" s="7"/>
    </row>
    <row r="827" spans="1:30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7"/>
      <c r="AA827" s="7"/>
      <c r="AB827" s="7"/>
      <c r="AC827" s="7"/>
      <c r="AD827" s="7"/>
    </row>
    <row r="828" spans="1:30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7"/>
      <c r="AA828" s="7"/>
      <c r="AB828" s="7"/>
      <c r="AC828" s="7"/>
      <c r="AD828" s="7"/>
    </row>
    <row r="829" spans="1:30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7"/>
      <c r="AA829" s="7"/>
      <c r="AB829" s="7"/>
      <c r="AC829" s="7"/>
      <c r="AD829" s="7"/>
    </row>
    <row r="830" spans="1:30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7"/>
      <c r="AA830" s="7"/>
      <c r="AB830" s="7"/>
      <c r="AC830" s="7"/>
      <c r="AD830" s="7"/>
    </row>
    <row r="831" spans="1:30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7"/>
      <c r="AA831" s="7"/>
      <c r="AB831" s="7"/>
      <c r="AC831" s="7"/>
      <c r="AD831" s="7"/>
    </row>
    <row r="832" spans="1:30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7"/>
      <c r="AA832" s="7"/>
      <c r="AB832" s="7"/>
      <c r="AC832" s="7"/>
      <c r="AD832" s="7"/>
    </row>
    <row r="833" spans="1:30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7"/>
      <c r="AA833" s="7"/>
      <c r="AB833" s="7"/>
      <c r="AC833" s="7"/>
      <c r="AD833" s="7"/>
    </row>
    <row r="834" spans="1:30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7"/>
      <c r="AA834" s="7"/>
      <c r="AB834" s="7"/>
      <c r="AC834" s="7"/>
      <c r="AD834" s="7"/>
    </row>
    <row r="835" spans="1:30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7"/>
      <c r="AA835" s="7"/>
      <c r="AB835" s="7"/>
      <c r="AC835" s="7"/>
      <c r="AD835" s="7"/>
    </row>
    <row r="836" spans="1:30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7"/>
      <c r="AA836" s="7"/>
      <c r="AB836" s="7"/>
      <c r="AC836" s="7"/>
      <c r="AD836" s="7"/>
    </row>
    <row r="837" spans="1:30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7"/>
      <c r="AA837" s="7"/>
      <c r="AB837" s="7"/>
      <c r="AC837" s="7"/>
      <c r="AD837" s="7"/>
    </row>
    <row r="838" spans="1:30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7"/>
      <c r="AA838" s="7"/>
      <c r="AB838" s="7"/>
      <c r="AC838" s="7"/>
      <c r="AD838" s="7"/>
    </row>
    <row r="839" spans="1:30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7"/>
      <c r="AA839" s="7"/>
      <c r="AB839" s="7"/>
      <c r="AC839" s="7"/>
      <c r="AD839" s="7"/>
    </row>
    <row r="840" spans="1:30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7"/>
      <c r="AA840" s="7"/>
      <c r="AB840" s="7"/>
      <c r="AC840" s="7"/>
      <c r="AD840" s="7"/>
    </row>
    <row r="841" spans="1:30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7"/>
      <c r="AA841" s="7"/>
      <c r="AB841" s="7"/>
      <c r="AC841" s="7"/>
      <c r="AD841" s="7"/>
    </row>
    <row r="842" spans="1:30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7"/>
      <c r="AA842" s="7"/>
      <c r="AB842" s="7"/>
      <c r="AC842" s="7"/>
      <c r="AD842" s="7"/>
    </row>
    <row r="843" spans="1:30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7"/>
      <c r="AA843" s="7"/>
      <c r="AB843" s="7"/>
      <c r="AC843" s="7"/>
      <c r="AD843" s="7"/>
    </row>
    <row r="844" spans="1:30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7"/>
      <c r="AA844" s="7"/>
      <c r="AB844" s="7"/>
      <c r="AC844" s="7"/>
      <c r="AD844" s="7"/>
    </row>
    <row r="845" spans="1:30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7"/>
      <c r="AA845" s="7"/>
      <c r="AB845" s="7"/>
      <c r="AC845" s="7"/>
      <c r="AD845" s="7"/>
    </row>
    <row r="846" spans="1:30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7"/>
      <c r="AA846" s="7"/>
      <c r="AB846" s="7"/>
      <c r="AC846" s="7"/>
      <c r="AD846" s="7"/>
    </row>
    <row r="847" spans="1:30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7"/>
      <c r="AA847" s="7"/>
      <c r="AB847" s="7"/>
      <c r="AC847" s="7"/>
      <c r="AD847" s="7"/>
    </row>
    <row r="848" spans="1:30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7"/>
      <c r="AA848" s="7"/>
      <c r="AB848" s="7"/>
      <c r="AC848" s="7"/>
      <c r="AD848" s="7"/>
    </row>
    <row r="849" spans="1:30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7"/>
      <c r="AA849" s="7"/>
      <c r="AB849" s="7"/>
      <c r="AC849" s="7"/>
      <c r="AD849" s="7"/>
    </row>
    <row r="850" spans="1:30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7"/>
      <c r="AA850" s="7"/>
      <c r="AB850" s="7"/>
      <c r="AC850" s="7"/>
      <c r="AD850" s="7"/>
    </row>
    <row r="851" spans="1:30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7"/>
      <c r="AA851" s="7"/>
      <c r="AB851" s="7"/>
      <c r="AC851" s="7"/>
      <c r="AD851" s="7"/>
    </row>
    <row r="852" spans="1:30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7"/>
      <c r="AA852" s="7"/>
      <c r="AB852" s="7"/>
      <c r="AC852" s="7"/>
      <c r="AD852" s="7"/>
    </row>
    <row r="853" spans="1:30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7"/>
      <c r="AA853" s="7"/>
      <c r="AB853" s="7"/>
      <c r="AC853" s="7"/>
      <c r="AD853" s="7"/>
    </row>
    <row r="854" spans="1:30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7"/>
      <c r="AA854" s="7"/>
      <c r="AB854" s="7"/>
      <c r="AC854" s="7"/>
      <c r="AD854" s="7"/>
    </row>
    <row r="855" spans="1:30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7"/>
      <c r="AA855" s="7"/>
      <c r="AB855" s="7"/>
      <c r="AC855" s="7"/>
      <c r="AD855" s="7"/>
    </row>
    <row r="856" spans="1:30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7"/>
      <c r="AA856" s="7"/>
      <c r="AB856" s="7"/>
      <c r="AC856" s="7"/>
      <c r="AD856" s="7"/>
    </row>
    <row r="857" spans="1:30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7"/>
      <c r="AA857" s="7"/>
      <c r="AB857" s="7"/>
      <c r="AC857" s="7"/>
      <c r="AD857" s="7"/>
    </row>
    <row r="858" spans="1:30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7"/>
      <c r="AA858" s="7"/>
      <c r="AB858" s="7"/>
      <c r="AC858" s="7"/>
      <c r="AD858" s="7"/>
    </row>
    <row r="859" spans="1:30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7"/>
      <c r="AA859" s="7"/>
      <c r="AB859" s="7"/>
      <c r="AC859" s="7"/>
      <c r="AD859" s="7"/>
    </row>
    <row r="860" spans="1:30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7"/>
      <c r="AA860" s="7"/>
      <c r="AB860" s="7"/>
      <c r="AC860" s="7"/>
      <c r="AD860" s="7"/>
    </row>
    <row r="861" spans="1:30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7"/>
      <c r="AA861" s="7"/>
      <c r="AB861" s="7"/>
      <c r="AC861" s="7"/>
      <c r="AD861" s="7"/>
    </row>
    <row r="862" spans="1:30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7"/>
      <c r="AA862" s="7"/>
      <c r="AB862" s="7"/>
      <c r="AC862" s="7"/>
      <c r="AD862" s="7"/>
    </row>
    <row r="863" spans="1:30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7"/>
      <c r="AA863" s="7"/>
      <c r="AB863" s="7"/>
      <c r="AC863" s="7"/>
      <c r="AD863" s="7"/>
    </row>
    <row r="864" spans="1:30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7"/>
      <c r="AA864" s="7"/>
      <c r="AB864" s="7"/>
      <c r="AC864" s="7"/>
      <c r="AD864" s="7"/>
    </row>
    <row r="865" spans="1:30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7"/>
      <c r="AA865" s="7"/>
      <c r="AB865" s="7"/>
      <c r="AC865" s="7"/>
      <c r="AD865" s="7"/>
    </row>
    <row r="866" spans="1:30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7"/>
      <c r="AA866" s="7"/>
      <c r="AB866" s="7"/>
      <c r="AC866" s="7"/>
      <c r="AD866" s="7"/>
    </row>
    <row r="867" spans="1:30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7"/>
      <c r="AA867" s="7"/>
      <c r="AB867" s="7"/>
      <c r="AC867" s="7"/>
      <c r="AD867" s="7"/>
    </row>
    <row r="868" spans="1:30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7"/>
      <c r="AA868" s="7"/>
      <c r="AB868" s="7"/>
      <c r="AC868" s="7"/>
      <c r="AD868" s="7"/>
    </row>
    <row r="869" spans="1:30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7"/>
      <c r="AA869" s="7"/>
      <c r="AB869" s="7"/>
      <c r="AC869" s="7"/>
      <c r="AD869" s="7"/>
    </row>
    <row r="870" spans="1:30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7"/>
      <c r="AA870" s="7"/>
      <c r="AB870" s="7"/>
      <c r="AC870" s="7"/>
      <c r="AD870" s="7"/>
    </row>
    <row r="871" spans="1:30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7"/>
      <c r="AA871" s="7"/>
      <c r="AB871" s="7"/>
      <c r="AC871" s="7"/>
      <c r="AD871" s="7"/>
    </row>
    <row r="872" spans="1:30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7"/>
      <c r="AA872" s="7"/>
      <c r="AB872" s="7"/>
      <c r="AC872" s="7"/>
      <c r="AD872" s="7"/>
    </row>
    <row r="873" spans="1:30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7"/>
      <c r="AA873" s="7"/>
      <c r="AB873" s="7"/>
      <c r="AC873" s="7"/>
      <c r="AD873" s="7"/>
    </row>
    <row r="874" spans="1:30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7"/>
      <c r="AA874" s="7"/>
      <c r="AB874" s="7"/>
      <c r="AC874" s="7"/>
      <c r="AD874" s="7"/>
    </row>
    <row r="875" spans="1:30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7"/>
      <c r="AA875" s="7"/>
      <c r="AB875" s="7"/>
      <c r="AC875" s="7"/>
      <c r="AD875" s="7"/>
    </row>
    <row r="876" spans="1:30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7"/>
      <c r="AA876" s="7"/>
      <c r="AB876" s="7"/>
      <c r="AC876" s="7"/>
      <c r="AD876" s="7"/>
    </row>
    <row r="877" spans="1:30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7"/>
      <c r="AA877" s="7"/>
      <c r="AB877" s="7"/>
      <c r="AC877" s="7"/>
      <c r="AD877" s="7"/>
    </row>
    <row r="878" spans="1:30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7"/>
      <c r="AA878" s="7"/>
      <c r="AB878" s="7"/>
      <c r="AC878" s="7"/>
      <c r="AD878" s="7"/>
    </row>
    <row r="879" spans="1:30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7"/>
      <c r="AA879" s="7"/>
      <c r="AB879" s="7"/>
      <c r="AC879" s="7"/>
      <c r="AD879" s="7"/>
    </row>
    <row r="880" spans="1:30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7"/>
      <c r="AA880" s="7"/>
      <c r="AB880" s="7"/>
      <c r="AC880" s="7"/>
      <c r="AD880" s="7"/>
    </row>
    <row r="881" spans="1:30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7"/>
      <c r="AA881" s="7"/>
      <c r="AB881" s="7"/>
      <c r="AC881" s="7"/>
      <c r="AD881" s="7"/>
    </row>
    <row r="882" spans="1:30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7"/>
      <c r="AA882" s="7"/>
      <c r="AB882" s="7"/>
      <c r="AC882" s="7"/>
      <c r="AD882" s="7"/>
    </row>
    <row r="883" spans="1:30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7"/>
      <c r="AA883" s="7"/>
      <c r="AB883" s="7"/>
      <c r="AC883" s="7"/>
      <c r="AD883" s="7"/>
    </row>
    <row r="884" spans="1:30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7"/>
      <c r="AA884" s="7"/>
      <c r="AB884" s="7"/>
      <c r="AC884" s="7"/>
      <c r="AD884" s="7"/>
    </row>
    <row r="885" spans="1:30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7"/>
      <c r="AA885" s="7"/>
      <c r="AB885" s="7"/>
      <c r="AC885" s="7"/>
      <c r="AD885" s="7"/>
    </row>
    <row r="886" spans="1:30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7"/>
      <c r="AA886" s="7"/>
      <c r="AB886" s="7"/>
      <c r="AC886" s="7"/>
      <c r="AD886" s="7"/>
    </row>
    <row r="887" spans="1:30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7"/>
      <c r="AA887" s="7"/>
      <c r="AB887" s="7"/>
      <c r="AC887" s="7"/>
      <c r="AD887" s="7"/>
    </row>
    <row r="888" spans="1:30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7"/>
      <c r="AA888" s="7"/>
      <c r="AB888" s="7"/>
      <c r="AC888" s="7"/>
      <c r="AD888" s="7"/>
    </row>
    <row r="889" spans="1:30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7"/>
      <c r="AA889" s="7"/>
      <c r="AB889" s="7"/>
      <c r="AC889" s="7"/>
      <c r="AD889" s="7"/>
    </row>
    <row r="890" spans="1:30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7"/>
      <c r="AA890" s="7"/>
      <c r="AB890" s="7"/>
      <c r="AC890" s="7"/>
      <c r="AD890" s="7"/>
    </row>
    <row r="891" spans="1:30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7"/>
      <c r="AA891" s="7"/>
      <c r="AB891" s="7"/>
      <c r="AC891" s="7"/>
      <c r="AD891" s="7"/>
    </row>
    <row r="892" spans="1:30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7"/>
      <c r="AA892" s="7"/>
      <c r="AB892" s="7"/>
      <c r="AC892" s="7"/>
      <c r="AD892" s="7"/>
    </row>
    <row r="893" spans="1:30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7"/>
      <c r="AA893" s="7"/>
      <c r="AB893" s="7"/>
      <c r="AC893" s="7"/>
      <c r="AD893" s="7"/>
    </row>
    <row r="894" spans="1:30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7"/>
      <c r="AA894" s="7"/>
      <c r="AB894" s="7"/>
      <c r="AC894" s="7"/>
      <c r="AD894" s="7"/>
    </row>
    <row r="895" spans="1:30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7"/>
      <c r="AA895" s="7"/>
      <c r="AB895" s="7"/>
      <c r="AC895" s="7"/>
      <c r="AD895" s="7"/>
    </row>
    <row r="896" spans="1:30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7"/>
      <c r="AA896" s="7"/>
      <c r="AB896" s="7"/>
      <c r="AC896" s="7"/>
      <c r="AD896" s="7"/>
    </row>
    <row r="897" spans="1:30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7"/>
      <c r="AA897" s="7"/>
      <c r="AB897" s="7"/>
      <c r="AC897" s="7"/>
      <c r="AD897" s="7"/>
    </row>
    <row r="898" spans="1:30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7"/>
      <c r="AA898" s="7"/>
      <c r="AB898" s="7"/>
      <c r="AC898" s="7"/>
      <c r="AD898" s="7"/>
    </row>
    <row r="899" spans="1:30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7"/>
      <c r="AA899" s="7"/>
      <c r="AB899" s="7"/>
      <c r="AC899" s="7"/>
      <c r="AD899" s="7"/>
    </row>
    <row r="900" spans="1:30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7"/>
      <c r="AA900" s="7"/>
      <c r="AB900" s="7"/>
      <c r="AC900" s="7"/>
      <c r="AD900" s="7"/>
    </row>
    <row r="901" spans="1:30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7"/>
      <c r="AA901" s="7"/>
      <c r="AB901" s="7"/>
      <c r="AC901" s="7"/>
      <c r="AD901" s="7"/>
    </row>
    <row r="902" spans="1:30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7"/>
      <c r="AA902" s="7"/>
      <c r="AB902" s="7"/>
      <c r="AC902" s="7"/>
      <c r="AD902" s="7"/>
    </row>
    <row r="903" spans="1:30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7"/>
      <c r="AA903" s="7"/>
      <c r="AB903" s="7"/>
      <c r="AC903" s="7"/>
      <c r="AD903" s="7"/>
    </row>
    <row r="904" spans="1:30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7"/>
      <c r="AA904" s="7"/>
      <c r="AB904" s="7"/>
      <c r="AC904" s="7"/>
      <c r="AD904" s="7"/>
    </row>
    <row r="905" spans="1:30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7"/>
      <c r="AA905" s="7"/>
      <c r="AB905" s="7"/>
      <c r="AC905" s="7"/>
      <c r="AD905" s="7"/>
    </row>
    <row r="906" spans="1:30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7"/>
      <c r="AA906" s="7"/>
      <c r="AB906" s="7"/>
      <c r="AC906" s="7"/>
      <c r="AD906" s="7"/>
    </row>
    <row r="907" spans="1:30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7"/>
      <c r="AA907" s="7"/>
      <c r="AB907" s="7"/>
      <c r="AC907" s="7"/>
      <c r="AD907" s="7"/>
    </row>
    <row r="908" spans="1:30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7"/>
      <c r="AA908" s="7"/>
      <c r="AB908" s="7"/>
      <c r="AC908" s="7"/>
      <c r="AD908" s="7"/>
    </row>
    <row r="909" spans="1:30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7"/>
      <c r="AA909" s="7"/>
      <c r="AB909" s="7"/>
      <c r="AC909" s="7"/>
      <c r="AD909" s="7"/>
    </row>
    <row r="910" spans="1:30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7"/>
      <c r="AA910" s="7"/>
      <c r="AB910" s="7"/>
      <c r="AC910" s="7"/>
      <c r="AD910" s="7"/>
    </row>
    <row r="911" spans="1:30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7"/>
      <c r="AA911" s="7"/>
      <c r="AB911" s="7"/>
      <c r="AC911" s="7"/>
      <c r="AD911" s="7"/>
    </row>
    <row r="912" spans="1:30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7"/>
      <c r="AA912" s="7"/>
      <c r="AB912" s="7"/>
      <c r="AC912" s="7"/>
      <c r="AD912" s="7"/>
    </row>
    <row r="913" spans="1:30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7"/>
      <c r="AA913" s="7"/>
      <c r="AB913" s="7"/>
      <c r="AC913" s="7"/>
      <c r="AD913" s="7"/>
    </row>
    <row r="914" spans="1:30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7"/>
      <c r="AA914" s="7"/>
      <c r="AB914" s="7"/>
      <c r="AC914" s="7"/>
      <c r="AD914" s="7"/>
    </row>
    <row r="915" spans="1:30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7"/>
      <c r="AA915" s="7"/>
      <c r="AB915" s="7"/>
      <c r="AC915" s="7"/>
      <c r="AD915" s="7"/>
    </row>
    <row r="916" spans="1:30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7"/>
      <c r="AA916" s="7"/>
      <c r="AB916" s="7"/>
      <c r="AC916" s="7"/>
      <c r="AD916" s="7"/>
    </row>
    <row r="917" spans="1:30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7"/>
      <c r="AA917" s="7"/>
      <c r="AB917" s="7"/>
      <c r="AC917" s="7"/>
      <c r="AD917" s="7"/>
    </row>
    <row r="918" spans="1:30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7"/>
      <c r="AA918" s="7"/>
      <c r="AB918" s="7"/>
      <c r="AC918" s="7"/>
      <c r="AD918" s="7"/>
    </row>
    <row r="919" spans="1:30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7"/>
      <c r="AA919" s="7"/>
      <c r="AB919" s="7"/>
      <c r="AC919" s="7"/>
      <c r="AD919" s="7"/>
    </row>
    <row r="920" spans="1:30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7"/>
      <c r="AA920" s="7"/>
      <c r="AB920" s="7"/>
      <c r="AC920" s="7"/>
      <c r="AD920" s="7"/>
    </row>
    <row r="921" spans="1:30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7"/>
      <c r="AA921" s="7"/>
      <c r="AB921" s="7"/>
      <c r="AC921" s="7"/>
      <c r="AD921" s="7"/>
    </row>
    <row r="922" spans="1:30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7"/>
      <c r="AA922" s="7"/>
      <c r="AB922" s="7"/>
      <c r="AC922" s="7"/>
      <c r="AD922" s="7"/>
    </row>
    <row r="923" spans="1:30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7"/>
      <c r="AA923" s="7"/>
      <c r="AB923" s="7"/>
      <c r="AC923" s="7"/>
      <c r="AD923" s="7"/>
    </row>
    <row r="924" spans="1:30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7"/>
      <c r="AA924" s="7"/>
      <c r="AB924" s="7"/>
      <c r="AC924" s="7"/>
      <c r="AD924" s="7"/>
    </row>
    <row r="925" spans="1:30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7"/>
      <c r="AA925" s="7"/>
      <c r="AB925" s="7"/>
      <c r="AC925" s="7"/>
      <c r="AD925" s="7"/>
    </row>
    <row r="926" spans="1:30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7"/>
      <c r="AA926" s="7"/>
      <c r="AB926" s="7"/>
      <c r="AC926" s="7"/>
      <c r="AD926" s="7"/>
    </row>
    <row r="927" spans="1:30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7"/>
      <c r="AA927" s="7"/>
      <c r="AB927" s="7"/>
      <c r="AC927" s="7"/>
      <c r="AD927" s="7"/>
    </row>
    <row r="928" spans="1:30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7"/>
      <c r="AA928" s="7"/>
      <c r="AB928" s="7"/>
      <c r="AC928" s="7"/>
      <c r="AD928" s="7"/>
    </row>
    <row r="929" spans="1:30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7"/>
      <c r="AA929" s="7"/>
      <c r="AB929" s="7"/>
      <c r="AC929" s="7"/>
      <c r="AD929" s="7"/>
    </row>
    <row r="930" spans="1:30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7"/>
      <c r="AA930" s="7"/>
      <c r="AB930" s="7"/>
      <c r="AC930" s="7"/>
      <c r="AD930" s="7"/>
    </row>
    <row r="931" spans="1:30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7"/>
      <c r="AA931" s="7"/>
      <c r="AB931" s="7"/>
      <c r="AC931" s="7"/>
      <c r="AD931" s="7"/>
    </row>
    <row r="932" spans="1:30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7"/>
      <c r="AA932" s="7"/>
      <c r="AB932" s="7"/>
      <c r="AC932" s="7"/>
      <c r="AD932" s="7"/>
    </row>
    <row r="933" spans="1:30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7"/>
      <c r="AA933" s="7"/>
      <c r="AB933" s="7"/>
      <c r="AC933" s="7"/>
      <c r="AD933" s="7"/>
    </row>
    <row r="934" spans="1:30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7"/>
      <c r="AA934" s="7"/>
      <c r="AB934" s="7"/>
      <c r="AC934" s="7"/>
      <c r="AD934" s="7"/>
    </row>
    <row r="935" spans="1:30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7"/>
      <c r="AA935" s="7"/>
      <c r="AB935" s="7"/>
      <c r="AC935" s="7"/>
      <c r="AD935" s="7"/>
    </row>
    <row r="936" spans="1:30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7"/>
      <c r="AA936" s="7"/>
      <c r="AB936" s="7"/>
      <c r="AC936" s="7"/>
      <c r="AD936" s="7"/>
    </row>
    <row r="937" spans="1:30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7"/>
      <c r="AA937" s="7"/>
      <c r="AB937" s="7"/>
      <c r="AC937" s="7"/>
      <c r="AD937" s="7"/>
    </row>
    <row r="938" spans="1:30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7"/>
      <c r="AA938" s="7"/>
      <c r="AB938" s="7"/>
      <c r="AC938" s="7"/>
      <c r="AD938" s="7"/>
    </row>
    <row r="939" spans="1:30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7"/>
      <c r="AA939" s="7"/>
      <c r="AB939" s="7"/>
      <c r="AC939" s="7"/>
      <c r="AD939" s="7"/>
    </row>
    <row r="940" spans="1:30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7"/>
      <c r="AA940" s="7"/>
      <c r="AB940" s="7"/>
      <c r="AC940" s="7"/>
      <c r="AD940" s="7"/>
    </row>
    <row r="941" spans="1:30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7"/>
      <c r="AA941" s="7"/>
      <c r="AB941" s="7"/>
      <c r="AC941" s="7"/>
      <c r="AD941" s="7"/>
    </row>
    <row r="942" spans="1:30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7"/>
      <c r="AA942" s="7"/>
      <c r="AB942" s="7"/>
      <c r="AC942" s="7"/>
      <c r="AD942" s="7"/>
    </row>
    <row r="943" spans="1:30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7"/>
      <c r="AA943" s="7"/>
      <c r="AB943" s="7"/>
      <c r="AC943" s="7"/>
      <c r="AD943" s="7"/>
    </row>
    <row r="944" spans="1:30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7"/>
      <c r="AA944" s="7"/>
      <c r="AB944" s="7"/>
      <c r="AC944" s="7"/>
      <c r="AD944" s="7"/>
    </row>
    <row r="945" spans="1:30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7"/>
      <c r="AA945" s="7"/>
      <c r="AB945" s="7"/>
      <c r="AC945" s="7"/>
      <c r="AD945" s="7"/>
    </row>
    <row r="946" spans="1:30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7"/>
      <c r="AA946" s="7"/>
      <c r="AB946" s="7"/>
      <c r="AC946" s="7"/>
      <c r="AD946" s="7"/>
    </row>
    <row r="947" spans="1:30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7"/>
      <c r="AA947" s="7"/>
      <c r="AB947" s="7"/>
      <c r="AC947" s="7"/>
      <c r="AD947" s="7"/>
    </row>
    <row r="948" spans="1:30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7"/>
      <c r="AA948" s="7"/>
      <c r="AB948" s="7"/>
      <c r="AC948" s="7"/>
      <c r="AD948" s="7"/>
    </row>
    <row r="949" spans="1:30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7"/>
      <c r="AA949" s="7"/>
      <c r="AB949" s="7"/>
      <c r="AC949" s="7"/>
      <c r="AD949" s="7"/>
    </row>
    <row r="950" spans="1:30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7"/>
      <c r="AA950" s="7"/>
      <c r="AB950" s="7"/>
      <c r="AC950" s="7"/>
      <c r="AD950" s="7"/>
    </row>
    <row r="951" spans="1:30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7"/>
      <c r="AA951" s="7"/>
      <c r="AB951" s="7"/>
      <c r="AC951" s="7"/>
      <c r="AD951" s="7"/>
    </row>
    <row r="952" spans="1:30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7"/>
      <c r="AA952" s="7"/>
      <c r="AB952" s="7"/>
      <c r="AC952" s="7"/>
      <c r="AD952" s="7"/>
    </row>
    <row r="953" spans="1:30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7"/>
      <c r="AA953" s="7"/>
      <c r="AB953" s="7"/>
      <c r="AC953" s="7"/>
      <c r="AD953" s="7"/>
    </row>
    <row r="954" spans="1:30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7"/>
      <c r="AA954" s="7"/>
      <c r="AB954" s="7"/>
      <c r="AC954" s="7"/>
      <c r="AD954" s="7"/>
    </row>
    <row r="955" spans="1:30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7"/>
      <c r="AA955" s="7"/>
      <c r="AB955" s="7"/>
      <c r="AC955" s="7"/>
      <c r="AD955" s="7"/>
    </row>
    <row r="956" spans="1:30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7"/>
      <c r="AA956" s="7"/>
      <c r="AB956" s="7"/>
      <c r="AC956" s="7"/>
      <c r="AD956" s="7"/>
    </row>
    <row r="957" spans="1:30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7"/>
      <c r="AA957" s="7"/>
      <c r="AB957" s="7"/>
      <c r="AC957" s="7"/>
      <c r="AD957" s="7"/>
    </row>
    <row r="958" spans="1:30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7"/>
      <c r="AA958" s="7"/>
      <c r="AB958" s="7"/>
      <c r="AC958" s="7"/>
      <c r="AD958" s="7"/>
    </row>
    <row r="959" spans="1:30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7"/>
      <c r="AA959" s="7"/>
      <c r="AB959" s="7"/>
      <c r="AC959" s="7"/>
      <c r="AD959" s="7"/>
    </row>
    <row r="960" spans="1:30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7"/>
      <c r="AA960" s="7"/>
      <c r="AB960" s="7"/>
      <c r="AC960" s="7"/>
      <c r="AD960" s="7"/>
    </row>
    <row r="961" spans="1:30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7"/>
      <c r="AA961" s="7"/>
      <c r="AB961" s="7"/>
      <c r="AC961" s="7"/>
      <c r="AD961" s="7"/>
    </row>
    <row r="962" spans="1:30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7"/>
      <c r="AA962" s="7"/>
      <c r="AB962" s="7"/>
      <c r="AC962" s="7"/>
      <c r="AD962" s="7"/>
    </row>
    <row r="963" spans="1:30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7"/>
      <c r="AA963" s="7"/>
      <c r="AB963" s="7"/>
      <c r="AC963" s="7"/>
      <c r="AD963" s="7"/>
    </row>
    <row r="964" spans="1:30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7"/>
      <c r="AA964" s="7"/>
      <c r="AB964" s="7"/>
      <c r="AC964" s="7"/>
      <c r="AD964" s="7"/>
    </row>
    <row r="965" spans="1:30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7"/>
      <c r="AA965" s="7"/>
      <c r="AB965" s="7"/>
      <c r="AC965" s="7"/>
      <c r="AD965" s="7"/>
    </row>
    <row r="966" spans="1:30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7"/>
      <c r="AA966" s="7"/>
      <c r="AB966" s="7"/>
      <c r="AC966" s="7"/>
      <c r="AD966" s="7"/>
    </row>
    <row r="967" spans="1:30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7"/>
      <c r="AA967" s="7"/>
      <c r="AB967" s="7"/>
      <c r="AC967" s="7"/>
      <c r="AD967" s="7"/>
    </row>
    <row r="968" spans="1:30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7"/>
      <c r="AA968" s="7"/>
      <c r="AB968" s="7"/>
      <c r="AC968" s="7"/>
      <c r="AD968" s="7"/>
    </row>
    <row r="969" spans="1:30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141"/>
      <c r="M969" s="141"/>
      <c r="N969" s="141"/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7"/>
      <c r="AA969" s="7"/>
      <c r="AB969" s="7"/>
      <c r="AC969" s="7"/>
      <c r="AD969" s="7"/>
    </row>
    <row r="970" spans="1:30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141"/>
      <c r="M970" s="141"/>
      <c r="N970" s="141"/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7"/>
      <c r="AA970" s="7"/>
      <c r="AB970" s="7"/>
      <c r="AC970" s="7"/>
      <c r="AD970" s="7"/>
    </row>
    <row r="971" spans="1:30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141"/>
      <c r="M971" s="141"/>
      <c r="N971" s="141"/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7"/>
      <c r="AA971" s="7"/>
      <c r="AB971" s="7"/>
      <c r="AC971" s="7"/>
      <c r="AD971" s="7"/>
    </row>
    <row r="972" spans="1:30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141"/>
      <c r="M972" s="141"/>
      <c r="N972" s="141"/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7"/>
      <c r="AA972" s="7"/>
      <c r="AB972" s="7"/>
      <c r="AC972" s="7"/>
      <c r="AD972" s="7"/>
    </row>
    <row r="973" spans="1:30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141"/>
      <c r="M973" s="141"/>
      <c r="N973" s="141"/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7"/>
      <c r="AA973" s="7"/>
      <c r="AB973" s="7"/>
      <c r="AC973" s="7"/>
      <c r="AD973" s="7"/>
    </row>
    <row r="974" spans="1:30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141"/>
      <c r="M974" s="141"/>
      <c r="N974" s="141"/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7"/>
      <c r="AA974" s="7"/>
      <c r="AB974" s="7"/>
      <c r="AC974" s="7"/>
      <c r="AD974" s="7"/>
    </row>
    <row r="975" spans="1:30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141"/>
      <c r="M975" s="141"/>
      <c r="N975" s="141"/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7"/>
      <c r="AA975" s="7"/>
      <c r="AB975" s="7"/>
      <c r="AC975" s="7"/>
      <c r="AD975" s="7"/>
    </row>
    <row r="976" spans="1:30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141"/>
      <c r="M976" s="141"/>
      <c r="N976" s="141"/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7"/>
      <c r="AA976" s="7"/>
      <c r="AB976" s="7"/>
      <c r="AC976" s="7"/>
      <c r="AD976" s="7"/>
    </row>
    <row r="977" spans="1:30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141"/>
      <c r="M977" s="141"/>
      <c r="N977" s="141"/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7"/>
      <c r="AA977" s="7"/>
      <c r="AB977" s="7"/>
      <c r="AC977" s="7"/>
      <c r="AD977" s="7"/>
    </row>
    <row r="978" spans="1:30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141"/>
      <c r="M978" s="141"/>
      <c r="N978" s="141"/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7"/>
      <c r="AA978" s="7"/>
      <c r="AB978" s="7"/>
      <c r="AC978" s="7"/>
      <c r="AD978" s="7"/>
    </row>
    <row r="979" spans="1:30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141"/>
      <c r="M979" s="141"/>
      <c r="N979" s="141"/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7"/>
      <c r="AA979" s="7"/>
      <c r="AB979" s="7"/>
      <c r="AC979" s="7"/>
      <c r="AD979" s="7"/>
    </row>
    <row r="980" spans="1:30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141"/>
      <c r="M980" s="141"/>
      <c r="N980" s="141"/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7"/>
      <c r="AA980" s="7"/>
      <c r="AB980" s="7"/>
      <c r="AC980" s="7"/>
      <c r="AD980" s="7"/>
    </row>
    <row r="981" spans="1:30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141"/>
      <c r="M981" s="141"/>
      <c r="N981" s="141"/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7"/>
      <c r="AA981" s="7"/>
      <c r="AB981" s="7"/>
      <c r="AC981" s="7"/>
      <c r="AD981" s="7"/>
    </row>
    <row r="982" spans="1:30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141"/>
      <c r="M982" s="141"/>
      <c r="N982" s="141"/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7"/>
      <c r="AA982" s="7"/>
      <c r="AB982" s="7"/>
      <c r="AC982" s="7"/>
      <c r="AD982" s="7"/>
    </row>
    <row r="983" spans="1:30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141"/>
      <c r="M983" s="141"/>
      <c r="N983" s="141"/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7"/>
      <c r="AA983" s="7"/>
      <c r="AB983" s="7"/>
      <c r="AC983" s="7"/>
      <c r="AD983" s="7"/>
    </row>
    <row r="984" spans="1:30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141"/>
      <c r="M984" s="141"/>
      <c r="N984" s="141"/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7"/>
      <c r="AA984" s="7"/>
      <c r="AB984" s="7"/>
      <c r="AC984" s="7"/>
      <c r="AD984" s="7"/>
    </row>
    <row r="985" spans="1:30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141"/>
      <c r="M985" s="141"/>
      <c r="N985" s="141"/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7"/>
      <c r="AA985" s="7"/>
      <c r="AB985" s="7"/>
      <c r="AC985" s="7"/>
      <c r="AD985" s="7"/>
    </row>
    <row r="986" spans="1:30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141"/>
      <c r="M986" s="141"/>
      <c r="N986" s="141"/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7"/>
      <c r="AA986" s="7"/>
      <c r="AB986" s="7"/>
      <c r="AC986" s="7"/>
      <c r="AD986" s="7"/>
    </row>
    <row r="987" spans="1:30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141"/>
      <c r="M987" s="141"/>
      <c r="N987" s="141"/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7"/>
      <c r="AA987" s="7"/>
      <c r="AB987" s="7"/>
      <c r="AC987" s="7"/>
      <c r="AD987" s="7"/>
    </row>
    <row r="988" spans="1:30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141"/>
      <c r="M988" s="141"/>
      <c r="N988" s="141"/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7"/>
      <c r="AA988" s="7"/>
      <c r="AB988" s="7"/>
      <c r="AC988" s="7"/>
      <c r="AD988" s="7"/>
    </row>
    <row r="989" spans="1:30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141"/>
      <c r="M989" s="141"/>
      <c r="N989" s="141"/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7"/>
      <c r="AA989" s="7"/>
      <c r="AB989" s="7"/>
      <c r="AC989" s="7"/>
      <c r="AD989" s="7"/>
    </row>
    <row r="990" spans="1:30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141"/>
      <c r="M990" s="141"/>
      <c r="N990" s="141"/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7"/>
      <c r="AA990" s="7"/>
      <c r="AB990" s="7"/>
      <c r="AC990" s="7"/>
      <c r="AD990" s="7"/>
    </row>
    <row r="991" spans="1:30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141"/>
      <c r="M991" s="141"/>
      <c r="N991" s="141"/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7"/>
      <c r="AA991" s="7"/>
      <c r="AB991" s="7"/>
      <c r="AC991" s="7"/>
      <c r="AD991" s="7"/>
    </row>
    <row r="992" spans="1:30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141"/>
      <c r="M992" s="141"/>
      <c r="N992" s="141"/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7"/>
      <c r="AA992" s="7"/>
      <c r="AB992" s="7"/>
      <c r="AC992" s="7"/>
      <c r="AD992" s="7"/>
    </row>
    <row r="993" spans="1:30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141"/>
      <c r="M993" s="141"/>
      <c r="N993" s="141"/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7"/>
      <c r="AA993" s="7"/>
      <c r="AB993" s="7"/>
      <c r="AC993" s="7"/>
      <c r="AD993" s="7"/>
    </row>
    <row r="994" spans="1:30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141"/>
      <c r="M994" s="141"/>
      <c r="N994" s="141"/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7"/>
      <c r="AA994" s="7"/>
      <c r="AB994" s="7"/>
      <c r="AC994" s="7"/>
      <c r="AD994" s="7"/>
    </row>
    <row r="995" spans="1:30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141"/>
      <c r="M995" s="141"/>
      <c r="N995" s="141"/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7"/>
      <c r="AA995" s="7"/>
      <c r="AB995" s="7"/>
      <c r="AC995" s="7"/>
      <c r="AD995" s="7"/>
    </row>
    <row r="996" spans="1:30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141"/>
      <c r="M996" s="141"/>
      <c r="N996" s="141"/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7"/>
      <c r="AA996" s="7"/>
      <c r="AB996" s="7"/>
      <c r="AC996" s="7"/>
      <c r="AD996" s="7"/>
    </row>
    <row r="997" spans="1:30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141"/>
      <c r="M997" s="141"/>
      <c r="N997" s="141"/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7"/>
      <c r="AA997" s="7"/>
      <c r="AB997" s="7"/>
      <c r="AC997" s="7"/>
      <c r="AD997" s="7"/>
    </row>
    <row r="998" spans="1:30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141"/>
      <c r="M998" s="141"/>
      <c r="N998" s="141"/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7"/>
      <c r="AA998" s="7"/>
      <c r="AB998" s="7"/>
      <c r="AC998" s="7"/>
      <c r="AD998" s="7"/>
    </row>
    <row r="999" spans="1:30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141"/>
      <c r="M999" s="141"/>
      <c r="N999" s="141"/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7"/>
      <c r="AA999" s="7"/>
      <c r="AB999" s="7"/>
      <c r="AC999" s="7"/>
      <c r="AD999" s="7"/>
    </row>
    <row r="1000" spans="1:30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141"/>
      <c r="M1000" s="141"/>
      <c r="N1000" s="141"/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7"/>
      <c r="AA1000" s="7"/>
      <c r="AB1000" s="7"/>
      <c r="AC1000" s="7"/>
      <c r="AD1000" s="7"/>
    </row>
  </sheetData>
  <mergeCells count="77">
    <mergeCell ref="H1:I1"/>
    <mergeCell ref="H31:J31"/>
    <mergeCell ref="H32:J32"/>
    <mergeCell ref="H18:J18"/>
    <mergeCell ref="H19:J19"/>
    <mergeCell ref="H8:J8"/>
    <mergeCell ref="H9:J9"/>
    <mergeCell ref="H14:J14"/>
    <mergeCell ref="D7:D8"/>
    <mergeCell ref="E7:J7"/>
    <mergeCell ref="A2:J2"/>
    <mergeCell ref="B80:J83"/>
    <mergeCell ref="B76:J78"/>
    <mergeCell ref="G73:H73"/>
    <mergeCell ref="B31:C31"/>
    <mergeCell ref="B29:C29"/>
    <mergeCell ref="B30:C30"/>
    <mergeCell ref="F67:H67"/>
    <mergeCell ref="F66:H66"/>
    <mergeCell ref="F65:H65"/>
    <mergeCell ref="F68:H68"/>
    <mergeCell ref="G72:H72"/>
    <mergeCell ref="G71:H71"/>
    <mergeCell ref="B71:F73"/>
    <mergeCell ref="B64:E65"/>
    <mergeCell ref="C57:E57"/>
    <mergeCell ref="C58:E58"/>
    <mergeCell ref="C59:E59"/>
    <mergeCell ref="B66:E68"/>
    <mergeCell ref="H17:J17"/>
    <mergeCell ref="H20:J20"/>
    <mergeCell ref="H34:J34"/>
    <mergeCell ref="H37:J37"/>
    <mergeCell ref="H36:J36"/>
    <mergeCell ref="H35:J35"/>
    <mergeCell ref="H10:J10"/>
    <mergeCell ref="H11:J11"/>
    <mergeCell ref="H16:J16"/>
    <mergeCell ref="H12:J12"/>
    <mergeCell ref="H13:J13"/>
    <mergeCell ref="H26:J26"/>
    <mergeCell ref="H27:J27"/>
    <mergeCell ref="B37:C37"/>
    <mergeCell ref="H38:J38"/>
    <mergeCell ref="H39:J39"/>
    <mergeCell ref="B27:C27"/>
    <mergeCell ref="B11:C11"/>
    <mergeCell ref="B13:C13"/>
    <mergeCell ref="F64:H64"/>
    <mergeCell ref="H33:J33"/>
    <mergeCell ref="H30:J30"/>
    <mergeCell ref="H15:J15"/>
    <mergeCell ref="H24:J24"/>
    <mergeCell ref="H29:J29"/>
    <mergeCell ref="H28:J28"/>
    <mergeCell ref="H21:J21"/>
    <mergeCell ref="H23:J23"/>
    <mergeCell ref="H22:J22"/>
    <mergeCell ref="B63:H63"/>
    <mergeCell ref="A50:J50"/>
    <mergeCell ref="H25:J25"/>
    <mergeCell ref="B12:C12"/>
    <mergeCell ref="A7:A8"/>
    <mergeCell ref="B7:C8"/>
    <mergeCell ref="B28:C28"/>
    <mergeCell ref="B16:C16"/>
    <mergeCell ref="B25:C25"/>
    <mergeCell ref="B24:C24"/>
    <mergeCell ref="B10:C10"/>
    <mergeCell ref="B14:C14"/>
    <mergeCell ref="B21:C21"/>
    <mergeCell ref="B23:C23"/>
    <mergeCell ref="B22:C22"/>
    <mergeCell ref="B17:C17"/>
    <mergeCell ref="B18:C18"/>
    <mergeCell ref="B20:C20"/>
    <mergeCell ref="B19:C19"/>
  </mergeCells>
  <conditionalFormatting sqref="F29:H29 F27:H27 E21:E25 H27:H36 E39:G39 F16:G25 E32:E37 F27:G37 F10:G14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3"/>
      <c r="L1" s="7"/>
    </row>
    <row r="2" spans="1:12" ht="12.75" customHeight="1">
      <c r="A2" s="266">
        <v>0</v>
      </c>
      <c r="B2" s="266" t="s">
        <v>208</v>
      </c>
      <c r="C2" s="5"/>
      <c r="D2" s="5"/>
      <c r="E2" s="5"/>
      <c r="F2" s="5"/>
      <c r="G2" s="5"/>
      <c r="H2" s="5"/>
      <c r="I2" s="5"/>
      <c r="J2" s="5"/>
      <c r="K2" s="3"/>
      <c r="L2" s="7"/>
    </row>
    <row r="3" spans="1:12" ht="12.75" customHeight="1">
      <c r="A3" s="266">
        <v>1</v>
      </c>
      <c r="B3" s="266" t="s">
        <v>209</v>
      </c>
      <c r="C3" s="5"/>
      <c r="D3" s="5"/>
      <c r="E3" s="5"/>
      <c r="F3" s="5"/>
      <c r="G3" s="5"/>
      <c r="H3" s="8"/>
      <c r="I3" s="119"/>
      <c r="J3" s="5"/>
      <c r="K3" s="3"/>
      <c r="L3" s="7"/>
    </row>
    <row r="4" spans="1:12" ht="12.75" customHeight="1">
      <c r="A4" s="266">
        <v>2</v>
      </c>
      <c r="B4" s="266" t="s">
        <v>210</v>
      </c>
      <c r="C4" s="5"/>
      <c r="D4" s="5"/>
      <c r="E4" s="5"/>
      <c r="F4" s="5"/>
      <c r="G4" s="5"/>
      <c r="H4" s="8"/>
      <c r="I4" s="119"/>
      <c r="J4" s="5"/>
      <c r="K4" s="3"/>
      <c r="L4" s="7"/>
    </row>
    <row r="5" spans="1:12" ht="12.75" customHeight="1">
      <c r="A5" s="266">
        <v>3</v>
      </c>
      <c r="B5" s="266" t="s">
        <v>211</v>
      </c>
      <c r="C5" s="5"/>
      <c r="D5" s="5"/>
      <c r="E5" s="5"/>
      <c r="F5" s="5"/>
      <c r="G5" s="5"/>
      <c r="H5" s="8"/>
      <c r="I5" s="119"/>
      <c r="J5" s="5"/>
      <c r="K5" s="3"/>
      <c r="L5" s="7"/>
    </row>
    <row r="6" spans="1:12" ht="12.75" customHeight="1">
      <c r="A6" s="266">
        <v>4</v>
      </c>
      <c r="B6" s="266" t="s">
        <v>212</v>
      </c>
      <c r="C6" s="5"/>
      <c r="D6" s="5"/>
      <c r="E6" s="5"/>
      <c r="F6" s="5"/>
      <c r="G6" s="5"/>
      <c r="H6" s="8"/>
      <c r="I6" s="119"/>
      <c r="J6" s="5"/>
      <c r="K6" s="3"/>
      <c r="L6" s="7"/>
    </row>
    <row r="7" spans="1:12" ht="12.75" customHeight="1">
      <c r="A7" s="266">
        <v>5</v>
      </c>
      <c r="B7" s="266" t="s">
        <v>213</v>
      </c>
      <c r="C7" s="5"/>
      <c r="D7" s="5"/>
      <c r="E7" s="5"/>
      <c r="F7" s="5"/>
      <c r="G7" s="5"/>
      <c r="H7" s="8"/>
      <c r="I7" s="119"/>
      <c r="J7" s="5"/>
      <c r="K7" s="3"/>
      <c r="L7" s="7"/>
    </row>
    <row r="8" spans="1:12" ht="12.75" customHeight="1">
      <c r="A8" s="266">
        <v>6</v>
      </c>
      <c r="B8" s="266" t="s">
        <v>214</v>
      </c>
      <c r="C8" s="5"/>
      <c r="D8" s="5"/>
      <c r="E8" s="5"/>
      <c r="F8" s="5"/>
      <c r="G8" s="5"/>
      <c r="H8" s="8"/>
      <c r="I8" s="119"/>
      <c r="J8" s="5"/>
      <c r="K8" s="3"/>
      <c r="L8" s="7"/>
    </row>
    <row r="9" spans="1:12" ht="12.75" customHeight="1">
      <c r="A9" s="266">
        <v>7</v>
      </c>
      <c r="B9" s="266" t="s">
        <v>215</v>
      </c>
      <c r="C9" s="5"/>
      <c r="D9" s="5"/>
      <c r="E9" s="5"/>
      <c r="F9" s="5"/>
      <c r="G9" s="5"/>
      <c r="H9" s="8"/>
      <c r="I9" s="119"/>
      <c r="J9" s="5"/>
      <c r="K9" s="3"/>
      <c r="L9" s="7"/>
    </row>
    <row r="10" spans="1:12" ht="12.75" customHeight="1">
      <c r="A10" s="266">
        <v>8</v>
      </c>
      <c r="B10" s="266" t="s">
        <v>216</v>
      </c>
      <c r="C10" s="5"/>
      <c r="D10" s="5"/>
      <c r="E10" s="5"/>
      <c r="F10" s="5"/>
      <c r="G10" s="5"/>
      <c r="H10" s="8"/>
      <c r="I10" s="119"/>
      <c r="J10" s="5"/>
      <c r="K10" s="3"/>
      <c r="L10" s="7"/>
    </row>
    <row r="11" spans="1:12" ht="12.75" customHeight="1">
      <c r="A11" s="266">
        <v>9</v>
      </c>
      <c r="B11" s="266" t="s">
        <v>217</v>
      </c>
      <c r="C11" s="5"/>
      <c r="D11" s="5"/>
      <c r="E11" s="5"/>
      <c r="F11" s="5"/>
      <c r="G11" s="5"/>
      <c r="H11" s="8"/>
      <c r="I11" s="119"/>
      <c r="J11" s="5"/>
      <c r="K11" s="3"/>
      <c r="L11" s="7"/>
    </row>
    <row r="12" spans="1:12" ht="12.75" customHeight="1">
      <c r="A12" s="5"/>
      <c r="B12" s="5"/>
      <c r="C12" s="5"/>
      <c r="D12" s="5"/>
      <c r="E12" s="5"/>
      <c r="F12" s="5"/>
      <c r="G12" s="5"/>
      <c r="H12" s="8"/>
      <c r="I12" s="119"/>
      <c r="J12" s="5"/>
      <c r="K12" s="3"/>
      <c r="L12" s="7"/>
    </row>
    <row r="13" spans="1:12" ht="12.75" customHeight="1">
      <c r="A13" s="5"/>
      <c r="B13" s="5"/>
      <c r="C13" s="5"/>
      <c r="D13" s="5"/>
      <c r="E13" s="5"/>
      <c r="F13" s="5"/>
      <c r="G13" s="5"/>
      <c r="H13" s="5"/>
      <c r="I13" s="119"/>
      <c r="J13" s="5"/>
      <c r="K13" s="3"/>
      <c r="L13" s="7"/>
    </row>
    <row r="14" spans="1:12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3"/>
      <c r="L14" s="7"/>
    </row>
    <row r="15" spans="1:12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3"/>
      <c r="L15" s="7"/>
    </row>
    <row r="16" spans="1:12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3"/>
      <c r="L16" s="7"/>
    </row>
    <row r="17" spans="1:12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3"/>
      <c r="L17" s="7"/>
    </row>
    <row r="18" spans="1:12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3"/>
      <c r="L18" s="7"/>
    </row>
    <row r="19" spans="1:12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3"/>
      <c r="L19" s="7"/>
    </row>
    <row r="20" spans="1:12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3"/>
      <c r="L20" s="7"/>
    </row>
    <row r="21" spans="1:12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3"/>
      <c r="L21" s="7"/>
    </row>
    <row r="22" spans="1:1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</row>
    <row r="23" spans="1:12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 spans="1:12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2017-06-15T03:13:32Z</cp:lastPrinted>
  <dcterms:modified xsi:type="dcterms:W3CDTF">2017-06-15T03:13:53Z</dcterms:modified>
</cp:coreProperties>
</file>