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525" windowWidth="19815" windowHeight="7365" activeTab="2"/>
  </bookViews>
  <sheets>
    <sheet name="nama_mapel" sheetId="1" r:id="rId1"/>
    <sheet name="DAFTAR SISWA" sheetId="2" r:id="rId2"/>
    <sheet name="ENTRI NILAI PILIH TAB INI" sheetId="3" r:id="rId3"/>
    <sheet name="TRANSKIP NILAI" sheetId="4" r:id="rId4"/>
    <sheet name="nilai huruf" sheetId="5" r:id="rId5"/>
  </sheets>
  <definedNames>
    <definedName name="_GoBack" localSheetId="3">'TRANSKIP NILAI'!$A$83</definedName>
    <definedName name="_xlnm.Print_Area" localSheetId="2">'ENTRI NILAI PILIH TAB INI'!$A$3:$AF$47</definedName>
    <definedName name="_xlnm.Print_Area" localSheetId="3">'TRANSKIP NILAI'!$A$2:$J$102</definedName>
    <definedName name="REKAYASA_PERANGKAT_LUNAK">'TRANSKIP NILAI'!$P$5:$P$6</definedName>
  </definedNames>
  <calcPr calcId="125725"/>
</workbook>
</file>

<file path=xl/calcChain.xml><?xml version="1.0" encoding="utf-8"?>
<calcChain xmlns="http://schemas.openxmlformats.org/spreadsheetml/2006/main">
  <c r="AD10" i="3"/>
  <c r="AE10"/>
  <c r="AD11"/>
  <c r="AE11"/>
  <c r="AF11" s="1"/>
  <c r="AD12"/>
  <c r="AE12"/>
  <c r="AD13"/>
  <c r="AE13"/>
  <c r="AF13" s="1"/>
  <c r="AD14"/>
  <c r="AE14"/>
  <c r="AD15"/>
  <c r="AE15"/>
  <c r="AF15" s="1"/>
  <c r="AD16"/>
  <c r="AE16"/>
  <c r="AD17"/>
  <c r="AE17"/>
  <c r="AF17" s="1"/>
  <c r="AD18"/>
  <c r="AE18"/>
  <c r="AD19"/>
  <c r="AE19"/>
  <c r="AF19" s="1"/>
  <c r="AD20"/>
  <c r="AE20"/>
  <c r="AD21"/>
  <c r="AE21"/>
  <c r="AF21" s="1"/>
  <c r="AD22"/>
  <c r="AE22"/>
  <c r="AD23"/>
  <c r="AE23"/>
  <c r="AF23" s="1"/>
  <c r="AD24"/>
  <c r="AE24"/>
  <c r="AD25"/>
  <c r="AE25"/>
  <c r="AF25" s="1"/>
  <c r="AD26"/>
  <c r="AE26"/>
  <c r="AD27"/>
  <c r="AE27"/>
  <c r="AF27" s="1"/>
  <c r="AD28"/>
  <c r="AE28"/>
  <c r="AD29"/>
  <c r="AE29"/>
  <c r="AF29" s="1"/>
  <c r="AD30"/>
  <c r="AE30"/>
  <c r="AD31"/>
  <c r="AE31"/>
  <c r="AF31" s="1"/>
  <c r="AD32"/>
  <c r="AE32"/>
  <c r="AD33"/>
  <c r="AE33"/>
  <c r="AF33" s="1"/>
  <c r="AD34"/>
  <c r="AE34"/>
  <c r="AD35"/>
  <c r="AE35"/>
  <c r="AF35" s="1"/>
  <c r="AD36"/>
  <c r="AE36"/>
  <c r="AD37"/>
  <c r="AE37"/>
  <c r="AF37" s="1"/>
  <c r="AD38"/>
  <c r="AE38"/>
  <c r="AD39"/>
  <c r="AE39"/>
  <c r="AF39" s="1"/>
  <c r="AD40"/>
  <c r="AE40"/>
  <c r="AD41"/>
  <c r="AE41"/>
  <c r="AF41" s="1"/>
  <c r="AD42"/>
  <c r="AE42"/>
  <c r="AD43"/>
  <c r="AE43"/>
  <c r="AF43" s="1"/>
  <c r="AD44"/>
  <c r="AE44"/>
  <c r="AD45"/>
  <c r="AE45"/>
  <c r="AF45" s="1"/>
  <c r="AD46"/>
  <c r="AE46"/>
  <c r="AD47"/>
  <c r="AE47"/>
  <c r="AF47" s="1"/>
  <c r="AE9"/>
  <c r="AF9" s="1"/>
  <c r="AD9"/>
  <c r="B94" i="4"/>
  <c r="B76"/>
  <c r="J73"/>
  <c r="J72"/>
  <c r="J71"/>
  <c r="J68"/>
  <c r="J67"/>
  <c r="J66"/>
  <c r="J65"/>
  <c r="F65"/>
  <c r="J64"/>
  <c r="F64"/>
  <c r="J58"/>
  <c r="H58"/>
  <c r="G58"/>
  <c r="F58"/>
  <c r="C58"/>
  <c r="J53"/>
  <c r="J52"/>
  <c r="J49"/>
  <c r="B95" s="1"/>
  <c r="J48"/>
  <c r="L40"/>
  <c r="E39"/>
  <c r="L39" s="1"/>
  <c r="D39"/>
  <c r="F38"/>
  <c r="F37"/>
  <c r="E36"/>
  <c r="H36" s="1"/>
  <c r="D36"/>
  <c r="B36"/>
  <c r="E35"/>
  <c r="H35" s="1"/>
  <c r="D35"/>
  <c r="B35"/>
  <c r="E34"/>
  <c r="H34" s="1"/>
  <c r="D34"/>
  <c r="B34"/>
  <c r="E33"/>
  <c r="H33" s="1"/>
  <c r="D33"/>
  <c r="B33"/>
  <c r="E32"/>
  <c r="H32" s="1"/>
  <c r="D32"/>
  <c r="B32"/>
  <c r="E31"/>
  <c r="L31" s="1"/>
  <c r="D31"/>
  <c r="B31"/>
  <c r="E30"/>
  <c r="H30" s="1"/>
  <c r="D30"/>
  <c r="B30"/>
  <c r="E29"/>
  <c r="L29" s="1"/>
  <c r="D29"/>
  <c r="B29"/>
  <c r="E28"/>
  <c r="H28" s="1"/>
  <c r="D28"/>
  <c r="B28"/>
  <c r="E27"/>
  <c r="L27" s="1"/>
  <c r="D27"/>
  <c r="B27"/>
  <c r="F26"/>
  <c r="E24"/>
  <c r="F24" s="1"/>
  <c r="D24"/>
  <c r="B24"/>
  <c r="E23"/>
  <c r="F23" s="1"/>
  <c r="D23"/>
  <c r="B23"/>
  <c r="E22"/>
  <c r="L22" s="1"/>
  <c r="D22"/>
  <c r="B22"/>
  <c r="E21"/>
  <c r="F21" s="1"/>
  <c r="D21"/>
  <c r="B21"/>
  <c r="E20"/>
  <c r="L20" s="1"/>
  <c r="D20"/>
  <c r="B20"/>
  <c r="E19"/>
  <c r="F19" s="1"/>
  <c r="D19"/>
  <c r="B19"/>
  <c r="E18"/>
  <c r="L18" s="1"/>
  <c r="D18"/>
  <c r="B18"/>
  <c r="E17"/>
  <c r="F17" s="1"/>
  <c r="D17"/>
  <c r="B17"/>
  <c r="E16"/>
  <c r="L16" s="1"/>
  <c r="D16"/>
  <c r="B16"/>
  <c r="F15"/>
  <c r="E14"/>
  <c r="L14" s="1"/>
  <c r="D14"/>
  <c r="B14"/>
  <c r="E13"/>
  <c r="F13" s="1"/>
  <c r="D13"/>
  <c r="B13"/>
  <c r="E12"/>
  <c r="L12" s="1"/>
  <c r="D12"/>
  <c r="B12"/>
  <c r="E11"/>
  <c r="F11" s="1"/>
  <c r="D11"/>
  <c r="B11"/>
  <c r="E10"/>
  <c r="F10" s="1"/>
  <c r="D10"/>
  <c r="B10"/>
  <c r="M4"/>
  <c r="J4"/>
  <c r="J3"/>
  <c r="C54" i="3"/>
  <c r="C53"/>
  <c r="C55" s="1"/>
  <c r="C51"/>
  <c r="B51"/>
  <c r="C50"/>
  <c r="B50"/>
  <c r="C49"/>
  <c r="B49"/>
  <c r="C48"/>
  <c r="B48"/>
  <c r="C47"/>
  <c r="B47"/>
  <c r="C46"/>
  <c r="B46"/>
  <c r="C45"/>
  <c r="B45"/>
  <c r="C44"/>
  <c r="B44"/>
  <c r="C43"/>
  <c r="B43"/>
  <c r="C42"/>
  <c r="B42"/>
  <c r="C41"/>
  <c r="B41"/>
  <c r="C40"/>
  <c r="B40"/>
  <c r="C39"/>
  <c r="B39"/>
  <c r="C38"/>
  <c r="B38"/>
  <c r="C37"/>
  <c r="B37"/>
  <c r="C36"/>
  <c r="B36"/>
  <c r="C35"/>
  <c r="B35"/>
  <c r="C34"/>
  <c r="B34"/>
  <c r="C33"/>
  <c r="B33"/>
  <c r="C32"/>
  <c r="B32"/>
  <c r="C31"/>
  <c r="B31"/>
  <c r="C30"/>
  <c r="B30"/>
  <c r="C29"/>
  <c r="B29"/>
  <c r="C28"/>
  <c r="B28"/>
  <c r="C27"/>
  <c r="B27"/>
  <c r="C26"/>
  <c r="B26"/>
  <c r="C25"/>
  <c r="B25"/>
  <c r="C24"/>
  <c r="B24"/>
  <c r="C23"/>
  <c r="B23"/>
  <c r="C22"/>
  <c r="B22"/>
  <c r="C21"/>
  <c r="B21"/>
  <c r="C20"/>
  <c r="B20"/>
  <c r="C19"/>
  <c r="B19"/>
  <c r="C18"/>
  <c r="B18"/>
  <c r="C17"/>
  <c r="B17"/>
  <c r="C16"/>
  <c r="B16"/>
  <c r="C15"/>
  <c r="B15"/>
  <c r="C14"/>
  <c r="B14"/>
  <c r="C13"/>
  <c r="B13"/>
  <c r="C12"/>
  <c r="B12"/>
  <c r="C11"/>
  <c r="B11"/>
  <c r="C10"/>
  <c r="B10"/>
  <c r="C9"/>
  <c r="C52" i="4" s="1"/>
  <c r="B9" i="3"/>
  <c r="C53" i="4" s="1"/>
  <c r="B8" i="3"/>
  <c r="C8" s="1"/>
  <c r="D8" s="1"/>
  <c r="E8" s="1"/>
  <c r="F8" s="1"/>
  <c r="G8" s="1"/>
  <c r="H8" s="1"/>
  <c r="I8" s="1"/>
  <c r="J8" s="1"/>
  <c r="K8" s="1"/>
  <c r="L8" s="1"/>
  <c r="M8" s="1"/>
  <c r="N8" s="1"/>
  <c r="O8" s="1"/>
  <c r="P8" s="1"/>
  <c r="Q8" s="1"/>
  <c r="R8" s="1"/>
  <c r="S8" s="1"/>
  <c r="T8" s="1"/>
  <c r="U8" s="1"/>
  <c r="V8" s="1"/>
  <c r="W8" s="1"/>
  <c r="X8" s="1"/>
  <c r="Y8" s="1"/>
  <c r="Z8" s="1"/>
  <c r="AA8" s="1"/>
  <c r="AB8" s="1"/>
  <c r="AC8" s="1"/>
  <c r="AD8" s="1"/>
  <c r="AE8" s="1"/>
  <c r="AF8" s="1"/>
  <c r="AG8" s="1"/>
  <c r="AH8" s="1"/>
  <c r="AI8" s="1"/>
  <c r="AJ8" s="1"/>
  <c r="AK8" s="1"/>
  <c r="AL8" s="1"/>
  <c r="AM8" s="1"/>
  <c r="AN8" s="1"/>
  <c r="AO8" s="1"/>
  <c r="AP8" s="1"/>
  <c r="AQ8" s="1"/>
  <c r="AR8" s="1"/>
  <c r="AS8" s="1"/>
  <c r="AT8" s="1"/>
  <c r="AU8" s="1"/>
  <c r="AV8" s="1"/>
  <c r="AW8" s="1"/>
  <c r="AX8" s="1"/>
  <c r="AY8" s="1"/>
  <c r="AC7"/>
  <c r="AB7"/>
  <c r="AA7"/>
  <c r="Z7"/>
  <c r="Y7"/>
  <c r="X7"/>
  <c r="W7"/>
  <c r="V7"/>
  <c r="U7"/>
  <c r="T7"/>
  <c r="S7"/>
  <c r="R7"/>
  <c r="Q7"/>
  <c r="P7"/>
  <c r="O7"/>
  <c r="N7"/>
  <c r="M7"/>
  <c r="L7"/>
  <c r="K7"/>
  <c r="J7"/>
  <c r="I7"/>
  <c r="H7"/>
  <c r="G7"/>
  <c r="F7"/>
  <c r="E7"/>
  <c r="AC4"/>
  <c r="E4"/>
  <c r="AC3"/>
  <c r="C180" i="2"/>
  <c r="C179"/>
  <c r="J5" i="1"/>
  <c r="J54" i="4" s="1"/>
  <c r="J3" i="1"/>
  <c r="AF46" i="3" l="1"/>
  <c r="AF44"/>
  <c r="AF42"/>
  <c r="AF40"/>
  <c r="AF38"/>
  <c r="AF36"/>
  <c r="AF34"/>
  <c r="AF32"/>
  <c r="AF30"/>
  <c r="AF28"/>
  <c r="AF26"/>
  <c r="AF24"/>
  <c r="AF22"/>
  <c r="AF20"/>
  <c r="AF18"/>
  <c r="AF16"/>
  <c r="AF14"/>
  <c r="AF12"/>
  <c r="AF10"/>
  <c r="F12" i="4"/>
  <c r="F16"/>
  <c r="H27"/>
  <c r="F27"/>
  <c r="F20"/>
  <c r="F31"/>
  <c r="F14"/>
  <c r="F18"/>
  <c r="F22"/>
  <c r="H29"/>
  <c r="F29"/>
  <c r="H31"/>
  <c r="F39"/>
  <c r="J5"/>
  <c r="G10"/>
  <c r="H10" s="1"/>
  <c r="G11"/>
  <c r="H11" s="1"/>
  <c r="L11"/>
  <c r="G13"/>
  <c r="H13" s="1"/>
  <c r="L13"/>
  <c r="G17"/>
  <c r="H17" s="1"/>
  <c r="L17"/>
  <c r="G19"/>
  <c r="H19" s="1"/>
  <c r="L19"/>
  <c r="G21"/>
  <c r="H21" s="1"/>
  <c r="L21"/>
  <c r="G23"/>
  <c r="H23" s="1"/>
  <c r="G24"/>
  <c r="H24" s="1"/>
  <c r="G28"/>
  <c r="L28"/>
  <c r="G30"/>
  <c r="L30"/>
  <c r="G32"/>
  <c r="G33"/>
  <c r="G34"/>
  <c r="G35"/>
  <c r="G36"/>
  <c r="E3" i="3"/>
  <c r="C3" i="4"/>
  <c r="C4"/>
  <c r="M5"/>
  <c r="G12"/>
  <c r="H12" s="1"/>
  <c r="G14"/>
  <c r="H14" s="1"/>
  <c r="G16"/>
  <c r="H16" s="1"/>
  <c r="G18"/>
  <c r="H18" s="1"/>
  <c r="G20"/>
  <c r="H20" s="1"/>
  <c r="G22"/>
  <c r="H22" s="1"/>
  <c r="G27"/>
  <c r="F28"/>
  <c r="G29"/>
  <c r="F30"/>
  <c r="G31"/>
  <c r="F32"/>
  <c r="F33"/>
  <c r="F34"/>
  <c r="F35"/>
  <c r="F36"/>
  <c r="G39"/>
  <c r="H39" s="1"/>
</calcChain>
</file>

<file path=xl/comments1.xml><?xml version="1.0" encoding="utf-8"?>
<comments xmlns="http://schemas.openxmlformats.org/spreadsheetml/2006/main">
  <authors>
    <author/>
  </authors>
  <commentList>
    <comment ref="J1" authorId="0">
      <text>
        <r>
          <rPr>
            <sz val="10"/>
            <color rgb="FF000000"/>
            <rFont val="Arial"/>
          </rPr>
          <t>Masukkan No Urut</t>
        </r>
      </text>
    </comment>
  </commentList>
</comments>
</file>

<file path=xl/sharedStrings.xml><?xml version="1.0" encoding="utf-8"?>
<sst xmlns="http://schemas.openxmlformats.org/spreadsheetml/2006/main" count="694" uniqueCount="224">
  <si>
    <t>LEGGER NILAI</t>
  </si>
  <si>
    <t xml:space="preserve">DATA SISWA </t>
  </si>
  <si>
    <t>DAFTAR MATA PELAJARAN</t>
  </si>
  <si>
    <t>PROGRAM DIKLAT</t>
  </si>
  <si>
    <t>:</t>
  </si>
  <si>
    <t>SMK NEGERI 1 BANGSRI</t>
  </si>
  <si>
    <t>A</t>
  </si>
  <si>
    <t>NO</t>
  </si>
  <si>
    <t>Kelas/Semester</t>
  </si>
  <si>
    <t xml:space="preserve">: </t>
  </si>
  <si>
    <t>Normatif</t>
  </si>
  <si>
    <t>NIS</t>
  </si>
  <si>
    <t xml:space="preserve">SEMESTER             </t>
  </si>
  <si>
    <t>KKM</t>
  </si>
  <si>
    <t xml:space="preserve">Kelas / Semester </t>
  </si>
  <si>
    <t>Walikelas</t>
  </si>
  <si>
    <t xml:space="preserve">:  </t>
  </si>
  <si>
    <t>N A M A</t>
  </si>
  <si>
    <t>JK</t>
  </si>
  <si>
    <t>L</t>
  </si>
  <si>
    <t>X / 1</t>
  </si>
  <si>
    <t>NORMATIF</t>
  </si>
  <si>
    <t>Tempat Tanggal Lahir</t>
  </si>
  <si>
    <t>Asal Sekolah</t>
  </si>
  <si>
    <t>NO STTB</t>
  </si>
  <si>
    <t>Tahun STTB</t>
  </si>
  <si>
    <t>Nama Orang Tua</t>
  </si>
  <si>
    <t>Alamat Orang Tua</t>
  </si>
  <si>
    <t>No. Telepon</t>
  </si>
  <si>
    <t>Ket</t>
  </si>
  <si>
    <t>ADAPTIF</t>
  </si>
  <si>
    <t>PRODUKTIF</t>
  </si>
  <si>
    <t>Pendidikan Agama</t>
  </si>
  <si>
    <t>MULOK</t>
  </si>
  <si>
    <t xml:space="preserve">Tahun Ajaran         </t>
  </si>
  <si>
    <t>2016-2017</t>
  </si>
  <si>
    <t>Rata-rata smt 1</t>
  </si>
  <si>
    <t xml:space="preserve">Pendidikan Pancasila dan Kewarganegaraan </t>
  </si>
  <si>
    <t>Program</t>
  </si>
  <si>
    <t>Agama</t>
  </si>
  <si>
    <t>Jumlah</t>
  </si>
  <si>
    <t>Teknik Sepeda Motor</t>
  </si>
  <si>
    <t>Peringkat</t>
  </si>
  <si>
    <t>PRAKERIN (PSG)</t>
  </si>
  <si>
    <t>Bahasa  Indonesia</t>
  </si>
  <si>
    <t>Tanggal Raport</t>
  </si>
  <si>
    <t>Rekayasa Perangkat Lunak</t>
  </si>
  <si>
    <t>Pendidikan Jasmani dan Olahraga</t>
  </si>
  <si>
    <t>Extra - School</t>
  </si>
  <si>
    <t>AHMAD DENI SETYAWAN</t>
  </si>
  <si>
    <t>Kepribadian</t>
  </si>
  <si>
    <t>ABSENSI</t>
  </si>
  <si>
    <t>Catatan untuk Ortu/Wali</t>
  </si>
  <si>
    <t>Eni Sismawati, S.Pd</t>
  </si>
  <si>
    <t>NILAI PRAKERIN</t>
  </si>
  <si>
    <t>Administrasi Perkantoran</t>
  </si>
  <si>
    <t>Seni Budaya</t>
  </si>
  <si>
    <t>NIP</t>
  </si>
  <si>
    <t>19800228 201406 2 004</t>
  </si>
  <si>
    <t>Pemasaran</t>
  </si>
  <si>
    <t>Pernyataan</t>
  </si>
  <si>
    <t>B</t>
  </si>
  <si>
    <t>Adaptif</t>
  </si>
  <si>
    <t>Bahasa Inggris</t>
  </si>
  <si>
    <t>Matematika</t>
  </si>
  <si>
    <t xml:space="preserve"> X / 1</t>
  </si>
  <si>
    <t>Fisika</t>
  </si>
  <si>
    <t xml:space="preserve"> X / 2</t>
  </si>
  <si>
    <t>Kimia</t>
  </si>
  <si>
    <t xml:space="preserve"> XI / 3</t>
  </si>
  <si>
    <t>P</t>
  </si>
  <si>
    <t>Ketrampilan Komputer dan Pengelolaan Informasi</t>
  </si>
  <si>
    <t xml:space="preserve"> XI / 4</t>
  </si>
  <si>
    <t>Kewirausahaan</t>
  </si>
  <si>
    <t xml:space="preserve"> XII / 5</t>
  </si>
  <si>
    <t xml:space="preserve"> XII / 6</t>
  </si>
  <si>
    <t>AHMAD DIDIK RIYANTO</t>
  </si>
  <si>
    <t>C</t>
  </si>
  <si>
    <t>Produktif</t>
  </si>
  <si>
    <t>Memahami program visual berbasis desktop</t>
  </si>
  <si>
    <t>Menerap. bahasa pemrograman SQL tingkat Lanjut</t>
  </si>
  <si>
    <t>Membuat halaman web dinamis tingkat lanjut</t>
  </si>
  <si>
    <t xml:space="preserve">Tempat Prakerin </t>
  </si>
  <si>
    <t>AHMAD SYARIF HIDAYATULLAH</t>
  </si>
  <si>
    <t>Membuat program basis data</t>
  </si>
  <si>
    <t>ALI ZAENAL ABIDIN HUSAIN ASSEGAF</t>
  </si>
  <si>
    <t>Alamat</t>
  </si>
  <si>
    <t>lama pelaksanaan</t>
  </si>
  <si>
    <t>ALVIN ADITYA</t>
  </si>
  <si>
    <t>ANDRI ROY IRAWAN</t>
  </si>
  <si>
    <t>ANTONI DWI SETIYAWAN</t>
  </si>
  <si>
    <t>Predikat</t>
  </si>
  <si>
    <t>Kelakuan</t>
  </si>
  <si>
    <t>Kerajinan</t>
  </si>
  <si>
    <t>Kerapihan</t>
  </si>
  <si>
    <t>SAKIT</t>
  </si>
  <si>
    <t>IZIN</t>
  </si>
  <si>
    <t>TANPA KETERANGAN</t>
  </si>
  <si>
    <t>Nama DU/DI atau Instansi Relevan</t>
  </si>
  <si>
    <t>Lama dan waktu Pelaksanaan</t>
  </si>
  <si>
    <t>Nilai</t>
  </si>
  <si>
    <t>AYU RATIH</t>
  </si>
  <si>
    <t>DEBBY SETYAWAN</t>
  </si>
  <si>
    <t>DICKY WAHYU FEBRIANSYAH</t>
  </si>
  <si>
    <t>FERI MAULANA ANDRIANTO</t>
  </si>
  <si>
    <t>D</t>
  </si>
  <si>
    <t>Muatan Lokal  :</t>
  </si>
  <si>
    <t>GAIZKA MAULANA SISWOHARDONI</t>
  </si>
  <si>
    <t>Bahasa Jawa</t>
  </si>
  <si>
    <t>GEORGE BRILIAN ALLMAYDA SITORUS</t>
  </si>
  <si>
    <t>HANA NURJANNAH</t>
  </si>
  <si>
    <t>KARMANTO</t>
  </si>
  <si>
    <t xml:space="preserve"> </t>
  </si>
  <si>
    <t>KRISTIANTO FIARI</t>
  </si>
  <si>
    <t>LUSY INDRIYANI</t>
  </si>
  <si>
    <t>M. FAISAL SYAFA'AT</t>
  </si>
  <si>
    <t>MAULIDIA CYNDY SAPRIAL</t>
  </si>
  <si>
    <t>MERRYNA MARTHALIA</t>
  </si>
  <si>
    <t>MOHAMMAD ARIS FUADI</t>
  </si>
  <si>
    <t>MUHAMMAD FATEKHUR ROHMAN</t>
  </si>
  <si>
    <t>MUHAMMAD NUR ALMAS MUSSAFFA</t>
  </si>
  <si>
    <t>MUHAMMAD REZA FAQIH</t>
  </si>
  <si>
    <t>MUHAMMAD RIFQI SYAFRONI</t>
  </si>
  <si>
    <t>MUHAMMAD RIZA SAPUTRA</t>
  </si>
  <si>
    <t>MUHAMMAD SAIFUDDIN</t>
  </si>
  <si>
    <t>MUHAMMAD SEPTIAN DWI SAPUTRA</t>
  </si>
  <si>
    <t>MUKHLISIN</t>
  </si>
  <si>
    <t>NOFIATUL MAGFIROH</t>
  </si>
  <si>
    <t>RAHMA ADISTA MAWARNI</t>
  </si>
  <si>
    <t>RINA TIARA TRISTIA</t>
  </si>
  <si>
    <t>SYELA PUTRI NURKHAYATI</t>
  </si>
  <si>
    <t>THEODORUS CAHYANA</t>
  </si>
  <si>
    <t>USWALLUR GHOFUR</t>
  </si>
  <si>
    <t>VIDA NURUL AISYAH</t>
  </si>
  <si>
    <t>YESI NUR FAIQOTUN NISA'</t>
  </si>
  <si>
    <t>YOGA ADI YAHYA</t>
  </si>
  <si>
    <t>YUSAK ABDI</t>
  </si>
  <si>
    <t>Pramuka</t>
  </si>
  <si>
    <t>Amat Baik</t>
  </si>
  <si>
    <t>L =</t>
  </si>
  <si>
    <t>P =</t>
  </si>
  <si>
    <t>JML =</t>
  </si>
  <si>
    <t>Bulutangkis</t>
  </si>
  <si>
    <t>Baik</t>
  </si>
  <si>
    <t xml:space="preserve">PT. Evercoss Technology </t>
  </si>
  <si>
    <t xml:space="preserve">Jl. Agung Perkasa I Blok K2 No. 10 Sunter Jakarta Utara </t>
  </si>
  <si>
    <t>6 bulan</t>
  </si>
  <si>
    <t>cukup</t>
  </si>
  <si>
    <t>Bola Voli</t>
  </si>
  <si>
    <t>masukan Nomor:</t>
  </si>
  <si>
    <t>LAPORAN HASIL BELAJAR SISWA</t>
  </si>
  <si>
    <t>Nama Siswa</t>
  </si>
  <si>
    <t>No. Induk</t>
  </si>
  <si>
    <t>REKAYASA PERANGKAT LUNAK</t>
  </si>
  <si>
    <t>Nama Sekolah</t>
  </si>
  <si>
    <t>SMK N 1 BANGSRI</t>
  </si>
  <si>
    <t>PEMASARAN</t>
  </si>
  <si>
    <t>PENJUALAN</t>
  </si>
  <si>
    <t>No</t>
  </si>
  <si>
    <t>Mata Pelajaran</t>
  </si>
  <si>
    <t>Nilai Hasil Belajar</t>
  </si>
  <si>
    <t>Angka</t>
  </si>
  <si>
    <t>Huruf</t>
  </si>
  <si>
    <t>Diskripsi Kemajuan Belajar</t>
  </si>
  <si>
    <t>X</t>
  </si>
  <si>
    <t>XI</t>
  </si>
  <si>
    <t>XII</t>
  </si>
  <si>
    <t>satu</t>
  </si>
  <si>
    <t>Sepuluh</t>
  </si>
  <si>
    <t>dua</t>
  </si>
  <si>
    <t>Enam puluh</t>
  </si>
  <si>
    <t>tiga</t>
  </si>
  <si>
    <t>Tujuh puluh</t>
  </si>
  <si>
    <t>empat</t>
  </si>
  <si>
    <t>Delapan puluh</t>
  </si>
  <si>
    <t>lima</t>
  </si>
  <si>
    <t>Lima puluh</t>
  </si>
  <si>
    <t>Kurang</t>
  </si>
  <si>
    <t>enam</t>
  </si>
  <si>
    <t>Cukup</t>
  </si>
  <si>
    <t>tujuh</t>
  </si>
  <si>
    <t>delapan</t>
  </si>
  <si>
    <t>sembilan</t>
  </si>
  <si>
    <t>Sembilan puluh</t>
  </si>
  <si>
    <t>Belum Kompeten</t>
  </si>
  <si>
    <t>Diberikan di   : Bangsri</t>
  </si>
  <si>
    <t>Tanggal         : 17 Juni 2017</t>
  </si>
  <si>
    <t>Orang Tua/Wali,</t>
  </si>
  <si>
    <t>Wali Kelas</t>
  </si>
  <si>
    <t>………………………………</t>
  </si>
  <si>
    <t>CATATAN AKHIR SEMESTER</t>
  </si>
  <si>
    <t>1.  Kegiatan Belajar di Dunia Usaha/ Industri dan Instansi Relevan:</t>
  </si>
  <si>
    <t>2.  Pengembangan Diri dan Kepribadian:</t>
  </si>
  <si>
    <t>Komponen</t>
  </si>
  <si>
    <t>Kegiatan Pengembangan Diri</t>
  </si>
  <si>
    <t>3.  Ketidakhadiran:</t>
  </si>
  <si>
    <t>Ketidakhadiran</t>
  </si>
  <si>
    <t xml:space="preserve">1.  Sakit </t>
  </si>
  <si>
    <t xml:space="preserve">2.  Izin </t>
  </si>
  <si>
    <t xml:space="preserve">3.  Tanpa Keterangan </t>
  </si>
  <si>
    <t>4.  Catatan untuk perhatian orang tua/ wali:</t>
  </si>
  <si>
    <t>5.  Pernyataan:</t>
  </si>
  <si>
    <t>Keputusan:</t>
  </si>
  <si>
    <t xml:space="preserve">Dengan memperhatikan hasil yang dicapai </t>
  </si>
  <si>
    <t>Wali Kelas,</t>
  </si>
  <si>
    <t>Kepala Sekolah</t>
  </si>
  <si>
    <t>Drs. Muh Zainudin Azis, M.Ds</t>
  </si>
  <si>
    <t>NIP. 19640416 199303 1 003</t>
  </si>
  <si>
    <t>Mengetahui</t>
  </si>
  <si>
    <t>Orang tua/wali</t>
  </si>
  <si>
    <t>..............................</t>
  </si>
  <si>
    <t xml:space="preserve"> Nol</t>
  </si>
  <si>
    <t>Satu</t>
  </si>
  <si>
    <t>Dua</t>
  </si>
  <si>
    <t>Tiga</t>
  </si>
  <si>
    <t>Empat</t>
  </si>
  <si>
    <t>Lima</t>
  </si>
  <si>
    <t>Enam</t>
  </si>
  <si>
    <t>Tujuh</t>
  </si>
  <si>
    <t>Delapan</t>
  </si>
  <si>
    <t>Sembilan</t>
  </si>
  <si>
    <t>-</t>
  </si>
  <si>
    <t>pada semester  III (Tiga) dan IV (Empat) maka</t>
  </si>
  <si>
    <t>peserta didik dapat melanjutkan ke kelas XII</t>
  </si>
</sst>
</file>

<file path=xl/styles.xml><?xml version="1.0" encoding="utf-8"?>
<styleSheet xmlns="http://schemas.openxmlformats.org/spreadsheetml/2006/main">
  <numFmts count="9">
    <numFmt numFmtId="164" formatCode="0.0"/>
    <numFmt numFmtId="165" formatCode="\:\ \ @\ "/>
    <numFmt numFmtId="166" formatCode="[$-421]dd\ mmmm\ yyyy"/>
    <numFmt numFmtId="167" formatCode="_(* #,##0_);_(* \(#,##0\);_(* \-_);_(@_)"/>
    <numFmt numFmtId="168" formatCode="0000"/>
    <numFmt numFmtId="169" formatCode="000"/>
    <numFmt numFmtId="170" formatCode="\:\ \ @"/>
    <numFmt numFmtId="171" formatCode="0000000000"/>
    <numFmt numFmtId="172" formatCode="\:\ \ General"/>
  </numFmts>
  <fonts count="56">
    <font>
      <sz val="10"/>
      <color rgb="FF000000"/>
      <name val="Arial"/>
    </font>
    <font>
      <b/>
      <sz val="12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b/>
      <sz val="12"/>
      <color rgb="FFFF0000"/>
      <name val="Arial Narrow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rgb="FFFFFFFF"/>
      <name val="Arial"/>
      <family val="2"/>
    </font>
    <font>
      <b/>
      <sz val="20"/>
      <name val="Arial"/>
      <family val="2"/>
    </font>
    <font>
      <b/>
      <sz val="9"/>
      <name val="Arial"/>
      <family val="2"/>
    </font>
    <font>
      <b/>
      <sz val="12"/>
      <name val="Arial Narrow"/>
      <family val="2"/>
    </font>
    <font>
      <b/>
      <i/>
      <sz val="10"/>
      <name val="Arial Narrow"/>
      <family val="2"/>
    </font>
    <font>
      <sz val="9"/>
      <name val="Arial"/>
      <family val="2"/>
    </font>
    <font>
      <u/>
      <sz val="11"/>
      <name val="Arial"/>
      <family val="2"/>
    </font>
    <font>
      <sz val="11"/>
      <name val="Arial Narrow"/>
      <family val="2"/>
    </font>
    <font>
      <b/>
      <sz val="11"/>
      <name val="Arial Narrow"/>
      <family val="2"/>
    </font>
    <font>
      <sz val="11"/>
      <color rgb="FF000000"/>
      <name val="Calibri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sz val="10"/>
      <color rgb="FF000000"/>
      <name val="Arial"/>
      <family val="2"/>
    </font>
    <font>
      <sz val="11"/>
      <name val="Calibri"/>
      <family val="2"/>
    </font>
    <font>
      <b/>
      <sz val="10"/>
      <name val="Arial Narrow"/>
      <family val="2"/>
    </font>
    <font>
      <sz val="11"/>
      <name val="Arial"/>
      <family val="2"/>
    </font>
    <font>
      <sz val="9"/>
      <name val="Arial Narrow"/>
      <family val="2"/>
    </font>
    <font>
      <sz val="10"/>
      <name val="Arial Narrow"/>
      <family val="2"/>
    </font>
    <font>
      <sz val="10"/>
      <name val="Tahoma"/>
      <family val="2"/>
    </font>
    <font>
      <sz val="10"/>
      <name val="Arial"/>
      <family val="2"/>
    </font>
    <font>
      <sz val="10"/>
      <color rgb="FFFF0000"/>
      <name val="Tahoma"/>
      <family val="2"/>
    </font>
    <font>
      <b/>
      <sz val="9"/>
      <color rgb="FFFFFFFF"/>
      <name val="Arial"/>
      <family val="2"/>
    </font>
    <font>
      <b/>
      <sz val="16"/>
      <color rgb="FFFFFF00"/>
      <name val="Arial"/>
      <family val="2"/>
    </font>
    <font>
      <sz val="9"/>
      <color rgb="FFA5A5A5"/>
      <name val="Arial"/>
      <family val="2"/>
    </font>
    <font>
      <u/>
      <sz val="10"/>
      <name val="Arial"/>
      <family val="2"/>
    </font>
    <font>
      <b/>
      <sz val="9"/>
      <color rgb="FFA5A5A5"/>
      <name val="Arial"/>
      <family val="2"/>
    </font>
    <font>
      <sz val="10"/>
      <color rgb="FFA5A5A5"/>
      <name val="Arial"/>
      <family val="2"/>
    </font>
    <font>
      <b/>
      <sz val="9"/>
      <name val="Arial Narrow"/>
      <family val="2"/>
    </font>
    <font>
      <sz val="10"/>
      <name val="Dancing Script"/>
    </font>
    <font>
      <i/>
      <sz val="10"/>
      <name val="Arial Narrow"/>
      <family val="2"/>
    </font>
    <font>
      <sz val="10"/>
      <color rgb="FF000000"/>
      <name val="Arial Narrow"/>
      <family val="2"/>
    </font>
    <font>
      <b/>
      <sz val="10"/>
      <color rgb="FF000000"/>
      <name val="Arial Narrow"/>
      <family val="2"/>
    </font>
    <font>
      <b/>
      <sz val="10"/>
      <color rgb="FFFFFFFF"/>
      <name val="Arial Narrow"/>
      <family val="2"/>
    </font>
    <font>
      <b/>
      <sz val="7"/>
      <color rgb="FFFFFFFF"/>
      <name val="Arial Narrow"/>
      <family val="2"/>
    </font>
    <font>
      <b/>
      <sz val="10"/>
      <color rgb="FFA5A5A5"/>
      <name val="Arial"/>
      <family val="2"/>
    </font>
    <font>
      <b/>
      <u/>
      <sz val="10"/>
      <name val="Arial"/>
      <family val="2"/>
    </font>
    <font>
      <b/>
      <u/>
      <sz val="9"/>
      <name val="Arial"/>
      <family val="2"/>
    </font>
    <font>
      <b/>
      <sz val="14"/>
      <name val="Arial Narrow"/>
      <family val="2"/>
    </font>
    <font>
      <sz val="14"/>
      <name val="Arial Narrow"/>
      <family val="2"/>
    </font>
    <font>
      <sz val="14"/>
      <color rgb="FFA5A5A5"/>
      <name val="Arial Narrow"/>
      <family val="2"/>
    </font>
    <font>
      <b/>
      <sz val="14"/>
      <name val="Times New Roman"/>
      <family val="1"/>
    </font>
    <font>
      <sz val="11"/>
      <color rgb="FFA5A5A5"/>
      <name val="Arial Narrow"/>
      <family val="2"/>
    </font>
    <font>
      <sz val="11"/>
      <color rgb="FF000000"/>
      <name val="Inconsolata"/>
    </font>
    <font>
      <sz val="10"/>
      <name val="Calibri"/>
      <family val="2"/>
    </font>
    <font>
      <sz val="9"/>
      <color rgb="FFA5A5A5"/>
      <name val="Arial Narrow"/>
      <family val="2"/>
    </font>
    <font>
      <sz val="12"/>
      <name val="Times New Roman"/>
      <family val="1"/>
    </font>
    <font>
      <b/>
      <u/>
      <sz val="10"/>
      <name val="Quintessential"/>
    </font>
    <font>
      <sz val="12"/>
      <name val="Arial"/>
      <family val="2"/>
    </font>
    <font>
      <sz val="10"/>
      <name val="Arial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FF00"/>
        <bgColor rgb="FFFFFF00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  <fill>
      <patternFill patternType="solid">
        <fgColor rgb="FFFF0000"/>
        <bgColor rgb="FFFF0000"/>
      </patternFill>
    </fill>
    <fill>
      <patternFill patternType="solid">
        <fgColor rgb="FF0C0C0C"/>
        <bgColor rgb="FF0C0C0C"/>
      </patternFill>
    </fill>
  </fills>
  <borders count="62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/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372">
    <xf numFmtId="0" fontId="0" fillId="0" borderId="0" xfId="0" applyFont="1" applyAlignment="1"/>
    <xf numFmtId="0" fontId="1" fillId="0" borderId="0" xfId="0" applyFont="1"/>
    <xf numFmtId="0" fontId="2" fillId="2" borderId="0" xfId="0" applyFont="1" applyFill="1" applyBorder="1"/>
    <xf numFmtId="0" fontId="0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164" fontId="2" fillId="0" borderId="0" xfId="0" applyNumberFormat="1" applyFont="1"/>
    <xf numFmtId="0" fontId="6" fillId="0" borderId="0" xfId="0" applyFont="1" applyAlignment="1">
      <alignment horizontal="left"/>
    </xf>
    <xf numFmtId="0" fontId="0" fillId="2" borderId="0" xfId="0" applyFont="1" applyFill="1" applyBorder="1"/>
    <xf numFmtId="0" fontId="0" fillId="0" borderId="0" xfId="0" applyFont="1"/>
    <xf numFmtId="0" fontId="7" fillId="2" borderId="0" xfId="0" applyFont="1" applyFill="1" applyBorder="1"/>
    <xf numFmtId="0" fontId="6" fillId="0" borderId="0" xfId="0" applyFont="1"/>
    <xf numFmtId="0" fontId="3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6" fillId="2" borderId="0" xfId="0" applyFont="1" applyFill="1" applyBorder="1" applyAlignment="1">
      <alignment horizontal="right"/>
    </xf>
    <xf numFmtId="0" fontId="10" fillId="4" borderId="2" xfId="0" applyFont="1" applyFill="1" applyBorder="1" applyAlignment="1">
      <alignment horizontal="left" vertical="center"/>
    </xf>
    <xf numFmtId="0" fontId="11" fillId="4" borderId="3" xfId="0" applyFont="1" applyFill="1" applyBorder="1" applyAlignment="1">
      <alignment horizontal="left" vertical="center"/>
    </xf>
    <xf numFmtId="165" fontId="6" fillId="0" borderId="0" xfId="0" applyNumberFormat="1" applyFont="1"/>
    <xf numFmtId="0" fontId="6" fillId="0" borderId="5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 wrapText="1"/>
    </xf>
    <xf numFmtId="165" fontId="9" fillId="2" borderId="8" xfId="0" applyNumberFormat="1" applyFont="1" applyFill="1" applyBorder="1" applyAlignment="1">
      <alignment horizontal="left" vertical="center"/>
    </xf>
    <xf numFmtId="0" fontId="2" fillId="5" borderId="8" xfId="0" applyFont="1" applyFill="1" applyBorder="1" applyAlignment="1">
      <alignment horizontal="center"/>
    </xf>
    <xf numFmtId="0" fontId="14" fillId="5" borderId="8" xfId="0" applyFont="1" applyFill="1" applyBorder="1" applyAlignment="1">
      <alignment vertical="center" wrapText="1"/>
    </xf>
    <xf numFmtId="0" fontId="15" fillId="5" borderId="8" xfId="0" applyFont="1" applyFill="1" applyBorder="1" applyAlignment="1">
      <alignment horizontal="center" vertical="center" wrapText="1"/>
    </xf>
    <xf numFmtId="0" fontId="2" fillId="0" borderId="8" xfId="0" applyFont="1" applyBorder="1" applyAlignment="1">
      <alignment horizontal="center"/>
    </xf>
    <xf numFmtId="165" fontId="9" fillId="4" borderId="8" xfId="0" applyNumberFormat="1" applyFont="1" applyFill="1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166" fontId="18" fillId="3" borderId="8" xfId="0" applyNumberFormat="1" applyFont="1" applyFill="1" applyBorder="1" applyAlignment="1">
      <alignment horizontal="left" vertical="center"/>
    </xf>
    <xf numFmtId="0" fontId="0" fillId="0" borderId="8" xfId="0" applyFont="1" applyBorder="1" applyAlignment="1">
      <alignment horizontal="center" vertical="center" shrinkToFit="1"/>
    </xf>
    <xf numFmtId="0" fontId="0" fillId="0" borderId="8" xfId="0" applyFont="1" applyBorder="1" applyAlignment="1">
      <alignment shrinkToFit="1"/>
    </xf>
    <xf numFmtId="0" fontId="2" fillId="5" borderId="8" xfId="0" applyFont="1" applyFill="1" applyBorder="1"/>
    <xf numFmtId="0" fontId="20" fillId="0" borderId="4" xfId="0" applyFont="1" applyBorder="1" applyAlignment="1">
      <alignment vertical="center"/>
    </xf>
    <xf numFmtId="0" fontId="21" fillId="4" borderId="3" xfId="0" applyFont="1" applyFill="1" applyBorder="1" applyAlignment="1">
      <alignment horizontal="left" vertical="center"/>
    </xf>
    <xf numFmtId="0" fontId="21" fillId="4" borderId="3" xfId="0" applyFont="1" applyFill="1" applyBorder="1" applyAlignment="1">
      <alignment horizontal="center" vertical="center"/>
    </xf>
    <xf numFmtId="167" fontId="2" fillId="0" borderId="14" xfId="0" applyNumberFormat="1" applyFont="1" applyBorder="1" applyAlignment="1">
      <alignment horizontal="left" vertical="center"/>
    </xf>
    <xf numFmtId="0" fontId="21" fillId="5" borderId="8" xfId="0" applyFont="1" applyFill="1" applyBorder="1" applyAlignment="1">
      <alignment horizontal="center" vertical="center" wrapText="1"/>
    </xf>
    <xf numFmtId="167" fontId="2" fillId="0" borderId="14" xfId="0" applyNumberFormat="1" applyFont="1" applyBorder="1" applyAlignment="1">
      <alignment horizontal="center" vertical="center"/>
    </xf>
    <xf numFmtId="0" fontId="2" fillId="0" borderId="14" xfId="0" applyFont="1" applyBorder="1" applyAlignment="1">
      <alignment horizontal="center"/>
    </xf>
    <xf numFmtId="0" fontId="22" fillId="0" borderId="8" xfId="0" applyFont="1" applyBorder="1" applyAlignment="1">
      <alignment horizontal="center" vertical="center" wrapText="1"/>
    </xf>
    <xf numFmtId="0" fontId="15" fillId="5" borderId="8" xfId="0" applyFont="1" applyFill="1" applyBorder="1" applyAlignment="1">
      <alignment vertical="center" wrapText="1"/>
    </xf>
    <xf numFmtId="0" fontId="23" fillId="0" borderId="8" xfId="0" applyFont="1" applyBorder="1" applyAlignment="1">
      <alignment horizontal="center" vertical="center" wrapText="1"/>
    </xf>
    <xf numFmtId="167" fontId="2" fillId="0" borderId="14" xfId="0" applyNumberFormat="1" applyFont="1" applyBorder="1" applyAlignment="1">
      <alignment horizontal="left"/>
    </xf>
    <xf numFmtId="0" fontId="2" fillId="0" borderId="14" xfId="0" applyFont="1" applyBorder="1" applyAlignment="1">
      <alignment horizontal="left" vertical="center"/>
    </xf>
    <xf numFmtId="0" fontId="2" fillId="0" borderId="16" xfId="0" applyFont="1" applyBorder="1"/>
    <xf numFmtId="0" fontId="2" fillId="4" borderId="8" xfId="0" applyFont="1" applyFill="1" applyBorder="1" applyAlignment="1">
      <alignment horizontal="center"/>
    </xf>
    <xf numFmtId="0" fontId="12" fillId="0" borderId="17" xfId="0" applyFont="1" applyBorder="1" applyAlignment="1">
      <alignment horizontal="center" vertical="center"/>
    </xf>
    <xf numFmtId="0" fontId="15" fillId="4" borderId="8" xfId="0" applyFont="1" applyFill="1" applyBorder="1" applyAlignment="1">
      <alignment vertical="center" wrapText="1"/>
    </xf>
    <xf numFmtId="0" fontId="21" fillId="4" borderId="8" xfId="0" applyFont="1" applyFill="1" applyBorder="1" applyAlignment="1">
      <alignment horizontal="center" vertical="center" wrapText="1"/>
    </xf>
    <xf numFmtId="167" fontId="2" fillId="0" borderId="8" xfId="0" applyNumberFormat="1" applyFont="1" applyBorder="1" applyAlignment="1">
      <alignment horizontal="left" vertical="center"/>
    </xf>
    <xf numFmtId="167" fontId="2" fillId="0" borderId="8" xfId="0" applyNumberFormat="1" applyFont="1" applyBorder="1" applyAlignment="1">
      <alignment horizontal="center" vertical="center"/>
    </xf>
    <xf numFmtId="0" fontId="12" fillId="0" borderId="4" xfId="0" applyFont="1" applyBorder="1" applyAlignment="1">
      <alignment vertical="center"/>
    </xf>
    <xf numFmtId="167" fontId="2" fillId="0" borderId="8" xfId="0" applyNumberFormat="1" applyFont="1" applyBorder="1" applyAlignment="1">
      <alignment horizontal="left"/>
    </xf>
    <xf numFmtId="0" fontId="2" fillId="0" borderId="8" xfId="0" applyFont="1" applyBorder="1" applyAlignment="1">
      <alignment horizontal="left" vertical="center"/>
    </xf>
    <xf numFmtId="0" fontId="2" fillId="0" borderId="18" xfId="0" applyFont="1" applyBorder="1"/>
    <xf numFmtId="0" fontId="16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left" vertical="center" shrinkToFit="1"/>
    </xf>
    <xf numFmtId="0" fontId="24" fillId="5" borderId="8" xfId="0" applyFont="1" applyFill="1" applyBorder="1" applyAlignment="1">
      <alignment vertical="center" wrapText="1"/>
    </xf>
    <xf numFmtId="0" fontId="16" fillId="6" borderId="8" xfId="0" applyFont="1" applyFill="1" applyBorder="1" applyAlignment="1">
      <alignment horizontal="center" vertical="center" wrapText="1"/>
    </xf>
    <xf numFmtId="167" fontId="2" fillId="5" borderId="8" xfId="0" applyNumberFormat="1" applyFont="1" applyFill="1" applyBorder="1" applyAlignment="1">
      <alignment horizontal="left" vertical="center"/>
    </xf>
    <xf numFmtId="0" fontId="21" fillId="5" borderId="8" xfId="0" applyFont="1" applyFill="1" applyBorder="1" applyAlignment="1">
      <alignment vertical="center" wrapText="1"/>
    </xf>
    <xf numFmtId="0" fontId="19" fillId="0" borderId="19" xfId="0" applyFont="1" applyBorder="1" applyAlignment="1">
      <alignment horizontal="center" vertical="center" wrapText="1"/>
    </xf>
    <xf numFmtId="167" fontId="2" fillId="5" borderId="8" xfId="0" applyNumberFormat="1" applyFont="1" applyFill="1" applyBorder="1" applyAlignment="1">
      <alignment horizontal="left"/>
    </xf>
    <xf numFmtId="0" fontId="19" fillId="0" borderId="20" xfId="0" applyFont="1" applyBorder="1" applyAlignment="1">
      <alignment horizontal="center" vertical="center" wrapText="1"/>
    </xf>
    <xf numFmtId="0" fontId="18" fillId="0" borderId="8" xfId="0" applyFont="1" applyBorder="1" applyAlignment="1">
      <alignment horizontal="center" vertical="center"/>
    </xf>
    <xf numFmtId="0" fontId="21" fillId="4" borderId="8" xfId="0" applyFont="1" applyFill="1" applyBorder="1" applyAlignment="1">
      <alignment vertical="center" wrapText="1"/>
    </xf>
    <xf numFmtId="0" fontId="0" fillId="0" borderId="6" xfId="0" applyFont="1" applyBorder="1" applyAlignment="1">
      <alignment shrinkToFit="1"/>
    </xf>
    <xf numFmtId="0" fontId="18" fillId="0" borderId="8" xfId="0" applyFont="1" applyBorder="1" applyAlignment="1">
      <alignment horizontal="center" vertical="center" wrapText="1"/>
    </xf>
    <xf numFmtId="0" fontId="21" fillId="5" borderId="8" xfId="0" applyFont="1" applyFill="1" applyBorder="1" applyAlignment="1">
      <alignment horizontal="left" vertical="center"/>
    </xf>
    <xf numFmtId="0" fontId="18" fillId="0" borderId="6" xfId="0" applyFont="1" applyBorder="1" applyAlignment="1">
      <alignment horizontal="center" vertical="center" wrapText="1"/>
    </xf>
    <xf numFmtId="0" fontId="21" fillId="5" borderId="8" xfId="0" applyFont="1" applyFill="1" applyBorder="1" applyAlignment="1">
      <alignment horizontal="center" vertical="center"/>
    </xf>
    <xf numFmtId="164" fontId="18" fillId="0" borderId="8" xfId="0" applyNumberFormat="1" applyFont="1" applyBorder="1" applyAlignment="1">
      <alignment horizontal="center" vertical="center" wrapText="1"/>
    </xf>
    <xf numFmtId="164" fontId="18" fillId="6" borderId="8" xfId="0" applyNumberFormat="1" applyFont="1" applyFill="1" applyBorder="1" applyAlignment="1">
      <alignment horizontal="center" vertical="center" wrapText="1"/>
    </xf>
    <xf numFmtId="0" fontId="20" fillId="0" borderId="21" xfId="0" applyFont="1" applyBorder="1" applyAlignment="1">
      <alignment vertical="center"/>
    </xf>
    <xf numFmtId="0" fontId="20" fillId="0" borderId="21" xfId="0" applyFont="1" applyBorder="1" applyAlignment="1">
      <alignment horizontal="center" vertical="center"/>
    </xf>
    <xf numFmtId="0" fontId="12" fillId="0" borderId="22" xfId="0" applyFont="1" applyBorder="1" applyAlignment="1">
      <alignment horizontal="center" vertical="center"/>
    </xf>
    <xf numFmtId="168" fontId="25" fillId="0" borderId="15" xfId="0" applyNumberFormat="1" applyFont="1" applyBorder="1" applyAlignment="1">
      <alignment horizontal="center" vertical="center"/>
    </xf>
    <xf numFmtId="167" fontId="25" fillId="0" borderId="15" xfId="0" applyNumberFormat="1" applyFont="1" applyBorder="1" applyAlignment="1">
      <alignment vertical="center"/>
    </xf>
    <xf numFmtId="0" fontId="25" fillId="0" borderId="8" xfId="0" applyFont="1" applyBorder="1" applyAlignment="1">
      <alignment horizontal="center" vertical="center"/>
    </xf>
    <xf numFmtId="168" fontId="25" fillId="0" borderId="8" xfId="0" applyNumberFormat="1" applyFont="1" applyBorder="1" applyAlignment="1">
      <alignment horizontal="left" vertical="center"/>
    </xf>
    <xf numFmtId="168" fontId="25" fillId="0" borderId="8" xfId="0" applyNumberFormat="1" applyFont="1" applyBorder="1" applyAlignment="1">
      <alignment horizontal="center" vertical="center"/>
    </xf>
    <xf numFmtId="167" fontId="25" fillId="0" borderId="8" xfId="0" applyNumberFormat="1" applyFont="1" applyBorder="1" applyAlignment="1">
      <alignment vertical="center"/>
    </xf>
    <xf numFmtId="0" fontId="25" fillId="0" borderId="4" xfId="0" applyFont="1" applyBorder="1" applyAlignment="1">
      <alignment horizontal="center" vertical="center"/>
    </xf>
    <xf numFmtId="0" fontId="22" fillId="0" borderId="8" xfId="0" applyFont="1" applyBorder="1" applyAlignment="1">
      <alignment horizontal="center"/>
    </xf>
    <xf numFmtId="0" fontId="16" fillId="5" borderId="0" xfId="0" applyFont="1" applyFill="1" applyAlignment="1">
      <alignment horizontal="right"/>
    </xf>
    <xf numFmtId="0" fontId="26" fillId="0" borderId="0" xfId="0" applyFont="1" applyAlignment="1">
      <alignment horizontal="right"/>
    </xf>
    <xf numFmtId="0" fontId="16" fillId="0" borderId="15" xfId="0" applyFont="1" applyBorder="1" applyAlignment="1"/>
    <xf numFmtId="0" fontId="2" fillId="0" borderId="8" xfId="0" applyFont="1" applyBorder="1" applyAlignment="1"/>
    <xf numFmtId="0" fontId="16" fillId="0" borderId="0" xfId="0" applyFont="1" applyAlignment="1">
      <alignment horizontal="right"/>
    </xf>
    <xf numFmtId="0" fontId="22" fillId="0" borderId="8" xfId="0" applyFont="1" applyBorder="1" applyAlignment="1">
      <alignment horizontal="center"/>
    </xf>
    <xf numFmtId="1" fontId="16" fillId="0" borderId="8" xfId="0" applyNumberFormat="1" applyFont="1" applyBorder="1" applyAlignment="1">
      <alignment horizontal="right"/>
    </xf>
    <xf numFmtId="0" fontId="26" fillId="0" borderId="7" xfId="0" applyFont="1" applyBorder="1" applyAlignment="1"/>
    <xf numFmtId="0" fontId="2" fillId="0" borderId="8" xfId="0" applyFont="1" applyBorder="1" applyAlignment="1">
      <alignment horizontal="center"/>
    </xf>
    <xf numFmtId="0" fontId="26" fillId="5" borderId="10" xfId="0" applyFont="1" applyFill="1" applyBorder="1" applyAlignment="1"/>
    <xf numFmtId="0" fontId="2" fillId="0" borderId="8" xfId="0" applyFont="1" applyBorder="1" applyAlignment="1">
      <alignment horizontal="left"/>
    </xf>
    <xf numFmtId="0" fontId="2" fillId="0" borderId="8" xfId="0" applyFont="1" applyBorder="1"/>
    <xf numFmtId="0" fontId="2" fillId="6" borderId="8" xfId="0" applyFont="1" applyFill="1" applyBorder="1"/>
    <xf numFmtId="167" fontId="18" fillId="0" borderId="8" xfId="0" applyNumberFormat="1" applyFont="1" applyBorder="1" applyAlignment="1">
      <alignment horizontal="left"/>
    </xf>
    <xf numFmtId="0" fontId="16" fillId="0" borderId="0" xfId="0" applyFont="1" applyAlignment="1"/>
    <xf numFmtId="167" fontId="18" fillId="0" borderId="8" xfId="0" applyNumberFormat="1" applyFont="1" applyBorder="1" applyAlignment="1">
      <alignment horizontal="left" vertical="center"/>
    </xf>
    <xf numFmtId="0" fontId="26" fillId="0" borderId="20" xfId="0" applyFont="1" applyBorder="1" applyAlignment="1"/>
    <xf numFmtId="0" fontId="26" fillId="5" borderId="19" xfId="0" applyFont="1" applyFill="1" applyBorder="1" applyAlignment="1"/>
    <xf numFmtId="167" fontId="2" fillId="0" borderId="8" xfId="0" applyNumberFormat="1" applyFont="1" applyBorder="1"/>
    <xf numFmtId="0" fontId="26" fillId="5" borderId="20" xfId="0" applyFont="1" applyFill="1" applyBorder="1" applyAlignment="1"/>
    <xf numFmtId="0" fontId="12" fillId="0" borderId="23" xfId="0" applyFont="1" applyBorder="1" applyAlignment="1">
      <alignment horizontal="center" vertical="center"/>
    </xf>
    <xf numFmtId="168" fontId="25" fillId="0" borderId="24" xfId="0" applyNumberFormat="1" applyFont="1" applyBorder="1" applyAlignment="1">
      <alignment horizontal="center" vertical="center"/>
    </xf>
    <xf numFmtId="167" fontId="25" fillId="0" borderId="24" xfId="0" applyNumberFormat="1" applyFont="1" applyBorder="1" applyAlignment="1">
      <alignment vertical="center"/>
    </xf>
    <xf numFmtId="0" fontId="25" fillId="0" borderId="24" xfId="0" applyFont="1" applyBorder="1" applyAlignment="1">
      <alignment horizontal="center" vertical="center"/>
    </xf>
    <xf numFmtId="167" fontId="2" fillId="0" borderId="24" xfId="0" applyNumberFormat="1" applyFont="1" applyBorder="1" applyAlignment="1">
      <alignment horizontal="left" vertical="center"/>
    </xf>
    <xf numFmtId="167" fontId="2" fillId="0" borderId="24" xfId="0" applyNumberFormat="1" applyFont="1" applyBorder="1" applyAlignment="1">
      <alignment horizontal="center" vertical="center"/>
    </xf>
    <xf numFmtId="0" fontId="26" fillId="6" borderId="8" xfId="0" applyFont="1" applyFill="1" applyBorder="1" applyAlignment="1"/>
    <xf numFmtId="0" fontId="26" fillId="6" borderId="7" xfId="0" applyFont="1" applyFill="1" applyBorder="1" applyAlignment="1"/>
    <xf numFmtId="0" fontId="26" fillId="0" borderId="8" xfId="0" applyFont="1" applyBorder="1" applyAlignment="1"/>
    <xf numFmtId="0" fontId="2" fillId="0" borderId="24" xfId="0" applyFont="1" applyBorder="1" applyAlignment="1">
      <alignment horizontal="center"/>
    </xf>
    <xf numFmtId="167" fontId="2" fillId="0" borderId="24" xfId="0" applyNumberFormat="1" applyFont="1" applyBorder="1" applyAlignment="1">
      <alignment horizontal="left"/>
    </xf>
    <xf numFmtId="0" fontId="2" fillId="0" borderId="24" xfId="0" applyFont="1" applyBorder="1" applyAlignment="1">
      <alignment horizontal="left" vertical="center"/>
    </xf>
    <xf numFmtId="0" fontId="2" fillId="0" borderId="25" xfId="0" applyFont="1" applyBorder="1"/>
    <xf numFmtId="0" fontId="12" fillId="0" borderId="0" xfId="0" applyFont="1" applyAlignment="1">
      <alignment horizontal="center" vertical="center"/>
    </xf>
    <xf numFmtId="168" fontId="25" fillId="0" borderId="0" xfId="0" applyNumberFormat="1" applyFont="1" applyAlignment="1">
      <alignment horizontal="center" vertical="center"/>
    </xf>
    <xf numFmtId="0" fontId="25" fillId="0" borderId="0" xfId="0" applyFont="1" applyAlignment="1">
      <alignment vertical="center"/>
    </xf>
    <xf numFmtId="0" fontId="25" fillId="0" borderId="0" xfId="0" applyFont="1" applyAlignment="1">
      <alignment horizontal="center" vertical="center"/>
    </xf>
    <xf numFmtId="169" fontId="2" fillId="0" borderId="0" xfId="0" applyNumberFormat="1" applyFont="1" applyAlignment="1">
      <alignment horizontal="right"/>
    </xf>
    <xf numFmtId="0" fontId="2" fillId="0" borderId="0" xfId="0" applyFont="1" applyAlignment="1">
      <alignment horizontal="left"/>
    </xf>
    <xf numFmtId="0" fontId="2" fillId="5" borderId="8" xfId="0" applyFont="1" applyFill="1" applyBorder="1" applyAlignment="1"/>
    <xf numFmtId="0" fontId="26" fillId="0" borderId="7" xfId="0" applyFont="1" applyBorder="1" applyAlignment="1"/>
    <xf numFmtId="0" fontId="18" fillId="0" borderId="8" xfId="0" applyFont="1" applyBorder="1" applyAlignment="1">
      <alignment horizontal="center"/>
    </xf>
    <xf numFmtId="0" fontId="27" fillId="0" borderId="4" xfId="0" applyFont="1" applyBorder="1" applyAlignment="1">
      <alignment horizontal="center" vertical="center"/>
    </xf>
    <xf numFmtId="0" fontId="18" fillId="0" borderId="8" xfId="0" applyFont="1" applyBorder="1"/>
    <xf numFmtId="0" fontId="0" fillId="6" borderId="8" xfId="0" applyFont="1" applyFill="1" applyBorder="1"/>
    <xf numFmtId="0" fontId="18" fillId="6" borderId="8" xfId="0" applyFont="1" applyFill="1" applyBorder="1"/>
    <xf numFmtId="0" fontId="16" fillId="5" borderId="0" xfId="0" applyFont="1" applyFill="1" applyAlignment="1"/>
    <xf numFmtId="0" fontId="24" fillId="0" borderId="8" xfId="0" applyFont="1" applyBorder="1" applyAlignment="1">
      <alignment horizontal="center"/>
    </xf>
    <xf numFmtId="0" fontId="24" fillId="0" borderId="8" xfId="0" applyFont="1" applyBorder="1" applyAlignment="1">
      <alignment horizontal="center"/>
    </xf>
    <xf numFmtId="1" fontId="26" fillId="0" borderId="20" xfId="0" applyNumberFormat="1" applyFont="1" applyBorder="1" applyAlignment="1"/>
    <xf numFmtId="0" fontId="22" fillId="0" borderId="15" xfId="0" applyFont="1" applyBorder="1" applyAlignment="1">
      <alignment horizontal="center"/>
    </xf>
    <xf numFmtId="0" fontId="22" fillId="0" borderId="15" xfId="0" applyFont="1" applyBorder="1" applyAlignment="1">
      <alignment horizontal="center"/>
    </xf>
    <xf numFmtId="164" fontId="2" fillId="0" borderId="8" xfId="0" applyNumberFormat="1" applyFont="1" applyBorder="1"/>
    <xf numFmtId="0" fontId="12" fillId="8" borderId="0" xfId="0" applyFont="1" applyFill="1" applyBorder="1" applyAlignment="1">
      <alignment vertical="center"/>
    </xf>
    <xf numFmtId="0" fontId="12" fillId="8" borderId="0" xfId="0" applyFont="1" applyFill="1" applyBorder="1" applyAlignment="1">
      <alignment horizontal="center" vertical="center"/>
    </xf>
    <xf numFmtId="1" fontId="12" fillId="8" borderId="0" xfId="0" applyNumberFormat="1" applyFont="1" applyFill="1" applyBorder="1" applyAlignment="1">
      <alignment vertical="center"/>
    </xf>
    <xf numFmtId="0" fontId="29" fillId="8" borderId="0" xfId="0" applyFont="1" applyFill="1" applyBorder="1" applyAlignment="1">
      <alignment horizontal="center" vertical="center"/>
    </xf>
    <xf numFmtId="0" fontId="30" fillId="2" borderId="0" xfId="0" applyFont="1" applyFill="1" applyBorder="1" applyAlignment="1">
      <alignment vertical="center"/>
    </xf>
    <xf numFmtId="0" fontId="12" fillId="2" borderId="0" xfId="0" applyFont="1" applyFill="1" applyBorder="1" applyAlignment="1">
      <alignment vertical="center"/>
    </xf>
    <xf numFmtId="0" fontId="12" fillId="8" borderId="0" xfId="0" applyFont="1" applyFill="1" applyBorder="1" applyAlignment="1">
      <alignment horizontal="center" vertical="top"/>
    </xf>
    <xf numFmtId="0" fontId="30" fillId="2" borderId="0" xfId="0" applyFont="1" applyFill="1" applyBorder="1" applyAlignment="1">
      <alignment vertical="top"/>
    </xf>
    <xf numFmtId="0" fontId="12" fillId="2" borderId="0" xfId="0" applyFont="1" applyFill="1" applyBorder="1" applyAlignment="1">
      <alignment vertical="top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31" fillId="0" borderId="0" xfId="0" applyFont="1"/>
    <xf numFmtId="165" fontId="9" fillId="0" borderId="0" xfId="0" applyNumberFormat="1" applyFont="1" applyAlignment="1">
      <alignment horizontal="left" vertical="center"/>
    </xf>
    <xf numFmtId="170" fontId="9" fillId="0" borderId="0" xfId="0" applyNumberFormat="1" applyFont="1" applyAlignment="1">
      <alignment horizontal="center" vertical="center"/>
    </xf>
    <xf numFmtId="171" fontId="9" fillId="0" borderId="0" xfId="0" applyNumberFormat="1" applyFont="1" applyAlignment="1">
      <alignment horizontal="left" vertical="center"/>
    </xf>
    <xf numFmtId="0" fontId="9" fillId="8" borderId="0" xfId="0" applyFont="1" applyFill="1" applyBorder="1" applyAlignment="1">
      <alignment horizontal="center" vertical="center"/>
    </xf>
    <xf numFmtId="0" fontId="32" fillId="2" borderId="0" xfId="0" applyFont="1" applyFill="1" applyBorder="1" applyAlignment="1">
      <alignment horizontal="center" vertical="center"/>
    </xf>
    <xf numFmtId="0" fontId="9" fillId="2" borderId="0" xfId="0" applyFont="1" applyFill="1" applyBorder="1" applyAlignment="1">
      <alignment horizontal="center" vertical="center"/>
    </xf>
    <xf numFmtId="172" fontId="15" fillId="0" borderId="0" xfId="0" applyNumberFormat="1" applyFont="1" applyAlignment="1">
      <alignment horizontal="center" vertical="center"/>
    </xf>
    <xf numFmtId="165" fontId="32" fillId="2" borderId="0" xfId="0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left" vertical="center"/>
    </xf>
    <xf numFmtId="0" fontId="30" fillId="2" borderId="0" xfId="0" applyFont="1" applyFill="1" applyBorder="1" applyAlignment="1">
      <alignment horizontal="center" vertical="center"/>
    </xf>
    <xf numFmtId="0" fontId="12" fillId="2" borderId="0" xfId="0" applyFont="1" applyFill="1" applyBorder="1" applyAlignment="1">
      <alignment horizontal="center" vertical="center"/>
    </xf>
    <xf numFmtId="0" fontId="2" fillId="8" borderId="0" xfId="0" applyFont="1" applyFill="1" applyBorder="1" applyAlignment="1">
      <alignment vertical="center"/>
    </xf>
    <xf numFmtId="0" fontId="33" fillId="2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1" fontId="21" fillId="4" borderId="8" xfId="0" applyNumberFormat="1" applyFont="1" applyFill="1" applyBorder="1" applyAlignment="1">
      <alignment horizontal="center" vertical="center"/>
    </xf>
    <xf numFmtId="0" fontId="21" fillId="4" borderId="8" xfId="0" applyFont="1" applyFill="1" applyBorder="1" applyAlignment="1">
      <alignment horizontal="center" vertical="center"/>
    </xf>
    <xf numFmtId="0" fontId="24" fillId="8" borderId="0" xfId="0" applyFont="1" applyFill="1" applyBorder="1" applyAlignment="1">
      <alignment horizontal="center" vertical="center"/>
    </xf>
    <xf numFmtId="0" fontId="10" fillId="4" borderId="34" xfId="0" applyFont="1" applyFill="1" applyBorder="1" applyAlignment="1">
      <alignment horizontal="center" vertical="center"/>
    </xf>
    <xf numFmtId="0" fontId="10" fillId="4" borderId="35" xfId="0" applyFont="1" applyFill="1" applyBorder="1" applyAlignment="1">
      <alignment horizontal="left" vertical="center"/>
    </xf>
    <xf numFmtId="0" fontId="11" fillId="4" borderId="36" xfId="0" applyFont="1" applyFill="1" applyBorder="1" applyAlignment="1">
      <alignment horizontal="left" vertical="center"/>
    </xf>
    <xf numFmtId="0" fontId="21" fillId="4" borderId="37" xfId="0" applyFont="1" applyFill="1" applyBorder="1" applyAlignment="1">
      <alignment horizontal="center" vertical="center"/>
    </xf>
    <xf numFmtId="1" fontId="21" fillId="4" borderId="37" xfId="0" applyNumberFormat="1" applyFont="1" applyFill="1" applyBorder="1" applyAlignment="1">
      <alignment vertical="center"/>
    </xf>
    <xf numFmtId="0" fontId="21" fillId="4" borderId="37" xfId="0" applyFont="1" applyFill="1" applyBorder="1" applyAlignment="1">
      <alignment vertical="center"/>
    </xf>
    <xf numFmtId="0" fontId="24" fillId="8" borderId="0" xfId="0" applyFont="1" applyFill="1" applyBorder="1" applyAlignment="1">
      <alignment vertical="center"/>
    </xf>
    <xf numFmtId="0" fontId="24" fillId="0" borderId="40" xfId="0" applyFont="1" applyBorder="1" applyAlignment="1">
      <alignment horizontal="center" vertical="center"/>
    </xf>
    <xf numFmtId="0" fontId="24" fillId="0" borderId="41" xfId="0" applyFont="1" applyBorder="1" applyAlignment="1">
      <alignment horizontal="left" vertical="center" wrapText="1"/>
    </xf>
    <xf numFmtId="0" fontId="24" fillId="0" borderId="43" xfId="0" applyFont="1" applyBorder="1" applyAlignment="1">
      <alignment horizontal="center" vertical="center"/>
    </xf>
    <xf numFmtId="1" fontId="24" fillId="0" borderId="44" xfId="0" applyNumberFormat="1" applyFont="1" applyBorder="1" applyAlignment="1">
      <alignment horizontal="center" vertical="center"/>
    </xf>
    <xf numFmtId="1" fontId="24" fillId="8" borderId="0" xfId="0" applyNumberFormat="1" applyFont="1" applyFill="1" applyBorder="1" applyAlignment="1">
      <alignment horizontal="center" vertical="center"/>
    </xf>
    <xf numFmtId="0" fontId="24" fillId="0" borderId="47" xfId="0" applyFont="1" applyBorder="1" applyAlignment="1">
      <alignment horizontal="center" vertical="center" wrapText="1"/>
    </xf>
    <xf numFmtId="0" fontId="33" fillId="2" borderId="0" xfId="0" applyFont="1" applyFill="1" applyBorder="1"/>
    <xf numFmtId="0" fontId="35" fillId="2" borderId="0" xfId="0" applyFont="1" applyFill="1" applyBorder="1" applyAlignment="1">
      <alignment vertical="center"/>
    </xf>
    <xf numFmtId="0" fontId="21" fillId="4" borderId="36" xfId="0" applyFont="1" applyFill="1" applyBorder="1" applyAlignment="1">
      <alignment horizontal="left" vertical="center"/>
    </xf>
    <xf numFmtId="0" fontId="21" fillId="4" borderId="37" xfId="0" applyFont="1" applyFill="1" applyBorder="1" applyAlignment="1">
      <alignment horizontal="center" vertical="center" wrapText="1"/>
    </xf>
    <xf numFmtId="0" fontId="36" fillId="0" borderId="44" xfId="0" applyFont="1" applyBorder="1" applyAlignment="1">
      <alignment horizontal="center" vertical="center" wrapText="1"/>
    </xf>
    <xf numFmtId="0" fontId="24" fillId="0" borderId="44" xfId="0" applyFont="1" applyBorder="1" applyAlignment="1">
      <alignment horizontal="center" vertical="center" wrapText="1"/>
    </xf>
    <xf numFmtId="0" fontId="37" fillId="0" borderId="44" xfId="0" applyFont="1" applyBorder="1" applyAlignment="1">
      <alignment horizontal="center" vertical="center"/>
    </xf>
    <xf numFmtId="0" fontId="11" fillId="4" borderId="37" xfId="0" applyFont="1" applyFill="1" applyBorder="1" applyAlignment="1">
      <alignment horizontal="center" vertical="center" wrapText="1"/>
    </xf>
    <xf numFmtId="0" fontId="24" fillId="0" borderId="40" xfId="0" applyFont="1" applyBorder="1" applyAlignment="1">
      <alignment horizontal="center" vertical="center" wrapText="1"/>
    </xf>
    <xf numFmtId="1" fontId="24" fillId="0" borderId="44" xfId="0" applyNumberFormat="1" applyFont="1" applyBorder="1" applyAlignment="1">
      <alignment horizontal="center" vertical="center" wrapText="1"/>
    </xf>
    <xf numFmtId="1" fontId="33" fillId="2" borderId="0" xfId="0" applyNumberFormat="1" applyFont="1" applyFill="1" applyBorder="1" applyAlignment="1">
      <alignment vertical="center"/>
    </xf>
    <xf numFmtId="0" fontId="24" fillId="0" borderId="48" xfId="0" applyFont="1" applyBorder="1" applyAlignment="1">
      <alignment horizontal="center" vertical="center" wrapText="1"/>
    </xf>
    <xf numFmtId="0" fontId="24" fillId="0" borderId="42" xfId="0" applyFont="1" applyBorder="1" applyAlignment="1">
      <alignment horizontal="left" vertical="center" wrapText="1"/>
    </xf>
    <xf numFmtId="0" fontId="21" fillId="0" borderId="48" xfId="0" applyFont="1" applyBorder="1" applyAlignment="1">
      <alignment horizontal="center" vertical="center" wrapText="1"/>
    </xf>
    <xf numFmtId="0" fontId="11" fillId="0" borderId="51" xfId="0" applyFont="1" applyBorder="1" applyAlignment="1">
      <alignment horizontal="center" vertical="center" wrapText="1"/>
    </xf>
    <xf numFmtId="0" fontId="38" fillId="0" borderId="51" xfId="0" applyFont="1" applyBorder="1" applyAlignment="1">
      <alignment horizontal="center" vertical="center"/>
    </xf>
    <xf numFmtId="1" fontId="21" fillId="0" borderId="51" xfId="0" applyNumberFormat="1" applyFont="1" applyBorder="1" applyAlignment="1">
      <alignment horizontal="center" vertical="center"/>
    </xf>
    <xf numFmtId="0" fontId="10" fillId="4" borderId="34" xfId="0" applyFont="1" applyFill="1" applyBorder="1" applyAlignment="1">
      <alignment horizontal="center" vertical="center" wrapText="1"/>
    </xf>
    <xf numFmtId="0" fontId="10" fillId="4" borderId="36" xfId="0" applyFont="1" applyFill="1" applyBorder="1" applyAlignment="1">
      <alignment horizontal="left" vertical="center"/>
    </xf>
    <xf numFmtId="0" fontId="24" fillId="0" borderId="41" xfId="0" applyFont="1" applyBorder="1" applyAlignment="1">
      <alignment horizontal="left" vertical="center"/>
    </xf>
    <xf numFmtId="0" fontId="24" fillId="0" borderId="42" xfId="0" applyFont="1" applyBorder="1" applyAlignment="1">
      <alignment horizontal="left" vertical="center"/>
    </xf>
    <xf numFmtId="0" fontId="21" fillId="0" borderId="52" xfId="0" applyFont="1" applyBorder="1" applyAlignment="1">
      <alignment horizontal="center" vertical="center" wrapText="1"/>
    </xf>
    <xf numFmtId="0" fontId="21" fillId="0" borderId="53" xfId="0" applyFont="1" applyBorder="1" applyAlignment="1">
      <alignment horizontal="left" vertical="center" wrapText="1"/>
    </xf>
    <xf numFmtId="0" fontId="39" fillId="0" borderId="53" xfId="0" applyFont="1" applyBorder="1" applyAlignment="1">
      <alignment horizontal="center" vertical="center" wrapText="1"/>
    </xf>
    <xf numFmtId="0" fontId="40" fillId="0" borderId="53" xfId="0" applyFont="1" applyBorder="1" applyAlignment="1">
      <alignment horizontal="left" vertical="center" wrapText="1"/>
    </xf>
    <xf numFmtId="1" fontId="40" fillId="0" borderId="53" xfId="0" applyNumberFormat="1" applyFont="1" applyBorder="1" applyAlignment="1">
      <alignment horizontal="center" vertical="center"/>
    </xf>
    <xf numFmtId="1" fontId="40" fillId="0" borderId="54" xfId="0" applyNumberFormat="1" applyFont="1" applyBorder="1" applyAlignment="1">
      <alignment horizontal="center" vertical="center"/>
    </xf>
    <xf numFmtId="0" fontId="21" fillId="0" borderId="0" xfId="0" applyFont="1" applyAlignment="1">
      <alignment vertical="center"/>
    </xf>
    <xf numFmtId="0" fontId="21" fillId="0" borderId="0" xfId="0" applyFont="1" applyAlignment="1">
      <alignment horizontal="center" vertical="center"/>
    </xf>
    <xf numFmtId="1" fontId="21" fillId="0" borderId="0" xfId="0" applyNumberFormat="1" applyFont="1" applyAlignment="1">
      <alignment vertical="center"/>
    </xf>
    <xf numFmtId="0" fontId="21" fillId="8" borderId="0" xfId="0" applyFont="1" applyFill="1" applyBorder="1" applyAlignment="1">
      <alignment vertical="center"/>
    </xf>
    <xf numFmtId="0" fontId="41" fillId="2" borderId="0" xfId="0" applyFont="1" applyFill="1" applyBorder="1" applyAlignment="1">
      <alignment vertical="center"/>
    </xf>
    <xf numFmtId="0" fontId="6" fillId="2" borderId="0" xfId="0" applyFont="1" applyFill="1" applyBorder="1" applyAlignment="1">
      <alignment vertical="center"/>
    </xf>
    <xf numFmtId="1" fontId="21" fillId="0" borderId="0" xfId="0" applyNumberFormat="1" applyFont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/>
    </xf>
    <xf numFmtId="0" fontId="6" fillId="8" borderId="0" xfId="0" applyFont="1" applyFill="1" applyBorder="1"/>
    <xf numFmtId="0" fontId="41" fillId="2" borderId="0" xfId="0" applyFont="1" applyFill="1" applyBorder="1"/>
    <xf numFmtId="0" fontId="6" fillId="2" borderId="0" xfId="0" applyFont="1" applyFill="1" applyBorder="1"/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6" fillId="8" borderId="0" xfId="0" applyFont="1" applyFill="1" applyBorder="1" applyAlignment="1">
      <alignment vertical="center"/>
    </xf>
    <xf numFmtId="1" fontId="6" fillId="0" borderId="0" xfId="0" applyNumberFormat="1" applyFont="1" applyAlignment="1">
      <alignment vertical="center"/>
    </xf>
    <xf numFmtId="0" fontId="9" fillId="0" borderId="0" xfId="0" applyFont="1" applyAlignment="1">
      <alignment vertical="center"/>
    </xf>
    <xf numFmtId="0" fontId="42" fillId="0" borderId="0" xfId="0" applyFont="1" applyAlignment="1">
      <alignment horizontal="center" vertical="center"/>
    </xf>
    <xf numFmtId="1" fontId="9" fillId="0" borderId="0" xfId="0" applyNumberFormat="1" applyFont="1" applyAlignment="1">
      <alignment vertical="center"/>
    </xf>
    <xf numFmtId="0" fontId="9" fillId="8" borderId="0" xfId="0" applyFont="1" applyFill="1" applyBorder="1" applyAlignment="1">
      <alignment vertical="center"/>
    </xf>
    <xf numFmtId="0" fontId="32" fillId="2" borderId="0" xfId="0" applyFont="1" applyFill="1" applyBorder="1" applyAlignment="1">
      <alignment vertical="center"/>
    </xf>
    <xf numFmtId="0" fontId="9" fillId="2" borderId="0" xfId="0" applyFont="1" applyFill="1" applyBorder="1" applyAlignment="1">
      <alignment vertical="center"/>
    </xf>
    <xf numFmtId="0" fontId="43" fillId="0" borderId="0" xfId="0" applyFont="1" applyAlignment="1">
      <alignment vertical="center"/>
    </xf>
    <xf numFmtId="1" fontId="6" fillId="0" borderId="0" xfId="0" applyNumberFormat="1" applyFont="1" applyAlignment="1">
      <alignment horizontal="left" vertical="center"/>
    </xf>
    <xf numFmtId="0" fontId="45" fillId="8" borderId="0" xfId="0" applyFont="1" applyFill="1" applyBorder="1" applyAlignment="1">
      <alignment vertical="center"/>
    </xf>
    <xf numFmtId="0" fontId="46" fillId="2" borderId="0" xfId="0" applyFont="1" applyFill="1" applyBorder="1" applyAlignment="1">
      <alignment vertical="center"/>
    </xf>
    <xf numFmtId="0" fontId="45" fillId="2" borderId="0" xfId="0" applyFont="1" applyFill="1" applyBorder="1" applyAlignment="1">
      <alignment vertical="center"/>
    </xf>
    <xf numFmtId="0" fontId="47" fillId="0" borderId="0" xfId="0" applyFont="1" applyAlignment="1">
      <alignment horizontal="center"/>
    </xf>
    <xf numFmtId="1" fontId="12" fillId="0" borderId="0" xfId="0" applyNumberFormat="1" applyFont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15" fillId="0" borderId="0" xfId="0" applyFont="1" applyAlignment="1">
      <alignment vertical="top"/>
    </xf>
    <xf numFmtId="0" fontId="14" fillId="0" borderId="0" xfId="0" applyFont="1" applyAlignment="1">
      <alignment vertical="top"/>
    </xf>
    <xf numFmtId="1" fontId="14" fillId="0" borderId="0" xfId="0" applyNumberFormat="1" applyFont="1" applyAlignment="1">
      <alignment horizontal="center" vertical="top"/>
    </xf>
    <xf numFmtId="0" fontId="14" fillId="0" borderId="0" xfId="0" applyFont="1" applyAlignment="1">
      <alignment horizontal="center" vertical="top"/>
    </xf>
    <xf numFmtId="0" fontId="14" fillId="8" borderId="0" xfId="0" applyFont="1" applyFill="1" applyBorder="1" applyAlignment="1">
      <alignment vertical="top"/>
    </xf>
    <xf numFmtId="0" fontId="48" fillId="2" borderId="0" xfId="0" applyFont="1" applyFill="1" applyBorder="1" applyAlignment="1">
      <alignment vertical="top"/>
    </xf>
    <xf numFmtId="0" fontId="14" fillId="2" borderId="0" xfId="0" applyFont="1" applyFill="1" applyBorder="1" applyAlignment="1">
      <alignment vertical="top"/>
    </xf>
    <xf numFmtId="0" fontId="12" fillId="0" borderId="0" xfId="0" applyFont="1" applyAlignment="1">
      <alignment vertical="center"/>
    </xf>
    <xf numFmtId="0" fontId="9" fillId="0" borderId="55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9" fillId="0" borderId="20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1" fontId="12" fillId="0" borderId="0" xfId="0" applyNumberFormat="1" applyFont="1" applyAlignment="1">
      <alignment vertical="center"/>
    </xf>
    <xf numFmtId="0" fontId="15" fillId="0" borderId="0" xfId="0" applyFont="1"/>
    <xf numFmtId="0" fontId="14" fillId="0" borderId="0" xfId="0" applyFont="1" applyAlignment="1">
      <alignment vertical="center"/>
    </xf>
    <xf numFmtId="0" fontId="14" fillId="0" borderId="0" xfId="0" applyFont="1" applyAlignment="1">
      <alignment horizontal="center" vertical="center"/>
    </xf>
    <xf numFmtId="1" fontId="14" fillId="0" borderId="0" xfId="0" applyNumberFormat="1" applyFont="1" applyAlignment="1">
      <alignment vertical="center"/>
    </xf>
    <xf numFmtId="0" fontId="14" fillId="8" borderId="0" xfId="0" applyFont="1" applyFill="1" applyBorder="1" applyAlignment="1">
      <alignment vertical="center"/>
    </xf>
    <xf numFmtId="0" fontId="48" fillId="2" borderId="0" xfId="0" applyFont="1" applyFill="1" applyBorder="1" applyAlignment="1">
      <alignment vertical="center"/>
    </xf>
    <xf numFmtId="0" fontId="14" fillId="2" borderId="0" xfId="0" applyFont="1" applyFill="1" applyBorder="1" applyAlignment="1">
      <alignment vertical="center"/>
    </xf>
    <xf numFmtId="0" fontId="12" fillId="0" borderId="8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50" fillId="0" borderId="8" xfId="0" applyFont="1" applyBorder="1" applyAlignment="1">
      <alignment horizontal="center" vertical="center" wrapText="1"/>
    </xf>
    <xf numFmtId="0" fontId="10" fillId="0" borderId="0" xfId="0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Font="1" applyAlignment="1">
      <alignment horizontal="center" vertical="top"/>
    </xf>
    <xf numFmtId="1" fontId="23" fillId="0" borderId="0" xfId="0" applyNumberFormat="1" applyFont="1" applyAlignment="1">
      <alignment vertical="top"/>
    </xf>
    <xf numFmtId="0" fontId="23" fillId="8" borderId="0" xfId="0" applyFont="1" applyFill="1" applyBorder="1" applyAlignment="1">
      <alignment vertical="top"/>
    </xf>
    <xf numFmtId="0" fontId="51" fillId="2" borderId="0" xfId="0" applyFont="1" applyFill="1" applyBorder="1" applyAlignment="1">
      <alignment vertical="top"/>
    </xf>
    <xf numFmtId="0" fontId="23" fillId="2" borderId="0" xfId="0" applyFont="1" applyFill="1" applyBorder="1" applyAlignment="1">
      <alignment vertical="top"/>
    </xf>
    <xf numFmtId="0" fontId="22" fillId="0" borderId="8" xfId="0" applyFont="1" applyBorder="1" applyAlignment="1">
      <alignment vertical="center"/>
    </xf>
    <xf numFmtId="0" fontId="22" fillId="0" borderId="8" xfId="0" applyFont="1" applyBorder="1" applyAlignment="1">
      <alignment horizontal="center" vertical="center"/>
    </xf>
    <xf numFmtId="0" fontId="10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23" fillId="0" borderId="0" xfId="0" applyFont="1" applyAlignment="1">
      <alignment horizontal="center" vertical="center"/>
    </xf>
    <xf numFmtId="1" fontId="23" fillId="0" borderId="0" xfId="0" applyNumberFormat="1" applyFont="1" applyAlignment="1">
      <alignment vertical="center"/>
    </xf>
    <xf numFmtId="0" fontId="23" fillId="8" borderId="0" xfId="0" applyFont="1" applyFill="1" applyBorder="1" applyAlignment="1">
      <alignment vertical="center"/>
    </xf>
    <xf numFmtId="0" fontId="51" fillId="2" borderId="0" xfId="0" applyFont="1" applyFill="1" applyBorder="1" applyAlignment="1">
      <alignment vertical="center"/>
    </xf>
    <xf numFmtId="0" fontId="23" fillId="2" borderId="0" xfId="0" applyFont="1" applyFill="1" applyBorder="1" applyAlignment="1">
      <alignment vertical="center"/>
    </xf>
    <xf numFmtId="0" fontId="52" fillId="0" borderId="0" xfId="0" applyFont="1" applyAlignment="1">
      <alignment horizontal="left"/>
    </xf>
    <xf numFmtId="0" fontId="2" fillId="8" borderId="0" xfId="0" applyFont="1" applyFill="1" applyBorder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53" fillId="8" borderId="0" xfId="0" applyFont="1" applyFill="1" applyBorder="1" applyAlignment="1">
      <alignment horizontal="center"/>
    </xf>
    <xf numFmtId="1" fontId="2" fillId="0" borderId="0" xfId="0" applyNumberFormat="1" applyFont="1" applyAlignment="1">
      <alignment horizontal="left" vertical="center"/>
    </xf>
    <xf numFmtId="0" fontId="30" fillId="0" borderId="0" xfId="0" applyFont="1" applyAlignment="1">
      <alignment vertical="center"/>
    </xf>
    <xf numFmtId="0" fontId="30" fillId="8" borderId="0" xfId="0" applyFont="1" applyFill="1" applyBorder="1" applyAlignment="1">
      <alignment vertical="center"/>
    </xf>
    <xf numFmtId="0" fontId="33" fillId="0" borderId="0" xfId="0" applyFont="1"/>
    <xf numFmtId="0" fontId="54" fillId="0" borderId="8" xfId="0" applyFont="1" applyBorder="1"/>
    <xf numFmtId="0" fontId="2" fillId="6" borderId="12" xfId="0" applyFont="1" applyFill="1" applyBorder="1"/>
    <xf numFmtId="0" fontId="2" fillId="6" borderId="12" xfId="0" applyFont="1" applyFill="1" applyBorder="1" applyAlignment="1"/>
    <xf numFmtId="0" fontId="24" fillId="0" borderId="44" xfId="0" applyFont="1" applyBorder="1" applyAlignment="1">
      <alignment horizontal="center" vertical="center" wrapText="1" shrinkToFit="1"/>
    </xf>
    <xf numFmtId="0" fontId="21" fillId="0" borderId="51" xfId="0" applyFont="1" applyBorder="1" applyAlignment="1">
      <alignment horizontal="center" vertical="center" wrapText="1" shrinkToFit="1"/>
    </xf>
    <xf numFmtId="0" fontId="12" fillId="0" borderId="15" xfId="0" applyFont="1" applyBorder="1" applyAlignment="1">
      <alignment horizontal="center" vertical="center" wrapText="1"/>
    </xf>
    <xf numFmtId="0" fontId="49" fillId="5" borderId="0" xfId="0" applyFont="1" applyFill="1" applyAlignment="1">
      <alignment horizontal="center" vertical="center"/>
    </xf>
    <xf numFmtId="0" fontId="49" fillId="5" borderId="12" xfId="0" applyFont="1" applyFill="1" applyBorder="1" applyAlignment="1">
      <alignment horizontal="center" vertical="center"/>
    </xf>
    <xf numFmtId="0" fontId="49" fillId="5" borderId="59" xfId="0" applyFont="1" applyFill="1" applyBorder="1" applyAlignment="1">
      <alignment horizontal="center" vertical="center"/>
    </xf>
    <xf numFmtId="0" fontId="2" fillId="0" borderId="0" xfId="0" applyFont="1" applyAlignment="1">
      <alignment horizontal="left" indent="4"/>
    </xf>
    <xf numFmtId="0" fontId="2" fillId="0" borderId="0" xfId="0" applyFont="1" applyAlignment="1">
      <alignment horizontal="left" vertical="center" indent="4"/>
    </xf>
    <xf numFmtId="0" fontId="6" fillId="0" borderId="0" xfId="0" applyFont="1" applyAlignment="1">
      <alignment horizontal="left" indent="4"/>
    </xf>
    <xf numFmtId="164" fontId="55" fillId="0" borderId="7" xfId="0" applyNumberFormat="1" applyFont="1" applyBorder="1" applyAlignment="1">
      <alignment horizontal="left"/>
    </xf>
    <xf numFmtId="0" fontId="55" fillId="0" borderId="8" xfId="0" applyFont="1" applyBorder="1" applyAlignment="1">
      <alignment horizontal="left"/>
    </xf>
    <xf numFmtId="0" fontId="6" fillId="4" borderId="4" xfId="0" applyFont="1" applyFill="1" applyBorder="1" applyAlignment="1">
      <alignment horizontal="center"/>
    </xf>
    <xf numFmtId="0" fontId="5" fillId="0" borderId="7" xfId="0" applyFont="1" applyBorder="1"/>
    <xf numFmtId="0" fontId="4" fillId="3" borderId="0" xfId="0" applyFont="1" applyFill="1" applyBorder="1" applyAlignment="1">
      <alignment horizontal="center"/>
    </xf>
    <xf numFmtId="0" fontId="5" fillId="0" borderId="0" xfId="0" applyFont="1" applyBorder="1"/>
    <xf numFmtId="0" fontId="9" fillId="4" borderId="4" xfId="0" applyFont="1" applyFill="1" applyBorder="1" applyAlignment="1">
      <alignment horizontal="left" vertical="center"/>
    </xf>
    <xf numFmtId="0" fontId="17" fillId="3" borderId="4" xfId="0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5" fillId="0" borderId="12" xfId="0" applyFont="1" applyBorder="1"/>
    <xf numFmtId="0" fontId="3" fillId="0" borderId="0" xfId="0" applyFont="1" applyAlignment="1">
      <alignment horizontal="center"/>
    </xf>
    <xf numFmtId="0" fontId="0" fillId="0" borderId="0" xfId="0" applyFont="1" applyAlignment="1"/>
    <xf numFmtId="0" fontId="8" fillId="0" borderId="0" xfId="0" applyFont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5" fillId="0" borderId="9" xfId="0" applyFont="1" applyBorder="1"/>
    <xf numFmtId="0" fontId="9" fillId="0" borderId="5" xfId="0" applyFont="1" applyBorder="1" applyAlignment="1">
      <alignment horizontal="center" vertical="center"/>
    </xf>
    <xf numFmtId="0" fontId="5" fillId="0" borderId="11" xfId="0" applyFont="1" applyBorder="1"/>
    <xf numFmtId="0" fontId="6" fillId="0" borderId="5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/>
    </xf>
    <xf numFmtId="0" fontId="5" fillId="0" borderId="10" xfId="0" applyFont="1" applyBorder="1"/>
    <xf numFmtId="0" fontId="12" fillId="0" borderId="6" xfId="0" applyFont="1" applyBorder="1" applyAlignment="1">
      <alignment horizontal="center" vertical="center"/>
    </xf>
    <xf numFmtId="0" fontId="5" fillId="0" borderId="15" xfId="0" applyFont="1" applyBorder="1"/>
    <xf numFmtId="0" fontId="2" fillId="0" borderId="6" xfId="0" applyFont="1" applyBorder="1" applyAlignment="1">
      <alignment horizontal="center" vertical="center"/>
    </xf>
    <xf numFmtId="0" fontId="16" fillId="0" borderId="6" xfId="0" applyFont="1" applyBorder="1" applyAlignment="1">
      <alignment horizontal="center" vertical="center" wrapText="1"/>
    </xf>
    <xf numFmtId="0" fontId="16" fillId="0" borderId="4" xfId="0" applyFont="1" applyBorder="1" applyAlignment="1">
      <alignment horizontal="center"/>
    </xf>
    <xf numFmtId="164" fontId="16" fillId="0" borderId="6" xfId="0" applyNumberFormat="1" applyFont="1" applyBorder="1" applyAlignment="1">
      <alignment horizontal="center" vertical="center" wrapText="1"/>
    </xf>
    <xf numFmtId="0" fontId="16" fillId="6" borderId="4" xfId="0" applyFont="1" applyFill="1" applyBorder="1" applyAlignment="1">
      <alignment horizontal="center"/>
    </xf>
    <xf numFmtId="0" fontId="16" fillId="0" borderId="6" xfId="0" applyFont="1" applyBorder="1" applyAlignment="1">
      <alignment horizontal="center" vertical="center"/>
    </xf>
    <xf numFmtId="0" fontId="16" fillId="6" borderId="6" xfId="0" applyFont="1" applyFill="1" applyBorder="1" applyAlignment="1">
      <alignment horizontal="center" vertical="center" wrapText="1"/>
    </xf>
    <xf numFmtId="0" fontId="19" fillId="7" borderId="4" xfId="0" applyFont="1" applyFill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5" fillId="0" borderId="60" xfId="0" applyFont="1" applyBorder="1"/>
    <xf numFmtId="0" fontId="5" fillId="0" borderId="3" xfId="0" applyFont="1" applyBorder="1"/>
    <xf numFmtId="0" fontId="5" fillId="0" borderId="61" xfId="0" applyFont="1" applyBorder="1"/>
    <xf numFmtId="0" fontId="5" fillId="0" borderId="59" xfId="0" applyFont="1" applyBorder="1"/>
    <xf numFmtId="0" fontId="5" fillId="0" borderId="32" xfId="0" applyFont="1" applyBorder="1"/>
    <xf numFmtId="0" fontId="5" fillId="0" borderId="19" xfId="0" applyFont="1" applyBorder="1"/>
    <xf numFmtId="0" fontId="5" fillId="0" borderId="20" xfId="0" applyFont="1" applyBorder="1"/>
    <xf numFmtId="0" fontId="12" fillId="0" borderId="2" xfId="0" applyFont="1" applyBorder="1" applyAlignment="1">
      <alignment horizontal="center" vertical="center"/>
    </xf>
    <xf numFmtId="0" fontId="21" fillId="4" borderId="4" xfId="0" applyFont="1" applyFill="1" applyBorder="1" applyAlignment="1">
      <alignment horizontal="center" vertical="center"/>
    </xf>
    <xf numFmtId="0" fontId="5" fillId="0" borderId="33" xfId="0" applyFont="1" applyBorder="1"/>
    <xf numFmtId="0" fontId="1" fillId="0" borderId="0" xfId="0" applyFont="1" applyAlignment="1">
      <alignment horizontal="center" vertical="top"/>
    </xf>
    <xf numFmtId="0" fontId="28" fillId="8" borderId="0" xfId="0" applyFont="1" applyFill="1" applyBorder="1" applyAlignment="1">
      <alignment horizontal="left" vertical="center"/>
    </xf>
    <xf numFmtId="0" fontId="21" fillId="4" borderId="28" xfId="0" applyFont="1" applyFill="1" applyBorder="1" applyAlignment="1">
      <alignment horizontal="center" vertical="center"/>
    </xf>
    <xf numFmtId="0" fontId="5" fillId="0" borderId="29" xfId="0" applyFont="1" applyBorder="1"/>
    <xf numFmtId="0" fontId="5" fillId="0" borderId="30" xfId="0" applyFont="1" applyBorder="1"/>
    <xf numFmtId="0" fontId="24" fillId="0" borderId="41" xfId="0" applyFont="1" applyBorder="1" applyAlignment="1">
      <alignment horizontal="left" vertical="center" wrapText="1"/>
    </xf>
    <xf numFmtId="0" fontId="5" fillId="0" borderId="45" xfId="0" applyFont="1" applyBorder="1"/>
    <xf numFmtId="0" fontId="5" fillId="0" borderId="46" xfId="0" applyFont="1" applyBorder="1"/>
    <xf numFmtId="0" fontId="34" fillId="4" borderId="35" xfId="0" applyFont="1" applyFill="1" applyBorder="1" applyAlignment="1">
      <alignment horizontal="center" vertical="center"/>
    </xf>
    <xf numFmtId="0" fontId="5" fillId="0" borderId="38" xfId="0" applyFont="1" applyBorder="1"/>
    <xf numFmtId="0" fontId="5" fillId="0" borderId="39" xfId="0" applyFont="1" applyBorder="1"/>
    <xf numFmtId="0" fontId="5" fillId="0" borderId="42" xfId="0" applyFont="1" applyBorder="1"/>
    <xf numFmtId="0" fontId="50" fillId="0" borderId="4" xfId="0" applyFont="1" applyBorder="1" applyAlignment="1">
      <alignment vertical="center" wrapText="1"/>
    </xf>
    <xf numFmtId="0" fontId="20" fillId="0" borderId="2" xfId="0" applyFont="1" applyBorder="1" applyAlignment="1">
      <alignment horizontal="left" vertical="center" wrapText="1"/>
    </xf>
    <xf numFmtId="0" fontId="20" fillId="0" borderId="2" xfId="0" applyFont="1" applyBorder="1" applyAlignment="1">
      <alignment horizontal="center" vertical="center" wrapText="1"/>
    </xf>
    <xf numFmtId="0" fontId="20" fillId="0" borderId="4" xfId="0" applyFont="1" applyBorder="1" applyAlignment="1">
      <alignment horizontal="left" vertical="top" wrapText="1"/>
    </xf>
    <xf numFmtId="0" fontId="21" fillId="4" borderId="1" xfId="0" applyFont="1" applyFill="1" applyBorder="1" applyAlignment="1">
      <alignment horizontal="center" vertical="center"/>
    </xf>
    <xf numFmtId="0" fontId="5" fillId="0" borderId="31" xfId="0" applyFont="1" applyBorder="1"/>
    <xf numFmtId="0" fontId="21" fillId="4" borderId="26" xfId="0" applyFont="1" applyFill="1" applyBorder="1" applyAlignment="1">
      <alignment horizontal="center" vertical="center" wrapText="1"/>
    </xf>
    <xf numFmtId="0" fontId="5" fillId="0" borderId="27" xfId="0" applyFont="1" applyBorder="1"/>
    <xf numFmtId="0" fontId="21" fillId="4" borderId="5" xfId="0" applyFont="1" applyFill="1" applyBorder="1" applyAlignment="1">
      <alignment horizontal="center" vertical="center" wrapText="1"/>
    </xf>
    <xf numFmtId="0" fontId="21" fillId="4" borderId="35" xfId="0" applyFont="1" applyFill="1" applyBorder="1" applyAlignment="1">
      <alignment horizontal="center" vertical="center" wrapText="1"/>
    </xf>
    <xf numFmtId="1" fontId="24" fillId="0" borderId="41" xfId="0" applyNumberFormat="1" applyFont="1" applyBorder="1" applyAlignment="1">
      <alignment horizontal="left" vertical="center" shrinkToFit="1"/>
    </xf>
    <xf numFmtId="1" fontId="24" fillId="0" borderId="41" xfId="0" applyNumberFormat="1" applyFont="1" applyBorder="1" applyAlignment="1">
      <alignment horizontal="left" vertical="center" wrapText="1"/>
    </xf>
    <xf numFmtId="0" fontId="11" fillId="4" borderId="35" xfId="0" applyFont="1" applyFill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21" fillId="0" borderId="49" xfId="0" applyFont="1" applyBorder="1" applyAlignment="1">
      <alignment horizontal="left" vertical="center" wrapText="1"/>
    </xf>
    <xf numFmtId="0" fontId="5" fillId="0" borderId="50" xfId="0" applyFont="1" applyBorder="1"/>
    <xf numFmtId="0" fontId="21" fillId="0" borderId="41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9" fillId="0" borderId="56" xfId="0" applyFont="1" applyBorder="1" applyAlignment="1">
      <alignment horizontal="center" vertical="center" wrapText="1"/>
    </xf>
    <xf numFmtId="0" fontId="5" fillId="0" borderId="57" xfId="0" applyFont="1" applyBorder="1"/>
    <xf numFmtId="0" fontId="5" fillId="0" borderId="58" xfId="0" applyFont="1" applyBorder="1"/>
    <xf numFmtId="0" fontId="44" fillId="0" borderId="0" xfId="0" applyFont="1" applyAlignment="1">
      <alignment horizontal="center"/>
    </xf>
  </cellXfs>
  <cellStyles count="1">
    <cellStyle name="Normal" xfId="0" builtinId="0"/>
  </cellStyles>
  <dxfs count="3"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id="2" name="image1.png" descr="LOGO MTs WH BW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 fLocksWithSheet="0"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id="3" name="image1.png" descr="LOGO MTs WH BW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 fLocksWithSheet="0"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id="4" name="image1.png" descr="LOGO MTs WH BW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1000"/>
  <sheetViews>
    <sheetView showGridLines="0" workbookViewId="0"/>
  </sheetViews>
  <sheetFormatPr defaultColWidth="14.42578125" defaultRowHeight="15" customHeight="1"/>
  <cols>
    <col min="1" max="1" width="2.28515625" customWidth="1"/>
    <col min="2" max="2" width="9.140625" customWidth="1"/>
    <col min="3" max="3" width="45.42578125" customWidth="1"/>
    <col min="4" max="4" width="9.140625" customWidth="1"/>
    <col min="5" max="5" width="2" customWidth="1"/>
    <col min="6" max="7" width="9.140625" customWidth="1"/>
    <col min="8" max="8" width="28.5703125" customWidth="1"/>
    <col min="9" max="9" width="9.140625" customWidth="1"/>
    <col min="10" max="11" width="22.28515625" customWidth="1"/>
    <col min="12" max="13" width="9.140625" customWidth="1"/>
    <col min="14" max="23" width="8.7109375" customWidth="1"/>
    <col min="24" max="26" width="17.28515625" customWidth="1"/>
  </cols>
  <sheetData>
    <row r="1" spans="1:23" ht="15.75" customHeight="1">
      <c r="A1" s="2"/>
      <c r="B1" s="301" t="s">
        <v>2</v>
      </c>
      <c r="C1" s="302"/>
      <c r="D1" s="302"/>
      <c r="E1" s="2"/>
      <c r="F1" s="2"/>
      <c r="G1" s="2"/>
      <c r="H1" s="2"/>
      <c r="I1" s="2"/>
      <c r="J1" s="8"/>
      <c r="K1" s="8"/>
      <c r="L1" s="8"/>
      <c r="M1" s="8"/>
      <c r="N1" s="8"/>
      <c r="O1" s="10"/>
      <c r="P1" s="2"/>
      <c r="Q1" s="3"/>
      <c r="R1" s="9"/>
      <c r="S1" s="9"/>
      <c r="T1" s="9"/>
      <c r="U1" s="9"/>
      <c r="V1" s="9"/>
      <c r="W1" s="9"/>
    </row>
    <row r="2" spans="1:23" ht="12.75" customHeight="1">
      <c r="A2" s="2"/>
      <c r="B2" s="2"/>
      <c r="C2" s="2"/>
      <c r="D2" s="2"/>
      <c r="E2" s="2"/>
      <c r="F2" s="2"/>
      <c r="G2" s="2"/>
      <c r="H2" s="2"/>
      <c r="I2" s="2"/>
      <c r="J2" s="8"/>
      <c r="K2" s="8"/>
      <c r="L2" s="8"/>
      <c r="M2" s="8"/>
      <c r="N2" s="8"/>
      <c r="O2" s="10"/>
      <c r="P2" s="2"/>
      <c r="Q2" s="3"/>
      <c r="R2" s="9"/>
      <c r="S2" s="9"/>
      <c r="T2" s="9"/>
      <c r="U2" s="9"/>
      <c r="V2" s="9"/>
      <c r="W2" s="9"/>
    </row>
    <row r="3" spans="1:23" ht="15.75" customHeight="1">
      <c r="A3" s="14" t="s">
        <v>6</v>
      </c>
      <c r="B3" s="15" t="s">
        <v>10</v>
      </c>
      <c r="C3" s="16"/>
      <c r="D3" s="16" t="s">
        <v>13</v>
      </c>
      <c r="E3" s="2"/>
      <c r="F3" s="303" t="s">
        <v>14</v>
      </c>
      <c r="G3" s="300"/>
      <c r="H3" s="20" t="s">
        <v>20</v>
      </c>
      <c r="I3" s="2"/>
      <c r="J3" s="8" t="str">
        <f>VLOOKUP(K3,$L$11:$M$16,2)</f>
        <v xml:space="preserve"> XI / 4</v>
      </c>
      <c r="K3" s="8">
        <v>4</v>
      </c>
      <c r="L3" s="8"/>
      <c r="M3" s="8"/>
      <c r="N3" s="8"/>
      <c r="O3" s="10"/>
      <c r="P3" s="2"/>
      <c r="Q3" s="3"/>
      <c r="R3" s="9"/>
      <c r="S3" s="9"/>
      <c r="T3" s="9"/>
      <c r="U3" s="9"/>
      <c r="V3" s="9"/>
      <c r="W3" s="9"/>
    </row>
    <row r="4" spans="1:23" ht="16.5" customHeight="1">
      <c r="A4" s="14"/>
      <c r="B4" s="21">
        <v>1</v>
      </c>
      <c r="C4" s="22" t="s">
        <v>32</v>
      </c>
      <c r="D4" s="23">
        <v>76</v>
      </c>
      <c r="E4" s="2"/>
      <c r="F4" s="303" t="s">
        <v>34</v>
      </c>
      <c r="G4" s="300"/>
      <c r="H4" s="25" t="s">
        <v>35</v>
      </c>
      <c r="I4" s="2"/>
      <c r="J4" s="8"/>
      <c r="K4" s="8"/>
      <c r="L4" s="8"/>
      <c r="M4" s="8"/>
      <c r="N4" s="8"/>
      <c r="O4" s="10"/>
      <c r="P4" s="2"/>
      <c r="Q4" s="3"/>
      <c r="R4" s="9"/>
      <c r="S4" s="9"/>
      <c r="T4" s="9"/>
      <c r="U4" s="9"/>
      <c r="V4" s="9"/>
      <c r="W4" s="9"/>
    </row>
    <row r="5" spans="1:23" ht="16.5" customHeight="1">
      <c r="A5" s="14"/>
      <c r="B5" s="21">
        <v>2</v>
      </c>
      <c r="C5" s="22" t="s">
        <v>37</v>
      </c>
      <c r="D5" s="23">
        <v>75</v>
      </c>
      <c r="E5" s="2"/>
      <c r="F5" s="303" t="s">
        <v>38</v>
      </c>
      <c r="G5" s="300"/>
      <c r="H5" s="20"/>
      <c r="I5" s="2"/>
      <c r="J5" s="8" t="str">
        <f>VLOOKUP(K5,$L$5:$M$8,2)</f>
        <v>Rekayasa Perangkat Lunak</v>
      </c>
      <c r="K5" s="8">
        <v>2</v>
      </c>
      <c r="L5" s="8">
        <v>1</v>
      </c>
      <c r="M5" s="8" t="s">
        <v>41</v>
      </c>
      <c r="N5" s="8"/>
      <c r="O5" s="10"/>
      <c r="P5" s="2"/>
      <c r="Q5" s="3"/>
      <c r="R5" s="9"/>
      <c r="S5" s="9"/>
      <c r="T5" s="9"/>
      <c r="U5" s="9"/>
      <c r="V5" s="9"/>
      <c r="W5" s="9"/>
    </row>
    <row r="6" spans="1:23" ht="16.5" customHeight="1">
      <c r="A6" s="14"/>
      <c r="B6" s="21">
        <v>3</v>
      </c>
      <c r="C6" s="22" t="s">
        <v>44</v>
      </c>
      <c r="D6" s="23">
        <v>75</v>
      </c>
      <c r="E6" s="2"/>
      <c r="F6" s="304" t="s">
        <v>45</v>
      </c>
      <c r="G6" s="300"/>
      <c r="H6" s="28">
        <v>41629</v>
      </c>
      <c r="I6" s="2"/>
      <c r="J6" s="8"/>
      <c r="K6" s="8"/>
      <c r="L6" s="8">
        <v>2</v>
      </c>
      <c r="M6" s="8" t="s">
        <v>46</v>
      </c>
      <c r="N6" s="8"/>
      <c r="O6" s="10"/>
      <c r="P6" s="2"/>
      <c r="Q6" s="3"/>
      <c r="R6" s="9"/>
      <c r="S6" s="9"/>
      <c r="T6" s="9"/>
      <c r="U6" s="9"/>
      <c r="V6" s="9"/>
      <c r="W6" s="9"/>
    </row>
    <row r="7" spans="1:23" ht="16.5" customHeight="1">
      <c r="A7" s="14"/>
      <c r="B7" s="21">
        <v>4</v>
      </c>
      <c r="C7" s="22" t="s">
        <v>47</v>
      </c>
      <c r="D7" s="23">
        <v>75</v>
      </c>
      <c r="E7" s="2"/>
      <c r="F7" s="299" t="s">
        <v>15</v>
      </c>
      <c r="G7" s="300"/>
      <c r="H7" s="31" t="s">
        <v>53</v>
      </c>
      <c r="I7" s="2"/>
      <c r="J7" s="8"/>
      <c r="K7" s="8"/>
      <c r="L7" s="8">
        <v>3</v>
      </c>
      <c r="M7" s="8" t="s">
        <v>55</v>
      </c>
      <c r="N7" s="8"/>
      <c r="O7" s="10"/>
      <c r="P7" s="2"/>
      <c r="Q7" s="3"/>
      <c r="R7" s="9"/>
      <c r="S7" s="9"/>
      <c r="T7" s="9"/>
      <c r="U7" s="9"/>
      <c r="V7" s="9"/>
      <c r="W7" s="9"/>
    </row>
    <row r="8" spans="1:23" ht="16.5" customHeight="1">
      <c r="A8" s="14"/>
      <c r="B8" s="21">
        <v>5</v>
      </c>
      <c r="C8" s="22" t="s">
        <v>56</v>
      </c>
      <c r="D8" s="23">
        <v>75</v>
      </c>
      <c r="E8" s="2"/>
      <c r="F8" s="299" t="s">
        <v>57</v>
      </c>
      <c r="G8" s="300"/>
      <c r="H8" s="31" t="s">
        <v>58</v>
      </c>
      <c r="I8" s="2"/>
      <c r="J8" s="8"/>
      <c r="K8" s="8"/>
      <c r="L8" s="8">
        <v>4</v>
      </c>
      <c r="M8" s="8" t="s">
        <v>59</v>
      </c>
      <c r="N8" s="8"/>
      <c r="O8" s="10"/>
      <c r="P8" s="2"/>
      <c r="Q8" s="3"/>
      <c r="R8" s="9"/>
      <c r="S8" s="9"/>
      <c r="T8" s="9"/>
      <c r="U8" s="9"/>
      <c r="V8" s="9"/>
      <c r="W8" s="9"/>
    </row>
    <row r="9" spans="1:23" ht="15.75" customHeight="1">
      <c r="A9" s="14" t="s">
        <v>61</v>
      </c>
      <c r="B9" s="15" t="s">
        <v>62</v>
      </c>
      <c r="C9" s="33"/>
      <c r="D9" s="34"/>
      <c r="E9" s="2"/>
      <c r="F9" s="2"/>
      <c r="G9" s="2"/>
      <c r="H9" s="2"/>
      <c r="I9" s="2"/>
      <c r="J9" s="8"/>
      <c r="K9" s="8"/>
      <c r="L9" s="8"/>
      <c r="M9" s="8"/>
      <c r="N9" s="8"/>
      <c r="O9" s="10"/>
      <c r="P9" s="2"/>
      <c r="Q9" s="3"/>
      <c r="R9" s="9"/>
      <c r="S9" s="9"/>
      <c r="T9" s="9"/>
      <c r="U9" s="9"/>
      <c r="V9" s="9"/>
      <c r="W9" s="9"/>
    </row>
    <row r="10" spans="1:23" ht="15" customHeight="1">
      <c r="A10" s="14"/>
      <c r="B10" s="21">
        <v>1</v>
      </c>
      <c r="C10" s="22" t="s">
        <v>63</v>
      </c>
      <c r="D10" s="36">
        <v>75</v>
      </c>
      <c r="E10" s="2"/>
      <c r="F10" s="2"/>
      <c r="G10" s="2"/>
      <c r="H10" s="2"/>
      <c r="I10" s="2"/>
      <c r="J10" s="8"/>
      <c r="K10" s="8"/>
      <c r="L10" s="8"/>
      <c r="M10" s="8"/>
      <c r="N10" s="8"/>
      <c r="O10" s="10"/>
      <c r="P10" s="2"/>
      <c r="Q10" s="3"/>
      <c r="R10" s="9"/>
      <c r="S10" s="9"/>
      <c r="T10" s="9"/>
      <c r="U10" s="9"/>
      <c r="V10" s="9"/>
      <c r="W10" s="9"/>
    </row>
    <row r="11" spans="1:23" ht="15" customHeight="1">
      <c r="A11" s="14"/>
      <c r="B11" s="21">
        <v>2</v>
      </c>
      <c r="C11" s="22" t="s">
        <v>64</v>
      </c>
      <c r="D11" s="36">
        <v>75</v>
      </c>
      <c r="E11" s="2"/>
      <c r="F11" s="2"/>
      <c r="G11" s="2"/>
      <c r="H11" s="2"/>
      <c r="I11" s="2"/>
      <c r="J11" s="8"/>
      <c r="K11" s="8"/>
      <c r="L11" s="8">
        <v>1</v>
      </c>
      <c r="M11" s="8" t="s">
        <v>65</v>
      </c>
      <c r="N11" s="8"/>
      <c r="O11" s="10"/>
      <c r="P11" s="2"/>
      <c r="Q11" s="3"/>
      <c r="R11" s="9"/>
      <c r="S11" s="9"/>
      <c r="T11" s="9"/>
      <c r="U11" s="9"/>
      <c r="V11" s="9"/>
      <c r="W11" s="9"/>
    </row>
    <row r="12" spans="1:23" ht="15" customHeight="1">
      <c r="A12" s="14"/>
      <c r="B12" s="21">
        <v>3</v>
      </c>
      <c r="C12" s="22" t="s">
        <v>66</v>
      </c>
      <c r="D12" s="36">
        <v>75</v>
      </c>
      <c r="E12" s="2"/>
      <c r="F12" s="2"/>
      <c r="G12" s="2"/>
      <c r="H12" s="2"/>
      <c r="I12" s="2"/>
      <c r="J12" s="8"/>
      <c r="K12" s="8"/>
      <c r="L12" s="8">
        <v>2</v>
      </c>
      <c r="M12" s="8" t="s">
        <v>67</v>
      </c>
      <c r="N12" s="8"/>
      <c r="O12" s="10"/>
      <c r="P12" s="2"/>
      <c r="Q12" s="3"/>
      <c r="R12" s="9"/>
      <c r="S12" s="9"/>
      <c r="T12" s="9"/>
      <c r="U12" s="9"/>
      <c r="V12" s="9"/>
      <c r="W12" s="9"/>
    </row>
    <row r="13" spans="1:23" ht="15" customHeight="1">
      <c r="A13" s="14"/>
      <c r="B13" s="21">
        <v>4</v>
      </c>
      <c r="C13" s="22" t="s">
        <v>68</v>
      </c>
      <c r="D13" s="36">
        <v>75</v>
      </c>
      <c r="E13" s="2"/>
      <c r="F13" s="2"/>
      <c r="G13" s="2"/>
      <c r="H13" s="2"/>
      <c r="I13" s="2"/>
      <c r="J13" s="8"/>
      <c r="K13" s="8"/>
      <c r="L13" s="8">
        <v>3</v>
      </c>
      <c r="M13" s="8" t="s">
        <v>69</v>
      </c>
      <c r="N13" s="8"/>
      <c r="O13" s="10"/>
      <c r="P13" s="2"/>
      <c r="Q13" s="3"/>
      <c r="R13" s="9"/>
      <c r="S13" s="9"/>
      <c r="T13" s="9"/>
      <c r="U13" s="9"/>
      <c r="V13" s="9"/>
      <c r="W13" s="9"/>
    </row>
    <row r="14" spans="1:23" ht="15" customHeight="1">
      <c r="A14" s="14"/>
      <c r="B14" s="21">
        <v>5</v>
      </c>
      <c r="C14" s="22" t="s">
        <v>71</v>
      </c>
      <c r="D14" s="36">
        <v>75</v>
      </c>
      <c r="E14" s="2"/>
      <c r="F14" s="2"/>
      <c r="G14" s="2"/>
      <c r="H14" s="2"/>
      <c r="I14" s="2"/>
      <c r="J14" s="8"/>
      <c r="K14" s="8"/>
      <c r="L14" s="8">
        <v>4</v>
      </c>
      <c r="M14" s="8" t="s">
        <v>72</v>
      </c>
      <c r="N14" s="8"/>
      <c r="O14" s="10"/>
      <c r="P14" s="2"/>
      <c r="Q14" s="3"/>
      <c r="R14" s="9"/>
      <c r="S14" s="9"/>
      <c r="T14" s="9"/>
      <c r="U14" s="9"/>
      <c r="V14" s="9"/>
      <c r="W14" s="9"/>
    </row>
    <row r="15" spans="1:23" ht="15" customHeight="1">
      <c r="A15" s="14"/>
      <c r="B15" s="21">
        <v>6</v>
      </c>
      <c r="C15" s="22" t="s">
        <v>73</v>
      </c>
      <c r="D15" s="36">
        <v>75</v>
      </c>
      <c r="E15" s="2"/>
      <c r="F15" s="2"/>
      <c r="G15" s="2"/>
      <c r="H15" s="2"/>
      <c r="I15" s="2"/>
      <c r="J15" s="8"/>
      <c r="K15" s="8"/>
      <c r="L15" s="8">
        <v>5</v>
      </c>
      <c r="M15" s="8" t="s">
        <v>74</v>
      </c>
      <c r="N15" s="8"/>
      <c r="O15" s="10"/>
      <c r="P15" s="2"/>
      <c r="Q15" s="3"/>
      <c r="R15" s="9"/>
      <c r="S15" s="9"/>
      <c r="T15" s="9"/>
      <c r="U15" s="9"/>
      <c r="V15" s="9"/>
      <c r="W15" s="9"/>
    </row>
    <row r="16" spans="1:23" ht="15" customHeight="1">
      <c r="A16" s="14"/>
      <c r="B16" s="21"/>
      <c r="C16" s="40"/>
      <c r="D16" s="36"/>
      <c r="E16" s="2"/>
      <c r="F16" s="2"/>
      <c r="G16" s="2"/>
      <c r="H16" s="2"/>
      <c r="I16" s="2"/>
      <c r="J16" s="8"/>
      <c r="K16" s="8"/>
      <c r="L16" s="8">
        <v>6</v>
      </c>
      <c r="M16" s="8" t="s">
        <v>75</v>
      </c>
      <c r="N16" s="8"/>
      <c r="O16" s="10"/>
      <c r="P16" s="2"/>
      <c r="Q16" s="3"/>
      <c r="R16" s="9"/>
      <c r="S16" s="9"/>
      <c r="T16" s="9"/>
      <c r="U16" s="9"/>
      <c r="V16" s="9"/>
      <c r="W16" s="9"/>
    </row>
    <row r="17" spans="1:23" ht="15" customHeight="1">
      <c r="A17" s="14"/>
      <c r="B17" s="21"/>
      <c r="C17" s="40"/>
      <c r="D17" s="36"/>
      <c r="E17" s="2"/>
      <c r="F17" s="2"/>
      <c r="G17" s="2"/>
      <c r="H17" s="2"/>
      <c r="I17" s="2"/>
      <c r="J17" s="8"/>
      <c r="K17" s="8"/>
      <c r="L17" s="8"/>
      <c r="M17" s="8"/>
      <c r="N17" s="8"/>
      <c r="O17" s="10"/>
      <c r="P17" s="2"/>
      <c r="Q17" s="3"/>
      <c r="R17" s="9"/>
      <c r="S17" s="9"/>
      <c r="T17" s="9"/>
      <c r="U17" s="9"/>
      <c r="V17" s="9"/>
      <c r="W17" s="9"/>
    </row>
    <row r="18" spans="1:23" ht="15" customHeight="1">
      <c r="A18" s="14"/>
      <c r="B18" s="21"/>
      <c r="C18" s="40"/>
      <c r="D18" s="36"/>
      <c r="E18" s="2"/>
      <c r="F18" s="2"/>
      <c r="G18" s="2"/>
      <c r="H18" s="2"/>
      <c r="I18" s="2"/>
      <c r="J18" s="8"/>
      <c r="K18" s="8"/>
      <c r="L18" s="8"/>
      <c r="M18" s="8"/>
      <c r="N18" s="8"/>
      <c r="O18" s="10"/>
      <c r="P18" s="2"/>
      <c r="Q18" s="3"/>
      <c r="R18" s="9"/>
      <c r="S18" s="9"/>
      <c r="T18" s="9"/>
      <c r="U18" s="9"/>
      <c r="V18" s="9"/>
      <c r="W18" s="9"/>
    </row>
    <row r="19" spans="1:23" ht="15" customHeight="1">
      <c r="A19" s="14"/>
      <c r="B19" s="45"/>
      <c r="C19" s="47"/>
      <c r="D19" s="48"/>
      <c r="E19" s="2"/>
      <c r="F19" s="2"/>
      <c r="G19" s="2"/>
      <c r="H19" s="2"/>
      <c r="I19" s="2"/>
      <c r="J19" s="8"/>
      <c r="K19" s="8"/>
      <c r="L19" s="8"/>
      <c r="M19" s="8"/>
      <c r="N19" s="8"/>
      <c r="O19" s="10"/>
      <c r="P19" s="2"/>
      <c r="Q19" s="3"/>
      <c r="R19" s="9"/>
      <c r="S19" s="9"/>
      <c r="T19" s="9"/>
      <c r="U19" s="9"/>
      <c r="V19" s="9"/>
      <c r="W19" s="9"/>
    </row>
    <row r="20" spans="1:23" ht="15.75" customHeight="1">
      <c r="A20" s="14" t="s">
        <v>77</v>
      </c>
      <c r="B20" s="15" t="s">
        <v>78</v>
      </c>
      <c r="C20" s="33"/>
      <c r="D20" s="34"/>
      <c r="E20" s="2"/>
      <c r="F20" s="2"/>
      <c r="G20" s="2"/>
      <c r="H20" s="2"/>
      <c r="I20" s="2"/>
      <c r="J20" s="8"/>
      <c r="K20" s="8"/>
      <c r="L20" s="8"/>
      <c r="M20" s="8"/>
      <c r="N20" s="8"/>
      <c r="O20" s="10"/>
      <c r="P20" s="2"/>
      <c r="Q20" s="3"/>
      <c r="R20" s="9"/>
      <c r="S20" s="9"/>
      <c r="T20" s="9"/>
      <c r="U20" s="9"/>
      <c r="V20" s="9"/>
      <c r="W20" s="9"/>
    </row>
    <row r="21" spans="1:23" ht="12.75" customHeight="1">
      <c r="A21" s="14"/>
      <c r="B21" s="21">
        <v>1</v>
      </c>
      <c r="C21" s="51" t="s">
        <v>79</v>
      </c>
      <c r="D21" s="36">
        <v>74</v>
      </c>
      <c r="E21" s="2"/>
      <c r="F21" s="2"/>
      <c r="G21" s="2"/>
      <c r="H21" s="2"/>
      <c r="I21" s="2"/>
      <c r="J21" s="8"/>
      <c r="K21" s="8"/>
      <c r="L21" s="8"/>
      <c r="M21" s="8"/>
      <c r="N21" s="8"/>
      <c r="O21" s="10"/>
      <c r="P21" s="2"/>
      <c r="Q21" s="3"/>
      <c r="R21" s="9"/>
      <c r="S21" s="9"/>
      <c r="T21" s="9"/>
      <c r="U21" s="9"/>
      <c r="V21" s="9"/>
      <c r="W21" s="9"/>
    </row>
    <row r="22" spans="1:23" ht="12.75" customHeight="1">
      <c r="A22" s="14"/>
      <c r="B22" s="21">
        <v>2</v>
      </c>
      <c r="C22" s="51" t="s">
        <v>80</v>
      </c>
      <c r="D22" s="36">
        <v>74</v>
      </c>
      <c r="E22" s="2"/>
      <c r="F22" s="2"/>
      <c r="G22" s="2"/>
      <c r="H22" s="2"/>
      <c r="I22" s="2"/>
      <c r="J22" s="8"/>
      <c r="K22" s="8"/>
      <c r="L22" s="8"/>
      <c r="M22" s="8"/>
      <c r="N22" s="8"/>
      <c r="O22" s="10"/>
      <c r="P22" s="2"/>
      <c r="Q22" s="3"/>
      <c r="R22" s="9"/>
      <c r="S22" s="9"/>
      <c r="T22" s="9"/>
      <c r="U22" s="9"/>
      <c r="V22" s="9"/>
      <c r="W22" s="9"/>
    </row>
    <row r="23" spans="1:23" ht="12.75" customHeight="1">
      <c r="A23" s="14"/>
      <c r="B23" s="21">
        <v>3</v>
      </c>
      <c r="C23" s="51" t="s">
        <v>81</v>
      </c>
      <c r="D23" s="36">
        <v>74</v>
      </c>
      <c r="E23" s="2"/>
      <c r="F23" s="2"/>
      <c r="G23" s="2"/>
      <c r="H23" s="2"/>
      <c r="I23" s="2"/>
      <c r="J23" s="8"/>
      <c r="K23" s="8"/>
      <c r="L23" s="8"/>
      <c r="M23" s="8"/>
      <c r="N23" s="8"/>
      <c r="O23" s="10"/>
      <c r="P23" s="2"/>
      <c r="Q23" s="3"/>
      <c r="R23" s="9"/>
      <c r="S23" s="9"/>
      <c r="T23" s="9"/>
      <c r="U23" s="9"/>
      <c r="V23" s="9"/>
      <c r="W23" s="9"/>
    </row>
    <row r="24" spans="1:23" ht="12.75" customHeight="1">
      <c r="A24" s="14"/>
      <c r="B24" s="21">
        <v>4</v>
      </c>
      <c r="C24" s="51" t="s">
        <v>84</v>
      </c>
      <c r="D24" s="36">
        <v>74</v>
      </c>
      <c r="E24" s="2"/>
      <c r="F24" s="2"/>
      <c r="G24" s="2"/>
      <c r="H24" s="2"/>
      <c r="I24" s="2"/>
      <c r="J24" s="8"/>
      <c r="K24" s="8"/>
      <c r="L24" s="8"/>
      <c r="M24" s="8"/>
      <c r="N24" s="8"/>
      <c r="O24" s="10"/>
      <c r="P24" s="2"/>
      <c r="Q24" s="3"/>
      <c r="R24" s="9"/>
      <c r="S24" s="9"/>
      <c r="T24" s="9"/>
      <c r="U24" s="9"/>
      <c r="V24" s="9"/>
      <c r="W24" s="9"/>
    </row>
    <row r="25" spans="1:23" ht="12.75" customHeight="1">
      <c r="A25" s="14"/>
      <c r="B25" s="21"/>
      <c r="C25" s="57"/>
      <c r="D25" s="36"/>
      <c r="E25" s="2"/>
      <c r="F25" s="2"/>
      <c r="G25" s="2"/>
      <c r="H25" s="2"/>
      <c r="I25" s="2"/>
      <c r="J25" s="8"/>
      <c r="K25" s="8"/>
      <c r="L25" s="8"/>
      <c r="M25" s="8"/>
      <c r="N25" s="8"/>
      <c r="O25" s="10"/>
      <c r="P25" s="2"/>
      <c r="Q25" s="3"/>
      <c r="R25" s="9"/>
      <c r="S25" s="9"/>
      <c r="T25" s="9"/>
      <c r="U25" s="9"/>
      <c r="V25" s="9"/>
      <c r="W25" s="9"/>
    </row>
    <row r="26" spans="1:23" ht="12.75" customHeight="1">
      <c r="A26" s="14"/>
      <c r="B26" s="21"/>
      <c r="C26" s="57"/>
      <c r="D26" s="36"/>
      <c r="E26" s="2"/>
      <c r="F26" s="2"/>
      <c r="G26" s="2"/>
      <c r="H26" s="2"/>
      <c r="I26" s="2"/>
      <c r="J26" s="8"/>
      <c r="K26" s="8"/>
      <c r="L26" s="8"/>
      <c r="M26" s="8"/>
      <c r="N26" s="8"/>
      <c r="O26" s="10"/>
      <c r="P26" s="2"/>
      <c r="Q26" s="3"/>
      <c r="R26" s="9"/>
      <c r="S26" s="9"/>
      <c r="T26" s="9"/>
      <c r="U26" s="9"/>
      <c r="V26" s="9"/>
      <c r="W26" s="9"/>
    </row>
    <row r="27" spans="1:23" ht="12.75" customHeight="1">
      <c r="A27" s="14"/>
      <c r="B27" s="21"/>
      <c r="C27" s="60"/>
      <c r="D27" s="36"/>
      <c r="E27" s="2"/>
      <c r="F27" s="2"/>
      <c r="G27" s="2"/>
      <c r="H27" s="2"/>
      <c r="I27" s="2"/>
      <c r="J27" s="8"/>
      <c r="K27" s="8"/>
      <c r="L27" s="8"/>
      <c r="M27" s="8"/>
      <c r="N27" s="8"/>
      <c r="O27" s="10"/>
      <c r="P27" s="2"/>
      <c r="Q27" s="3"/>
      <c r="R27" s="9"/>
      <c r="S27" s="9"/>
      <c r="T27" s="9"/>
      <c r="U27" s="9"/>
      <c r="V27" s="9"/>
      <c r="W27" s="9"/>
    </row>
    <row r="28" spans="1:23" ht="12.75" customHeight="1">
      <c r="A28" s="14"/>
      <c r="B28" s="21"/>
      <c r="C28" s="60"/>
      <c r="D28" s="36"/>
      <c r="E28" s="2"/>
      <c r="F28" s="2"/>
      <c r="G28" s="2"/>
      <c r="H28" s="2"/>
      <c r="I28" s="2"/>
      <c r="J28" s="8"/>
      <c r="K28" s="8"/>
      <c r="L28" s="8"/>
      <c r="M28" s="8"/>
      <c r="N28" s="8"/>
      <c r="O28" s="10"/>
      <c r="P28" s="2"/>
      <c r="Q28" s="3"/>
      <c r="R28" s="9"/>
      <c r="S28" s="9"/>
      <c r="T28" s="9"/>
      <c r="U28" s="9"/>
      <c r="V28" s="9"/>
      <c r="W28" s="9"/>
    </row>
    <row r="29" spans="1:23" ht="12.75" customHeight="1">
      <c r="A29" s="14"/>
      <c r="B29" s="21"/>
      <c r="C29" s="60"/>
      <c r="D29" s="36"/>
      <c r="E29" s="2"/>
      <c r="F29" s="2"/>
      <c r="G29" s="2"/>
      <c r="H29" s="2"/>
      <c r="I29" s="2"/>
      <c r="J29" s="8"/>
      <c r="K29" s="8"/>
      <c r="L29" s="8"/>
      <c r="M29" s="8"/>
      <c r="N29" s="8"/>
      <c r="O29" s="10"/>
      <c r="P29" s="2"/>
      <c r="Q29" s="3"/>
      <c r="R29" s="9"/>
      <c r="S29" s="9"/>
      <c r="T29" s="9"/>
      <c r="U29" s="9"/>
      <c r="V29" s="9"/>
      <c r="W29" s="9"/>
    </row>
    <row r="30" spans="1:23" ht="12.75" customHeight="1">
      <c r="A30" s="14"/>
      <c r="B30" s="21"/>
      <c r="C30" s="60"/>
      <c r="D30" s="36"/>
      <c r="E30" s="2"/>
      <c r="F30" s="2"/>
      <c r="G30" s="2"/>
      <c r="H30" s="2"/>
      <c r="I30" s="2"/>
      <c r="J30" s="8"/>
      <c r="K30" s="8"/>
      <c r="L30" s="8"/>
      <c r="M30" s="8"/>
      <c r="N30" s="8"/>
      <c r="O30" s="10"/>
      <c r="P30" s="2"/>
      <c r="Q30" s="3"/>
      <c r="R30" s="9"/>
      <c r="S30" s="9"/>
      <c r="T30" s="9"/>
      <c r="U30" s="9"/>
      <c r="V30" s="9"/>
      <c r="W30" s="9"/>
    </row>
    <row r="31" spans="1:23" ht="12.75" customHeight="1">
      <c r="A31" s="14"/>
      <c r="B31" s="45"/>
      <c r="C31" s="65"/>
      <c r="D31" s="48"/>
      <c r="E31" s="2"/>
      <c r="F31" s="2"/>
      <c r="G31" s="2"/>
      <c r="H31" s="2"/>
      <c r="I31" s="2"/>
      <c r="J31" s="8"/>
      <c r="K31" s="8"/>
      <c r="L31" s="8"/>
      <c r="M31" s="8"/>
      <c r="N31" s="8"/>
      <c r="O31" s="10"/>
      <c r="P31" s="2"/>
      <c r="Q31" s="3"/>
      <c r="R31" s="9"/>
      <c r="S31" s="9"/>
      <c r="T31" s="9"/>
      <c r="U31" s="9"/>
      <c r="V31" s="9"/>
      <c r="W31" s="9"/>
    </row>
    <row r="32" spans="1:23" ht="15.75" customHeight="1">
      <c r="A32" s="14" t="s">
        <v>105</v>
      </c>
      <c r="B32" s="15" t="s">
        <v>106</v>
      </c>
      <c r="C32" s="33"/>
      <c r="D32" s="34"/>
      <c r="E32" s="2"/>
      <c r="F32" s="2"/>
      <c r="G32" s="2"/>
      <c r="H32" s="2"/>
      <c r="I32" s="2"/>
      <c r="J32" s="8"/>
      <c r="K32" s="8"/>
      <c r="L32" s="8"/>
      <c r="M32" s="8"/>
      <c r="N32" s="8"/>
      <c r="O32" s="10"/>
      <c r="P32" s="2"/>
      <c r="Q32" s="3"/>
      <c r="R32" s="9"/>
      <c r="S32" s="9"/>
      <c r="T32" s="9"/>
      <c r="U32" s="9"/>
      <c r="V32" s="9"/>
      <c r="W32" s="9"/>
    </row>
    <row r="33" spans="1:23" ht="12.75" customHeight="1">
      <c r="A33" s="2"/>
      <c r="B33" s="21">
        <v>1</v>
      </c>
      <c r="C33" s="68" t="s">
        <v>108</v>
      </c>
      <c r="D33" s="70">
        <v>75</v>
      </c>
      <c r="E33" s="2"/>
      <c r="F33" s="2"/>
      <c r="G33" s="2"/>
      <c r="H33" s="2"/>
      <c r="I33" s="2"/>
      <c r="J33" s="8"/>
      <c r="K33" s="8"/>
      <c r="L33" s="8"/>
      <c r="M33" s="8"/>
      <c r="N33" s="8"/>
      <c r="O33" s="10"/>
      <c r="P33" s="2"/>
      <c r="Q33" s="3"/>
      <c r="R33" s="9"/>
      <c r="S33" s="9"/>
      <c r="T33" s="9"/>
      <c r="U33" s="9"/>
      <c r="V33" s="9"/>
      <c r="W33" s="9"/>
    </row>
    <row r="34" spans="1:23" ht="12.75" customHeight="1">
      <c r="A34" s="2"/>
      <c r="B34" s="2"/>
      <c r="C34" s="2"/>
      <c r="D34" s="2"/>
      <c r="E34" s="2"/>
      <c r="F34" s="2"/>
      <c r="G34" s="2"/>
      <c r="H34" s="2"/>
      <c r="I34" s="2"/>
      <c r="J34" s="8"/>
      <c r="K34" s="8"/>
      <c r="L34" s="8"/>
      <c r="M34" s="8"/>
      <c r="N34" s="8"/>
      <c r="O34" s="10"/>
      <c r="P34" s="2"/>
      <c r="Q34" s="3"/>
      <c r="R34" s="9"/>
      <c r="S34" s="9"/>
      <c r="T34" s="9"/>
      <c r="U34" s="9"/>
      <c r="V34" s="9"/>
      <c r="W34" s="9"/>
    </row>
    <row r="35" spans="1:23" ht="12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9"/>
      <c r="S35" s="9"/>
      <c r="T35" s="9"/>
      <c r="U35" s="9"/>
      <c r="V35" s="9"/>
      <c r="W35" s="9"/>
    </row>
    <row r="36" spans="1:23" ht="12.75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</row>
    <row r="37" spans="1:23" ht="12.75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</row>
    <row r="38" spans="1:23" ht="12.75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</row>
    <row r="39" spans="1:23" ht="12.75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</row>
    <row r="40" spans="1:23" ht="12.75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</row>
    <row r="41" spans="1:23" ht="12.75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</row>
    <row r="42" spans="1:23" ht="12.75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</row>
    <row r="43" spans="1:23" ht="12.75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</row>
    <row r="44" spans="1:23" ht="12.75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</row>
    <row r="45" spans="1:23" ht="12.75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</row>
    <row r="46" spans="1:23" ht="12.75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</row>
    <row r="47" spans="1:23" ht="12.75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</row>
    <row r="48" spans="1:23" ht="12.75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</row>
    <row r="49" spans="1:23" ht="12.75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</row>
    <row r="50" spans="1:23" ht="12.75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</row>
    <row r="51" spans="1:23" ht="12.75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</row>
    <row r="52" spans="1:23" ht="12.75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</row>
    <row r="53" spans="1:23" ht="12.75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</row>
    <row r="54" spans="1:23" ht="12.75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</row>
    <row r="55" spans="1:23" ht="12.75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</row>
    <row r="56" spans="1:23" ht="12.75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</row>
    <row r="57" spans="1:23" ht="12.75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</row>
    <row r="58" spans="1:23" ht="12.75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</row>
    <row r="59" spans="1:23" ht="12.75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</row>
    <row r="60" spans="1:23" ht="12.75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</row>
    <row r="61" spans="1:23" ht="12.75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</row>
    <row r="62" spans="1:23" ht="12.75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</row>
    <row r="63" spans="1:23" ht="12.75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</row>
    <row r="64" spans="1:23" ht="12.75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</row>
    <row r="65" spans="1:23" ht="12.75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</row>
    <row r="66" spans="1:23" ht="12.75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</row>
    <row r="67" spans="1:23" ht="12.75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</row>
    <row r="68" spans="1:23" ht="12.75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</row>
    <row r="69" spans="1:23" ht="12.75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</row>
    <row r="70" spans="1:23" ht="12.75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</row>
    <row r="71" spans="1:23" ht="12.75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</row>
    <row r="72" spans="1:23" ht="12.75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</row>
    <row r="73" spans="1:23" ht="12.75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</row>
    <row r="74" spans="1:23" ht="12.75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</row>
    <row r="75" spans="1:23" ht="12.75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</row>
    <row r="76" spans="1:23" ht="12.75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</row>
    <row r="77" spans="1:23" ht="12.75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</row>
    <row r="78" spans="1:23" ht="12.75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</row>
    <row r="79" spans="1:23" ht="12.75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</row>
    <row r="80" spans="1:23" ht="12.75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</row>
    <row r="81" spans="1:23" ht="12.75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</row>
    <row r="82" spans="1:23" ht="12.75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</row>
    <row r="83" spans="1:23" ht="12.75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</row>
    <row r="84" spans="1:23" ht="12.75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</row>
    <row r="85" spans="1:23" ht="12.75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</row>
    <row r="86" spans="1:23" ht="12.75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</row>
    <row r="87" spans="1:23" ht="12.75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</row>
    <row r="88" spans="1:23" ht="12.75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</row>
    <row r="89" spans="1:23" ht="12.75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</row>
    <row r="90" spans="1:23" ht="12.75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</row>
    <row r="91" spans="1:23" ht="12.75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</row>
    <row r="92" spans="1:23" ht="12.75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</row>
    <row r="93" spans="1:23" ht="12.75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</row>
    <row r="94" spans="1:23" ht="12.75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</row>
    <row r="95" spans="1:23" ht="12.75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</row>
    <row r="96" spans="1:23" ht="12.75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</row>
    <row r="97" spans="1:23" ht="12.75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</row>
    <row r="98" spans="1:23" ht="12.75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</row>
    <row r="99" spans="1:23" ht="12.75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</row>
    <row r="100" spans="1:23" ht="12.75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</row>
    <row r="101" spans="1:23" ht="12.75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</row>
    <row r="102" spans="1:23" ht="12.75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</row>
    <row r="103" spans="1:23" ht="12.75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</row>
    <row r="104" spans="1:23" ht="12.75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</row>
    <row r="105" spans="1:23" ht="12.75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</row>
    <row r="106" spans="1:23" ht="12.75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</row>
    <row r="107" spans="1:23" ht="12.75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</row>
    <row r="108" spans="1:23" ht="12.75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</row>
    <row r="109" spans="1:23" ht="12.75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</row>
    <row r="110" spans="1:23" ht="12.75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</row>
    <row r="111" spans="1:23" ht="12.75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</row>
    <row r="112" spans="1:23" ht="12.75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</row>
    <row r="113" spans="1:23" ht="12.75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</row>
    <row r="114" spans="1:23" ht="12.75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</row>
    <row r="115" spans="1:23" ht="12.75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</row>
    <row r="116" spans="1:23" ht="12.75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</row>
    <row r="117" spans="1:23" ht="12.75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</row>
    <row r="118" spans="1:23" ht="12.75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</row>
    <row r="119" spans="1:23" ht="12.75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</row>
    <row r="120" spans="1:23" ht="12.75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</row>
    <row r="121" spans="1:23" ht="12.75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</row>
    <row r="122" spans="1:23" ht="12.75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</row>
    <row r="123" spans="1:23" ht="12.75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</row>
    <row r="124" spans="1:23" ht="12.75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</row>
    <row r="125" spans="1:23" ht="12.75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</row>
    <row r="126" spans="1:23" ht="12.75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</row>
    <row r="127" spans="1:23" ht="12.75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</row>
    <row r="128" spans="1:23" ht="12.75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</row>
    <row r="129" spans="1:23" ht="12.75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</row>
    <row r="130" spans="1:23" ht="12.75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</row>
    <row r="131" spans="1:23" ht="12.75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</row>
    <row r="132" spans="1:23" ht="12.75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</row>
    <row r="133" spans="1:23" ht="12.75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</row>
    <row r="134" spans="1:23" ht="12.75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</row>
    <row r="135" spans="1:23" ht="12.75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</row>
    <row r="136" spans="1:23" ht="12.75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</row>
    <row r="137" spans="1:23" ht="12.75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</row>
    <row r="138" spans="1:23" ht="12.75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</row>
    <row r="139" spans="1:23" ht="12.75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</row>
    <row r="140" spans="1:23" ht="12.75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</row>
    <row r="141" spans="1:23" ht="12.75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</row>
    <row r="142" spans="1:23" ht="12.75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</row>
    <row r="143" spans="1:23" ht="12.75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</row>
    <row r="144" spans="1:23" ht="12.75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</row>
    <row r="145" spans="1:23" ht="12.75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</row>
    <row r="146" spans="1:23" ht="12.75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</row>
    <row r="147" spans="1:23" ht="12.75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</row>
    <row r="148" spans="1:23" ht="12.75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</row>
    <row r="149" spans="1:23" ht="12.75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</row>
    <row r="150" spans="1:23" ht="12.75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</row>
    <row r="151" spans="1:23" ht="12.75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</row>
    <row r="152" spans="1:23" ht="12.75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</row>
    <row r="153" spans="1:23" ht="12.75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</row>
    <row r="154" spans="1:23" ht="12.75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</row>
    <row r="155" spans="1:23" ht="12.75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</row>
    <row r="156" spans="1:23" ht="12.75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</row>
    <row r="157" spans="1:23" ht="12.75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</row>
    <row r="158" spans="1:23" ht="12.75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</row>
    <row r="159" spans="1:23" ht="12.75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</row>
    <row r="160" spans="1:23" ht="12.75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</row>
    <row r="161" spans="1:23" ht="12.75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</row>
    <row r="162" spans="1:23" ht="12.75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</row>
    <row r="163" spans="1:23" ht="12.75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</row>
    <row r="164" spans="1:23" ht="12.75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</row>
    <row r="165" spans="1:23" ht="12.75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</row>
    <row r="166" spans="1:23" ht="12.75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</row>
    <row r="167" spans="1:23" ht="12.75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</row>
    <row r="168" spans="1:23" ht="12.75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</row>
    <row r="169" spans="1:23" ht="12.75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</row>
    <row r="170" spans="1:23" ht="12.75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</row>
    <row r="171" spans="1:23" ht="12.75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</row>
    <row r="172" spans="1:23" ht="12.75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</row>
    <row r="173" spans="1:23" ht="12.75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</row>
    <row r="174" spans="1:23" ht="12.75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</row>
    <row r="175" spans="1:23" ht="12.75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</row>
    <row r="176" spans="1:23" ht="12.75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</row>
    <row r="177" spans="1:23" ht="12.75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</row>
    <row r="178" spans="1:23" ht="12.75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</row>
    <row r="179" spans="1:23" ht="12.75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</row>
    <row r="180" spans="1:23" ht="12.75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</row>
    <row r="181" spans="1:23" ht="12.75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</row>
    <row r="182" spans="1:23" ht="12.75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</row>
    <row r="183" spans="1:23" ht="12.75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</row>
    <row r="184" spans="1:23" ht="12.75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</row>
    <row r="185" spans="1:23" ht="12.75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</row>
    <row r="186" spans="1:23" ht="12.75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</row>
    <row r="187" spans="1:23" ht="12.75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</row>
    <row r="188" spans="1:23" ht="12.75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</row>
    <row r="189" spans="1:23" ht="12.75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</row>
    <row r="190" spans="1:23" ht="12.75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</row>
    <row r="191" spans="1:23" ht="12.75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</row>
    <row r="192" spans="1:23" ht="12.75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</row>
    <row r="193" spans="1:23" ht="12.75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</row>
    <row r="194" spans="1:23" ht="12.75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</row>
    <row r="195" spans="1:23" ht="12.75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</row>
    <row r="196" spans="1:23" ht="12.75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</row>
    <row r="197" spans="1:23" ht="12.75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</row>
    <row r="198" spans="1:23" ht="12.75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</row>
    <row r="199" spans="1:23" ht="12.75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</row>
    <row r="200" spans="1:23" ht="12.75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</row>
    <row r="201" spans="1:23" ht="12.75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</row>
    <row r="202" spans="1:23" ht="12.75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</row>
    <row r="203" spans="1:23" ht="12.75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</row>
    <row r="204" spans="1:23" ht="12.75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</row>
    <row r="205" spans="1:23" ht="12.75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</row>
    <row r="206" spans="1:23" ht="12.75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</row>
    <row r="207" spans="1:23" ht="12.75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</row>
    <row r="208" spans="1:23" ht="12.75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</row>
    <row r="209" spans="1:23" ht="12.75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</row>
    <row r="210" spans="1:23" ht="12.75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</row>
    <row r="211" spans="1:23" ht="12.75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</row>
    <row r="212" spans="1:23" ht="12.75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</row>
    <row r="213" spans="1:23" ht="12.75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</row>
    <row r="214" spans="1:23" ht="12.75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</row>
    <row r="215" spans="1:23" ht="12.75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</row>
    <row r="216" spans="1:23" ht="12.75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</row>
    <row r="217" spans="1:23" ht="12.75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</row>
    <row r="218" spans="1:23" ht="12.75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</row>
    <row r="219" spans="1:23" ht="12.75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</row>
    <row r="220" spans="1:23" ht="12.75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</row>
    <row r="221" spans="1:23" ht="12.75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</row>
    <row r="222" spans="1:23" ht="12.75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</row>
    <row r="223" spans="1:23" ht="12.75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</row>
    <row r="224" spans="1:23" ht="12.75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</row>
    <row r="225" spans="1:23" ht="12.75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</row>
    <row r="226" spans="1:23" ht="12.75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</row>
    <row r="227" spans="1:23" ht="12.75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</row>
    <row r="228" spans="1:23" ht="12.75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</row>
    <row r="229" spans="1:23" ht="12.75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</row>
    <row r="230" spans="1:23" ht="12.75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</row>
    <row r="231" spans="1:23" ht="12.75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</row>
    <row r="232" spans="1:23" ht="12.75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</row>
    <row r="233" spans="1:23" ht="12.75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</row>
    <row r="234" spans="1:23" ht="12.75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</row>
    <row r="235" spans="1:23" ht="12.75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</row>
    <row r="236" spans="1:23" ht="12.75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</row>
    <row r="237" spans="1:23" ht="12.75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</row>
    <row r="238" spans="1:23" ht="12.75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</row>
    <row r="239" spans="1:23" ht="12.75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</row>
    <row r="240" spans="1:23" ht="12.75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</row>
    <row r="241" spans="1:23" ht="12.75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</row>
    <row r="242" spans="1:23" ht="12.75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</row>
    <row r="243" spans="1:23" ht="12.75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</row>
    <row r="244" spans="1:23" ht="12.75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</row>
    <row r="245" spans="1:23" ht="12.75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</row>
    <row r="246" spans="1:23" ht="12.75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</row>
    <row r="247" spans="1:23" ht="12.75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</row>
    <row r="248" spans="1:23" ht="12.75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</row>
    <row r="249" spans="1:23" ht="12.75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</row>
    <row r="250" spans="1:23" ht="12.75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</row>
    <row r="251" spans="1:23" ht="12.75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</row>
    <row r="252" spans="1:23" ht="12.75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</row>
    <row r="253" spans="1:23" ht="12.75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</row>
    <row r="254" spans="1:23" ht="12.75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</row>
    <row r="255" spans="1:23" ht="12.75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</row>
    <row r="256" spans="1:23" ht="12.75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</row>
    <row r="257" spans="1:23" ht="12.75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</row>
    <row r="258" spans="1:23" ht="12.75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</row>
    <row r="259" spans="1:23" ht="12.75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</row>
    <row r="260" spans="1:23" ht="12.75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</row>
    <row r="261" spans="1:23" ht="12.75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</row>
    <row r="262" spans="1:23" ht="12.75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</row>
    <row r="263" spans="1:23" ht="12.75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</row>
    <row r="264" spans="1:23" ht="12.75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</row>
    <row r="265" spans="1:23" ht="12.75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</row>
    <row r="266" spans="1:23" ht="12.75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</row>
    <row r="267" spans="1:23" ht="12.75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</row>
    <row r="268" spans="1:23" ht="12.75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</row>
    <row r="269" spans="1:23" ht="12.75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</row>
    <row r="270" spans="1:23" ht="12.75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</row>
    <row r="271" spans="1:23" ht="12.75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</row>
    <row r="272" spans="1:23" ht="12.75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</row>
    <row r="273" spans="1:23" ht="12.75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</row>
    <row r="274" spans="1:23" ht="12.75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</row>
    <row r="275" spans="1:23" ht="12.75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</row>
    <row r="276" spans="1:23" ht="12.75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</row>
    <row r="277" spans="1:23" ht="12.75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</row>
    <row r="278" spans="1:23" ht="12.75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</row>
    <row r="279" spans="1:23" ht="12.75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</row>
    <row r="280" spans="1:23" ht="12.75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</row>
    <row r="281" spans="1:23" ht="12.75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</row>
    <row r="282" spans="1:23" ht="12.75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</row>
    <row r="283" spans="1:23" ht="12.75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</row>
    <row r="284" spans="1:23" ht="12.75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</row>
    <row r="285" spans="1:23" ht="12.75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</row>
    <row r="286" spans="1:23" ht="12.75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</row>
    <row r="287" spans="1:23" ht="12.75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</row>
    <row r="288" spans="1:23" ht="12.75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</row>
    <row r="289" spans="1:23" ht="12.75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</row>
    <row r="290" spans="1:23" ht="12.75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</row>
    <row r="291" spans="1:23" ht="12.75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</row>
    <row r="292" spans="1:23" ht="12.75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</row>
    <row r="293" spans="1:23" ht="12.75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</row>
    <row r="294" spans="1:23" ht="12.75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</row>
    <row r="295" spans="1:23" ht="12.75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</row>
    <row r="296" spans="1:23" ht="12.75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</row>
    <row r="297" spans="1:23" ht="12.75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</row>
    <row r="298" spans="1:23" ht="12.75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</row>
    <row r="299" spans="1:23" ht="12.75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</row>
    <row r="300" spans="1:23" ht="12.75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</row>
    <row r="301" spans="1:23" ht="12.75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</row>
    <row r="302" spans="1:23" ht="12.75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</row>
    <row r="303" spans="1:23" ht="12.75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</row>
    <row r="304" spans="1:23" ht="12.75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</row>
    <row r="305" spans="1:23" ht="12.75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</row>
    <row r="306" spans="1:23" ht="12.75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</row>
    <row r="307" spans="1:23" ht="12.75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</row>
    <row r="308" spans="1:23" ht="12.75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</row>
    <row r="309" spans="1:23" ht="12.75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</row>
    <row r="310" spans="1:23" ht="12.75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</row>
    <row r="311" spans="1:23" ht="12.75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</row>
    <row r="312" spans="1:23" ht="12.75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</row>
    <row r="313" spans="1:23" ht="12.75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</row>
    <row r="314" spans="1:23" ht="12.75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</row>
    <row r="315" spans="1:23" ht="12.75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</row>
    <row r="316" spans="1:23" ht="12.75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</row>
    <row r="317" spans="1:23" ht="12.75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</row>
    <row r="318" spans="1:23" ht="12.75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</row>
    <row r="319" spans="1:23" ht="12.75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</row>
    <row r="320" spans="1:23" ht="12.75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</row>
    <row r="321" spans="1:23" ht="12.75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</row>
    <row r="322" spans="1:23" ht="12.75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</row>
    <row r="323" spans="1:23" ht="12.75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</row>
    <row r="324" spans="1:23" ht="12.75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</row>
    <row r="325" spans="1:23" ht="12.75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</row>
    <row r="326" spans="1:23" ht="12.75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</row>
    <row r="327" spans="1:23" ht="12.75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</row>
    <row r="328" spans="1:23" ht="12.75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</row>
    <row r="329" spans="1:23" ht="12.75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</row>
    <row r="330" spans="1:23" ht="12.75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</row>
    <row r="331" spans="1:23" ht="12.75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</row>
    <row r="332" spans="1:23" ht="12.75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</row>
    <row r="333" spans="1:23" ht="12.75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</row>
    <row r="334" spans="1:23" ht="12.75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</row>
    <row r="335" spans="1:23" ht="12.75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</row>
    <row r="336" spans="1:23" ht="12.75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</row>
    <row r="337" spans="1:23" ht="12.75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</row>
    <row r="338" spans="1:23" ht="12.75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</row>
    <row r="339" spans="1:23" ht="12.75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</row>
    <row r="340" spans="1:23" ht="12.75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</row>
    <row r="341" spans="1:23" ht="12.75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</row>
    <row r="342" spans="1:23" ht="12.75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</row>
    <row r="343" spans="1:23" ht="12.75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</row>
    <row r="344" spans="1:23" ht="12.75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</row>
    <row r="345" spans="1:23" ht="12.75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</row>
    <row r="346" spans="1:23" ht="12.75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</row>
    <row r="347" spans="1:23" ht="12.75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</row>
    <row r="348" spans="1:23" ht="12.75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</row>
    <row r="349" spans="1:23" ht="12.75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</row>
    <row r="350" spans="1:23" ht="12.75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</row>
    <row r="351" spans="1:23" ht="12.75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</row>
    <row r="352" spans="1:23" ht="12.75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</row>
    <row r="353" spans="1:23" ht="12.75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</row>
    <row r="354" spans="1:23" ht="12.75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</row>
    <row r="355" spans="1:23" ht="12.75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</row>
    <row r="356" spans="1:23" ht="12.75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</row>
    <row r="357" spans="1:23" ht="12.75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</row>
    <row r="358" spans="1:23" ht="12.75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</row>
    <row r="359" spans="1:23" ht="12.75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</row>
    <row r="360" spans="1:23" ht="12.75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</row>
    <row r="361" spans="1:23" ht="12.75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</row>
    <row r="362" spans="1:23" ht="12.75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</row>
    <row r="363" spans="1:23" ht="12.75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</row>
    <row r="364" spans="1:23" ht="12.75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</row>
    <row r="365" spans="1:23" ht="12.75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</row>
    <row r="366" spans="1:23" ht="12.75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</row>
    <row r="367" spans="1:23" ht="12.75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</row>
    <row r="368" spans="1:23" ht="12.75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</row>
    <row r="369" spans="1:23" ht="12.75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</row>
    <row r="370" spans="1:23" ht="12.75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</row>
    <row r="371" spans="1:23" ht="12.75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</row>
    <row r="372" spans="1:23" ht="12.75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</row>
    <row r="373" spans="1:23" ht="12.75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</row>
    <row r="374" spans="1:23" ht="12.75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</row>
    <row r="375" spans="1:23" ht="12.75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</row>
    <row r="376" spans="1:23" ht="12.75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</row>
    <row r="377" spans="1:23" ht="12.75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</row>
    <row r="378" spans="1:23" ht="12.75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</row>
    <row r="379" spans="1:23" ht="12.75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</row>
    <row r="380" spans="1:23" ht="12.75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</row>
    <row r="381" spans="1:23" ht="12.75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</row>
    <row r="382" spans="1:23" ht="12.75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</row>
    <row r="383" spans="1:23" ht="12.75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</row>
    <row r="384" spans="1:23" ht="12.75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</row>
    <row r="385" spans="1:23" ht="12.75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</row>
    <row r="386" spans="1:23" ht="12.75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</row>
    <row r="387" spans="1:23" ht="12.75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</row>
    <row r="388" spans="1:23" ht="12.75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</row>
    <row r="389" spans="1:23" ht="12.75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</row>
    <row r="390" spans="1:23" ht="12.75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</row>
    <row r="391" spans="1:23" ht="12.75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</row>
    <row r="392" spans="1:23" ht="12.75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</row>
    <row r="393" spans="1:23" ht="12.75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</row>
    <row r="394" spans="1:23" ht="12.75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</row>
    <row r="395" spans="1:23" ht="12.75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</row>
    <row r="396" spans="1:23" ht="12.75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</row>
    <row r="397" spans="1:23" ht="12.75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</row>
    <row r="398" spans="1:23" ht="12.75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</row>
    <row r="399" spans="1:23" ht="12.75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</row>
    <row r="400" spans="1:23" ht="12.75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</row>
    <row r="401" spans="1:23" ht="12.75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</row>
    <row r="402" spans="1:23" ht="12.75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</row>
    <row r="403" spans="1:23" ht="12.75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</row>
    <row r="404" spans="1:23" ht="12.75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</row>
    <row r="405" spans="1:23" ht="12.75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</row>
    <row r="406" spans="1:23" ht="12.75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</row>
    <row r="407" spans="1:23" ht="12.75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</row>
    <row r="408" spans="1:23" ht="12.75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</row>
    <row r="409" spans="1:23" ht="12.75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</row>
    <row r="410" spans="1:23" ht="12.75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</row>
    <row r="411" spans="1:23" ht="12.75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</row>
    <row r="412" spans="1:23" ht="12.75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</row>
    <row r="413" spans="1:23" ht="12.75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</row>
    <row r="414" spans="1:23" ht="12.75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</row>
    <row r="415" spans="1:23" ht="12.75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</row>
    <row r="416" spans="1:23" ht="12.75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</row>
    <row r="417" spans="1:23" ht="12.75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</row>
    <row r="418" spans="1:23" ht="12.75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</row>
    <row r="419" spans="1:23" ht="12.75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</row>
    <row r="420" spans="1:23" ht="12.75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</row>
    <row r="421" spans="1:23" ht="12.75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</row>
    <row r="422" spans="1:23" ht="12.75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</row>
    <row r="423" spans="1:23" ht="12.75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</row>
    <row r="424" spans="1:23" ht="12.75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</row>
    <row r="425" spans="1:23" ht="12.75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</row>
    <row r="426" spans="1:23" ht="12.75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</row>
    <row r="427" spans="1:23" ht="12.75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</row>
    <row r="428" spans="1:23" ht="12.75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</row>
    <row r="429" spans="1:23" ht="12.75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</row>
    <row r="430" spans="1:23" ht="12.75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</row>
    <row r="431" spans="1:23" ht="12.75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</row>
    <row r="432" spans="1:23" ht="12.75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</row>
    <row r="433" spans="1:23" ht="12.75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</row>
    <row r="434" spans="1:23" ht="12.75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</row>
    <row r="435" spans="1:23" ht="12.75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</row>
    <row r="436" spans="1:23" ht="12.75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</row>
    <row r="437" spans="1:23" ht="12.75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</row>
    <row r="438" spans="1:23" ht="12.75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</row>
    <row r="439" spans="1:23" ht="12.75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</row>
    <row r="440" spans="1:23" ht="12.75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</row>
    <row r="441" spans="1:23" ht="12.75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</row>
    <row r="442" spans="1:23" ht="12.75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</row>
    <row r="443" spans="1:23" ht="12.75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</row>
    <row r="444" spans="1:23" ht="12.75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</row>
    <row r="445" spans="1:23" ht="12.75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</row>
    <row r="446" spans="1:23" ht="12.75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</row>
    <row r="447" spans="1:23" ht="12.75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</row>
    <row r="448" spans="1:23" ht="12.75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</row>
    <row r="449" spans="1:23" ht="12.75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</row>
    <row r="450" spans="1:23" ht="12.75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</row>
    <row r="451" spans="1:23" ht="12.75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</row>
    <row r="452" spans="1:23" ht="12.75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</row>
    <row r="453" spans="1:23" ht="12.75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</row>
    <row r="454" spans="1:23" ht="12.75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</row>
    <row r="455" spans="1:23" ht="12.75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</row>
    <row r="456" spans="1:23" ht="12.75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</row>
    <row r="457" spans="1:23" ht="12.75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</row>
    <row r="458" spans="1:23" ht="12.75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</row>
    <row r="459" spans="1:23" ht="12.75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</row>
    <row r="460" spans="1:23" ht="12.75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</row>
    <row r="461" spans="1:23" ht="12.75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</row>
    <row r="462" spans="1:23" ht="12.75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</row>
    <row r="463" spans="1:23" ht="12.75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</row>
    <row r="464" spans="1:23" ht="12.75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</row>
    <row r="465" spans="1:23" ht="12.75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</row>
    <row r="466" spans="1:23" ht="12.75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</row>
    <row r="467" spans="1:23" ht="12.75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</row>
    <row r="468" spans="1:23" ht="12.75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</row>
    <row r="469" spans="1:23" ht="12.75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</row>
    <row r="470" spans="1:23" ht="12.75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</row>
    <row r="471" spans="1:23" ht="12.75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</row>
    <row r="472" spans="1:23" ht="12.75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</row>
    <row r="473" spans="1:23" ht="12.75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</row>
    <row r="474" spans="1:23" ht="12.75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</row>
    <row r="475" spans="1:23" ht="12.75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</row>
    <row r="476" spans="1:23" ht="12.75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</row>
    <row r="477" spans="1:23" ht="12.75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</row>
    <row r="478" spans="1:23" ht="12.75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</row>
    <row r="479" spans="1:23" ht="12.75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</row>
    <row r="480" spans="1:23" ht="12.75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</row>
    <row r="481" spans="1:23" ht="12.75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</row>
    <row r="482" spans="1:23" ht="12.75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</row>
    <row r="483" spans="1:23" ht="12.75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</row>
    <row r="484" spans="1:23" ht="12.75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</row>
    <row r="485" spans="1:23" ht="12.75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</row>
    <row r="486" spans="1:23" ht="12.75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</row>
    <row r="487" spans="1:23" ht="12.75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</row>
    <row r="488" spans="1:23" ht="12.75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</row>
    <row r="489" spans="1:23" ht="12.75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</row>
    <row r="490" spans="1:23" ht="12.75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</row>
    <row r="491" spans="1:23" ht="12.75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</row>
    <row r="492" spans="1:23" ht="12.75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</row>
    <row r="493" spans="1:23" ht="12.75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</row>
    <row r="494" spans="1:23" ht="12.75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</row>
    <row r="495" spans="1:23" ht="12.75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</row>
    <row r="496" spans="1:23" ht="12.75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</row>
    <row r="497" spans="1:23" ht="12.75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</row>
    <row r="498" spans="1:23" ht="12.75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</row>
    <row r="499" spans="1:23" ht="12.75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</row>
    <row r="500" spans="1:23" ht="12.75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</row>
    <row r="501" spans="1:23" ht="12.75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</row>
    <row r="502" spans="1:23" ht="12.75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</row>
    <row r="503" spans="1:23" ht="12.75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</row>
    <row r="504" spans="1:23" ht="12.75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</row>
    <row r="505" spans="1:23" ht="12.75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</row>
    <row r="506" spans="1:23" ht="12.75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</row>
    <row r="507" spans="1:23" ht="12.75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</row>
    <row r="508" spans="1:23" ht="12.75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</row>
    <row r="509" spans="1:23" ht="12.75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</row>
    <row r="510" spans="1:23" ht="12.75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</row>
    <row r="511" spans="1:23" ht="12.75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</row>
    <row r="512" spans="1:23" ht="12.75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</row>
    <row r="513" spans="1:23" ht="12.75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</row>
    <row r="514" spans="1:23" ht="12.75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</row>
    <row r="515" spans="1:23" ht="12.75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</row>
    <row r="516" spans="1:23" ht="12.75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</row>
    <row r="517" spans="1:23" ht="12.75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</row>
    <row r="518" spans="1:23" ht="12.75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</row>
    <row r="519" spans="1:23" ht="12.75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</row>
    <row r="520" spans="1:23" ht="12.75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</row>
    <row r="521" spans="1:23" ht="12.75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</row>
    <row r="522" spans="1:23" ht="12.75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</row>
    <row r="523" spans="1:23" ht="12.75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</row>
    <row r="524" spans="1:23" ht="12.75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</row>
    <row r="525" spans="1:23" ht="12.75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</row>
    <row r="526" spans="1:23" ht="12.75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</row>
    <row r="527" spans="1:23" ht="12.75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</row>
    <row r="528" spans="1:23" ht="12.75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</row>
    <row r="529" spans="1:23" ht="12.75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</row>
    <row r="530" spans="1:23" ht="12.75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</row>
    <row r="531" spans="1:23" ht="12.75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</row>
    <row r="532" spans="1:23" ht="12.75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</row>
    <row r="533" spans="1:23" ht="12.75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</row>
    <row r="534" spans="1:23" ht="12.75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</row>
    <row r="535" spans="1:23" ht="12.75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</row>
    <row r="536" spans="1:23" ht="12.75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</row>
    <row r="537" spans="1:23" ht="12.75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</row>
    <row r="538" spans="1:23" ht="12.75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</row>
    <row r="539" spans="1:23" ht="12.75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</row>
    <row r="540" spans="1:23" ht="12.75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</row>
    <row r="541" spans="1:23" ht="12.75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</row>
    <row r="542" spans="1:23" ht="12.75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</row>
    <row r="543" spans="1:23" ht="12.75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</row>
    <row r="544" spans="1:23" ht="12.75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</row>
    <row r="545" spans="1:23" ht="12.75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</row>
    <row r="546" spans="1:23" ht="12.75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</row>
    <row r="547" spans="1:23" ht="12.75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</row>
    <row r="548" spans="1:23" ht="12.75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</row>
    <row r="549" spans="1:23" ht="12.75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</row>
    <row r="550" spans="1:23" ht="12.75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</row>
    <row r="551" spans="1:23" ht="12.75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</row>
    <row r="552" spans="1:23" ht="12.75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</row>
    <row r="553" spans="1:23" ht="12.75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</row>
    <row r="554" spans="1:23" ht="12.75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</row>
    <row r="555" spans="1:23" ht="12.75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</row>
    <row r="556" spans="1:23" ht="12.75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</row>
    <row r="557" spans="1:23" ht="12.75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</row>
    <row r="558" spans="1:23" ht="12.75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</row>
    <row r="559" spans="1:23" ht="12.75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</row>
    <row r="560" spans="1:23" ht="12.75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</row>
    <row r="561" spans="1:23" ht="12.75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</row>
    <row r="562" spans="1:23" ht="12.75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</row>
    <row r="563" spans="1:23" ht="12.75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</row>
    <row r="564" spans="1:23" ht="12.75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</row>
    <row r="565" spans="1:23" ht="12.75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</row>
    <row r="566" spans="1:23" ht="12.75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</row>
    <row r="567" spans="1:23" ht="12.75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</row>
    <row r="568" spans="1:23" ht="12.75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</row>
    <row r="569" spans="1:23" ht="12.75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</row>
    <row r="570" spans="1:23" ht="12.75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</row>
    <row r="571" spans="1:23" ht="12.75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</row>
    <row r="572" spans="1:23" ht="12.75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</row>
    <row r="573" spans="1:23" ht="12.75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</row>
    <row r="574" spans="1:23" ht="12.75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</row>
    <row r="575" spans="1:23" ht="12.75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</row>
    <row r="576" spans="1:23" ht="12.75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</row>
    <row r="577" spans="1:23" ht="12.75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</row>
    <row r="578" spans="1:23" ht="12.75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</row>
    <row r="579" spans="1:23" ht="12.75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</row>
    <row r="580" spans="1:23" ht="12.75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</row>
    <row r="581" spans="1:23" ht="12.75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</row>
    <row r="582" spans="1:23" ht="12.75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</row>
    <row r="583" spans="1:23" ht="12.75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</row>
    <row r="584" spans="1:23" ht="12.75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</row>
    <row r="585" spans="1:23" ht="12.75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</row>
    <row r="586" spans="1:23" ht="12.75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</row>
    <row r="587" spans="1:23" ht="12.75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</row>
    <row r="588" spans="1:23" ht="12.75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</row>
    <row r="589" spans="1:23" ht="12.75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</row>
    <row r="590" spans="1:23" ht="12.75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</row>
    <row r="591" spans="1:23" ht="12.75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</row>
    <row r="592" spans="1:23" ht="12.75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</row>
    <row r="593" spans="1:23" ht="12.75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</row>
    <row r="594" spans="1:23" ht="12.75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</row>
    <row r="595" spans="1:23" ht="12.75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</row>
    <row r="596" spans="1:23" ht="12.75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</row>
    <row r="597" spans="1:23" ht="12.75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</row>
    <row r="598" spans="1:23" ht="12.75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</row>
    <row r="599" spans="1:23" ht="12.75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</row>
    <row r="600" spans="1:23" ht="12.75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</row>
    <row r="601" spans="1:23" ht="12.75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</row>
    <row r="602" spans="1:23" ht="12.75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</row>
    <row r="603" spans="1:23" ht="12.75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</row>
    <row r="604" spans="1:23" ht="12.75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</row>
    <row r="605" spans="1:23" ht="12.75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</row>
    <row r="606" spans="1:23" ht="12.75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</row>
    <row r="607" spans="1:23" ht="12.75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</row>
    <row r="608" spans="1:23" ht="12.75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</row>
    <row r="609" spans="1:23" ht="12.75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</row>
    <row r="610" spans="1:23" ht="12.75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</row>
    <row r="611" spans="1:23" ht="12.75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</row>
    <row r="612" spans="1:23" ht="12.75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</row>
    <row r="613" spans="1:23" ht="12.75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</row>
    <row r="614" spans="1:23" ht="12.75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</row>
    <row r="615" spans="1:23" ht="12.75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</row>
    <row r="616" spans="1:23" ht="12.75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</row>
    <row r="617" spans="1:23" ht="12.75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</row>
    <row r="618" spans="1:23" ht="12.75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</row>
    <row r="619" spans="1:23" ht="12.75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</row>
    <row r="620" spans="1:23" ht="12.75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</row>
    <row r="621" spans="1:23" ht="12.75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</row>
    <row r="622" spans="1:23" ht="12.75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</row>
    <row r="623" spans="1:23" ht="12.75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</row>
    <row r="624" spans="1:23" ht="12.75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</row>
    <row r="625" spans="1:23" ht="12.75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</row>
    <row r="626" spans="1:23" ht="12.75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</row>
    <row r="627" spans="1:23" ht="12.75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</row>
    <row r="628" spans="1:23" ht="12.75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</row>
    <row r="629" spans="1:23" ht="12.75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</row>
    <row r="630" spans="1:23" ht="12.75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</row>
    <row r="631" spans="1:23" ht="12.75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</row>
    <row r="632" spans="1:23" ht="12.75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</row>
    <row r="633" spans="1:23" ht="12.75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</row>
    <row r="634" spans="1:23" ht="12.75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</row>
    <row r="635" spans="1:23" ht="12.75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</row>
    <row r="636" spans="1:23" ht="12.75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</row>
    <row r="637" spans="1:23" ht="12.75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</row>
    <row r="638" spans="1:23" ht="12.75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</row>
    <row r="639" spans="1:23" ht="12.75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</row>
    <row r="640" spans="1:23" ht="12.75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</row>
    <row r="641" spans="1:23" ht="12.75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</row>
    <row r="642" spans="1:23" ht="12.75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</row>
    <row r="643" spans="1:23" ht="12.75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</row>
    <row r="644" spans="1:23" ht="12.75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</row>
    <row r="645" spans="1:23" ht="12.75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</row>
    <row r="646" spans="1:23" ht="12.75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</row>
    <row r="647" spans="1:23" ht="12.75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</row>
    <row r="648" spans="1:23" ht="12.75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</row>
    <row r="649" spans="1:23" ht="12.75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</row>
    <row r="650" spans="1:23" ht="12.75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</row>
    <row r="651" spans="1:23" ht="12.75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</row>
    <row r="652" spans="1:23" ht="12.75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</row>
    <row r="653" spans="1:23" ht="12.75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</row>
    <row r="654" spans="1:23" ht="12.75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</row>
    <row r="655" spans="1:23" ht="12.75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</row>
    <row r="656" spans="1:23" ht="12.75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</row>
    <row r="657" spans="1:23" ht="12.75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</row>
    <row r="658" spans="1:23" ht="12.75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</row>
    <row r="659" spans="1:23" ht="12.75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</row>
    <row r="660" spans="1:23" ht="12.75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</row>
    <row r="661" spans="1:23" ht="12.75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</row>
    <row r="662" spans="1:23" ht="12.75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</row>
    <row r="663" spans="1:23" ht="12.75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</row>
    <row r="664" spans="1:23" ht="12.75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</row>
    <row r="665" spans="1:23" ht="12.75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</row>
    <row r="666" spans="1:23" ht="12.75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</row>
    <row r="667" spans="1:23" ht="12.75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</row>
    <row r="668" spans="1:23" ht="12.75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</row>
    <row r="669" spans="1:23" ht="12.75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</row>
    <row r="670" spans="1:23" ht="12.75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</row>
    <row r="671" spans="1:23" ht="12.75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</row>
    <row r="672" spans="1:23" ht="12.75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</row>
    <row r="673" spans="1:23" ht="12.75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</row>
    <row r="674" spans="1:23" ht="12.75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</row>
    <row r="675" spans="1:23" ht="12.75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</row>
    <row r="676" spans="1:23" ht="12.75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</row>
    <row r="677" spans="1:23" ht="12.75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</row>
    <row r="678" spans="1:23" ht="12.75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</row>
    <row r="679" spans="1:23" ht="12.75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</row>
    <row r="680" spans="1:23" ht="12.75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</row>
    <row r="681" spans="1:23" ht="12.75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</row>
    <row r="682" spans="1:23" ht="12.75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</row>
    <row r="683" spans="1:23" ht="12.75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</row>
    <row r="684" spans="1:23" ht="12.75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</row>
    <row r="685" spans="1:23" ht="12.75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</row>
    <row r="686" spans="1:23" ht="12.75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</row>
    <row r="687" spans="1:23" ht="12.75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</row>
    <row r="688" spans="1:23" ht="12.75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</row>
    <row r="689" spans="1:23" ht="12.75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</row>
    <row r="690" spans="1:23" ht="12.75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</row>
    <row r="691" spans="1:23" ht="12.75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</row>
    <row r="692" spans="1:23" ht="12.75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</row>
    <row r="693" spans="1:23" ht="12.75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</row>
    <row r="694" spans="1:23" ht="12.75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</row>
    <row r="695" spans="1:23" ht="12.75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</row>
    <row r="696" spans="1:23" ht="12.75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</row>
    <row r="697" spans="1:23" ht="12.75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</row>
    <row r="698" spans="1:23" ht="12.75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</row>
    <row r="699" spans="1:23" ht="12.75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</row>
    <row r="700" spans="1:23" ht="12.75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</row>
    <row r="701" spans="1:23" ht="12.75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</row>
    <row r="702" spans="1:23" ht="12.75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</row>
    <row r="703" spans="1:23" ht="12.75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</row>
    <row r="704" spans="1:23" ht="12.75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</row>
    <row r="705" spans="1:23" ht="12.75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</row>
    <row r="706" spans="1:23" ht="12.75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</row>
    <row r="707" spans="1:23" ht="12.75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</row>
    <row r="708" spans="1:23" ht="12.75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</row>
    <row r="709" spans="1:23" ht="12.75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</row>
    <row r="710" spans="1:23" ht="12.75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</row>
    <row r="711" spans="1:23" ht="12.75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</row>
    <row r="712" spans="1:23" ht="12.75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</row>
    <row r="713" spans="1:23" ht="12.75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</row>
    <row r="714" spans="1:23" ht="12.75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</row>
    <row r="715" spans="1:23" ht="12.75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</row>
    <row r="716" spans="1:23" ht="12.75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</row>
    <row r="717" spans="1:23" ht="12.75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</row>
    <row r="718" spans="1:23" ht="12.75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</row>
    <row r="719" spans="1:23" ht="12.75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</row>
    <row r="720" spans="1:23" ht="12.75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</row>
    <row r="721" spans="1:23" ht="12.75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</row>
    <row r="722" spans="1:23" ht="12.75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</row>
    <row r="723" spans="1:23" ht="12.75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</row>
    <row r="724" spans="1:23" ht="12.75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</row>
    <row r="725" spans="1:23" ht="12.75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</row>
    <row r="726" spans="1:23" ht="12.75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</row>
    <row r="727" spans="1:23" ht="12.75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</row>
    <row r="728" spans="1:23" ht="12.75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</row>
    <row r="729" spans="1:23" ht="12.75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</row>
    <row r="730" spans="1:23" ht="12.75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</row>
    <row r="731" spans="1:23" ht="12.75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</row>
    <row r="732" spans="1:23" ht="12.75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</row>
    <row r="733" spans="1:23" ht="12.75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</row>
    <row r="734" spans="1:23" ht="12.75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</row>
    <row r="735" spans="1:23" ht="12.75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</row>
    <row r="736" spans="1:23" ht="12.75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</row>
    <row r="737" spans="1:23" ht="12.75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</row>
    <row r="738" spans="1:23" ht="12.75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</row>
    <row r="739" spans="1:23" ht="12.75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</row>
    <row r="740" spans="1:23" ht="12.75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</row>
    <row r="741" spans="1:23" ht="12.75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</row>
    <row r="742" spans="1:23" ht="12.75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</row>
    <row r="743" spans="1:23" ht="12.75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</row>
    <row r="744" spans="1:23" ht="12.75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</row>
    <row r="745" spans="1:23" ht="12.75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</row>
    <row r="746" spans="1:23" ht="12.75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</row>
    <row r="747" spans="1:23" ht="12.75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</row>
    <row r="748" spans="1:23" ht="12.75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</row>
    <row r="749" spans="1:23" ht="12.75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</row>
    <row r="750" spans="1:23" ht="12.75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</row>
    <row r="751" spans="1:23" ht="12.75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</row>
    <row r="752" spans="1:23" ht="12.75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</row>
    <row r="753" spans="1:23" ht="12.75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</row>
    <row r="754" spans="1:23" ht="12.75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</row>
    <row r="755" spans="1:23" ht="12.75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</row>
    <row r="756" spans="1:23" ht="12.75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</row>
    <row r="757" spans="1:23" ht="12.75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</row>
    <row r="758" spans="1:23" ht="12.75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</row>
    <row r="759" spans="1:23" ht="12.75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</row>
    <row r="760" spans="1:23" ht="12.75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</row>
    <row r="761" spans="1:23" ht="12.75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</row>
    <row r="762" spans="1:23" ht="12.75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</row>
    <row r="763" spans="1:23" ht="12.75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</row>
    <row r="764" spans="1:23" ht="12.75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</row>
    <row r="765" spans="1:23" ht="12.75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</row>
    <row r="766" spans="1:23" ht="12.75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</row>
    <row r="767" spans="1:23" ht="12.75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</row>
    <row r="768" spans="1:23" ht="12.75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</row>
    <row r="769" spans="1:23" ht="12.75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</row>
    <row r="770" spans="1:23" ht="12.75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</row>
    <row r="771" spans="1:23" ht="12.75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</row>
    <row r="772" spans="1:23" ht="12.75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</row>
    <row r="773" spans="1:23" ht="12.75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</row>
    <row r="774" spans="1:23" ht="12.75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</row>
    <row r="775" spans="1:23" ht="12.75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</row>
    <row r="776" spans="1:23" ht="12.75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</row>
    <row r="777" spans="1:23" ht="12.75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</row>
    <row r="778" spans="1:23" ht="12.75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</row>
    <row r="779" spans="1:23" ht="12.75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</row>
    <row r="780" spans="1:23" ht="12.75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</row>
    <row r="781" spans="1:23" ht="12.75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</row>
    <row r="782" spans="1:23" ht="12.75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</row>
    <row r="783" spans="1:23" ht="12.75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</row>
    <row r="784" spans="1:23" ht="12.75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</row>
    <row r="785" spans="1:23" ht="12.75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</row>
    <row r="786" spans="1:23" ht="12.75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</row>
    <row r="787" spans="1:23" ht="12.75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</row>
    <row r="788" spans="1:23" ht="12.75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</row>
    <row r="789" spans="1:23" ht="12.75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</row>
    <row r="790" spans="1:23" ht="12.75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</row>
    <row r="791" spans="1:23" ht="12.75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</row>
    <row r="792" spans="1:23" ht="12.75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</row>
    <row r="793" spans="1:23" ht="12.75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</row>
    <row r="794" spans="1:23" ht="12.75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</row>
    <row r="795" spans="1:23" ht="12.75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</row>
    <row r="796" spans="1:23" ht="12.75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</row>
    <row r="797" spans="1:23" ht="12.75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</row>
    <row r="798" spans="1:23" ht="12.75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</row>
    <row r="799" spans="1:23" ht="12.75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</row>
    <row r="800" spans="1:23" ht="12.75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</row>
    <row r="801" spans="1:23" ht="12.75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</row>
    <row r="802" spans="1:23" ht="12.75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</row>
    <row r="803" spans="1:23" ht="12.75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</row>
    <row r="804" spans="1:23" ht="12.75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</row>
    <row r="805" spans="1:23" ht="12.75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</row>
    <row r="806" spans="1:23" ht="12.75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</row>
    <row r="807" spans="1:23" ht="12.75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</row>
    <row r="808" spans="1:23" ht="12.75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</row>
    <row r="809" spans="1:23" ht="12.75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</row>
    <row r="810" spans="1:23" ht="12.75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</row>
    <row r="811" spans="1:23" ht="12.75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</row>
    <row r="812" spans="1:23" ht="12.75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</row>
    <row r="813" spans="1:23" ht="12.75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</row>
    <row r="814" spans="1:23" ht="12.75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</row>
    <row r="815" spans="1:23" ht="12.75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</row>
    <row r="816" spans="1:23" ht="12.75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</row>
    <row r="817" spans="1:23" ht="12.75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</row>
    <row r="818" spans="1:23" ht="12.75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</row>
    <row r="819" spans="1:23" ht="12.75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</row>
    <row r="820" spans="1:23" ht="12.75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</row>
    <row r="821" spans="1:23" ht="12.75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</row>
    <row r="822" spans="1:23" ht="12.75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</row>
    <row r="823" spans="1:23" ht="12.75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</row>
    <row r="824" spans="1:23" ht="12.75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</row>
    <row r="825" spans="1:23" ht="12.75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</row>
    <row r="826" spans="1:23" ht="12.75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</row>
    <row r="827" spans="1:23" ht="12.75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</row>
    <row r="828" spans="1:23" ht="12.75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</row>
    <row r="829" spans="1:23" ht="12.75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</row>
    <row r="830" spans="1:23" ht="12.75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</row>
    <row r="831" spans="1:23" ht="12.75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</row>
    <row r="832" spans="1:23" ht="12.75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</row>
    <row r="833" spans="1:23" ht="12.75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</row>
    <row r="834" spans="1:23" ht="12.75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</row>
    <row r="835" spans="1:23" ht="12.75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</row>
    <row r="836" spans="1:23" ht="12.75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</row>
    <row r="837" spans="1:23" ht="12.75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</row>
    <row r="838" spans="1:23" ht="12.75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</row>
    <row r="839" spans="1:23" ht="12.75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</row>
    <row r="840" spans="1:23" ht="12.75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</row>
    <row r="841" spans="1:23" ht="12.75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</row>
    <row r="842" spans="1:23" ht="12.75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</row>
    <row r="843" spans="1:23" ht="12.75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</row>
    <row r="844" spans="1:23" ht="12.75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</row>
    <row r="845" spans="1:23" ht="12.75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</row>
    <row r="846" spans="1:23" ht="12.75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</row>
    <row r="847" spans="1:23" ht="12.75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</row>
    <row r="848" spans="1:23" ht="12.75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</row>
    <row r="849" spans="1:23" ht="12.75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</row>
    <row r="850" spans="1:23" ht="12.75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</row>
    <row r="851" spans="1:23" ht="12.75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</row>
    <row r="852" spans="1:23" ht="12.75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</row>
    <row r="853" spans="1:23" ht="12.75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</row>
    <row r="854" spans="1:23" ht="12.75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</row>
    <row r="855" spans="1:23" ht="12.75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</row>
    <row r="856" spans="1:23" ht="12.75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</row>
    <row r="857" spans="1:23" ht="12.75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</row>
    <row r="858" spans="1:23" ht="12.75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</row>
    <row r="859" spans="1:23" ht="12.75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</row>
    <row r="860" spans="1:23" ht="12.75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</row>
    <row r="861" spans="1:23" ht="12.75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</row>
    <row r="862" spans="1:23" ht="12.75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</row>
    <row r="863" spans="1:23" ht="12.75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</row>
    <row r="864" spans="1:23" ht="12.75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</row>
    <row r="865" spans="1:23" ht="12.75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</row>
    <row r="866" spans="1:23" ht="12.75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</row>
    <row r="867" spans="1:23" ht="12.75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</row>
    <row r="868" spans="1:23" ht="12.75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</row>
    <row r="869" spans="1:23" ht="12.75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</row>
    <row r="870" spans="1:23" ht="12.75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</row>
    <row r="871" spans="1:23" ht="12.75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</row>
    <row r="872" spans="1:23" ht="12.75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</row>
    <row r="873" spans="1:23" ht="12.75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</row>
    <row r="874" spans="1:23" ht="12.75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</row>
    <row r="875" spans="1:23" ht="12.75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</row>
    <row r="876" spans="1:23" ht="12.75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</row>
    <row r="877" spans="1:23" ht="12.75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</row>
    <row r="878" spans="1:23" ht="12.75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</row>
    <row r="879" spans="1:23" ht="12.75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</row>
    <row r="880" spans="1:23" ht="12.75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</row>
    <row r="881" spans="1:23" ht="12.75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</row>
    <row r="882" spans="1:23" ht="12.75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</row>
    <row r="883" spans="1:23" ht="12.75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</row>
    <row r="884" spans="1:23" ht="12.75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</row>
    <row r="885" spans="1:23" ht="12.75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</row>
    <row r="886" spans="1:23" ht="12.75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</row>
    <row r="887" spans="1:23" ht="12.75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</row>
    <row r="888" spans="1:23" ht="12.75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</row>
    <row r="889" spans="1:23" ht="12.75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</row>
    <row r="890" spans="1:23" ht="12.75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</row>
    <row r="891" spans="1:23" ht="12.75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</row>
    <row r="892" spans="1:23" ht="12.75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</row>
    <row r="893" spans="1:23" ht="12.75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</row>
    <row r="894" spans="1:23" ht="12.75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</row>
    <row r="895" spans="1:23" ht="12.75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</row>
    <row r="896" spans="1:23" ht="12.75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</row>
    <row r="897" spans="1:23" ht="12.75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</row>
    <row r="898" spans="1:23" ht="12.75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</row>
    <row r="899" spans="1:23" ht="12.75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</row>
    <row r="900" spans="1:23" ht="12.75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</row>
    <row r="901" spans="1:23" ht="12.75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</row>
    <row r="902" spans="1:23" ht="12.75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</row>
    <row r="903" spans="1:23" ht="12.75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</row>
    <row r="904" spans="1:23" ht="12.75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</row>
    <row r="905" spans="1:23" ht="12.75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</row>
    <row r="906" spans="1:23" ht="12.75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</row>
    <row r="907" spans="1:23" ht="12.75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</row>
    <row r="908" spans="1:23" ht="12.75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</row>
    <row r="909" spans="1:23" ht="12.75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</row>
    <row r="910" spans="1:23" ht="12.75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</row>
    <row r="911" spans="1:23" ht="12.75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</row>
    <row r="912" spans="1:23" ht="12.75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</row>
    <row r="913" spans="1:23" ht="12.75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</row>
    <row r="914" spans="1:23" ht="12.75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</row>
    <row r="915" spans="1:23" ht="12.75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</row>
    <row r="916" spans="1:23" ht="12.75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</row>
    <row r="917" spans="1:23" ht="12.75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</row>
    <row r="918" spans="1:23" ht="12.75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</row>
    <row r="919" spans="1:23" ht="12.75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</row>
    <row r="920" spans="1:23" ht="12.75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</row>
    <row r="921" spans="1:23" ht="12.75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</row>
    <row r="922" spans="1:23" ht="12.75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</row>
    <row r="923" spans="1:23" ht="12.75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</row>
    <row r="924" spans="1:23" ht="12.75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</row>
    <row r="925" spans="1:23" ht="12.75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</row>
    <row r="926" spans="1:23" ht="12.75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</row>
    <row r="927" spans="1:23" ht="12.75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</row>
    <row r="928" spans="1:23" ht="12.75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</row>
    <row r="929" spans="1:23" ht="12.75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</row>
    <row r="930" spans="1:23" ht="12.75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</row>
    <row r="931" spans="1:23" ht="12.75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</row>
    <row r="932" spans="1:23" ht="12.75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</row>
    <row r="933" spans="1:23" ht="12.75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</row>
    <row r="934" spans="1:23" ht="12.75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</row>
    <row r="935" spans="1:23" ht="12.75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</row>
    <row r="936" spans="1:23" ht="12.75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</row>
    <row r="937" spans="1:23" ht="12.75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</row>
    <row r="938" spans="1:23" ht="12.75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</row>
    <row r="939" spans="1:23" ht="12.75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</row>
    <row r="940" spans="1:23" ht="12.75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</row>
    <row r="941" spans="1:23" ht="12.75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</row>
    <row r="942" spans="1:23" ht="12.75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</row>
    <row r="943" spans="1:23" ht="12.75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</row>
    <row r="944" spans="1:23" ht="12.75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</row>
    <row r="945" spans="1:23" ht="12.75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</row>
    <row r="946" spans="1:23" ht="12.75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</row>
    <row r="947" spans="1:23" ht="12.75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</row>
    <row r="948" spans="1:23" ht="12.75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</row>
    <row r="949" spans="1:23" ht="12.75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</row>
    <row r="950" spans="1:23" ht="12.75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</row>
    <row r="951" spans="1:23" ht="12.75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</row>
    <row r="952" spans="1:23" ht="12.75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</row>
    <row r="953" spans="1:23" ht="12.75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</row>
    <row r="954" spans="1:23" ht="12.75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</row>
    <row r="955" spans="1:23" ht="12.75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</row>
    <row r="956" spans="1:23" ht="12.75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</row>
    <row r="957" spans="1:23" ht="12.75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</row>
    <row r="958" spans="1:23" ht="12.75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</row>
    <row r="959" spans="1:23" ht="12.75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</row>
    <row r="960" spans="1:23" ht="12.75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</row>
    <row r="961" spans="1:23" ht="12.75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</row>
    <row r="962" spans="1:23" ht="12.75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</row>
    <row r="963" spans="1:23" ht="12.75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</row>
    <row r="964" spans="1:23" ht="12.75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</row>
    <row r="965" spans="1:23" ht="12.75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</row>
    <row r="966" spans="1:23" ht="12.75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</row>
    <row r="967" spans="1:23" ht="12.75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</row>
    <row r="968" spans="1:23" ht="12.75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</row>
    <row r="969" spans="1:23" ht="12.75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</row>
    <row r="970" spans="1:23" ht="12.75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</row>
    <row r="971" spans="1:23" ht="12.75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</row>
    <row r="972" spans="1:23" ht="12.75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</row>
    <row r="973" spans="1:23" ht="12.75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</row>
    <row r="974" spans="1:23" ht="12.75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</row>
    <row r="975" spans="1:23" ht="12.75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</row>
    <row r="976" spans="1:23" ht="12.75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</row>
    <row r="977" spans="1:23" ht="12.75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</row>
    <row r="978" spans="1:23" ht="12.75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</row>
    <row r="979" spans="1:23" ht="12.75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</row>
    <row r="980" spans="1:23" ht="12.75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</row>
    <row r="981" spans="1:23" ht="12.75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</row>
    <row r="982" spans="1:23" ht="12.75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</row>
    <row r="983" spans="1:23" ht="12.75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</row>
    <row r="984" spans="1:23" ht="12.75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</row>
    <row r="985" spans="1:23" ht="12.75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</row>
    <row r="986" spans="1:23" ht="12.75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</row>
    <row r="987" spans="1:23" ht="12.75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</row>
    <row r="988" spans="1:23" ht="12.75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</row>
    <row r="989" spans="1:23" ht="12.75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</row>
    <row r="990" spans="1:23" ht="12.75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</row>
    <row r="991" spans="1:23" ht="12.75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</row>
    <row r="992" spans="1:23" ht="12.75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</row>
    <row r="993" spans="1:23" ht="12.75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</row>
    <row r="994" spans="1:23" ht="12.75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</row>
    <row r="995" spans="1:23" ht="12.75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</row>
    <row r="996" spans="1:23" ht="12.75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</row>
    <row r="997" spans="1:23" ht="12.75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</row>
    <row r="998" spans="1:23" ht="12.75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</row>
    <row r="999" spans="1:23" ht="12.75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</row>
    <row r="1000" spans="1:23" ht="12.75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</row>
  </sheetData>
  <mergeCells count="7">
    <mergeCell ref="F7:G7"/>
    <mergeCell ref="F8:G8"/>
    <mergeCell ref="B1:D1"/>
    <mergeCell ref="F3:G3"/>
    <mergeCell ref="F4:G4"/>
    <mergeCell ref="F5:G5"/>
    <mergeCell ref="F6:G6"/>
  </mergeCells>
  <dataValidations count="4">
    <dataValidation type="custom" allowBlank="1" showInputMessage="1" showErrorMessage="1" prompt="Perhatian - Data terisi secara outomatis, silahkan pilih cancel" sqref="F3:F5">
      <formula1>GTE(LEN(F3),(1000))</formula1>
    </dataValidation>
    <dataValidation type="custom" allowBlank="1" sqref="H3:H4">
      <formula1>GTE(LEN(H3),(1000))</formula1>
    </dataValidation>
    <dataValidation type="custom" allowBlank="1" showErrorMessage="1" sqref="I1:I1000 O1:Z1000">
      <formula1>AND(GTE(LEN(I1),MIN((1234),(1235))),LTE(LEN(I1),MAX((1234),(1235))))</formula1>
    </dataValidation>
    <dataValidation type="custom" allowBlank="1" showInputMessage="1" showErrorMessage="1" prompt="Maaf tidak usah di ganti - Maaf tidak usah di ganti" sqref="F6 H6">
      <formula1>EQ(LEN(F6),(0))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1000"/>
  <sheetViews>
    <sheetView workbookViewId="0"/>
  </sheetViews>
  <sheetFormatPr defaultColWidth="14.42578125" defaultRowHeight="15" customHeight="1"/>
  <cols>
    <col min="1" max="1" width="4.7109375" customWidth="1"/>
    <col min="2" max="2" width="6.28515625" customWidth="1"/>
    <col min="3" max="3" width="33.140625" customWidth="1"/>
    <col min="4" max="4" width="5.5703125" customWidth="1"/>
    <col min="5" max="5" width="26.28515625" customWidth="1"/>
    <col min="6" max="6" width="8.7109375" customWidth="1"/>
    <col min="7" max="7" width="28.42578125" customWidth="1"/>
    <col min="8" max="8" width="19" customWidth="1"/>
    <col min="9" max="9" width="11.28515625" customWidth="1"/>
    <col min="10" max="10" width="19" customWidth="1"/>
    <col min="11" max="11" width="25.42578125" customWidth="1"/>
    <col min="12" max="12" width="19" customWidth="1"/>
    <col min="13" max="13" width="16.5703125" customWidth="1"/>
    <col min="14" max="26" width="8.7109375" customWidth="1"/>
  </cols>
  <sheetData>
    <row r="1" spans="1:26" ht="18" customHeight="1">
      <c r="A1" s="307" t="s">
        <v>1</v>
      </c>
      <c r="B1" s="308"/>
      <c r="C1" s="308"/>
      <c r="D1" s="308"/>
      <c r="E1" s="308"/>
      <c r="F1" s="308"/>
      <c r="G1" s="308"/>
      <c r="H1" s="308"/>
      <c r="I1" s="308"/>
      <c r="J1" s="308"/>
      <c r="K1" s="308"/>
      <c r="L1" s="4"/>
      <c r="M1" s="4"/>
      <c r="N1" s="3"/>
      <c r="O1" s="3"/>
      <c r="P1" s="3"/>
      <c r="Q1" s="3"/>
      <c r="R1" s="9"/>
      <c r="S1" s="9"/>
      <c r="T1" s="9"/>
      <c r="U1" s="9"/>
      <c r="V1" s="9"/>
      <c r="W1" s="9"/>
      <c r="X1" s="9"/>
      <c r="Y1" s="9"/>
      <c r="Z1" s="9"/>
    </row>
    <row r="2" spans="1:26" ht="26.25" customHeight="1">
      <c r="A2" s="309" t="s">
        <v>5</v>
      </c>
      <c r="B2" s="308"/>
      <c r="C2" s="308"/>
      <c r="D2" s="308"/>
      <c r="E2" s="308"/>
      <c r="F2" s="308"/>
      <c r="G2" s="308"/>
      <c r="H2" s="308"/>
      <c r="I2" s="308"/>
      <c r="J2" s="308"/>
      <c r="K2" s="308"/>
      <c r="L2" s="4"/>
      <c r="M2" s="4"/>
      <c r="N2" s="3"/>
      <c r="O2" s="3"/>
      <c r="P2" s="3"/>
      <c r="Q2" s="3"/>
      <c r="R2" s="9"/>
      <c r="S2" s="9"/>
      <c r="T2" s="9"/>
      <c r="U2" s="9"/>
      <c r="V2" s="9"/>
      <c r="W2" s="9"/>
      <c r="X2" s="9"/>
      <c r="Y2" s="9"/>
      <c r="Z2" s="9"/>
    </row>
    <row r="3" spans="1:26" ht="18" customHeight="1">
      <c r="A3" s="307"/>
      <c r="B3" s="308"/>
      <c r="C3" s="308"/>
      <c r="D3" s="308"/>
      <c r="E3" s="308"/>
      <c r="F3" s="308"/>
      <c r="G3" s="308"/>
      <c r="H3" s="308"/>
      <c r="I3" s="308"/>
      <c r="J3" s="308"/>
      <c r="K3" s="308"/>
      <c r="L3" s="4"/>
      <c r="M3" s="4"/>
      <c r="N3" s="3"/>
      <c r="O3" s="3"/>
      <c r="P3" s="3"/>
      <c r="Q3" s="3"/>
      <c r="R3" s="9"/>
      <c r="S3" s="9"/>
      <c r="T3" s="9"/>
      <c r="U3" s="9"/>
      <c r="V3" s="9"/>
      <c r="W3" s="9"/>
      <c r="X3" s="9"/>
      <c r="Y3" s="9"/>
      <c r="Z3" s="9"/>
    </row>
    <row r="4" spans="1:26" ht="18" customHeight="1">
      <c r="A4" s="12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3"/>
      <c r="O4" s="3"/>
      <c r="P4" s="3"/>
      <c r="Q4" s="3"/>
      <c r="R4" s="9"/>
      <c r="S4" s="9"/>
      <c r="T4" s="9"/>
      <c r="U4" s="9"/>
      <c r="V4" s="9"/>
      <c r="W4" s="9"/>
      <c r="X4" s="9"/>
      <c r="Y4" s="9"/>
      <c r="Z4" s="9"/>
    </row>
    <row r="5" spans="1:26" ht="16.5" customHeight="1">
      <c r="A5" s="1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3"/>
      <c r="O5" s="3"/>
      <c r="P5" s="3"/>
      <c r="Q5" s="3"/>
      <c r="R5" s="9"/>
      <c r="S5" s="9"/>
      <c r="T5" s="9"/>
      <c r="U5" s="9"/>
      <c r="V5" s="9"/>
      <c r="W5" s="9"/>
      <c r="X5" s="9"/>
      <c r="Y5" s="9"/>
      <c r="Z5" s="9"/>
    </row>
    <row r="6" spans="1:26" ht="15" customHeight="1">
      <c r="A6" s="310" t="s">
        <v>7</v>
      </c>
      <c r="B6" s="312" t="s">
        <v>11</v>
      </c>
      <c r="C6" s="305" t="s">
        <v>17</v>
      </c>
      <c r="D6" s="314" t="s">
        <v>18</v>
      </c>
      <c r="E6" s="305" t="s">
        <v>22</v>
      </c>
      <c r="F6" s="18"/>
      <c r="G6" s="305" t="s">
        <v>23</v>
      </c>
      <c r="H6" s="305" t="s">
        <v>24</v>
      </c>
      <c r="I6" s="305" t="s">
        <v>25</v>
      </c>
      <c r="J6" s="305" t="s">
        <v>26</v>
      </c>
      <c r="K6" s="305" t="s">
        <v>27</v>
      </c>
      <c r="L6" s="305" t="s">
        <v>28</v>
      </c>
      <c r="M6" s="305" t="s">
        <v>29</v>
      </c>
      <c r="N6" s="3"/>
      <c r="O6" s="3"/>
      <c r="P6" s="3"/>
      <c r="Q6" s="3"/>
      <c r="R6" s="9"/>
      <c r="S6" s="9"/>
      <c r="T6" s="9"/>
      <c r="U6" s="9"/>
      <c r="V6" s="9"/>
      <c r="W6" s="9"/>
      <c r="X6" s="9"/>
      <c r="Y6" s="9"/>
      <c r="Z6" s="9"/>
    </row>
    <row r="7" spans="1:26" ht="27.75" customHeight="1">
      <c r="A7" s="311"/>
      <c r="B7" s="313"/>
      <c r="C7" s="306"/>
      <c r="D7" s="306"/>
      <c r="E7" s="306"/>
      <c r="F7" s="26" t="s">
        <v>39</v>
      </c>
      <c r="G7" s="306"/>
      <c r="H7" s="306"/>
      <c r="I7" s="306"/>
      <c r="J7" s="306"/>
      <c r="K7" s="306"/>
      <c r="L7" s="306"/>
      <c r="M7" s="306"/>
      <c r="N7" s="3"/>
      <c r="O7" s="3"/>
      <c r="P7" s="3"/>
      <c r="Q7" s="3"/>
      <c r="R7" s="9"/>
      <c r="S7" s="9"/>
      <c r="T7" s="9"/>
      <c r="U7" s="9"/>
      <c r="V7" s="9"/>
      <c r="W7" s="9"/>
      <c r="X7" s="9"/>
      <c r="Y7" s="9"/>
      <c r="Z7" s="9"/>
    </row>
    <row r="8" spans="1:26" ht="16.5" customHeight="1">
      <c r="A8" s="27">
        <v>1</v>
      </c>
      <c r="B8" s="29">
        <v>1265</v>
      </c>
      <c r="C8" s="30" t="s">
        <v>49</v>
      </c>
      <c r="D8" s="32" t="s">
        <v>19</v>
      </c>
      <c r="E8" s="35"/>
      <c r="F8" s="37"/>
      <c r="G8" s="35"/>
      <c r="H8" s="35"/>
      <c r="I8" s="38"/>
      <c r="J8" s="42"/>
      <c r="K8" s="35"/>
      <c r="L8" s="43"/>
      <c r="M8" s="44"/>
      <c r="N8" s="3"/>
      <c r="O8" s="3"/>
      <c r="P8" s="3"/>
      <c r="Q8" s="3"/>
      <c r="R8" s="9"/>
      <c r="S8" s="9"/>
      <c r="T8" s="9"/>
      <c r="U8" s="9"/>
      <c r="V8" s="9"/>
      <c r="W8" s="9"/>
      <c r="X8" s="9"/>
      <c r="Y8" s="9"/>
      <c r="Z8" s="9"/>
    </row>
    <row r="9" spans="1:26" ht="16.5" customHeight="1">
      <c r="A9" s="46">
        <v>2</v>
      </c>
      <c r="B9" s="29">
        <v>1266</v>
      </c>
      <c r="C9" s="30" t="s">
        <v>76</v>
      </c>
      <c r="D9" s="32" t="s">
        <v>19</v>
      </c>
      <c r="E9" s="49"/>
      <c r="F9" s="50"/>
      <c r="G9" s="49"/>
      <c r="H9" s="49"/>
      <c r="I9" s="24"/>
      <c r="J9" s="52"/>
      <c r="K9" s="49"/>
      <c r="L9" s="53"/>
      <c r="M9" s="54"/>
      <c r="N9" s="3"/>
      <c r="O9" s="3"/>
      <c r="P9" s="3"/>
      <c r="Q9" s="3"/>
      <c r="R9" s="9"/>
      <c r="S9" s="9"/>
      <c r="T9" s="9"/>
      <c r="U9" s="9"/>
      <c r="V9" s="9"/>
      <c r="W9" s="9"/>
      <c r="X9" s="9"/>
      <c r="Y9" s="9"/>
      <c r="Z9" s="9"/>
    </row>
    <row r="10" spans="1:26" ht="16.5" customHeight="1">
      <c r="A10" s="46">
        <v>3</v>
      </c>
      <c r="B10" s="29">
        <v>1267</v>
      </c>
      <c r="C10" s="30" t="s">
        <v>83</v>
      </c>
      <c r="D10" s="32" t="s">
        <v>19</v>
      </c>
      <c r="E10" s="49"/>
      <c r="F10" s="50"/>
      <c r="G10" s="49"/>
      <c r="H10" s="49"/>
      <c r="I10" s="24"/>
      <c r="J10" s="52"/>
      <c r="K10" s="49"/>
      <c r="L10" s="53"/>
      <c r="M10" s="54"/>
      <c r="N10" s="3"/>
      <c r="O10" s="3"/>
      <c r="P10" s="3"/>
      <c r="Q10" s="3"/>
      <c r="R10" s="9"/>
      <c r="S10" s="9"/>
      <c r="T10" s="9"/>
      <c r="U10" s="9"/>
      <c r="V10" s="9"/>
      <c r="W10" s="9"/>
      <c r="X10" s="9"/>
      <c r="Y10" s="9"/>
      <c r="Z10" s="9"/>
    </row>
    <row r="11" spans="1:26" ht="16.5" customHeight="1">
      <c r="A11" s="46">
        <v>4</v>
      </c>
      <c r="B11" s="29">
        <v>1268</v>
      </c>
      <c r="C11" s="56" t="s">
        <v>85</v>
      </c>
      <c r="D11" s="32" t="s">
        <v>19</v>
      </c>
      <c r="E11" s="49"/>
      <c r="F11" s="50"/>
      <c r="G11" s="49"/>
      <c r="H11" s="49"/>
      <c r="I11" s="24"/>
      <c r="J11" s="52"/>
      <c r="K11" s="49"/>
      <c r="L11" s="53"/>
      <c r="M11" s="54"/>
      <c r="N11" s="3"/>
      <c r="O11" s="3"/>
      <c r="P11" s="3"/>
      <c r="Q11" s="3"/>
      <c r="R11" s="9"/>
      <c r="S11" s="9"/>
      <c r="T11" s="9"/>
      <c r="U11" s="9"/>
      <c r="V11" s="9"/>
      <c r="W11" s="9"/>
      <c r="X11" s="9"/>
      <c r="Y11" s="9"/>
      <c r="Z11" s="9"/>
    </row>
    <row r="12" spans="1:26" ht="16.5" customHeight="1">
      <c r="A12" s="46">
        <v>5</v>
      </c>
      <c r="B12" s="29">
        <v>1269</v>
      </c>
      <c r="C12" s="30" t="s">
        <v>88</v>
      </c>
      <c r="D12" s="32" t="s">
        <v>19</v>
      </c>
      <c r="E12" s="49"/>
      <c r="F12" s="50"/>
      <c r="G12" s="49"/>
      <c r="H12" s="49"/>
      <c r="I12" s="24"/>
      <c r="J12" s="52"/>
      <c r="K12" s="49"/>
      <c r="L12" s="53"/>
      <c r="M12" s="54"/>
      <c r="N12" s="3"/>
      <c r="O12" s="3"/>
      <c r="P12" s="3"/>
      <c r="Q12" s="3"/>
      <c r="R12" s="9"/>
      <c r="S12" s="9"/>
      <c r="T12" s="9"/>
      <c r="U12" s="9"/>
      <c r="V12" s="9"/>
      <c r="W12" s="9"/>
      <c r="X12" s="9"/>
      <c r="Y12" s="9"/>
      <c r="Z12" s="9"/>
    </row>
    <row r="13" spans="1:26" ht="16.5" customHeight="1">
      <c r="A13" s="46">
        <v>6</v>
      </c>
      <c r="B13" s="29">
        <v>1270</v>
      </c>
      <c r="C13" s="30" t="s">
        <v>89</v>
      </c>
      <c r="D13" s="32" t="s">
        <v>19</v>
      </c>
      <c r="E13" s="49"/>
      <c r="F13" s="50"/>
      <c r="G13" s="49"/>
      <c r="H13" s="49"/>
      <c r="I13" s="24"/>
      <c r="J13" s="52"/>
      <c r="K13" s="49"/>
      <c r="L13" s="53"/>
      <c r="M13" s="54"/>
      <c r="N13" s="3"/>
      <c r="O13" s="3"/>
      <c r="P13" s="3"/>
      <c r="Q13" s="3"/>
      <c r="R13" s="9"/>
      <c r="S13" s="9"/>
      <c r="T13" s="9"/>
      <c r="U13" s="9"/>
      <c r="V13" s="9"/>
      <c r="W13" s="9"/>
      <c r="X13" s="9"/>
      <c r="Y13" s="9"/>
      <c r="Z13" s="9"/>
    </row>
    <row r="14" spans="1:26" ht="16.5" customHeight="1">
      <c r="A14" s="46">
        <v>7</v>
      </c>
      <c r="B14" s="29">
        <v>1271</v>
      </c>
      <c r="C14" s="30" t="s">
        <v>90</v>
      </c>
      <c r="D14" s="32" t="s">
        <v>19</v>
      </c>
      <c r="E14" s="59"/>
      <c r="F14" s="50"/>
      <c r="G14" s="59"/>
      <c r="H14" s="59"/>
      <c r="I14" s="21"/>
      <c r="J14" s="62"/>
      <c r="K14" s="59"/>
      <c r="L14" s="53"/>
      <c r="M14" s="54"/>
      <c r="N14" s="3"/>
      <c r="O14" s="3"/>
      <c r="P14" s="3"/>
      <c r="Q14" s="3"/>
      <c r="R14" s="9"/>
      <c r="S14" s="9"/>
      <c r="T14" s="9"/>
      <c r="U14" s="9"/>
      <c r="V14" s="9"/>
      <c r="W14" s="9"/>
      <c r="X14" s="9"/>
      <c r="Y14" s="9"/>
      <c r="Z14" s="9"/>
    </row>
    <row r="15" spans="1:26" ht="16.5" customHeight="1">
      <c r="A15" s="46">
        <v>8</v>
      </c>
      <c r="B15" s="29">
        <v>1272</v>
      </c>
      <c r="C15" s="30" t="s">
        <v>101</v>
      </c>
      <c r="D15" s="32" t="s">
        <v>19</v>
      </c>
      <c r="E15" s="49"/>
      <c r="F15" s="50"/>
      <c r="G15" s="49"/>
      <c r="H15" s="49"/>
      <c r="I15" s="21"/>
      <c r="J15" s="52"/>
      <c r="K15" s="49"/>
      <c r="L15" s="53"/>
      <c r="M15" s="54"/>
      <c r="N15" s="3"/>
      <c r="O15" s="3"/>
      <c r="P15" s="3"/>
      <c r="Q15" s="3"/>
      <c r="R15" s="9"/>
      <c r="S15" s="9"/>
      <c r="T15" s="9"/>
      <c r="U15" s="9"/>
      <c r="V15" s="9"/>
      <c r="W15" s="9"/>
      <c r="X15" s="9"/>
      <c r="Y15" s="9"/>
      <c r="Z15" s="9"/>
    </row>
    <row r="16" spans="1:26" ht="16.5" customHeight="1">
      <c r="A16" s="46">
        <v>9</v>
      </c>
      <c r="B16" s="29">
        <v>1273</v>
      </c>
      <c r="C16" s="30" t="s">
        <v>102</v>
      </c>
      <c r="D16" s="32" t="s">
        <v>19</v>
      </c>
      <c r="E16" s="49"/>
      <c r="F16" s="50"/>
      <c r="G16" s="49"/>
      <c r="H16" s="49"/>
      <c r="I16" s="21"/>
      <c r="J16" s="52"/>
      <c r="K16" s="49"/>
      <c r="L16" s="53"/>
      <c r="M16" s="54"/>
      <c r="N16" s="3"/>
      <c r="O16" s="3"/>
      <c r="P16" s="3"/>
      <c r="Q16" s="3"/>
      <c r="R16" s="9"/>
      <c r="S16" s="9"/>
      <c r="T16" s="9"/>
      <c r="U16" s="9"/>
      <c r="V16" s="9"/>
      <c r="W16" s="9"/>
      <c r="X16" s="9"/>
      <c r="Y16" s="9"/>
      <c r="Z16" s="9"/>
    </row>
    <row r="17" spans="1:26" ht="16.5" customHeight="1">
      <c r="A17" s="46">
        <v>10</v>
      </c>
      <c r="B17" s="29">
        <v>1274</v>
      </c>
      <c r="C17" s="30" t="s">
        <v>103</v>
      </c>
      <c r="D17" s="32" t="s">
        <v>19</v>
      </c>
      <c r="E17" s="49"/>
      <c r="F17" s="50"/>
      <c r="G17" s="49"/>
      <c r="H17" s="49"/>
      <c r="I17" s="21"/>
      <c r="J17" s="52"/>
      <c r="K17" s="49"/>
      <c r="L17" s="53"/>
      <c r="M17" s="54"/>
      <c r="N17" s="3"/>
      <c r="O17" s="3"/>
      <c r="P17" s="3"/>
      <c r="Q17" s="3"/>
      <c r="R17" s="9"/>
      <c r="S17" s="9"/>
      <c r="T17" s="9"/>
      <c r="U17" s="9"/>
      <c r="V17" s="9"/>
      <c r="W17" s="9"/>
      <c r="X17" s="9"/>
      <c r="Y17" s="9"/>
      <c r="Z17" s="9"/>
    </row>
    <row r="18" spans="1:26" ht="16.5" customHeight="1">
      <c r="A18" s="46">
        <v>11</v>
      </c>
      <c r="B18" s="29">
        <v>1275</v>
      </c>
      <c r="C18" s="66" t="s">
        <v>104</v>
      </c>
      <c r="D18" s="32" t="s">
        <v>19</v>
      </c>
      <c r="E18" s="49"/>
      <c r="F18" s="50"/>
      <c r="G18" s="49"/>
      <c r="H18" s="49"/>
      <c r="I18" s="24"/>
      <c r="J18" s="52"/>
      <c r="K18" s="49"/>
      <c r="L18" s="53"/>
      <c r="M18" s="54"/>
      <c r="N18" s="3"/>
      <c r="O18" s="3"/>
      <c r="P18" s="3"/>
      <c r="Q18" s="3"/>
      <c r="R18" s="9"/>
      <c r="S18" s="9"/>
      <c r="T18" s="9"/>
      <c r="U18" s="9"/>
      <c r="V18" s="9"/>
      <c r="W18" s="9"/>
      <c r="X18" s="9"/>
      <c r="Y18" s="9"/>
      <c r="Z18" s="9"/>
    </row>
    <row r="19" spans="1:26" ht="16.5" customHeight="1">
      <c r="A19" s="46">
        <v>12</v>
      </c>
      <c r="B19" s="29">
        <v>1276</v>
      </c>
      <c r="C19" s="30" t="s">
        <v>107</v>
      </c>
      <c r="D19" s="32" t="s">
        <v>19</v>
      </c>
      <c r="E19" s="49"/>
      <c r="F19" s="50"/>
      <c r="G19" s="49"/>
      <c r="H19" s="49"/>
      <c r="I19" s="24"/>
      <c r="J19" s="52"/>
      <c r="K19" s="49"/>
      <c r="L19" s="53"/>
      <c r="M19" s="54"/>
      <c r="N19" s="3"/>
      <c r="O19" s="3"/>
      <c r="P19" s="3"/>
      <c r="Q19" s="3"/>
      <c r="R19" s="9"/>
      <c r="S19" s="9"/>
      <c r="T19" s="9"/>
      <c r="U19" s="9"/>
      <c r="V19" s="9"/>
      <c r="W19" s="9"/>
      <c r="X19" s="9"/>
      <c r="Y19" s="9"/>
      <c r="Z19" s="9"/>
    </row>
    <row r="20" spans="1:26" ht="16.5" customHeight="1">
      <c r="A20" s="46">
        <v>13</v>
      </c>
      <c r="B20" s="29">
        <v>1277</v>
      </c>
      <c r="C20" s="30" t="s">
        <v>109</v>
      </c>
      <c r="D20" s="32" t="s">
        <v>70</v>
      </c>
      <c r="E20" s="49"/>
      <c r="F20" s="50"/>
      <c r="G20" s="49"/>
      <c r="H20" s="49"/>
      <c r="I20" s="24"/>
      <c r="J20" s="52"/>
      <c r="K20" s="49"/>
      <c r="L20" s="53"/>
      <c r="M20" s="54"/>
      <c r="N20" s="3"/>
      <c r="O20" s="3"/>
      <c r="P20" s="3"/>
      <c r="Q20" s="3"/>
      <c r="R20" s="9"/>
      <c r="S20" s="9"/>
      <c r="T20" s="9"/>
      <c r="U20" s="9"/>
      <c r="V20" s="9"/>
      <c r="W20" s="9"/>
      <c r="X20" s="9"/>
      <c r="Y20" s="9"/>
      <c r="Z20" s="9"/>
    </row>
    <row r="21" spans="1:26" ht="16.5" customHeight="1">
      <c r="A21" s="46">
        <v>14</v>
      </c>
      <c r="B21" s="29">
        <v>1278</v>
      </c>
      <c r="C21" s="30" t="s">
        <v>110</v>
      </c>
      <c r="D21" s="32" t="s">
        <v>19</v>
      </c>
      <c r="E21" s="49"/>
      <c r="F21" s="50"/>
      <c r="G21" s="49"/>
      <c r="H21" s="49"/>
      <c r="I21" s="24"/>
      <c r="J21" s="52"/>
      <c r="K21" s="49"/>
      <c r="L21" s="53"/>
      <c r="M21" s="54"/>
      <c r="N21" s="3"/>
      <c r="O21" s="3"/>
      <c r="P21" s="3"/>
      <c r="Q21" s="3"/>
      <c r="R21" s="9"/>
      <c r="S21" s="9"/>
      <c r="T21" s="9"/>
      <c r="U21" s="9"/>
      <c r="V21" s="9"/>
      <c r="W21" s="9"/>
      <c r="X21" s="9"/>
      <c r="Y21" s="9"/>
      <c r="Z21" s="9"/>
    </row>
    <row r="22" spans="1:26" ht="16.5" customHeight="1">
      <c r="A22" s="46">
        <v>15</v>
      </c>
      <c r="B22" s="29">
        <v>1279</v>
      </c>
      <c r="C22" s="30" t="s">
        <v>111</v>
      </c>
      <c r="D22" s="32" t="s">
        <v>19</v>
      </c>
      <c r="E22" s="49"/>
      <c r="F22" s="50"/>
      <c r="G22" s="49"/>
      <c r="H22" s="49"/>
      <c r="I22" s="24"/>
      <c r="J22" s="52"/>
      <c r="K22" s="49"/>
      <c r="L22" s="53"/>
      <c r="M22" s="54"/>
      <c r="N22" s="3"/>
      <c r="O22" s="3"/>
      <c r="P22" s="4" t="s">
        <v>112</v>
      </c>
      <c r="Q22" s="3"/>
      <c r="R22" s="9"/>
      <c r="S22" s="9"/>
      <c r="T22" s="9"/>
      <c r="U22" s="9"/>
      <c r="V22" s="9"/>
      <c r="W22" s="9"/>
      <c r="X22" s="9"/>
      <c r="Y22" s="9"/>
      <c r="Z22" s="9"/>
    </row>
    <row r="23" spans="1:26" ht="16.5" customHeight="1">
      <c r="A23" s="46">
        <v>16</v>
      </c>
      <c r="B23" s="29">
        <v>1280</v>
      </c>
      <c r="C23" s="30" t="s">
        <v>113</v>
      </c>
      <c r="D23" s="32" t="s">
        <v>19</v>
      </c>
      <c r="E23" s="49"/>
      <c r="F23" s="50"/>
      <c r="G23" s="49"/>
      <c r="H23" s="49"/>
      <c r="I23" s="24"/>
      <c r="J23" s="52"/>
      <c r="K23" s="49"/>
      <c r="L23" s="53"/>
      <c r="M23" s="54"/>
      <c r="N23" s="3"/>
      <c r="O23" s="3"/>
      <c r="P23" s="3"/>
      <c r="Q23" s="3"/>
      <c r="R23" s="9"/>
      <c r="S23" s="9"/>
      <c r="T23" s="9"/>
      <c r="U23" s="9"/>
      <c r="V23" s="9"/>
      <c r="W23" s="9"/>
      <c r="X23" s="9"/>
      <c r="Y23" s="9"/>
      <c r="Z23" s="9"/>
    </row>
    <row r="24" spans="1:26" ht="16.5" customHeight="1">
      <c r="A24" s="46">
        <v>17</v>
      </c>
      <c r="B24" s="29">
        <v>1281</v>
      </c>
      <c r="C24" s="30" t="s">
        <v>114</v>
      </c>
      <c r="D24" s="32" t="s">
        <v>19</v>
      </c>
      <c r="E24" s="49"/>
      <c r="F24" s="50"/>
      <c r="G24" s="49"/>
      <c r="H24" s="49"/>
      <c r="I24" s="24"/>
      <c r="J24" s="52"/>
      <c r="K24" s="49"/>
      <c r="L24" s="53"/>
      <c r="M24" s="54"/>
      <c r="N24" s="3"/>
      <c r="O24" s="3"/>
      <c r="P24" s="3"/>
      <c r="Q24" s="3"/>
      <c r="R24" s="9"/>
      <c r="S24" s="9"/>
      <c r="T24" s="9"/>
      <c r="U24" s="9"/>
      <c r="V24" s="9"/>
      <c r="W24" s="9"/>
      <c r="X24" s="9"/>
      <c r="Y24" s="9"/>
      <c r="Z24" s="9"/>
    </row>
    <row r="25" spans="1:26" ht="16.5" customHeight="1">
      <c r="A25" s="46">
        <v>18</v>
      </c>
      <c r="B25" s="29">
        <v>1282</v>
      </c>
      <c r="C25" s="30" t="s">
        <v>115</v>
      </c>
      <c r="D25" s="32" t="s">
        <v>19</v>
      </c>
      <c r="E25" s="49"/>
      <c r="F25" s="50"/>
      <c r="G25" s="49"/>
      <c r="H25" s="49"/>
      <c r="I25" s="24"/>
      <c r="J25" s="52"/>
      <c r="K25" s="49"/>
      <c r="L25" s="53"/>
      <c r="M25" s="54"/>
      <c r="N25" s="3"/>
      <c r="O25" s="3"/>
      <c r="P25" s="3"/>
      <c r="Q25" s="3"/>
      <c r="R25" s="9"/>
      <c r="S25" s="9"/>
      <c r="T25" s="9"/>
      <c r="U25" s="9"/>
      <c r="V25" s="9"/>
      <c r="W25" s="9"/>
      <c r="X25" s="9"/>
      <c r="Y25" s="9"/>
      <c r="Z25" s="9"/>
    </row>
    <row r="26" spans="1:26" ht="16.5" customHeight="1">
      <c r="A26" s="46">
        <v>19</v>
      </c>
      <c r="B26" s="29">
        <v>1283</v>
      </c>
      <c r="C26" s="30" t="s">
        <v>116</v>
      </c>
      <c r="D26" s="32" t="s">
        <v>19</v>
      </c>
      <c r="E26" s="49"/>
      <c r="F26" s="50"/>
      <c r="G26" s="49"/>
      <c r="H26" s="49"/>
      <c r="I26" s="24"/>
      <c r="J26" s="52"/>
      <c r="K26" s="49"/>
      <c r="L26" s="53"/>
      <c r="M26" s="54"/>
      <c r="N26" s="3"/>
      <c r="O26" s="3"/>
      <c r="P26" s="3"/>
      <c r="Q26" s="3"/>
      <c r="R26" s="9"/>
      <c r="S26" s="9"/>
      <c r="T26" s="9"/>
      <c r="U26" s="9"/>
      <c r="V26" s="9"/>
      <c r="W26" s="9"/>
      <c r="X26" s="9"/>
      <c r="Y26" s="9"/>
      <c r="Z26" s="9"/>
    </row>
    <row r="27" spans="1:26" ht="16.5" customHeight="1">
      <c r="A27" s="46">
        <v>20</v>
      </c>
      <c r="B27" s="29">
        <v>1284</v>
      </c>
      <c r="C27" s="30" t="s">
        <v>117</v>
      </c>
      <c r="D27" s="32" t="s">
        <v>70</v>
      </c>
      <c r="E27" s="49"/>
      <c r="F27" s="50"/>
      <c r="G27" s="49"/>
      <c r="H27" s="49"/>
      <c r="I27" s="24"/>
      <c r="J27" s="52"/>
      <c r="K27" s="49"/>
      <c r="L27" s="53"/>
      <c r="M27" s="54"/>
      <c r="N27" s="3"/>
      <c r="O27" s="3"/>
      <c r="P27" s="3"/>
      <c r="Q27" s="3"/>
      <c r="R27" s="9"/>
      <c r="S27" s="9"/>
      <c r="T27" s="9"/>
      <c r="U27" s="9"/>
      <c r="V27" s="9"/>
      <c r="W27" s="9"/>
      <c r="X27" s="9"/>
      <c r="Y27" s="9"/>
      <c r="Z27" s="9"/>
    </row>
    <row r="28" spans="1:26" ht="16.5" customHeight="1">
      <c r="A28" s="46">
        <v>21</v>
      </c>
      <c r="B28" s="29">
        <v>1285</v>
      </c>
      <c r="C28" s="30" t="s">
        <v>118</v>
      </c>
      <c r="D28" s="32" t="s">
        <v>19</v>
      </c>
      <c r="E28" s="49"/>
      <c r="F28" s="50"/>
      <c r="G28" s="49"/>
      <c r="H28" s="49"/>
      <c r="I28" s="24"/>
      <c r="J28" s="52"/>
      <c r="K28" s="49"/>
      <c r="L28" s="53"/>
      <c r="M28" s="54"/>
      <c r="N28" s="3"/>
      <c r="O28" s="3"/>
      <c r="P28" s="3"/>
      <c r="Q28" s="3"/>
      <c r="R28" s="9"/>
      <c r="S28" s="9"/>
      <c r="T28" s="9"/>
      <c r="U28" s="9"/>
      <c r="V28" s="9"/>
      <c r="W28" s="9"/>
      <c r="X28" s="9"/>
      <c r="Y28" s="9"/>
      <c r="Z28" s="9"/>
    </row>
    <row r="29" spans="1:26" ht="16.5" customHeight="1">
      <c r="A29" s="46">
        <v>22</v>
      </c>
      <c r="B29" s="29">
        <v>1286</v>
      </c>
      <c r="C29" s="30" t="s">
        <v>119</v>
      </c>
      <c r="D29" s="32" t="s">
        <v>19</v>
      </c>
      <c r="E29" s="49"/>
      <c r="F29" s="50"/>
      <c r="G29" s="49"/>
      <c r="H29" s="49"/>
      <c r="I29" s="24"/>
      <c r="J29" s="52"/>
      <c r="K29" s="49"/>
      <c r="L29" s="53"/>
      <c r="M29" s="54"/>
      <c r="N29" s="3"/>
      <c r="O29" s="3"/>
      <c r="P29" s="3"/>
      <c r="Q29" s="3"/>
      <c r="R29" s="9"/>
      <c r="S29" s="9"/>
      <c r="T29" s="9"/>
      <c r="U29" s="9"/>
      <c r="V29" s="9"/>
      <c r="W29" s="9"/>
      <c r="X29" s="9"/>
      <c r="Y29" s="9"/>
      <c r="Z29" s="9"/>
    </row>
    <row r="30" spans="1:26" ht="16.5" customHeight="1">
      <c r="A30" s="46">
        <v>23</v>
      </c>
      <c r="B30" s="29">
        <v>1287</v>
      </c>
      <c r="C30" s="30" t="s">
        <v>120</v>
      </c>
      <c r="D30" s="32" t="s">
        <v>19</v>
      </c>
      <c r="E30" s="49"/>
      <c r="F30" s="50"/>
      <c r="G30" s="49"/>
      <c r="H30" s="49"/>
      <c r="I30" s="24"/>
      <c r="J30" s="52"/>
      <c r="K30" s="49"/>
      <c r="L30" s="53"/>
      <c r="M30" s="54"/>
      <c r="N30" s="3"/>
      <c r="O30" s="3"/>
      <c r="P30" s="3"/>
      <c r="Q30" s="3"/>
      <c r="R30" s="9"/>
      <c r="S30" s="9"/>
      <c r="T30" s="9"/>
      <c r="U30" s="9"/>
      <c r="V30" s="9"/>
      <c r="W30" s="9"/>
      <c r="X30" s="9"/>
      <c r="Y30" s="9"/>
      <c r="Z30" s="9"/>
    </row>
    <row r="31" spans="1:26" ht="16.5" customHeight="1">
      <c r="A31" s="46">
        <v>24</v>
      </c>
      <c r="B31" s="29">
        <v>1288</v>
      </c>
      <c r="C31" s="30" t="s">
        <v>121</v>
      </c>
      <c r="D31" s="32" t="s">
        <v>19</v>
      </c>
      <c r="E31" s="49"/>
      <c r="F31" s="50"/>
      <c r="G31" s="49"/>
      <c r="H31" s="49"/>
      <c r="I31" s="24"/>
      <c r="J31" s="52"/>
      <c r="K31" s="49"/>
      <c r="L31" s="53"/>
      <c r="M31" s="54"/>
      <c r="N31" s="3"/>
      <c r="O31" s="3"/>
      <c r="P31" s="3"/>
      <c r="Q31" s="3"/>
      <c r="R31" s="9"/>
      <c r="S31" s="9"/>
      <c r="T31" s="9"/>
      <c r="U31" s="9"/>
      <c r="V31" s="9"/>
      <c r="W31" s="9"/>
      <c r="X31" s="9"/>
      <c r="Y31" s="9"/>
      <c r="Z31" s="9"/>
    </row>
    <row r="32" spans="1:26" ht="16.5" customHeight="1">
      <c r="A32" s="46">
        <v>25</v>
      </c>
      <c r="B32" s="29">
        <v>1289</v>
      </c>
      <c r="C32" s="30" t="s">
        <v>122</v>
      </c>
      <c r="D32" s="32" t="s">
        <v>19</v>
      </c>
      <c r="E32" s="49"/>
      <c r="F32" s="50"/>
      <c r="G32" s="49"/>
      <c r="H32" s="49"/>
      <c r="I32" s="24"/>
      <c r="J32" s="52"/>
      <c r="K32" s="49"/>
      <c r="L32" s="53"/>
      <c r="M32" s="54"/>
      <c r="N32" s="3"/>
      <c r="O32" s="3"/>
      <c r="P32" s="3"/>
      <c r="Q32" s="3"/>
      <c r="R32" s="9"/>
      <c r="S32" s="9"/>
      <c r="T32" s="9"/>
      <c r="U32" s="9"/>
      <c r="V32" s="9"/>
      <c r="W32" s="9"/>
      <c r="X32" s="9"/>
      <c r="Y32" s="9"/>
      <c r="Z32" s="9"/>
    </row>
    <row r="33" spans="1:26" ht="16.5" customHeight="1">
      <c r="A33" s="46">
        <v>26</v>
      </c>
      <c r="B33" s="29">
        <v>1290</v>
      </c>
      <c r="C33" s="30" t="s">
        <v>123</v>
      </c>
      <c r="D33" s="32" t="s">
        <v>19</v>
      </c>
      <c r="E33" s="49"/>
      <c r="F33" s="50"/>
      <c r="G33" s="49"/>
      <c r="H33" s="49"/>
      <c r="I33" s="24"/>
      <c r="J33" s="52"/>
      <c r="K33" s="49"/>
      <c r="L33" s="53"/>
      <c r="M33" s="54"/>
      <c r="N33" s="3"/>
      <c r="O33" s="3"/>
      <c r="P33" s="3"/>
      <c r="Q33" s="3"/>
      <c r="R33" s="9"/>
      <c r="S33" s="9"/>
      <c r="T33" s="9"/>
      <c r="U33" s="9"/>
      <c r="V33" s="9"/>
      <c r="W33" s="9"/>
      <c r="X33" s="9"/>
      <c r="Y33" s="9"/>
      <c r="Z33" s="9"/>
    </row>
    <row r="34" spans="1:26" ht="16.5" customHeight="1">
      <c r="A34" s="46">
        <v>27</v>
      </c>
      <c r="B34" s="29">
        <v>1291</v>
      </c>
      <c r="C34" s="30" t="s">
        <v>124</v>
      </c>
      <c r="D34" s="32" t="s">
        <v>19</v>
      </c>
      <c r="E34" s="49"/>
      <c r="F34" s="50"/>
      <c r="G34" s="49"/>
      <c r="H34" s="49"/>
      <c r="I34" s="24"/>
      <c r="J34" s="52"/>
      <c r="K34" s="49"/>
      <c r="L34" s="53"/>
      <c r="M34" s="54"/>
      <c r="N34" s="3"/>
      <c r="O34" s="3"/>
      <c r="P34" s="3"/>
      <c r="Q34" s="3"/>
      <c r="R34" s="9"/>
      <c r="S34" s="9"/>
      <c r="T34" s="9"/>
      <c r="U34" s="9"/>
      <c r="V34" s="9"/>
      <c r="W34" s="9"/>
      <c r="X34" s="9"/>
      <c r="Y34" s="9"/>
      <c r="Z34" s="9"/>
    </row>
    <row r="35" spans="1:26" ht="16.5" customHeight="1">
      <c r="A35" s="46">
        <v>28</v>
      </c>
      <c r="B35" s="29">
        <v>1292</v>
      </c>
      <c r="C35" s="30" t="s">
        <v>125</v>
      </c>
      <c r="D35" s="32" t="s">
        <v>19</v>
      </c>
      <c r="E35" s="49"/>
      <c r="F35" s="50"/>
      <c r="G35" s="49"/>
      <c r="H35" s="49"/>
      <c r="I35" s="21"/>
      <c r="J35" s="52"/>
      <c r="K35" s="49"/>
      <c r="L35" s="53"/>
      <c r="M35" s="54"/>
      <c r="N35" s="3"/>
      <c r="O35" s="3"/>
      <c r="P35" s="3"/>
      <c r="Q35" s="3"/>
      <c r="R35" s="9"/>
      <c r="S35" s="9"/>
      <c r="T35" s="9"/>
      <c r="U35" s="9"/>
      <c r="V35" s="9"/>
      <c r="W35" s="9"/>
      <c r="X35" s="9"/>
      <c r="Y35" s="9"/>
      <c r="Z35" s="9"/>
    </row>
    <row r="36" spans="1:26" ht="16.5" customHeight="1">
      <c r="A36" s="46">
        <v>29</v>
      </c>
      <c r="B36" s="29">
        <v>1293</v>
      </c>
      <c r="C36" s="30" t="s">
        <v>126</v>
      </c>
      <c r="D36" s="32" t="s">
        <v>70</v>
      </c>
      <c r="E36" s="49"/>
      <c r="F36" s="50"/>
      <c r="G36" s="49"/>
      <c r="H36" s="49"/>
      <c r="I36" s="24"/>
      <c r="J36" s="52"/>
      <c r="K36" s="49"/>
      <c r="L36" s="53"/>
      <c r="M36" s="54"/>
      <c r="N36" s="3"/>
      <c r="O36" s="3"/>
      <c r="P36" s="3"/>
      <c r="Q36" s="3"/>
      <c r="R36" s="9"/>
      <c r="S36" s="9"/>
      <c r="T36" s="9"/>
      <c r="U36" s="9"/>
      <c r="V36" s="9"/>
      <c r="W36" s="9"/>
      <c r="X36" s="9"/>
      <c r="Y36" s="9"/>
      <c r="Z36" s="9"/>
    </row>
    <row r="37" spans="1:26" ht="16.5" customHeight="1">
      <c r="A37" s="46">
        <v>30</v>
      </c>
      <c r="B37" s="29">
        <v>1294</v>
      </c>
      <c r="C37" s="56" t="s">
        <v>127</v>
      </c>
      <c r="D37" s="32" t="s">
        <v>19</v>
      </c>
      <c r="E37" s="49"/>
      <c r="F37" s="50"/>
      <c r="G37" s="49"/>
      <c r="H37" s="49"/>
      <c r="I37" s="24"/>
      <c r="J37" s="52"/>
      <c r="K37" s="49"/>
      <c r="L37" s="53"/>
      <c r="M37" s="54"/>
      <c r="N37" s="3"/>
      <c r="O37" s="3"/>
      <c r="P37" s="3"/>
      <c r="Q37" s="3"/>
      <c r="R37" s="9"/>
      <c r="S37" s="9"/>
      <c r="T37" s="9"/>
      <c r="U37" s="9"/>
      <c r="V37" s="9"/>
      <c r="W37" s="9"/>
      <c r="X37" s="9"/>
      <c r="Y37" s="9"/>
      <c r="Z37" s="9"/>
    </row>
    <row r="38" spans="1:26" ht="16.5" customHeight="1">
      <c r="A38" s="46">
        <v>31</v>
      </c>
      <c r="B38" s="29">
        <v>1295</v>
      </c>
      <c r="C38" s="56" t="s">
        <v>128</v>
      </c>
      <c r="D38" s="32" t="s">
        <v>19</v>
      </c>
      <c r="E38" s="49"/>
      <c r="F38" s="50"/>
      <c r="G38" s="49"/>
      <c r="H38" s="49"/>
      <c r="I38" s="21"/>
      <c r="J38" s="52"/>
      <c r="K38" s="49"/>
      <c r="L38" s="53"/>
      <c r="M38" s="54"/>
      <c r="N38" s="3"/>
      <c r="O38" s="3"/>
      <c r="P38" s="3"/>
      <c r="Q38" s="3"/>
      <c r="R38" s="9"/>
      <c r="S38" s="9"/>
      <c r="T38" s="9"/>
      <c r="U38" s="9"/>
      <c r="V38" s="9"/>
      <c r="W38" s="9"/>
      <c r="X38" s="9"/>
      <c r="Y38" s="9"/>
      <c r="Z38" s="9"/>
    </row>
    <row r="39" spans="1:26" ht="16.5" customHeight="1">
      <c r="A39" s="46">
        <v>32</v>
      </c>
      <c r="B39" s="29">
        <v>1296</v>
      </c>
      <c r="C39" s="30" t="s">
        <v>129</v>
      </c>
      <c r="D39" s="32" t="s">
        <v>19</v>
      </c>
      <c r="E39" s="49"/>
      <c r="F39" s="50"/>
      <c r="G39" s="49"/>
      <c r="H39" s="49"/>
      <c r="I39" s="24"/>
      <c r="J39" s="52"/>
      <c r="K39" s="49"/>
      <c r="L39" s="53"/>
      <c r="M39" s="54"/>
      <c r="N39" s="3"/>
      <c r="O39" s="3"/>
      <c r="P39" s="3"/>
      <c r="Q39" s="3"/>
      <c r="R39" s="9"/>
      <c r="S39" s="9"/>
      <c r="T39" s="9"/>
      <c r="U39" s="9"/>
      <c r="V39" s="9"/>
      <c r="W39" s="9"/>
      <c r="X39" s="9"/>
      <c r="Y39" s="9"/>
      <c r="Z39" s="9"/>
    </row>
    <row r="40" spans="1:26" ht="16.5" customHeight="1">
      <c r="A40" s="46">
        <v>33</v>
      </c>
      <c r="B40" s="29">
        <v>1297</v>
      </c>
      <c r="C40" s="30" t="s">
        <v>130</v>
      </c>
      <c r="D40" s="32" t="s">
        <v>70</v>
      </c>
      <c r="E40" s="49"/>
      <c r="F40" s="50"/>
      <c r="G40" s="49"/>
      <c r="H40" s="49"/>
      <c r="I40" s="24"/>
      <c r="J40" s="52"/>
      <c r="K40" s="49"/>
      <c r="L40" s="53"/>
      <c r="M40" s="54"/>
      <c r="N40" s="3"/>
      <c r="O40" s="3"/>
      <c r="P40" s="3"/>
      <c r="Q40" s="3"/>
      <c r="R40" s="9"/>
      <c r="S40" s="9"/>
      <c r="T40" s="9"/>
      <c r="U40" s="9"/>
      <c r="V40" s="9"/>
      <c r="W40" s="9"/>
      <c r="X40" s="9"/>
      <c r="Y40" s="9"/>
      <c r="Z40" s="9"/>
    </row>
    <row r="41" spans="1:26" ht="16.5" customHeight="1">
      <c r="A41" s="46">
        <v>34</v>
      </c>
      <c r="B41" s="29">
        <v>1298</v>
      </c>
      <c r="C41" s="30" t="s">
        <v>131</v>
      </c>
      <c r="D41" s="32" t="s">
        <v>19</v>
      </c>
      <c r="E41" s="49"/>
      <c r="F41" s="50"/>
      <c r="G41" s="49"/>
      <c r="H41" s="49"/>
      <c r="I41" s="24"/>
      <c r="J41" s="52"/>
      <c r="K41" s="49"/>
      <c r="L41" s="53"/>
      <c r="M41" s="54"/>
      <c r="N41" s="3"/>
      <c r="O41" s="3"/>
      <c r="P41" s="3"/>
      <c r="Q41" s="3"/>
      <c r="R41" s="9"/>
      <c r="S41" s="9"/>
      <c r="T41" s="9"/>
      <c r="U41" s="9"/>
      <c r="V41" s="9"/>
      <c r="W41" s="9"/>
      <c r="X41" s="9"/>
      <c r="Y41" s="9"/>
      <c r="Z41" s="9"/>
    </row>
    <row r="42" spans="1:26" ht="16.5" customHeight="1">
      <c r="A42" s="46">
        <v>35</v>
      </c>
      <c r="B42" s="29">
        <v>1299</v>
      </c>
      <c r="C42" s="30" t="s">
        <v>132</v>
      </c>
      <c r="D42" s="32" t="s">
        <v>19</v>
      </c>
      <c r="E42" s="49"/>
      <c r="F42" s="50"/>
      <c r="G42" s="49"/>
      <c r="H42" s="49"/>
      <c r="I42" s="24"/>
      <c r="J42" s="52"/>
      <c r="K42" s="49"/>
      <c r="L42" s="53"/>
      <c r="M42" s="54"/>
      <c r="N42" s="3"/>
      <c r="O42" s="3"/>
      <c r="P42" s="3"/>
      <c r="Q42" s="3"/>
      <c r="R42" s="9"/>
      <c r="S42" s="9"/>
      <c r="T42" s="9"/>
      <c r="U42" s="9"/>
      <c r="V42" s="9"/>
      <c r="W42" s="9"/>
      <c r="X42" s="9"/>
      <c r="Y42" s="9"/>
      <c r="Z42" s="9"/>
    </row>
    <row r="43" spans="1:26" ht="16.5" customHeight="1">
      <c r="A43" s="46">
        <v>36</v>
      </c>
      <c r="B43" s="29">
        <v>1300</v>
      </c>
      <c r="C43" s="30" t="s">
        <v>133</v>
      </c>
      <c r="D43" s="32" t="s">
        <v>19</v>
      </c>
      <c r="E43" s="49"/>
      <c r="F43" s="50"/>
      <c r="G43" s="49"/>
      <c r="H43" s="49"/>
      <c r="I43" s="24"/>
      <c r="J43" s="52"/>
      <c r="K43" s="49"/>
      <c r="L43" s="53"/>
      <c r="M43" s="54"/>
      <c r="N43" s="3"/>
      <c r="O43" s="3"/>
      <c r="P43" s="3"/>
      <c r="Q43" s="3"/>
      <c r="R43" s="9"/>
      <c r="S43" s="9"/>
      <c r="T43" s="9"/>
      <c r="U43" s="9"/>
      <c r="V43" s="9"/>
      <c r="W43" s="9"/>
      <c r="X43" s="9"/>
      <c r="Y43" s="9"/>
      <c r="Z43" s="9"/>
    </row>
    <row r="44" spans="1:26" ht="16.5" customHeight="1">
      <c r="A44" s="46">
        <v>37</v>
      </c>
      <c r="B44" s="29">
        <v>1301</v>
      </c>
      <c r="C44" s="30" t="s">
        <v>134</v>
      </c>
      <c r="D44" s="73" t="s">
        <v>19</v>
      </c>
      <c r="E44" s="49"/>
      <c r="F44" s="50"/>
      <c r="G44" s="49"/>
      <c r="H44" s="49"/>
      <c r="I44" s="24"/>
      <c r="J44" s="52"/>
      <c r="K44" s="49"/>
      <c r="L44" s="53"/>
      <c r="M44" s="54"/>
      <c r="N44" s="3"/>
      <c r="O44" s="3"/>
      <c r="P44" s="3"/>
      <c r="Q44" s="3"/>
      <c r="R44" s="9"/>
      <c r="S44" s="9"/>
      <c r="T44" s="9"/>
      <c r="U44" s="9"/>
      <c r="V44" s="9"/>
      <c r="W44" s="9"/>
      <c r="X44" s="9"/>
      <c r="Y44" s="9"/>
      <c r="Z44" s="9"/>
    </row>
    <row r="45" spans="1:26" ht="16.5" customHeight="1">
      <c r="A45" s="46">
        <v>38</v>
      </c>
      <c r="B45" s="29">
        <v>1302</v>
      </c>
      <c r="C45" s="30" t="s">
        <v>135</v>
      </c>
      <c r="D45" s="73"/>
      <c r="E45" s="49"/>
      <c r="F45" s="50"/>
      <c r="G45" s="49"/>
      <c r="H45" s="49"/>
      <c r="I45" s="24"/>
      <c r="J45" s="52"/>
      <c r="K45" s="49"/>
      <c r="L45" s="53"/>
      <c r="M45" s="54"/>
      <c r="N45" s="3"/>
      <c r="O45" s="3"/>
      <c r="P45" s="3"/>
      <c r="Q45" s="3"/>
      <c r="R45" s="9"/>
      <c r="S45" s="9"/>
      <c r="T45" s="9"/>
      <c r="U45" s="9"/>
      <c r="V45" s="9"/>
      <c r="W45" s="9"/>
      <c r="X45" s="9"/>
      <c r="Y45" s="9"/>
      <c r="Z45" s="9"/>
    </row>
    <row r="46" spans="1:26" ht="16.5" customHeight="1">
      <c r="A46" s="46">
        <v>39</v>
      </c>
      <c r="B46" s="29">
        <v>1303</v>
      </c>
      <c r="C46" s="30" t="s">
        <v>136</v>
      </c>
      <c r="D46" s="74"/>
      <c r="E46" s="49"/>
      <c r="F46" s="50"/>
      <c r="G46" s="49"/>
      <c r="H46" s="49"/>
      <c r="I46" s="24"/>
      <c r="J46" s="52"/>
      <c r="K46" s="49"/>
      <c r="L46" s="53"/>
      <c r="M46" s="54"/>
      <c r="N46" s="3"/>
      <c r="O46" s="3"/>
      <c r="P46" s="3"/>
      <c r="Q46" s="3"/>
      <c r="R46" s="9"/>
      <c r="S46" s="9"/>
      <c r="T46" s="9"/>
      <c r="U46" s="9"/>
      <c r="V46" s="9"/>
      <c r="W46" s="9"/>
      <c r="X46" s="9"/>
      <c r="Y46" s="9"/>
      <c r="Z46" s="9"/>
    </row>
    <row r="47" spans="1:26" ht="16.5" customHeight="1">
      <c r="A47" s="75">
        <v>40</v>
      </c>
      <c r="B47" s="76"/>
      <c r="C47" s="77"/>
      <c r="D47" s="78"/>
      <c r="E47" s="49"/>
      <c r="F47" s="50"/>
      <c r="G47" s="49"/>
      <c r="H47" s="49"/>
      <c r="I47" s="24"/>
      <c r="J47" s="52"/>
      <c r="K47" s="49"/>
      <c r="L47" s="53"/>
      <c r="M47" s="54"/>
      <c r="N47" s="3"/>
      <c r="O47" s="3"/>
      <c r="P47" s="3"/>
      <c r="Q47" s="3"/>
      <c r="R47" s="9"/>
      <c r="S47" s="9"/>
      <c r="T47" s="9"/>
      <c r="U47" s="9"/>
      <c r="V47" s="9"/>
      <c r="W47" s="9"/>
      <c r="X47" s="9"/>
      <c r="Y47" s="9"/>
      <c r="Z47" s="9"/>
    </row>
    <row r="48" spans="1:26" ht="16.5" customHeight="1">
      <c r="A48" s="75">
        <v>41</v>
      </c>
      <c r="B48" s="80"/>
      <c r="C48" s="81"/>
      <c r="D48" s="78"/>
      <c r="E48" s="49"/>
      <c r="F48" s="50"/>
      <c r="G48" s="49"/>
      <c r="H48" s="49"/>
      <c r="I48" s="21"/>
      <c r="J48" s="52"/>
      <c r="K48" s="49"/>
      <c r="L48" s="53"/>
      <c r="M48" s="54"/>
      <c r="N48" s="3"/>
      <c r="O48" s="3"/>
      <c r="P48" s="3"/>
      <c r="Q48" s="3"/>
      <c r="R48" s="9"/>
      <c r="S48" s="9"/>
      <c r="T48" s="9"/>
      <c r="U48" s="9"/>
      <c r="V48" s="9"/>
      <c r="W48" s="9"/>
      <c r="X48" s="9"/>
      <c r="Y48" s="9"/>
      <c r="Z48" s="9"/>
    </row>
    <row r="49" spans="1:26" ht="16.5" customHeight="1">
      <c r="A49" s="75">
        <v>42</v>
      </c>
      <c r="B49" s="80"/>
      <c r="C49" s="81"/>
      <c r="D49" s="78"/>
      <c r="E49" s="49"/>
      <c r="F49" s="50"/>
      <c r="G49" s="49"/>
      <c r="H49" s="49"/>
      <c r="I49" s="24"/>
      <c r="J49" s="52"/>
      <c r="K49" s="49"/>
      <c r="L49" s="53"/>
      <c r="M49" s="54"/>
      <c r="N49" s="3"/>
      <c r="O49" s="3"/>
      <c r="P49" s="3"/>
      <c r="Q49" s="3"/>
      <c r="R49" s="9"/>
      <c r="S49" s="9"/>
      <c r="T49" s="9"/>
      <c r="U49" s="9"/>
      <c r="V49" s="9"/>
      <c r="W49" s="9"/>
      <c r="X49" s="9"/>
      <c r="Y49" s="9"/>
      <c r="Z49" s="9"/>
    </row>
    <row r="50" spans="1:26" ht="16.5" customHeight="1">
      <c r="A50" s="75">
        <v>43</v>
      </c>
      <c r="B50" s="80"/>
      <c r="C50" s="81"/>
      <c r="D50" s="78"/>
      <c r="E50" s="49"/>
      <c r="F50" s="50"/>
      <c r="G50" s="49"/>
      <c r="H50" s="49"/>
      <c r="I50" s="24"/>
      <c r="J50" s="52"/>
      <c r="K50" s="49"/>
      <c r="L50" s="53"/>
      <c r="M50" s="54"/>
      <c r="N50" s="3"/>
      <c r="O50" s="3"/>
      <c r="P50" s="3"/>
      <c r="Q50" s="3"/>
      <c r="R50" s="9"/>
      <c r="S50" s="9"/>
      <c r="T50" s="9"/>
      <c r="U50" s="9"/>
      <c r="V50" s="9"/>
      <c r="W50" s="9"/>
      <c r="X50" s="9"/>
      <c r="Y50" s="9"/>
      <c r="Z50" s="9"/>
    </row>
    <row r="51" spans="1:26" ht="16.5" customHeight="1">
      <c r="A51" s="75">
        <v>44</v>
      </c>
      <c r="B51" s="80"/>
      <c r="C51" s="81"/>
      <c r="D51" s="78"/>
      <c r="E51" s="49"/>
      <c r="F51" s="50"/>
      <c r="G51" s="49"/>
      <c r="H51" s="49"/>
      <c r="I51" s="24"/>
      <c r="J51" s="52"/>
      <c r="K51" s="49"/>
      <c r="L51" s="53"/>
      <c r="M51" s="54"/>
      <c r="N51" s="3"/>
      <c r="O51" s="3"/>
      <c r="P51" s="3"/>
      <c r="Q51" s="3"/>
      <c r="R51" s="9"/>
      <c r="S51" s="9"/>
      <c r="T51" s="9"/>
      <c r="U51" s="9"/>
      <c r="V51" s="9"/>
      <c r="W51" s="9"/>
      <c r="X51" s="9"/>
      <c r="Y51" s="9"/>
      <c r="Z51" s="9"/>
    </row>
    <row r="52" spans="1:26" ht="16.5" customHeight="1">
      <c r="A52" s="75">
        <v>45</v>
      </c>
      <c r="B52" s="80"/>
      <c r="C52" s="81"/>
      <c r="D52" s="78"/>
      <c r="E52" s="49"/>
      <c r="F52" s="50"/>
      <c r="G52" s="49"/>
      <c r="H52" s="49"/>
      <c r="I52" s="24"/>
      <c r="J52" s="52"/>
      <c r="K52" s="49"/>
      <c r="L52" s="53"/>
      <c r="M52" s="54"/>
      <c r="N52" s="3"/>
      <c r="O52" s="3"/>
      <c r="P52" s="3"/>
      <c r="Q52" s="3"/>
      <c r="R52" s="9"/>
      <c r="S52" s="9"/>
      <c r="T52" s="9"/>
      <c r="U52" s="9"/>
      <c r="V52" s="9"/>
      <c r="W52" s="9"/>
      <c r="X52" s="9"/>
      <c r="Y52" s="9"/>
      <c r="Z52" s="9"/>
    </row>
    <row r="53" spans="1:26" ht="16.5" customHeight="1">
      <c r="A53" s="75">
        <v>46</v>
      </c>
      <c r="B53" s="80"/>
      <c r="C53" s="81"/>
      <c r="D53" s="78"/>
      <c r="E53" s="49"/>
      <c r="F53" s="50"/>
      <c r="G53" s="49"/>
      <c r="H53" s="49"/>
      <c r="I53" s="24"/>
      <c r="J53" s="52"/>
      <c r="K53" s="49"/>
      <c r="L53" s="53"/>
      <c r="M53" s="54"/>
      <c r="N53" s="3"/>
      <c r="O53" s="3"/>
      <c r="P53" s="3"/>
      <c r="Q53" s="3"/>
      <c r="R53" s="9"/>
      <c r="S53" s="9"/>
      <c r="T53" s="9"/>
      <c r="U53" s="9"/>
      <c r="V53" s="9"/>
      <c r="W53" s="9"/>
      <c r="X53" s="9"/>
      <c r="Y53" s="9"/>
      <c r="Z53" s="9"/>
    </row>
    <row r="54" spans="1:26" ht="16.5" customHeight="1">
      <c r="A54" s="75">
        <v>47</v>
      </c>
      <c r="B54" s="80"/>
      <c r="C54" s="81"/>
      <c r="D54" s="78"/>
      <c r="E54" s="49"/>
      <c r="F54" s="50"/>
      <c r="G54" s="49"/>
      <c r="H54" s="49"/>
      <c r="I54" s="24"/>
      <c r="J54" s="52"/>
      <c r="K54" s="49"/>
      <c r="L54" s="53"/>
      <c r="M54" s="54"/>
      <c r="N54" s="3"/>
      <c r="O54" s="3"/>
      <c r="P54" s="3"/>
      <c r="Q54" s="3"/>
      <c r="R54" s="9"/>
      <c r="S54" s="9"/>
      <c r="T54" s="9"/>
      <c r="U54" s="9"/>
      <c r="V54" s="9"/>
      <c r="W54" s="9"/>
      <c r="X54" s="9"/>
      <c r="Y54" s="9"/>
      <c r="Z54" s="9"/>
    </row>
    <row r="55" spans="1:26" ht="16.5" customHeight="1">
      <c r="A55" s="75">
        <v>48</v>
      </c>
      <c r="B55" s="80"/>
      <c r="C55" s="81"/>
      <c r="D55" s="78"/>
      <c r="E55" s="49"/>
      <c r="F55" s="50"/>
      <c r="G55" s="49"/>
      <c r="H55" s="49"/>
      <c r="I55" s="24"/>
      <c r="J55" s="52"/>
      <c r="K55" s="49"/>
      <c r="L55" s="53"/>
      <c r="M55" s="54"/>
      <c r="N55" s="3"/>
      <c r="O55" s="3"/>
      <c r="P55" s="3"/>
      <c r="Q55" s="3"/>
      <c r="R55" s="9"/>
      <c r="S55" s="9"/>
      <c r="T55" s="9"/>
      <c r="U55" s="9"/>
      <c r="V55" s="9"/>
      <c r="W55" s="9"/>
      <c r="X55" s="9"/>
      <c r="Y55" s="9"/>
      <c r="Z55" s="9"/>
    </row>
    <row r="56" spans="1:26" ht="16.5" customHeight="1">
      <c r="A56" s="75">
        <v>49</v>
      </c>
      <c r="B56" s="80"/>
      <c r="C56" s="81"/>
      <c r="D56" s="78"/>
      <c r="E56" s="49"/>
      <c r="F56" s="50"/>
      <c r="G56" s="49"/>
      <c r="H56" s="49"/>
      <c r="I56" s="24"/>
      <c r="J56" s="52"/>
      <c r="K56" s="49"/>
      <c r="L56" s="53"/>
      <c r="M56" s="54"/>
      <c r="N56" s="3"/>
      <c r="O56" s="3"/>
      <c r="P56" s="3"/>
      <c r="Q56" s="3"/>
      <c r="R56" s="9"/>
      <c r="S56" s="9"/>
      <c r="T56" s="9"/>
      <c r="U56" s="9"/>
      <c r="V56" s="9"/>
      <c r="W56" s="9"/>
      <c r="X56" s="9"/>
      <c r="Y56" s="9"/>
      <c r="Z56" s="9"/>
    </row>
    <row r="57" spans="1:26" ht="16.5" customHeight="1">
      <c r="A57" s="75">
        <v>50</v>
      </c>
      <c r="B57" s="80"/>
      <c r="C57" s="81"/>
      <c r="D57" s="78"/>
      <c r="E57" s="49"/>
      <c r="F57" s="50"/>
      <c r="G57" s="49"/>
      <c r="H57" s="49"/>
      <c r="I57" s="24"/>
      <c r="J57" s="52"/>
      <c r="K57" s="49"/>
      <c r="L57" s="53"/>
      <c r="M57" s="54"/>
      <c r="N57" s="3"/>
      <c r="O57" s="3"/>
      <c r="P57" s="3"/>
      <c r="Q57" s="3"/>
      <c r="R57" s="9"/>
      <c r="S57" s="9"/>
      <c r="T57" s="9"/>
      <c r="U57" s="9"/>
      <c r="V57" s="9"/>
      <c r="W57" s="9"/>
      <c r="X57" s="9"/>
      <c r="Y57" s="9"/>
      <c r="Z57" s="9"/>
    </row>
    <row r="58" spans="1:26" ht="16.5" customHeight="1">
      <c r="A58" s="75">
        <v>51</v>
      </c>
      <c r="B58" s="80"/>
      <c r="C58" s="81"/>
      <c r="D58" s="78"/>
      <c r="E58" s="49"/>
      <c r="F58" s="50"/>
      <c r="G58" s="49"/>
      <c r="H58" s="49"/>
      <c r="I58" s="24"/>
      <c r="J58" s="52"/>
      <c r="K58" s="49"/>
      <c r="L58" s="53"/>
      <c r="M58" s="54"/>
      <c r="N58" s="3"/>
      <c r="O58" s="3"/>
      <c r="P58" s="3"/>
      <c r="Q58" s="3"/>
      <c r="R58" s="9"/>
      <c r="S58" s="9"/>
      <c r="T58" s="9"/>
      <c r="U58" s="9"/>
      <c r="V58" s="9"/>
      <c r="W58" s="9"/>
      <c r="X58" s="9"/>
      <c r="Y58" s="9"/>
      <c r="Z58" s="9"/>
    </row>
    <row r="59" spans="1:26" ht="16.5" customHeight="1">
      <c r="A59" s="75">
        <v>52</v>
      </c>
      <c r="B59" s="80"/>
      <c r="C59" s="81"/>
      <c r="D59" s="78"/>
      <c r="E59" s="49"/>
      <c r="F59" s="50"/>
      <c r="G59" s="49"/>
      <c r="H59" s="49"/>
      <c r="I59" s="24"/>
      <c r="J59" s="52"/>
      <c r="K59" s="49"/>
      <c r="L59" s="53"/>
      <c r="M59" s="54"/>
      <c r="N59" s="3"/>
      <c r="O59" s="3"/>
      <c r="P59" s="3"/>
      <c r="Q59" s="3"/>
      <c r="R59" s="9"/>
      <c r="S59" s="9"/>
      <c r="T59" s="9"/>
      <c r="U59" s="9"/>
      <c r="V59" s="9"/>
      <c r="W59" s="9"/>
      <c r="X59" s="9"/>
      <c r="Y59" s="9"/>
      <c r="Z59" s="9"/>
    </row>
    <row r="60" spans="1:26" ht="16.5" customHeight="1">
      <c r="A60" s="75">
        <v>53</v>
      </c>
      <c r="B60" s="80"/>
      <c r="C60" s="81"/>
      <c r="D60" s="78"/>
      <c r="E60" s="49"/>
      <c r="F60" s="50"/>
      <c r="G60" s="49"/>
      <c r="H60" s="49"/>
      <c r="I60" s="24"/>
      <c r="J60" s="52"/>
      <c r="K60" s="49"/>
      <c r="L60" s="53"/>
      <c r="M60" s="54"/>
      <c r="N60" s="3"/>
      <c r="O60" s="3"/>
      <c r="P60" s="3"/>
      <c r="Q60" s="3"/>
      <c r="R60" s="9"/>
      <c r="S60" s="9"/>
      <c r="T60" s="9"/>
      <c r="U60" s="9"/>
      <c r="V60" s="9"/>
      <c r="W60" s="9"/>
      <c r="X60" s="9"/>
      <c r="Y60" s="9"/>
      <c r="Z60" s="9"/>
    </row>
    <row r="61" spans="1:26" ht="16.5" customHeight="1">
      <c r="A61" s="75">
        <v>54</v>
      </c>
      <c r="B61" s="80"/>
      <c r="C61" s="81"/>
      <c r="D61" s="78"/>
      <c r="E61" s="49"/>
      <c r="F61" s="50"/>
      <c r="G61" s="49"/>
      <c r="H61" s="49"/>
      <c r="I61" s="24"/>
      <c r="J61" s="52"/>
      <c r="K61" s="49"/>
      <c r="L61" s="53"/>
      <c r="M61" s="54"/>
      <c r="N61" s="3"/>
      <c r="O61" s="3"/>
      <c r="P61" s="3"/>
      <c r="Q61" s="3"/>
      <c r="R61" s="9"/>
      <c r="S61" s="9"/>
      <c r="T61" s="9"/>
      <c r="U61" s="9"/>
      <c r="V61" s="9"/>
      <c r="W61" s="9"/>
      <c r="X61" s="9"/>
      <c r="Y61" s="9"/>
      <c r="Z61" s="9"/>
    </row>
    <row r="62" spans="1:26" ht="16.5" customHeight="1">
      <c r="A62" s="75">
        <v>55</v>
      </c>
      <c r="B62" s="80"/>
      <c r="C62" s="81"/>
      <c r="D62" s="78"/>
      <c r="E62" s="49"/>
      <c r="F62" s="50"/>
      <c r="G62" s="49"/>
      <c r="H62" s="49"/>
      <c r="I62" s="24"/>
      <c r="J62" s="52"/>
      <c r="K62" s="49"/>
      <c r="L62" s="53"/>
      <c r="M62" s="54"/>
      <c r="N62" s="3"/>
      <c r="O62" s="3"/>
      <c r="P62" s="3"/>
      <c r="Q62" s="3"/>
      <c r="R62" s="9"/>
      <c r="S62" s="9"/>
      <c r="T62" s="9"/>
      <c r="U62" s="9"/>
      <c r="V62" s="9"/>
      <c r="W62" s="9"/>
      <c r="X62" s="9"/>
      <c r="Y62" s="9"/>
      <c r="Z62" s="9"/>
    </row>
    <row r="63" spans="1:26" ht="16.5" customHeight="1">
      <c r="A63" s="75">
        <v>56</v>
      </c>
      <c r="B63" s="80"/>
      <c r="C63" s="81"/>
      <c r="D63" s="78"/>
      <c r="E63" s="49"/>
      <c r="F63" s="50"/>
      <c r="G63" s="49"/>
      <c r="H63" s="49"/>
      <c r="I63" s="24"/>
      <c r="J63" s="52"/>
      <c r="K63" s="49"/>
      <c r="L63" s="53"/>
      <c r="M63" s="54"/>
      <c r="N63" s="3"/>
      <c r="O63" s="3"/>
      <c r="P63" s="3"/>
      <c r="Q63" s="3"/>
      <c r="R63" s="9"/>
      <c r="S63" s="9"/>
      <c r="T63" s="9"/>
      <c r="U63" s="9"/>
      <c r="V63" s="9"/>
      <c r="W63" s="9"/>
      <c r="X63" s="9"/>
      <c r="Y63" s="9"/>
      <c r="Z63" s="9"/>
    </row>
    <row r="64" spans="1:26" ht="16.5" customHeight="1">
      <c r="A64" s="75">
        <v>57</v>
      </c>
      <c r="B64" s="80"/>
      <c r="C64" s="81"/>
      <c r="D64" s="78"/>
      <c r="E64" s="49"/>
      <c r="F64" s="50"/>
      <c r="G64" s="49"/>
      <c r="H64" s="49"/>
      <c r="I64" s="24"/>
      <c r="J64" s="52"/>
      <c r="K64" s="49"/>
      <c r="L64" s="53"/>
      <c r="M64" s="54"/>
      <c r="N64" s="3"/>
      <c r="O64" s="3"/>
      <c r="P64" s="3"/>
      <c r="Q64" s="3"/>
      <c r="R64" s="9"/>
      <c r="S64" s="9"/>
      <c r="T64" s="9"/>
      <c r="U64" s="9"/>
      <c r="V64" s="9"/>
      <c r="W64" s="9"/>
      <c r="X64" s="9"/>
      <c r="Y64" s="9"/>
      <c r="Z64" s="9"/>
    </row>
    <row r="65" spans="1:26" ht="16.5" customHeight="1">
      <c r="A65" s="75">
        <v>58</v>
      </c>
      <c r="B65" s="80"/>
      <c r="C65" s="81"/>
      <c r="D65" s="78"/>
      <c r="E65" s="49"/>
      <c r="F65" s="50"/>
      <c r="G65" s="49"/>
      <c r="H65" s="49"/>
      <c r="I65" s="24"/>
      <c r="J65" s="52"/>
      <c r="K65" s="49"/>
      <c r="L65" s="53"/>
      <c r="M65" s="54"/>
      <c r="N65" s="3"/>
      <c r="O65" s="3"/>
      <c r="P65" s="3"/>
      <c r="Q65" s="3"/>
      <c r="R65" s="9"/>
      <c r="S65" s="9"/>
      <c r="T65" s="9"/>
      <c r="U65" s="9"/>
      <c r="V65" s="9"/>
      <c r="W65" s="9"/>
      <c r="X65" s="9"/>
      <c r="Y65" s="9"/>
      <c r="Z65" s="9"/>
    </row>
    <row r="66" spans="1:26" ht="16.5" customHeight="1">
      <c r="A66" s="75">
        <v>59</v>
      </c>
      <c r="B66" s="80"/>
      <c r="C66" s="81"/>
      <c r="D66" s="78"/>
      <c r="E66" s="49"/>
      <c r="F66" s="50"/>
      <c r="G66" s="49"/>
      <c r="H66" s="49"/>
      <c r="I66" s="24"/>
      <c r="J66" s="52"/>
      <c r="K66" s="49"/>
      <c r="L66" s="53"/>
      <c r="M66" s="54"/>
      <c r="N66" s="3"/>
      <c r="O66" s="3"/>
      <c r="P66" s="3"/>
      <c r="Q66" s="3"/>
      <c r="R66" s="9"/>
      <c r="S66" s="9"/>
      <c r="T66" s="9"/>
      <c r="U66" s="9"/>
      <c r="V66" s="9"/>
      <c r="W66" s="9"/>
      <c r="X66" s="9"/>
      <c r="Y66" s="9"/>
      <c r="Z66" s="9"/>
    </row>
    <row r="67" spans="1:26" ht="16.5" customHeight="1">
      <c r="A67" s="75">
        <v>60</v>
      </c>
      <c r="B67" s="80"/>
      <c r="C67" s="81"/>
      <c r="D67" s="78"/>
      <c r="E67" s="49"/>
      <c r="F67" s="50"/>
      <c r="G67" s="49"/>
      <c r="H67" s="49"/>
      <c r="I67" s="24"/>
      <c r="J67" s="52"/>
      <c r="K67" s="49"/>
      <c r="L67" s="53"/>
      <c r="M67" s="54"/>
      <c r="N67" s="3"/>
      <c r="O67" s="3"/>
      <c r="P67" s="3"/>
      <c r="Q67" s="3"/>
      <c r="R67" s="9"/>
      <c r="S67" s="9"/>
      <c r="T67" s="9"/>
      <c r="U67" s="9"/>
      <c r="V67" s="9"/>
      <c r="W67" s="9"/>
      <c r="X67" s="9"/>
      <c r="Y67" s="9"/>
      <c r="Z67" s="9"/>
    </row>
    <row r="68" spans="1:26" ht="16.5" customHeight="1">
      <c r="A68" s="75">
        <v>61</v>
      </c>
      <c r="B68" s="80"/>
      <c r="C68" s="81"/>
      <c r="D68" s="78"/>
      <c r="E68" s="49"/>
      <c r="F68" s="50"/>
      <c r="G68" s="49"/>
      <c r="H68" s="49"/>
      <c r="I68" s="24"/>
      <c r="J68" s="52"/>
      <c r="K68" s="49"/>
      <c r="L68" s="53"/>
      <c r="M68" s="54"/>
      <c r="N68" s="3"/>
      <c r="O68" s="3"/>
      <c r="P68" s="3"/>
      <c r="Q68" s="3"/>
      <c r="R68" s="9"/>
      <c r="S68" s="9"/>
      <c r="T68" s="9"/>
      <c r="U68" s="9"/>
      <c r="V68" s="9"/>
      <c r="W68" s="9"/>
      <c r="X68" s="9"/>
      <c r="Y68" s="9"/>
      <c r="Z68" s="9"/>
    </row>
    <row r="69" spans="1:26" ht="16.5" customHeight="1">
      <c r="A69" s="75">
        <v>62</v>
      </c>
      <c r="B69" s="80"/>
      <c r="C69" s="81"/>
      <c r="D69" s="78"/>
      <c r="E69" s="49"/>
      <c r="F69" s="50"/>
      <c r="G69" s="49"/>
      <c r="H69" s="49"/>
      <c r="I69" s="24"/>
      <c r="J69" s="52"/>
      <c r="K69" s="49"/>
      <c r="L69" s="53"/>
      <c r="M69" s="54"/>
      <c r="N69" s="3"/>
      <c r="O69" s="3"/>
      <c r="P69" s="3"/>
      <c r="Q69" s="3"/>
      <c r="R69" s="9"/>
      <c r="S69" s="9"/>
      <c r="T69" s="9"/>
      <c r="U69" s="9"/>
      <c r="V69" s="9"/>
      <c r="W69" s="9"/>
      <c r="X69" s="9"/>
      <c r="Y69" s="9"/>
      <c r="Z69" s="9"/>
    </row>
    <row r="70" spans="1:26" ht="16.5" customHeight="1">
      <c r="A70" s="75">
        <v>63</v>
      </c>
      <c r="B70" s="80"/>
      <c r="C70" s="81"/>
      <c r="D70" s="78"/>
      <c r="E70" s="49"/>
      <c r="F70" s="50"/>
      <c r="G70" s="49"/>
      <c r="H70" s="49"/>
      <c r="I70" s="24"/>
      <c r="J70" s="52"/>
      <c r="K70" s="49"/>
      <c r="L70" s="53"/>
      <c r="M70" s="54"/>
      <c r="N70" s="3"/>
      <c r="O70" s="3"/>
      <c r="P70" s="3"/>
      <c r="Q70" s="3"/>
      <c r="R70" s="9"/>
      <c r="S70" s="9"/>
      <c r="T70" s="9"/>
      <c r="U70" s="9"/>
      <c r="V70" s="9"/>
      <c r="W70" s="9"/>
      <c r="X70" s="9"/>
      <c r="Y70" s="9"/>
      <c r="Z70" s="9"/>
    </row>
    <row r="71" spans="1:26" ht="16.5" customHeight="1">
      <c r="A71" s="75">
        <v>64</v>
      </c>
      <c r="B71" s="80"/>
      <c r="C71" s="81"/>
      <c r="D71" s="78"/>
      <c r="E71" s="49"/>
      <c r="F71" s="50"/>
      <c r="G71" s="49"/>
      <c r="H71" s="49"/>
      <c r="I71" s="24"/>
      <c r="J71" s="52"/>
      <c r="K71" s="49"/>
      <c r="L71" s="53"/>
      <c r="M71" s="54"/>
      <c r="N71" s="3"/>
      <c r="O71" s="3"/>
      <c r="P71" s="3"/>
      <c r="Q71" s="3"/>
      <c r="R71" s="9"/>
      <c r="S71" s="9"/>
      <c r="T71" s="9"/>
      <c r="U71" s="9"/>
      <c r="V71" s="9"/>
      <c r="W71" s="9"/>
      <c r="X71" s="9"/>
      <c r="Y71" s="9"/>
      <c r="Z71" s="9"/>
    </row>
    <row r="72" spans="1:26" ht="16.5" customHeight="1">
      <c r="A72" s="75">
        <v>65</v>
      </c>
      <c r="B72" s="80"/>
      <c r="C72" s="81"/>
      <c r="D72" s="78"/>
      <c r="E72" s="49"/>
      <c r="F72" s="50"/>
      <c r="G72" s="49"/>
      <c r="H72" s="49"/>
      <c r="I72" s="24"/>
      <c r="J72" s="52"/>
      <c r="K72" s="49"/>
      <c r="L72" s="53"/>
      <c r="M72" s="54"/>
      <c r="N72" s="3"/>
      <c r="O72" s="3"/>
      <c r="P72" s="3"/>
      <c r="Q72" s="3"/>
      <c r="R72" s="9"/>
      <c r="S72" s="9"/>
      <c r="T72" s="9"/>
      <c r="U72" s="9"/>
      <c r="V72" s="9"/>
      <c r="W72" s="9"/>
      <c r="X72" s="9"/>
      <c r="Y72" s="9"/>
      <c r="Z72" s="9"/>
    </row>
    <row r="73" spans="1:26" ht="16.5" customHeight="1">
      <c r="A73" s="75">
        <v>66</v>
      </c>
      <c r="B73" s="80"/>
      <c r="C73" s="81"/>
      <c r="D73" s="78"/>
      <c r="E73" s="49"/>
      <c r="F73" s="50"/>
      <c r="G73" s="49"/>
      <c r="H73" s="49"/>
      <c r="I73" s="24"/>
      <c r="J73" s="52"/>
      <c r="K73" s="49"/>
      <c r="L73" s="53"/>
      <c r="M73" s="54"/>
      <c r="N73" s="3"/>
      <c r="O73" s="3"/>
      <c r="P73" s="3"/>
      <c r="Q73" s="3"/>
      <c r="R73" s="9"/>
      <c r="S73" s="9"/>
      <c r="T73" s="9"/>
      <c r="U73" s="9"/>
      <c r="V73" s="9"/>
      <c r="W73" s="9"/>
      <c r="X73" s="9"/>
      <c r="Y73" s="9"/>
      <c r="Z73" s="9"/>
    </row>
    <row r="74" spans="1:26" ht="16.5" customHeight="1">
      <c r="A74" s="75">
        <v>67</v>
      </c>
      <c r="B74" s="80"/>
      <c r="C74" s="81"/>
      <c r="D74" s="78"/>
      <c r="E74" s="49"/>
      <c r="F74" s="50"/>
      <c r="G74" s="49"/>
      <c r="H74" s="49"/>
      <c r="I74" s="21"/>
      <c r="J74" s="52"/>
      <c r="K74" s="49"/>
      <c r="L74" s="53"/>
      <c r="M74" s="54"/>
      <c r="N74" s="3"/>
      <c r="O74" s="3"/>
      <c r="P74" s="3"/>
      <c r="Q74" s="3"/>
      <c r="R74" s="9"/>
      <c r="S74" s="9"/>
      <c r="T74" s="9"/>
      <c r="U74" s="9"/>
      <c r="V74" s="9"/>
      <c r="W74" s="9"/>
      <c r="X74" s="9"/>
      <c r="Y74" s="9"/>
      <c r="Z74" s="9"/>
    </row>
    <row r="75" spans="1:26" ht="16.5" customHeight="1">
      <c r="A75" s="75">
        <v>68</v>
      </c>
      <c r="B75" s="80"/>
      <c r="C75" s="81"/>
      <c r="D75" s="78"/>
      <c r="E75" s="49"/>
      <c r="F75" s="50"/>
      <c r="G75" s="49"/>
      <c r="H75" s="49"/>
      <c r="I75" s="24"/>
      <c r="J75" s="52"/>
      <c r="K75" s="49"/>
      <c r="L75" s="53"/>
      <c r="M75" s="54"/>
      <c r="N75" s="3"/>
      <c r="O75" s="3"/>
      <c r="P75" s="3"/>
      <c r="Q75" s="3"/>
      <c r="R75" s="9"/>
      <c r="S75" s="9"/>
      <c r="T75" s="9"/>
      <c r="U75" s="9"/>
      <c r="V75" s="9"/>
      <c r="W75" s="9"/>
      <c r="X75" s="9"/>
      <c r="Y75" s="9"/>
      <c r="Z75" s="9"/>
    </row>
    <row r="76" spans="1:26" ht="16.5" customHeight="1">
      <c r="A76" s="75">
        <v>69</v>
      </c>
      <c r="B76" s="80"/>
      <c r="C76" s="81"/>
      <c r="D76" s="78"/>
      <c r="E76" s="49"/>
      <c r="F76" s="50"/>
      <c r="G76" s="49"/>
      <c r="H76" s="49"/>
      <c r="I76" s="24"/>
      <c r="J76" s="52"/>
      <c r="K76" s="49"/>
      <c r="L76" s="53"/>
      <c r="M76" s="54"/>
      <c r="N76" s="3"/>
      <c r="O76" s="3"/>
      <c r="P76" s="3"/>
      <c r="Q76" s="3"/>
      <c r="R76" s="9"/>
      <c r="S76" s="9"/>
      <c r="T76" s="9"/>
      <c r="U76" s="9"/>
      <c r="V76" s="9"/>
      <c r="W76" s="9"/>
      <c r="X76" s="9"/>
      <c r="Y76" s="9"/>
      <c r="Z76" s="9"/>
    </row>
    <row r="77" spans="1:26" ht="16.5" customHeight="1">
      <c r="A77" s="75">
        <v>70</v>
      </c>
      <c r="B77" s="80"/>
      <c r="C77" s="81"/>
      <c r="D77" s="78"/>
      <c r="E77" s="49"/>
      <c r="F77" s="50"/>
      <c r="G77" s="49"/>
      <c r="H77" s="49"/>
      <c r="I77" s="24"/>
      <c r="J77" s="52"/>
      <c r="K77" s="49"/>
      <c r="L77" s="53"/>
      <c r="M77" s="54"/>
      <c r="N77" s="3"/>
      <c r="O77" s="3"/>
      <c r="P77" s="3"/>
      <c r="Q77" s="3"/>
      <c r="R77" s="9"/>
      <c r="S77" s="9"/>
      <c r="T77" s="9"/>
      <c r="U77" s="9"/>
      <c r="V77" s="9"/>
      <c r="W77" s="9"/>
      <c r="X77" s="9"/>
      <c r="Y77" s="9"/>
      <c r="Z77" s="9"/>
    </row>
    <row r="78" spans="1:26" ht="16.5" customHeight="1">
      <c r="A78" s="75">
        <v>71</v>
      </c>
      <c r="B78" s="80"/>
      <c r="C78" s="81"/>
      <c r="D78" s="78"/>
      <c r="E78" s="49"/>
      <c r="F78" s="50"/>
      <c r="G78" s="49"/>
      <c r="H78" s="49"/>
      <c r="I78" s="21"/>
      <c r="J78" s="52"/>
      <c r="K78" s="49"/>
      <c r="L78" s="53"/>
      <c r="M78" s="54"/>
      <c r="N78" s="3"/>
      <c r="O78" s="3"/>
      <c r="P78" s="3"/>
      <c r="Q78" s="3"/>
      <c r="R78" s="9"/>
      <c r="S78" s="9"/>
      <c r="T78" s="9"/>
      <c r="U78" s="9"/>
      <c r="V78" s="9"/>
      <c r="W78" s="9"/>
      <c r="X78" s="9"/>
      <c r="Y78" s="9"/>
      <c r="Z78" s="9"/>
    </row>
    <row r="79" spans="1:26" ht="16.5" customHeight="1">
      <c r="A79" s="75">
        <v>72</v>
      </c>
      <c r="B79" s="80"/>
      <c r="C79" s="81"/>
      <c r="D79" s="78"/>
      <c r="E79" s="49"/>
      <c r="F79" s="50"/>
      <c r="G79" s="49"/>
      <c r="H79" s="49"/>
      <c r="I79" s="24"/>
      <c r="J79" s="52"/>
      <c r="K79" s="49"/>
      <c r="L79" s="53"/>
      <c r="M79" s="54"/>
      <c r="N79" s="3"/>
      <c r="O79" s="3"/>
      <c r="P79" s="3"/>
      <c r="Q79" s="3"/>
      <c r="R79" s="9"/>
      <c r="S79" s="9"/>
      <c r="T79" s="9"/>
      <c r="U79" s="9"/>
      <c r="V79" s="9"/>
      <c r="W79" s="9"/>
      <c r="X79" s="9"/>
      <c r="Y79" s="9"/>
      <c r="Z79" s="9"/>
    </row>
    <row r="80" spans="1:26" ht="16.5" customHeight="1">
      <c r="A80" s="75">
        <v>73</v>
      </c>
      <c r="B80" s="80"/>
      <c r="C80" s="81"/>
      <c r="D80" s="78"/>
      <c r="E80" s="49"/>
      <c r="F80" s="50"/>
      <c r="G80" s="49"/>
      <c r="H80" s="49"/>
      <c r="I80" s="24"/>
      <c r="J80" s="52"/>
      <c r="K80" s="49"/>
      <c r="L80" s="53"/>
      <c r="M80" s="54"/>
      <c r="N80" s="3"/>
      <c r="O80" s="3"/>
      <c r="P80" s="3"/>
      <c r="Q80" s="3"/>
      <c r="R80" s="9"/>
      <c r="S80" s="9"/>
      <c r="T80" s="9"/>
      <c r="U80" s="9"/>
      <c r="V80" s="9"/>
      <c r="W80" s="9"/>
      <c r="X80" s="9"/>
      <c r="Y80" s="9"/>
      <c r="Z80" s="9"/>
    </row>
    <row r="81" spans="1:26" ht="16.5" customHeight="1">
      <c r="A81" s="75">
        <v>74</v>
      </c>
      <c r="B81" s="80"/>
      <c r="C81" s="81"/>
      <c r="D81" s="78"/>
      <c r="E81" s="49"/>
      <c r="F81" s="50"/>
      <c r="G81" s="49"/>
      <c r="H81" s="49"/>
      <c r="I81" s="24"/>
      <c r="J81" s="52"/>
      <c r="K81" s="49"/>
      <c r="L81" s="53"/>
      <c r="M81" s="54"/>
      <c r="N81" s="3"/>
      <c r="O81" s="3"/>
      <c r="P81" s="3"/>
      <c r="Q81" s="3"/>
      <c r="R81" s="9"/>
      <c r="S81" s="9"/>
      <c r="T81" s="9"/>
      <c r="U81" s="9"/>
      <c r="V81" s="9"/>
      <c r="W81" s="9"/>
      <c r="X81" s="9"/>
      <c r="Y81" s="9"/>
      <c r="Z81" s="9"/>
    </row>
    <row r="82" spans="1:26" ht="16.5" customHeight="1">
      <c r="A82" s="75">
        <v>75</v>
      </c>
      <c r="B82" s="80"/>
      <c r="C82" s="81"/>
      <c r="D82" s="78"/>
      <c r="E82" s="49"/>
      <c r="F82" s="50"/>
      <c r="G82" s="49"/>
      <c r="H82" s="49"/>
      <c r="I82" s="24"/>
      <c r="J82" s="52"/>
      <c r="K82" s="49"/>
      <c r="L82" s="53"/>
      <c r="M82" s="54"/>
      <c r="N82" s="3"/>
      <c r="O82" s="3"/>
      <c r="P82" s="3"/>
      <c r="Q82" s="3"/>
      <c r="R82" s="9"/>
      <c r="S82" s="9"/>
      <c r="T82" s="9"/>
      <c r="U82" s="9"/>
      <c r="V82" s="9"/>
      <c r="W82" s="9"/>
      <c r="X82" s="9"/>
      <c r="Y82" s="9"/>
      <c r="Z82" s="9"/>
    </row>
    <row r="83" spans="1:26" ht="16.5" customHeight="1">
      <c r="A83" s="75">
        <v>76</v>
      </c>
      <c r="B83" s="80"/>
      <c r="C83" s="81"/>
      <c r="D83" s="78"/>
      <c r="E83" s="49"/>
      <c r="F83" s="50"/>
      <c r="G83" s="49"/>
      <c r="H83" s="49"/>
      <c r="I83" s="24"/>
      <c r="J83" s="52"/>
      <c r="K83" s="49"/>
      <c r="L83" s="53"/>
      <c r="M83" s="54"/>
      <c r="N83" s="3"/>
      <c r="O83" s="3"/>
      <c r="P83" s="3"/>
      <c r="Q83" s="3"/>
      <c r="R83" s="9"/>
      <c r="S83" s="9"/>
      <c r="T83" s="9"/>
      <c r="U83" s="9"/>
      <c r="V83" s="9"/>
      <c r="W83" s="9"/>
      <c r="X83" s="9"/>
      <c r="Y83" s="9"/>
      <c r="Z83" s="9"/>
    </row>
    <row r="84" spans="1:26" ht="16.5" customHeight="1">
      <c r="A84" s="75">
        <v>77</v>
      </c>
      <c r="B84" s="80"/>
      <c r="C84" s="81"/>
      <c r="D84" s="78"/>
      <c r="E84" s="49"/>
      <c r="F84" s="50"/>
      <c r="G84" s="49"/>
      <c r="H84" s="49"/>
      <c r="I84" s="24"/>
      <c r="J84" s="52"/>
      <c r="K84" s="49"/>
      <c r="L84" s="53"/>
      <c r="M84" s="54"/>
      <c r="N84" s="3"/>
      <c r="O84" s="3"/>
      <c r="P84" s="3"/>
      <c r="Q84" s="3"/>
      <c r="R84" s="9"/>
      <c r="S84" s="9"/>
      <c r="T84" s="9"/>
      <c r="U84" s="9"/>
      <c r="V84" s="9"/>
      <c r="W84" s="9"/>
      <c r="X84" s="9"/>
      <c r="Y84" s="9"/>
      <c r="Z84" s="9"/>
    </row>
    <row r="85" spans="1:26" ht="16.5" customHeight="1">
      <c r="A85" s="75">
        <v>78</v>
      </c>
      <c r="B85" s="80"/>
      <c r="C85" s="81"/>
      <c r="D85" s="78"/>
      <c r="E85" s="49"/>
      <c r="F85" s="50"/>
      <c r="G85" s="49"/>
      <c r="H85" s="49"/>
      <c r="I85" s="24"/>
      <c r="J85" s="52"/>
      <c r="K85" s="49"/>
      <c r="L85" s="53"/>
      <c r="M85" s="54"/>
      <c r="N85" s="3"/>
      <c r="O85" s="3"/>
      <c r="P85" s="3"/>
      <c r="Q85" s="3"/>
      <c r="R85" s="9"/>
      <c r="S85" s="9"/>
      <c r="T85" s="9"/>
      <c r="U85" s="9"/>
      <c r="V85" s="9"/>
      <c r="W85" s="9"/>
      <c r="X85" s="9"/>
      <c r="Y85" s="9"/>
      <c r="Z85" s="9"/>
    </row>
    <row r="86" spans="1:26" ht="16.5" customHeight="1">
      <c r="A86" s="75">
        <v>79</v>
      </c>
      <c r="B86" s="80"/>
      <c r="C86" s="81"/>
      <c r="D86" s="78"/>
      <c r="E86" s="49"/>
      <c r="F86" s="50"/>
      <c r="G86" s="49"/>
      <c r="H86" s="49"/>
      <c r="I86" s="24"/>
      <c r="J86" s="52"/>
      <c r="K86" s="49"/>
      <c r="L86" s="53"/>
      <c r="M86" s="54"/>
      <c r="N86" s="3"/>
      <c r="O86" s="3"/>
      <c r="P86" s="3"/>
      <c r="Q86" s="3"/>
      <c r="R86" s="9"/>
      <c r="S86" s="9"/>
      <c r="T86" s="9"/>
      <c r="U86" s="9"/>
      <c r="V86" s="9"/>
      <c r="W86" s="9"/>
      <c r="X86" s="9"/>
      <c r="Y86" s="9"/>
      <c r="Z86" s="9"/>
    </row>
    <row r="87" spans="1:26" ht="16.5" customHeight="1">
      <c r="A87" s="75">
        <v>80</v>
      </c>
      <c r="B87" s="80"/>
      <c r="C87" s="81"/>
      <c r="D87" s="78"/>
      <c r="E87" s="49"/>
      <c r="F87" s="50"/>
      <c r="G87" s="49"/>
      <c r="H87" s="49"/>
      <c r="I87" s="24"/>
      <c r="J87" s="52"/>
      <c r="K87" s="49"/>
      <c r="L87" s="53"/>
      <c r="M87" s="54"/>
      <c r="N87" s="3"/>
      <c r="O87" s="3"/>
      <c r="P87" s="3"/>
      <c r="Q87" s="3"/>
      <c r="R87" s="9"/>
      <c r="S87" s="9"/>
      <c r="T87" s="9"/>
      <c r="U87" s="9"/>
      <c r="V87" s="9"/>
      <c r="W87" s="9"/>
      <c r="X87" s="9"/>
      <c r="Y87" s="9"/>
      <c r="Z87" s="9"/>
    </row>
    <row r="88" spans="1:26" ht="16.5" customHeight="1">
      <c r="A88" s="75">
        <v>81</v>
      </c>
      <c r="B88" s="80"/>
      <c r="C88" s="81"/>
      <c r="D88" s="78"/>
      <c r="E88" s="49"/>
      <c r="F88" s="50"/>
      <c r="G88" s="49"/>
      <c r="H88" s="49"/>
      <c r="I88" s="24"/>
      <c r="J88" s="52"/>
      <c r="K88" s="49"/>
      <c r="L88" s="53"/>
      <c r="M88" s="54"/>
      <c r="N88" s="3"/>
      <c r="O88" s="3"/>
      <c r="P88" s="3"/>
      <c r="Q88" s="3"/>
      <c r="R88" s="9"/>
      <c r="S88" s="9"/>
      <c r="T88" s="9"/>
      <c r="U88" s="9"/>
      <c r="V88" s="9"/>
      <c r="W88" s="9"/>
      <c r="X88" s="9"/>
      <c r="Y88" s="9"/>
      <c r="Z88" s="9"/>
    </row>
    <row r="89" spans="1:26" ht="16.5" customHeight="1">
      <c r="A89" s="75">
        <v>82</v>
      </c>
      <c r="B89" s="80"/>
      <c r="C89" s="81"/>
      <c r="D89" s="78"/>
      <c r="E89" s="49"/>
      <c r="F89" s="50"/>
      <c r="G89" s="49"/>
      <c r="H89" s="49"/>
      <c r="I89" s="21"/>
      <c r="J89" s="52"/>
      <c r="K89" s="49"/>
      <c r="L89" s="53"/>
      <c r="M89" s="54"/>
      <c r="N89" s="3"/>
      <c r="O89" s="3"/>
      <c r="P89" s="3"/>
      <c r="Q89" s="3"/>
      <c r="R89" s="9"/>
      <c r="S89" s="9"/>
      <c r="T89" s="9"/>
      <c r="U89" s="9"/>
      <c r="V89" s="9"/>
      <c r="W89" s="9"/>
      <c r="X89" s="9"/>
      <c r="Y89" s="9"/>
      <c r="Z89" s="9"/>
    </row>
    <row r="90" spans="1:26" ht="16.5" customHeight="1">
      <c r="A90" s="75">
        <v>83</v>
      </c>
      <c r="B90" s="80"/>
      <c r="C90" s="81"/>
      <c r="D90" s="78"/>
      <c r="E90" s="49"/>
      <c r="F90" s="50"/>
      <c r="G90" s="49"/>
      <c r="H90" s="49"/>
      <c r="I90" s="24"/>
      <c r="J90" s="52"/>
      <c r="K90" s="49"/>
      <c r="L90" s="53"/>
      <c r="M90" s="54"/>
      <c r="N90" s="3"/>
      <c r="O90" s="3"/>
      <c r="P90" s="3"/>
      <c r="Q90" s="3"/>
      <c r="R90" s="9"/>
      <c r="S90" s="9"/>
      <c r="T90" s="9"/>
      <c r="U90" s="9"/>
      <c r="V90" s="9"/>
      <c r="W90" s="9"/>
      <c r="X90" s="9"/>
      <c r="Y90" s="9"/>
      <c r="Z90" s="9"/>
    </row>
    <row r="91" spans="1:26" ht="16.5" customHeight="1">
      <c r="A91" s="75">
        <v>84</v>
      </c>
      <c r="B91" s="80"/>
      <c r="C91" s="81"/>
      <c r="D91" s="78"/>
      <c r="E91" s="49"/>
      <c r="F91" s="50"/>
      <c r="G91" s="49"/>
      <c r="H91" s="49"/>
      <c r="I91" s="24"/>
      <c r="J91" s="52"/>
      <c r="K91" s="49"/>
      <c r="L91" s="53"/>
      <c r="M91" s="54"/>
      <c r="N91" s="3"/>
      <c r="O91" s="3"/>
      <c r="P91" s="3"/>
      <c r="Q91" s="3"/>
      <c r="R91" s="9"/>
      <c r="S91" s="9"/>
      <c r="T91" s="9"/>
      <c r="U91" s="9"/>
      <c r="V91" s="9"/>
      <c r="W91" s="9"/>
      <c r="X91" s="9"/>
      <c r="Y91" s="9"/>
      <c r="Z91" s="9"/>
    </row>
    <row r="92" spans="1:26" ht="16.5" customHeight="1">
      <c r="A92" s="75">
        <v>85</v>
      </c>
      <c r="B92" s="80"/>
      <c r="C92" s="81"/>
      <c r="D92" s="78"/>
      <c r="E92" s="49"/>
      <c r="F92" s="50"/>
      <c r="G92" s="49"/>
      <c r="H92" s="49"/>
      <c r="I92" s="21"/>
      <c r="J92" s="52"/>
      <c r="K92" s="49"/>
      <c r="L92" s="53"/>
      <c r="M92" s="54"/>
      <c r="N92" s="3"/>
      <c r="O92" s="3"/>
      <c r="P92" s="3"/>
      <c r="Q92" s="3"/>
      <c r="R92" s="9"/>
      <c r="S92" s="9"/>
      <c r="T92" s="9"/>
      <c r="U92" s="9"/>
      <c r="V92" s="9"/>
      <c r="W92" s="9"/>
      <c r="X92" s="9"/>
      <c r="Y92" s="9"/>
      <c r="Z92" s="9"/>
    </row>
    <row r="93" spans="1:26" ht="16.5" customHeight="1">
      <c r="A93" s="75">
        <v>86</v>
      </c>
      <c r="B93" s="80"/>
      <c r="C93" s="81"/>
      <c r="D93" s="78"/>
      <c r="E93" s="49"/>
      <c r="F93" s="50"/>
      <c r="G93" s="49"/>
      <c r="H93" s="49"/>
      <c r="I93" s="24"/>
      <c r="J93" s="52"/>
      <c r="K93" s="49"/>
      <c r="L93" s="53"/>
      <c r="M93" s="54"/>
      <c r="N93" s="3"/>
      <c r="O93" s="3"/>
      <c r="P93" s="3"/>
      <c r="Q93" s="3"/>
      <c r="R93" s="9"/>
      <c r="S93" s="9"/>
      <c r="T93" s="9"/>
      <c r="U93" s="9"/>
      <c r="V93" s="9"/>
      <c r="W93" s="9"/>
      <c r="X93" s="9"/>
      <c r="Y93" s="9"/>
      <c r="Z93" s="9"/>
    </row>
    <row r="94" spans="1:26" ht="16.5" customHeight="1">
      <c r="A94" s="75">
        <v>87</v>
      </c>
      <c r="B94" s="80"/>
      <c r="C94" s="81"/>
      <c r="D94" s="78"/>
      <c r="E94" s="49"/>
      <c r="F94" s="50"/>
      <c r="G94" s="49"/>
      <c r="H94" s="49"/>
      <c r="I94" s="24"/>
      <c r="J94" s="52"/>
      <c r="K94" s="49"/>
      <c r="L94" s="53"/>
      <c r="M94" s="54"/>
      <c r="N94" s="3"/>
      <c r="O94" s="3"/>
      <c r="P94" s="3"/>
      <c r="Q94" s="3"/>
      <c r="R94" s="9"/>
      <c r="S94" s="9"/>
      <c r="T94" s="9"/>
      <c r="U94" s="9"/>
      <c r="V94" s="9"/>
      <c r="W94" s="9"/>
      <c r="X94" s="9"/>
      <c r="Y94" s="9"/>
      <c r="Z94" s="9"/>
    </row>
    <row r="95" spans="1:26" ht="16.5" customHeight="1">
      <c r="A95" s="75">
        <v>88</v>
      </c>
      <c r="B95" s="80"/>
      <c r="C95" s="81"/>
      <c r="D95" s="78"/>
      <c r="E95" s="49"/>
      <c r="F95" s="50"/>
      <c r="G95" s="49"/>
      <c r="H95" s="49"/>
      <c r="I95" s="24"/>
      <c r="J95" s="52"/>
      <c r="K95" s="49"/>
      <c r="L95" s="53"/>
      <c r="M95" s="54"/>
      <c r="N95" s="3"/>
      <c r="O95" s="3"/>
      <c r="P95" s="3"/>
      <c r="Q95" s="3"/>
      <c r="R95" s="9"/>
      <c r="S95" s="9"/>
      <c r="T95" s="9"/>
      <c r="U95" s="9"/>
      <c r="V95" s="9"/>
      <c r="W95" s="9"/>
      <c r="X95" s="9"/>
      <c r="Y95" s="9"/>
      <c r="Z95" s="9"/>
    </row>
    <row r="96" spans="1:26" ht="16.5" customHeight="1">
      <c r="A96" s="75">
        <v>89</v>
      </c>
      <c r="B96" s="80"/>
      <c r="C96" s="81"/>
      <c r="D96" s="78"/>
      <c r="E96" s="49"/>
      <c r="F96" s="50"/>
      <c r="G96" s="49"/>
      <c r="H96" s="49"/>
      <c r="I96" s="24"/>
      <c r="J96" s="52"/>
      <c r="K96" s="49"/>
      <c r="L96" s="53"/>
      <c r="M96" s="54"/>
      <c r="N96" s="3"/>
      <c r="O96" s="3"/>
      <c r="P96" s="3"/>
      <c r="Q96" s="3"/>
      <c r="R96" s="9"/>
      <c r="S96" s="9"/>
      <c r="T96" s="9"/>
      <c r="U96" s="9"/>
      <c r="V96" s="9"/>
      <c r="W96" s="9"/>
      <c r="X96" s="9"/>
      <c r="Y96" s="9"/>
      <c r="Z96" s="9"/>
    </row>
    <row r="97" spans="1:26" ht="16.5" customHeight="1">
      <c r="A97" s="75">
        <v>90</v>
      </c>
      <c r="B97" s="80"/>
      <c r="C97" s="81"/>
      <c r="D97" s="78"/>
      <c r="E97" s="49"/>
      <c r="F97" s="50"/>
      <c r="G97" s="49"/>
      <c r="H97" s="49"/>
      <c r="I97" s="24"/>
      <c r="J97" s="52"/>
      <c r="K97" s="49"/>
      <c r="L97" s="53"/>
      <c r="M97" s="54"/>
      <c r="N97" s="3"/>
      <c r="O97" s="3"/>
      <c r="P97" s="3"/>
      <c r="Q97" s="3"/>
      <c r="R97" s="9"/>
      <c r="S97" s="9"/>
      <c r="T97" s="9"/>
      <c r="U97" s="9"/>
      <c r="V97" s="9"/>
      <c r="W97" s="9"/>
      <c r="X97" s="9"/>
      <c r="Y97" s="9"/>
      <c r="Z97" s="9"/>
    </row>
    <row r="98" spans="1:26" ht="16.5" customHeight="1">
      <c r="A98" s="75">
        <v>91</v>
      </c>
      <c r="B98" s="80"/>
      <c r="C98" s="81"/>
      <c r="D98" s="78"/>
      <c r="E98" s="49"/>
      <c r="F98" s="50"/>
      <c r="G98" s="49"/>
      <c r="H98" s="49"/>
      <c r="I98" s="24"/>
      <c r="J98" s="52"/>
      <c r="K98" s="49"/>
      <c r="L98" s="53"/>
      <c r="M98" s="54"/>
      <c r="N98" s="3"/>
      <c r="O98" s="3"/>
      <c r="P98" s="3"/>
      <c r="Q98" s="3"/>
      <c r="R98" s="9"/>
      <c r="S98" s="9"/>
      <c r="T98" s="9"/>
      <c r="U98" s="9"/>
      <c r="V98" s="9"/>
      <c r="W98" s="9"/>
      <c r="X98" s="9"/>
      <c r="Y98" s="9"/>
      <c r="Z98" s="9"/>
    </row>
    <row r="99" spans="1:26" ht="16.5" customHeight="1">
      <c r="A99" s="75">
        <v>92</v>
      </c>
      <c r="B99" s="80"/>
      <c r="C99" s="81"/>
      <c r="D99" s="78"/>
      <c r="E99" s="49"/>
      <c r="F99" s="50"/>
      <c r="G99" s="49"/>
      <c r="H99" s="49"/>
      <c r="I99" s="24"/>
      <c r="J99" s="52"/>
      <c r="K99" s="49"/>
      <c r="L99" s="53"/>
      <c r="M99" s="54"/>
      <c r="N99" s="3"/>
      <c r="O99" s="3"/>
      <c r="P99" s="3"/>
      <c r="Q99" s="3"/>
      <c r="R99" s="9"/>
      <c r="S99" s="9"/>
      <c r="T99" s="9"/>
      <c r="U99" s="9"/>
      <c r="V99" s="9"/>
      <c r="W99" s="9"/>
      <c r="X99" s="9"/>
      <c r="Y99" s="9"/>
      <c r="Z99" s="9"/>
    </row>
    <row r="100" spans="1:26" ht="16.5" customHeight="1">
      <c r="A100" s="75">
        <v>93</v>
      </c>
      <c r="B100" s="80"/>
      <c r="C100" s="81"/>
      <c r="D100" s="78"/>
      <c r="E100" s="49"/>
      <c r="F100" s="50"/>
      <c r="G100" s="49"/>
      <c r="H100" s="49"/>
      <c r="I100" s="21"/>
      <c r="J100" s="52"/>
      <c r="K100" s="49"/>
      <c r="L100" s="53"/>
      <c r="M100" s="54"/>
      <c r="N100" s="3"/>
      <c r="O100" s="3"/>
      <c r="P100" s="3"/>
      <c r="Q100" s="3"/>
      <c r="R100" s="9"/>
      <c r="S100" s="9"/>
      <c r="T100" s="9"/>
      <c r="U100" s="9"/>
      <c r="V100" s="9"/>
      <c r="W100" s="9"/>
      <c r="X100" s="9"/>
      <c r="Y100" s="9"/>
      <c r="Z100" s="9"/>
    </row>
    <row r="101" spans="1:26" ht="16.5" customHeight="1">
      <c r="A101" s="75">
        <v>94</v>
      </c>
      <c r="B101" s="80"/>
      <c r="C101" s="81"/>
      <c r="D101" s="78"/>
      <c r="E101" s="49"/>
      <c r="F101" s="50"/>
      <c r="G101" s="49"/>
      <c r="H101" s="49"/>
      <c r="I101" s="24"/>
      <c r="J101" s="52"/>
      <c r="K101" s="49"/>
      <c r="L101" s="53"/>
      <c r="M101" s="54"/>
      <c r="N101" s="3"/>
      <c r="O101" s="3"/>
      <c r="P101" s="3"/>
      <c r="Q101" s="3"/>
      <c r="R101" s="9"/>
      <c r="S101" s="9"/>
      <c r="T101" s="9"/>
      <c r="U101" s="9"/>
      <c r="V101" s="9"/>
      <c r="W101" s="9"/>
      <c r="X101" s="9"/>
      <c r="Y101" s="9"/>
      <c r="Z101" s="9"/>
    </row>
    <row r="102" spans="1:26" ht="16.5" customHeight="1">
      <c r="A102" s="75">
        <v>95</v>
      </c>
      <c r="B102" s="80"/>
      <c r="C102" s="81"/>
      <c r="D102" s="78"/>
      <c r="E102" s="49"/>
      <c r="F102" s="50"/>
      <c r="G102" s="49"/>
      <c r="H102" s="49"/>
      <c r="I102" s="24"/>
      <c r="J102" s="52"/>
      <c r="K102" s="49"/>
      <c r="L102" s="53"/>
      <c r="M102" s="54"/>
      <c r="N102" s="3"/>
      <c r="O102" s="3"/>
      <c r="P102" s="3"/>
      <c r="Q102" s="3"/>
      <c r="R102" s="9"/>
      <c r="S102" s="9"/>
      <c r="T102" s="9"/>
      <c r="U102" s="9"/>
      <c r="V102" s="9"/>
      <c r="W102" s="9"/>
      <c r="X102" s="9"/>
      <c r="Y102" s="9"/>
      <c r="Z102" s="9"/>
    </row>
    <row r="103" spans="1:26" ht="16.5" customHeight="1">
      <c r="A103" s="75">
        <v>96</v>
      </c>
      <c r="B103" s="80"/>
      <c r="C103" s="81"/>
      <c r="D103" s="78"/>
      <c r="E103" s="49"/>
      <c r="F103" s="50"/>
      <c r="G103" s="49"/>
      <c r="H103" s="49"/>
      <c r="I103" s="24"/>
      <c r="J103" s="52"/>
      <c r="K103" s="49"/>
      <c r="L103" s="53"/>
      <c r="M103" s="54"/>
      <c r="N103" s="3"/>
      <c r="O103" s="3"/>
      <c r="P103" s="3"/>
      <c r="Q103" s="3"/>
      <c r="R103" s="9"/>
      <c r="S103" s="9"/>
      <c r="T103" s="9"/>
      <c r="U103" s="9"/>
      <c r="V103" s="9"/>
      <c r="W103" s="9"/>
      <c r="X103" s="9"/>
      <c r="Y103" s="9"/>
      <c r="Z103" s="9"/>
    </row>
    <row r="104" spans="1:26" ht="16.5" customHeight="1">
      <c r="A104" s="75">
        <v>97</v>
      </c>
      <c r="B104" s="80"/>
      <c r="C104" s="81"/>
      <c r="D104" s="78"/>
      <c r="E104" s="49"/>
      <c r="F104" s="50"/>
      <c r="G104" s="49"/>
      <c r="H104" s="49"/>
      <c r="I104" s="24"/>
      <c r="J104" s="52"/>
      <c r="K104" s="49"/>
      <c r="L104" s="53"/>
      <c r="M104" s="54"/>
      <c r="N104" s="3"/>
      <c r="O104" s="3"/>
      <c r="P104" s="3"/>
      <c r="Q104" s="3"/>
      <c r="R104" s="9"/>
      <c r="S104" s="9"/>
      <c r="T104" s="9"/>
      <c r="U104" s="9"/>
      <c r="V104" s="9"/>
      <c r="W104" s="9"/>
      <c r="X104" s="9"/>
      <c r="Y104" s="9"/>
      <c r="Z104" s="9"/>
    </row>
    <row r="105" spans="1:26" ht="16.5" customHeight="1">
      <c r="A105" s="75">
        <v>98</v>
      </c>
      <c r="B105" s="80"/>
      <c r="C105" s="81"/>
      <c r="D105" s="78"/>
      <c r="E105" s="49"/>
      <c r="F105" s="50"/>
      <c r="G105" s="49"/>
      <c r="H105" s="49"/>
      <c r="I105" s="24"/>
      <c r="J105" s="52"/>
      <c r="K105" s="49"/>
      <c r="L105" s="53"/>
      <c r="M105" s="54"/>
      <c r="N105" s="3"/>
      <c r="O105" s="3"/>
      <c r="P105" s="3"/>
      <c r="Q105" s="3"/>
      <c r="R105" s="9"/>
      <c r="S105" s="9"/>
      <c r="T105" s="9"/>
      <c r="U105" s="9"/>
      <c r="V105" s="9"/>
      <c r="W105" s="9"/>
      <c r="X105" s="9"/>
      <c r="Y105" s="9"/>
      <c r="Z105" s="9"/>
    </row>
    <row r="106" spans="1:26" ht="16.5" customHeight="1">
      <c r="A106" s="75">
        <v>99</v>
      </c>
      <c r="B106" s="80"/>
      <c r="C106" s="81"/>
      <c r="D106" s="78"/>
      <c r="E106" s="49"/>
      <c r="F106" s="50"/>
      <c r="G106" s="49"/>
      <c r="H106" s="49"/>
      <c r="I106" s="24"/>
      <c r="J106" s="52"/>
      <c r="K106" s="49"/>
      <c r="L106" s="53"/>
      <c r="M106" s="54"/>
      <c r="N106" s="3"/>
      <c r="O106" s="3"/>
      <c r="P106" s="3"/>
      <c r="Q106" s="3"/>
      <c r="R106" s="9"/>
      <c r="S106" s="9"/>
      <c r="T106" s="9"/>
      <c r="U106" s="9"/>
      <c r="V106" s="9"/>
      <c r="W106" s="9"/>
      <c r="X106" s="9"/>
      <c r="Y106" s="9"/>
      <c r="Z106" s="9"/>
    </row>
    <row r="107" spans="1:26" ht="16.5" customHeight="1">
      <c r="A107" s="75">
        <v>100</v>
      </c>
      <c r="B107" s="80"/>
      <c r="C107" s="81"/>
      <c r="D107" s="78"/>
      <c r="E107" s="49"/>
      <c r="F107" s="50"/>
      <c r="G107" s="49"/>
      <c r="H107" s="49"/>
      <c r="I107" s="24"/>
      <c r="J107" s="52"/>
      <c r="K107" s="49"/>
      <c r="L107" s="53"/>
      <c r="M107" s="54"/>
      <c r="N107" s="3"/>
      <c r="O107" s="3"/>
      <c r="P107" s="3"/>
      <c r="Q107" s="3"/>
      <c r="R107" s="9"/>
      <c r="S107" s="9"/>
      <c r="T107" s="9"/>
      <c r="U107" s="9"/>
      <c r="V107" s="9"/>
      <c r="W107" s="9"/>
      <c r="X107" s="9"/>
      <c r="Y107" s="9"/>
      <c r="Z107" s="9"/>
    </row>
    <row r="108" spans="1:26" ht="16.5" customHeight="1">
      <c r="A108" s="75">
        <v>101</v>
      </c>
      <c r="B108" s="80"/>
      <c r="C108" s="81"/>
      <c r="D108" s="78"/>
      <c r="E108" s="49"/>
      <c r="F108" s="50"/>
      <c r="G108" s="49"/>
      <c r="H108" s="49"/>
      <c r="I108" s="24"/>
      <c r="J108" s="52"/>
      <c r="K108" s="49"/>
      <c r="L108" s="53"/>
      <c r="M108" s="54"/>
      <c r="N108" s="3"/>
      <c r="O108" s="3"/>
      <c r="P108" s="3"/>
      <c r="Q108" s="3"/>
      <c r="R108" s="9"/>
      <c r="S108" s="9"/>
      <c r="T108" s="9"/>
      <c r="U108" s="9"/>
      <c r="V108" s="9"/>
      <c r="W108" s="9"/>
      <c r="X108" s="9"/>
      <c r="Y108" s="9"/>
      <c r="Z108" s="9"/>
    </row>
    <row r="109" spans="1:26" ht="16.5" customHeight="1">
      <c r="A109" s="75">
        <v>102</v>
      </c>
      <c r="B109" s="80"/>
      <c r="C109" s="81"/>
      <c r="D109" s="78"/>
      <c r="E109" s="49"/>
      <c r="F109" s="50"/>
      <c r="G109" s="49"/>
      <c r="H109" s="49"/>
      <c r="I109" s="21"/>
      <c r="J109" s="52"/>
      <c r="K109" s="49"/>
      <c r="L109" s="53"/>
      <c r="M109" s="54"/>
      <c r="N109" s="3"/>
      <c r="O109" s="3"/>
      <c r="P109" s="3"/>
      <c r="Q109" s="3"/>
      <c r="R109" s="9"/>
      <c r="S109" s="9"/>
      <c r="T109" s="9"/>
      <c r="U109" s="9"/>
      <c r="V109" s="9"/>
      <c r="W109" s="9"/>
      <c r="X109" s="9"/>
      <c r="Y109" s="9"/>
      <c r="Z109" s="9"/>
    </row>
    <row r="110" spans="1:26" ht="16.5" customHeight="1">
      <c r="A110" s="75">
        <v>103</v>
      </c>
      <c r="B110" s="80"/>
      <c r="C110" s="81"/>
      <c r="D110" s="78"/>
      <c r="E110" s="49"/>
      <c r="F110" s="50"/>
      <c r="G110" s="49"/>
      <c r="H110" s="49"/>
      <c r="I110" s="24"/>
      <c r="J110" s="52"/>
      <c r="K110" s="49"/>
      <c r="L110" s="53"/>
      <c r="M110" s="54"/>
      <c r="N110" s="3"/>
      <c r="O110" s="3"/>
      <c r="P110" s="3"/>
      <c r="Q110" s="3"/>
      <c r="R110" s="9"/>
      <c r="S110" s="9"/>
      <c r="T110" s="9"/>
      <c r="U110" s="9"/>
      <c r="V110" s="9"/>
      <c r="W110" s="9"/>
      <c r="X110" s="9"/>
      <c r="Y110" s="9"/>
      <c r="Z110" s="9"/>
    </row>
    <row r="111" spans="1:26" ht="16.5" customHeight="1">
      <c r="A111" s="75">
        <v>104</v>
      </c>
      <c r="B111" s="80"/>
      <c r="C111" s="81"/>
      <c r="D111" s="78"/>
      <c r="E111" s="49"/>
      <c r="F111" s="50"/>
      <c r="G111" s="49"/>
      <c r="H111" s="49"/>
      <c r="I111" s="24"/>
      <c r="J111" s="52"/>
      <c r="K111" s="49"/>
      <c r="L111" s="53"/>
      <c r="M111" s="54"/>
      <c r="N111" s="3"/>
      <c r="O111" s="3"/>
      <c r="P111" s="3"/>
      <c r="Q111" s="3"/>
      <c r="R111" s="9"/>
      <c r="S111" s="9"/>
      <c r="T111" s="9"/>
      <c r="U111" s="9"/>
      <c r="V111" s="9"/>
      <c r="W111" s="9"/>
      <c r="X111" s="9"/>
      <c r="Y111" s="9"/>
      <c r="Z111" s="9"/>
    </row>
    <row r="112" spans="1:26" ht="16.5" customHeight="1">
      <c r="A112" s="75">
        <v>105</v>
      </c>
      <c r="B112" s="80"/>
      <c r="C112" s="81"/>
      <c r="D112" s="78"/>
      <c r="E112" s="49"/>
      <c r="F112" s="50"/>
      <c r="G112" s="49"/>
      <c r="H112" s="49"/>
      <c r="I112" s="24"/>
      <c r="J112" s="52"/>
      <c r="K112" s="49"/>
      <c r="L112" s="94"/>
      <c r="M112" s="54"/>
      <c r="N112" s="3"/>
      <c r="O112" s="3"/>
      <c r="P112" s="3"/>
      <c r="Q112" s="3"/>
      <c r="R112" s="9"/>
      <c r="S112" s="9"/>
      <c r="T112" s="9"/>
      <c r="U112" s="9"/>
      <c r="V112" s="9"/>
      <c r="W112" s="9"/>
      <c r="X112" s="9"/>
      <c r="Y112" s="9"/>
      <c r="Z112" s="9"/>
    </row>
    <row r="113" spans="1:26" ht="16.5" customHeight="1">
      <c r="A113" s="75">
        <v>106</v>
      </c>
      <c r="B113" s="80"/>
      <c r="C113" s="81"/>
      <c r="D113" s="78"/>
      <c r="E113" s="49"/>
      <c r="F113" s="50"/>
      <c r="G113" s="49"/>
      <c r="H113" s="49"/>
      <c r="I113" s="24"/>
      <c r="J113" s="52"/>
      <c r="K113" s="49"/>
      <c r="L113" s="53"/>
      <c r="M113" s="54"/>
      <c r="N113" s="3"/>
      <c r="O113" s="3"/>
      <c r="P113" s="3"/>
      <c r="Q113" s="3"/>
      <c r="R113" s="9"/>
      <c r="S113" s="9"/>
      <c r="T113" s="9"/>
      <c r="U113" s="9"/>
      <c r="V113" s="9"/>
      <c r="W113" s="9"/>
      <c r="X113" s="9"/>
      <c r="Y113" s="9"/>
      <c r="Z113" s="9"/>
    </row>
    <row r="114" spans="1:26" ht="16.5" customHeight="1">
      <c r="A114" s="75">
        <v>107</v>
      </c>
      <c r="B114" s="80"/>
      <c r="C114" s="81"/>
      <c r="D114" s="78"/>
      <c r="E114" s="49"/>
      <c r="F114" s="50"/>
      <c r="G114" s="49"/>
      <c r="H114" s="49"/>
      <c r="I114" s="21"/>
      <c r="J114" s="52"/>
      <c r="K114" s="49"/>
      <c r="L114" s="53"/>
      <c r="M114" s="54"/>
      <c r="N114" s="3"/>
      <c r="O114" s="3"/>
      <c r="P114" s="3"/>
      <c r="Q114" s="3"/>
      <c r="R114" s="9"/>
      <c r="S114" s="9"/>
      <c r="T114" s="9"/>
      <c r="U114" s="9"/>
      <c r="V114" s="9"/>
      <c r="W114" s="9"/>
      <c r="X114" s="9"/>
      <c r="Y114" s="9"/>
      <c r="Z114" s="9"/>
    </row>
    <row r="115" spans="1:26" ht="16.5" customHeight="1">
      <c r="A115" s="75">
        <v>108</v>
      </c>
      <c r="B115" s="80"/>
      <c r="C115" s="81"/>
      <c r="D115" s="78"/>
      <c r="E115" s="49"/>
      <c r="F115" s="50"/>
      <c r="G115" s="49"/>
      <c r="H115" s="49"/>
      <c r="I115" s="21"/>
      <c r="J115" s="52"/>
      <c r="K115" s="49"/>
      <c r="L115" s="53"/>
      <c r="M115" s="54"/>
      <c r="N115" s="3"/>
      <c r="O115" s="3"/>
      <c r="P115" s="3"/>
      <c r="Q115" s="3"/>
      <c r="R115" s="9"/>
      <c r="S115" s="9"/>
      <c r="T115" s="9"/>
      <c r="U115" s="9"/>
      <c r="V115" s="9"/>
      <c r="W115" s="9"/>
      <c r="X115" s="9"/>
      <c r="Y115" s="9"/>
      <c r="Z115" s="9"/>
    </row>
    <row r="116" spans="1:26" ht="16.5" customHeight="1">
      <c r="A116" s="75">
        <v>109</v>
      </c>
      <c r="B116" s="80"/>
      <c r="C116" s="81"/>
      <c r="D116" s="78"/>
      <c r="E116" s="49"/>
      <c r="F116" s="50"/>
      <c r="G116" s="49"/>
      <c r="H116" s="49"/>
      <c r="I116" s="21"/>
      <c r="J116" s="97"/>
      <c r="K116" s="49"/>
      <c r="L116" s="53"/>
      <c r="M116" s="54"/>
      <c r="N116" s="3"/>
      <c r="O116" s="3"/>
      <c r="P116" s="3"/>
      <c r="Q116" s="3"/>
      <c r="R116" s="9"/>
      <c r="S116" s="9"/>
      <c r="T116" s="9"/>
      <c r="U116" s="9"/>
      <c r="V116" s="9"/>
      <c r="W116" s="9"/>
      <c r="X116" s="9"/>
      <c r="Y116" s="9"/>
      <c r="Z116" s="9"/>
    </row>
    <row r="117" spans="1:26" ht="16.5" customHeight="1">
      <c r="A117" s="75">
        <v>110</v>
      </c>
      <c r="B117" s="80"/>
      <c r="C117" s="81"/>
      <c r="D117" s="78"/>
      <c r="E117" s="49"/>
      <c r="F117" s="50"/>
      <c r="G117" s="49"/>
      <c r="H117" s="49"/>
      <c r="I117" s="21"/>
      <c r="J117" s="52"/>
      <c r="K117" s="49"/>
      <c r="L117" s="53"/>
      <c r="M117" s="54"/>
      <c r="N117" s="3"/>
      <c r="O117" s="3"/>
      <c r="P117" s="3"/>
      <c r="Q117" s="3"/>
      <c r="R117" s="9"/>
      <c r="S117" s="9"/>
      <c r="T117" s="9"/>
      <c r="U117" s="9"/>
      <c r="V117" s="9"/>
      <c r="W117" s="9"/>
      <c r="X117" s="9"/>
      <c r="Y117" s="9"/>
      <c r="Z117" s="9"/>
    </row>
    <row r="118" spans="1:26" ht="16.5" customHeight="1">
      <c r="A118" s="75">
        <v>111</v>
      </c>
      <c r="B118" s="80"/>
      <c r="C118" s="81"/>
      <c r="D118" s="78"/>
      <c r="E118" s="49"/>
      <c r="F118" s="50"/>
      <c r="G118" s="49"/>
      <c r="H118" s="49"/>
      <c r="I118" s="24"/>
      <c r="J118" s="52"/>
      <c r="K118" s="49"/>
      <c r="L118" s="53"/>
      <c r="M118" s="54"/>
      <c r="N118" s="3"/>
      <c r="O118" s="3"/>
      <c r="P118" s="3"/>
      <c r="Q118" s="3"/>
      <c r="R118" s="9"/>
      <c r="S118" s="9"/>
      <c r="T118" s="9"/>
      <c r="U118" s="9"/>
      <c r="V118" s="9"/>
      <c r="W118" s="9"/>
      <c r="X118" s="9"/>
      <c r="Y118" s="9"/>
      <c r="Z118" s="9"/>
    </row>
    <row r="119" spans="1:26" ht="16.5" customHeight="1">
      <c r="A119" s="75">
        <v>112</v>
      </c>
      <c r="B119" s="80"/>
      <c r="C119" s="81"/>
      <c r="D119" s="78"/>
      <c r="E119" s="49"/>
      <c r="F119" s="50"/>
      <c r="G119" s="49"/>
      <c r="H119" s="49"/>
      <c r="I119" s="24"/>
      <c r="J119" s="52"/>
      <c r="K119" s="49"/>
      <c r="L119" s="53"/>
      <c r="M119" s="54"/>
      <c r="N119" s="3"/>
      <c r="O119" s="3"/>
      <c r="P119" s="3"/>
      <c r="Q119" s="3"/>
      <c r="R119" s="9"/>
      <c r="S119" s="9"/>
      <c r="T119" s="9"/>
      <c r="U119" s="9"/>
      <c r="V119" s="9"/>
      <c r="W119" s="9"/>
      <c r="X119" s="9"/>
      <c r="Y119" s="9"/>
      <c r="Z119" s="9"/>
    </row>
    <row r="120" spans="1:26" ht="16.5" customHeight="1">
      <c r="A120" s="75">
        <v>113</v>
      </c>
      <c r="B120" s="80"/>
      <c r="C120" s="81"/>
      <c r="D120" s="78"/>
      <c r="E120" s="99"/>
      <c r="F120" s="50"/>
      <c r="G120" s="49"/>
      <c r="H120" s="49"/>
      <c r="I120" s="24"/>
      <c r="J120" s="52"/>
      <c r="K120" s="49"/>
      <c r="L120" s="53"/>
      <c r="M120" s="54"/>
      <c r="N120" s="3"/>
      <c r="O120" s="3"/>
      <c r="P120" s="3"/>
      <c r="Q120" s="3"/>
      <c r="R120" s="9"/>
      <c r="S120" s="9"/>
      <c r="T120" s="9"/>
      <c r="U120" s="9"/>
      <c r="V120" s="9"/>
      <c r="W120" s="9"/>
      <c r="X120" s="9"/>
      <c r="Y120" s="9"/>
      <c r="Z120" s="9"/>
    </row>
    <row r="121" spans="1:26" ht="16.5" customHeight="1">
      <c r="A121" s="75">
        <v>114</v>
      </c>
      <c r="B121" s="80"/>
      <c r="C121" s="81"/>
      <c r="D121" s="78"/>
      <c r="E121" s="49"/>
      <c r="F121" s="50"/>
      <c r="G121" s="49"/>
      <c r="H121" s="49"/>
      <c r="I121" s="24"/>
      <c r="J121" s="52"/>
      <c r="K121" s="49"/>
      <c r="L121" s="53"/>
      <c r="M121" s="54"/>
      <c r="N121" s="3"/>
      <c r="O121" s="3"/>
      <c r="P121" s="3"/>
      <c r="Q121" s="3"/>
      <c r="R121" s="9"/>
      <c r="S121" s="9"/>
      <c r="T121" s="9"/>
      <c r="U121" s="9"/>
      <c r="V121" s="9"/>
      <c r="W121" s="9"/>
      <c r="X121" s="9"/>
      <c r="Y121" s="9"/>
      <c r="Z121" s="9"/>
    </row>
    <row r="122" spans="1:26" ht="16.5" customHeight="1">
      <c r="A122" s="75">
        <v>115</v>
      </c>
      <c r="B122" s="80"/>
      <c r="C122" s="81"/>
      <c r="D122" s="78"/>
      <c r="E122" s="49"/>
      <c r="F122" s="50"/>
      <c r="G122" s="49"/>
      <c r="H122" s="49"/>
      <c r="I122" s="21"/>
      <c r="J122" s="52"/>
      <c r="K122" s="49"/>
      <c r="L122" s="53"/>
      <c r="M122" s="54"/>
      <c r="N122" s="3"/>
      <c r="O122" s="3"/>
      <c r="P122" s="3"/>
      <c r="Q122" s="3"/>
      <c r="R122" s="9"/>
      <c r="S122" s="9"/>
      <c r="T122" s="9"/>
      <c r="U122" s="9"/>
      <c r="V122" s="9"/>
      <c r="W122" s="9"/>
      <c r="X122" s="9"/>
      <c r="Y122" s="9"/>
      <c r="Z122" s="9"/>
    </row>
    <row r="123" spans="1:26" ht="16.5" customHeight="1">
      <c r="A123" s="75">
        <v>116</v>
      </c>
      <c r="B123" s="80"/>
      <c r="C123" s="81"/>
      <c r="D123" s="78"/>
      <c r="E123" s="49"/>
      <c r="F123" s="50"/>
      <c r="G123" s="49"/>
      <c r="H123" s="49"/>
      <c r="I123" s="24"/>
      <c r="J123" s="52"/>
      <c r="K123" s="49"/>
      <c r="L123" s="53"/>
      <c r="M123" s="54"/>
      <c r="N123" s="3"/>
      <c r="O123" s="3"/>
      <c r="P123" s="3"/>
      <c r="Q123" s="3"/>
      <c r="R123" s="9"/>
      <c r="S123" s="9"/>
      <c r="T123" s="9"/>
      <c r="U123" s="9"/>
      <c r="V123" s="9"/>
      <c r="W123" s="9"/>
      <c r="X123" s="9"/>
      <c r="Y123" s="9"/>
      <c r="Z123" s="9"/>
    </row>
    <row r="124" spans="1:26" ht="16.5" customHeight="1">
      <c r="A124" s="75">
        <v>117</v>
      </c>
      <c r="B124" s="80"/>
      <c r="C124" s="81"/>
      <c r="D124" s="78"/>
      <c r="E124" s="49"/>
      <c r="F124" s="50"/>
      <c r="G124" s="49"/>
      <c r="H124" s="49"/>
      <c r="I124" s="21"/>
      <c r="J124" s="52"/>
      <c r="K124" s="49"/>
      <c r="L124" s="53"/>
      <c r="M124" s="54"/>
      <c r="N124" s="3"/>
      <c r="O124" s="3"/>
      <c r="P124" s="3"/>
      <c r="Q124" s="3"/>
      <c r="R124" s="9"/>
      <c r="S124" s="9"/>
      <c r="T124" s="9"/>
      <c r="U124" s="9"/>
      <c r="V124" s="9"/>
      <c r="W124" s="9"/>
      <c r="X124" s="9"/>
      <c r="Y124" s="9"/>
      <c r="Z124" s="9"/>
    </row>
    <row r="125" spans="1:26" ht="16.5" customHeight="1">
      <c r="A125" s="75">
        <v>118</v>
      </c>
      <c r="B125" s="80"/>
      <c r="C125" s="81"/>
      <c r="D125" s="78"/>
      <c r="E125" s="49"/>
      <c r="F125" s="50"/>
      <c r="G125" s="49"/>
      <c r="H125" s="49"/>
      <c r="I125" s="24"/>
      <c r="J125" s="52"/>
      <c r="K125" s="49"/>
      <c r="L125" s="53"/>
      <c r="M125" s="54"/>
      <c r="N125" s="3"/>
      <c r="O125" s="3"/>
      <c r="P125" s="3"/>
      <c r="Q125" s="3"/>
      <c r="R125" s="9"/>
      <c r="S125" s="9"/>
      <c r="T125" s="9"/>
      <c r="U125" s="9"/>
      <c r="V125" s="9"/>
      <c r="W125" s="9"/>
      <c r="X125" s="9"/>
      <c r="Y125" s="9"/>
      <c r="Z125" s="9"/>
    </row>
    <row r="126" spans="1:26" ht="16.5" customHeight="1">
      <c r="A126" s="75">
        <v>119</v>
      </c>
      <c r="B126" s="80"/>
      <c r="C126" s="81"/>
      <c r="D126" s="78"/>
      <c r="E126" s="49"/>
      <c r="F126" s="50"/>
      <c r="G126" s="49"/>
      <c r="H126" s="49"/>
      <c r="I126" s="24"/>
      <c r="J126" s="52"/>
      <c r="K126" s="49"/>
      <c r="L126" s="53"/>
      <c r="M126" s="54"/>
      <c r="N126" s="3"/>
      <c r="O126" s="3"/>
      <c r="P126" s="3"/>
      <c r="Q126" s="3"/>
      <c r="R126" s="9"/>
      <c r="S126" s="9"/>
      <c r="T126" s="9"/>
      <c r="U126" s="9"/>
      <c r="V126" s="9"/>
      <c r="W126" s="9"/>
      <c r="X126" s="9"/>
      <c r="Y126" s="9"/>
      <c r="Z126" s="9"/>
    </row>
    <row r="127" spans="1:26" ht="16.5" customHeight="1">
      <c r="A127" s="75">
        <v>120</v>
      </c>
      <c r="B127" s="80"/>
      <c r="C127" s="81"/>
      <c r="D127" s="78"/>
      <c r="E127" s="49"/>
      <c r="F127" s="50"/>
      <c r="G127" s="49"/>
      <c r="H127" s="49"/>
      <c r="I127" s="24"/>
      <c r="J127" s="52"/>
      <c r="K127" s="49"/>
      <c r="L127" s="53"/>
      <c r="M127" s="54"/>
      <c r="N127" s="3"/>
      <c r="O127" s="3"/>
      <c r="P127" s="3"/>
      <c r="Q127" s="3"/>
      <c r="R127" s="9"/>
      <c r="S127" s="9"/>
      <c r="T127" s="9"/>
      <c r="U127" s="9"/>
      <c r="V127" s="9"/>
      <c r="W127" s="9"/>
      <c r="X127" s="9"/>
      <c r="Y127" s="9"/>
      <c r="Z127" s="9"/>
    </row>
    <row r="128" spans="1:26" ht="16.5" customHeight="1">
      <c r="A128" s="75">
        <v>121</v>
      </c>
      <c r="B128" s="80"/>
      <c r="C128" s="81"/>
      <c r="D128" s="78"/>
      <c r="E128" s="49"/>
      <c r="F128" s="50"/>
      <c r="G128" s="49"/>
      <c r="H128" s="49"/>
      <c r="I128" s="24"/>
      <c r="J128" s="52"/>
      <c r="K128" s="49"/>
      <c r="L128" s="53"/>
      <c r="M128" s="54"/>
      <c r="N128" s="3"/>
      <c r="O128" s="3"/>
      <c r="P128" s="3"/>
      <c r="Q128" s="3"/>
      <c r="R128" s="9"/>
      <c r="S128" s="9"/>
      <c r="T128" s="9"/>
      <c r="U128" s="9"/>
      <c r="V128" s="9"/>
      <c r="W128" s="9"/>
      <c r="X128" s="9"/>
      <c r="Y128" s="9"/>
      <c r="Z128" s="9"/>
    </row>
    <row r="129" spans="1:26" ht="16.5" customHeight="1">
      <c r="A129" s="75">
        <v>122</v>
      </c>
      <c r="B129" s="80"/>
      <c r="C129" s="81"/>
      <c r="D129" s="78"/>
      <c r="E129" s="49"/>
      <c r="F129" s="50"/>
      <c r="G129" s="49"/>
      <c r="H129" s="49"/>
      <c r="I129" s="24"/>
      <c r="J129" s="52"/>
      <c r="K129" s="49"/>
      <c r="L129" s="53"/>
      <c r="M129" s="54"/>
      <c r="N129" s="3"/>
      <c r="O129" s="3"/>
      <c r="P129" s="3"/>
      <c r="Q129" s="3"/>
      <c r="R129" s="9"/>
      <c r="S129" s="9"/>
      <c r="T129" s="9"/>
      <c r="U129" s="9"/>
      <c r="V129" s="9"/>
      <c r="W129" s="9"/>
      <c r="X129" s="9"/>
      <c r="Y129" s="9"/>
      <c r="Z129" s="9"/>
    </row>
    <row r="130" spans="1:26" ht="16.5" customHeight="1">
      <c r="A130" s="75">
        <v>123</v>
      </c>
      <c r="B130" s="80"/>
      <c r="C130" s="81"/>
      <c r="D130" s="78"/>
      <c r="E130" s="49"/>
      <c r="F130" s="50"/>
      <c r="G130" s="49"/>
      <c r="H130" s="49"/>
      <c r="I130" s="24"/>
      <c r="J130" s="52"/>
      <c r="K130" s="49"/>
      <c r="L130" s="53"/>
      <c r="M130" s="54"/>
      <c r="N130" s="3"/>
      <c r="O130" s="3"/>
      <c r="P130" s="3"/>
      <c r="Q130" s="3"/>
      <c r="R130" s="9"/>
      <c r="S130" s="9"/>
      <c r="T130" s="9"/>
      <c r="U130" s="9"/>
      <c r="V130" s="9"/>
      <c r="W130" s="9"/>
      <c r="X130" s="9"/>
      <c r="Y130" s="9"/>
      <c r="Z130" s="9"/>
    </row>
    <row r="131" spans="1:26" ht="16.5" customHeight="1">
      <c r="A131" s="75">
        <v>124</v>
      </c>
      <c r="B131" s="80"/>
      <c r="C131" s="81"/>
      <c r="D131" s="78"/>
      <c r="E131" s="49"/>
      <c r="F131" s="50"/>
      <c r="G131" s="49"/>
      <c r="H131" s="49"/>
      <c r="I131" s="24"/>
      <c r="J131" s="52"/>
      <c r="K131" s="49"/>
      <c r="L131" s="53"/>
      <c r="M131" s="54"/>
      <c r="N131" s="3"/>
      <c r="O131" s="3"/>
      <c r="P131" s="3"/>
      <c r="Q131" s="3"/>
      <c r="R131" s="9"/>
      <c r="S131" s="9"/>
      <c r="T131" s="9"/>
      <c r="U131" s="9"/>
      <c r="V131" s="9"/>
      <c r="W131" s="9"/>
      <c r="X131" s="9"/>
      <c r="Y131" s="9"/>
      <c r="Z131" s="9"/>
    </row>
    <row r="132" spans="1:26" ht="16.5" customHeight="1">
      <c r="A132" s="75">
        <v>125</v>
      </c>
      <c r="B132" s="80"/>
      <c r="C132" s="81"/>
      <c r="D132" s="78"/>
      <c r="E132" s="49"/>
      <c r="F132" s="50"/>
      <c r="G132" s="49"/>
      <c r="H132" s="49"/>
      <c r="I132" s="24"/>
      <c r="J132" s="52"/>
      <c r="K132" s="49"/>
      <c r="L132" s="53"/>
      <c r="M132" s="54"/>
      <c r="N132" s="3"/>
      <c r="O132" s="3"/>
      <c r="P132" s="3"/>
      <c r="Q132" s="3"/>
      <c r="R132" s="9"/>
      <c r="S132" s="9"/>
      <c r="T132" s="9"/>
      <c r="U132" s="9"/>
      <c r="V132" s="9"/>
      <c r="W132" s="9"/>
      <c r="X132" s="9"/>
      <c r="Y132" s="9"/>
      <c r="Z132" s="9"/>
    </row>
    <row r="133" spans="1:26" ht="16.5" customHeight="1">
      <c r="A133" s="75">
        <v>126</v>
      </c>
      <c r="B133" s="80"/>
      <c r="C133" s="81"/>
      <c r="D133" s="78"/>
      <c r="E133" s="49"/>
      <c r="F133" s="50"/>
      <c r="G133" s="49"/>
      <c r="H133" s="49"/>
      <c r="I133" s="24"/>
      <c r="J133" s="52"/>
      <c r="K133" s="49"/>
      <c r="L133" s="53"/>
      <c r="M133" s="54"/>
      <c r="N133" s="3"/>
      <c r="O133" s="3"/>
      <c r="P133" s="3"/>
      <c r="Q133" s="3"/>
      <c r="R133" s="9"/>
      <c r="S133" s="9"/>
      <c r="T133" s="9"/>
      <c r="U133" s="9"/>
      <c r="V133" s="9"/>
      <c r="W133" s="9"/>
      <c r="X133" s="9"/>
      <c r="Y133" s="9"/>
      <c r="Z133" s="9"/>
    </row>
    <row r="134" spans="1:26" ht="16.5" customHeight="1">
      <c r="A134" s="75">
        <v>127</v>
      </c>
      <c r="B134" s="80"/>
      <c r="C134" s="81"/>
      <c r="D134" s="78"/>
      <c r="E134" s="49"/>
      <c r="F134" s="50"/>
      <c r="G134" s="49"/>
      <c r="H134" s="49"/>
      <c r="I134" s="21"/>
      <c r="J134" s="52"/>
      <c r="K134" s="49"/>
      <c r="L134" s="53"/>
      <c r="M134" s="54"/>
      <c r="N134" s="3"/>
      <c r="O134" s="3"/>
      <c r="P134" s="3"/>
      <c r="Q134" s="3"/>
      <c r="R134" s="9"/>
      <c r="S134" s="9"/>
      <c r="T134" s="9"/>
      <c r="U134" s="9"/>
      <c r="V134" s="9"/>
      <c r="W134" s="9"/>
      <c r="X134" s="9"/>
      <c r="Y134" s="9"/>
      <c r="Z134" s="9"/>
    </row>
    <row r="135" spans="1:26" ht="16.5" customHeight="1">
      <c r="A135" s="75">
        <v>128</v>
      </c>
      <c r="B135" s="80"/>
      <c r="C135" s="81"/>
      <c r="D135" s="78"/>
      <c r="E135" s="49"/>
      <c r="F135" s="50"/>
      <c r="G135" s="49"/>
      <c r="H135" s="49"/>
      <c r="I135" s="24"/>
      <c r="J135" s="52"/>
      <c r="K135" s="49"/>
      <c r="L135" s="53"/>
      <c r="M135" s="54"/>
      <c r="N135" s="3"/>
      <c r="O135" s="3"/>
      <c r="P135" s="3"/>
      <c r="Q135" s="3"/>
      <c r="R135" s="9"/>
      <c r="S135" s="9"/>
      <c r="T135" s="9"/>
      <c r="U135" s="9"/>
      <c r="V135" s="9"/>
      <c r="W135" s="9"/>
      <c r="X135" s="9"/>
      <c r="Y135" s="9"/>
      <c r="Z135" s="9"/>
    </row>
    <row r="136" spans="1:26" ht="16.5" customHeight="1">
      <c r="A136" s="75">
        <v>129</v>
      </c>
      <c r="B136" s="80"/>
      <c r="C136" s="81"/>
      <c r="D136" s="78"/>
      <c r="E136" s="49"/>
      <c r="F136" s="50"/>
      <c r="G136" s="49"/>
      <c r="H136" s="49"/>
      <c r="I136" s="24"/>
      <c r="J136" s="52"/>
      <c r="K136" s="49"/>
      <c r="L136" s="53"/>
      <c r="M136" s="54"/>
      <c r="N136" s="3"/>
      <c r="O136" s="3"/>
      <c r="P136" s="3"/>
      <c r="Q136" s="3"/>
      <c r="R136" s="9"/>
      <c r="S136" s="9"/>
      <c r="T136" s="9"/>
      <c r="U136" s="9"/>
      <c r="V136" s="9"/>
      <c r="W136" s="9"/>
      <c r="X136" s="9"/>
      <c r="Y136" s="9"/>
      <c r="Z136" s="9"/>
    </row>
    <row r="137" spans="1:26" ht="16.5" customHeight="1">
      <c r="A137" s="75">
        <v>130</v>
      </c>
      <c r="B137" s="80"/>
      <c r="C137" s="81"/>
      <c r="D137" s="78"/>
      <c r="E137" s="49"/>
      <c r="F137" s="50"/>
      <c r="G137" s="49"/>
      <c r="H137" s="49"/>
      <c r="I137" s="24"/>
      <c r="J137" s="52"/>
      <c r="K137" s="49"/>
      <c r="L137" s="53"/>
      <c r="M137" s="54"/>
      <c r="N137" s="3"/>
      <c r="O137" s="3"/>
      <c r="P137" s="3"/>
      <c r="Q137" s="3"/>
      <c r="R137" s="9"/>
      <c r="S137" s="9"/>
      <c r="T137" s="9"/>
      <c r="U137" s="9"/>
      <c r="V137" s="9"/>
      <c r="W137" s="9"/>
      <c r="X137" s="9"/>
      <c r="Y137" s="9"/>
      <c r="Z137" s="9"/>
    </row>
    <row r="138" spans="1:26" ht="16.5" customHeight="1">
      <c r="A138" s="75">
        <v>131</v>
      </c>
      <c r="B138" s="80"/>
      <c r="C138" s="81"/>
      <c r="D138" s="78"/>
      <c r="E138" s="49"/>
      <c r="F138" s="50"/>
      <c r="G138" s="49"/>
      <c r="H138" s="49"/>
      <c r="I138" s="24"/>
      <c r="J138" s="52"/>
      <c r="K138" s="49"/>
      <c r="L138" s="53"/>
      <c r="M138" s="54"/>
      <c r="N138" s="3"/>
      <c r="O138" s="3"/>
      <c r="P138" s="3"/>
      <c r="Q138" s="3"/>
      <c r="R138" s="9"/>
      <c r="S138" s="9"/>
      <c r="T138" s="9"/>
      <c r="U138" s="9"/>
      <c r="V138" s="9"/>
      <c r="W138" s="9"/>
      <c r="X138" s="9"/>
      <c r="Y138" s="9"/>
      <c r="Z138" s="9"/>
    </row>
    <row r="139" spans="1:26" ht="16.5" customHeight="1">
      <c r="A139" s="75">
        <v>132</v>
      </c>
      <c r="B139" s="80"/>
      <c r="C139" s="81"/>
      <c r="D139" s="78"/>
      <c r="E139" s="49"/>
      <c r="F139" s="50"/>
      <c r="G139" s="49"/>
      <c r="H139" s="49"/>
      <c r="I139" s="24"/>
      <c r="J139" s="52"/>
      <c r="K139" s="49"/>
      <c r="L139" s="53"/>
      <c r="M139" s="54"/>
      <c r="N139" s="3"/>
      <c r="O139" s="3"/>
      <c r="P139" s="3"/>
      <c r="Q139" s="3"/>
      <c r="R139" s="9"/>
      <c r="S139" s="9"/>
      <c r="T139" s="9"/>
      <c r="U139" s="9"/>
      <c r="V139" s="9"/>
      <c r="W139" s="9"/>
      <c r="X139" s="9"/>
      <c r="Y139" s="9"/>
      <c r="Z139" s="9"/>
    </row>
    <row r="140" spans="1:26" ht="16.5" customHeight="1">
      <c r="A140" s="75">
        <v>133</v>
      </c>
      <c r="B140" s="80"/>
      <c r="C140" s="81"/>
      <c r="D140" s="78"/>
      <c r="E140" s="49"/>
      <c r="F140" s="50"/>
      <c r="G140" s="49"/>
      <c r="H140" s="49"/>
      <c r="I140" s="24"/>
      <c r="J140" s="52"/>
      <c r="K140" s="52"/>
      <c r="L140" s="94"/>
      <c r="M140" s="54"/>
      <c r="N140" s="3"/>
      <c r="O140" s="3"/>
      <c r="P140" s="3"/>
      <c r="Q140" s="3"/>
      <c r="R140" s="9"/>
      <c r="S140" s="9"/>
      <c r="T140" s="9"/>
      <c r="U140" s="9"/>
      <c r="V140" s="9"/>
      <c r="W140" s="9"/>
      <c r="X140" s="9"/>
      <c r="Y140" s="9"/>
      <c r="Z140" s="9"/>
    </row>
    <row r="141" spans="1:26" ht="16.5" customHeight="1">
      <c r="A141" s="75">
        <v>134</v>
      </c>
      <c r="B141" s="80"/>
      <c r="C141" s="81"/>
      <c r="D141" s="78"/>
      <c r="E141" s="49"/>
      <c r="F141" s="50"/>
      <c r="G141" s="49"/>
      <c r="H141" s="49"/>
      <c r="I141" s="24"/>
      <c r="J141" s="52"/>
      <c r="K141" s="52"/>
      <c r="L141" s="53"/>
      <c r="M141" s="54"/>
      <c r="N141" s="3"/>
      <c r="O141" s="3"/>
      <c r="P141" s="3"/>
      <c r="Q141" s="3"/>
      <c r="R141" s="9"/>
      <c r="S141" s="9"/>
      <c r="T141" s="9"/>
      <c r="U141" s="9"/>
      <c r="V141" s="9"/>
      <c r="W141" s="9"/>
      <c r="X141" s="9"/>
      <c r="Y141" s="9"/>
      <c r="Z141" s="9"/>
    </row>
    <row r="142" spans="1:26" ht="16.5" customHeight="1">
      <c r="A142" s="75">
        <v>135</v>
      </c>
      <c r="B142" s="80"/>
      <c r="C142" s="81"/>
      <c r="D142" s="78"/>
      <c r="E142" s="49"/>
      <c r="F142" s="50"/>
      <c r="G142" s="49"/>
      <c r="H142" s="49"/>
      <c r="I142" s="24"/>
      <c r="J142" s="52"/>
      <c r="K142" s="49"/>
      <c r="L142" s="53"/>
      <c r="M142" s="54"/>
      <c r="N142" s="3"/>
      <c r="O142" s="3"/>
      <c r="P142" s="3"/>
      <c r="Q142" s="3"/>
      <c r="R142" s="9"/>
      <c r="S142" s="9"/>
      <c r="T142" s="9"/>
      <c r="U142" s="9"/>
      <c r="V142" s="9"/>
      <c r="W142" s="9"/>
      <c r="X142" s="9"/>
      <c r="Y142" s="9"/>
      <c r="Z142" s="9"/>
    </row>
    <row r="143" spans="1:26" ht="16.5" customHeight="1">
      <c r="A143" s="75">
        <v>136</v>
      </c>
      <c r="B143" s="80"/>
      <c r="C143" s="81"/>
      <c r="D143" s="78"/>
      <c r="E143" s="49"/>
      <c r="F143" s="50"/>
      <c r="G143" s="49"/>
      <c r="H143" s="49"/>
      <c r="I143" s="24"/>
      <c r="J143" s="52"/>
      <c r="K143" s="49"/>
      <c r="L143" s="53"/>
      <c r="M143" s="54"/>
      <c r="N143" s="3"/>
      <c r="O143" s="3"/>
      <c r="P143" s="3"/>
      <c r="Q143" s="3"/>
      <c r="R143" s="9"/>
      <c r="S143" s="9"/>
      <c r="T143" s="9"/>
      <c r="U143" s="9"/>
      <c r="V143" s="9"/>
      <c r="W143" s="9"/>
      <c r="X143" s="9"/>
      <c r="Y143" s="9"/>
      <c r="Z143" s="9"/>
    </row>
    <row r="144" spans="1:26" ht="16.5" customHeight="1">
      <c r="A144" s="75">
        <v>137</v>
      </c>
      <c r="B144" s="80"/>
      <c r="C144" s="81"/>
      <c r="D144" s="78"/>
      <c r="E144" s="49"/>
      <c r="F144" s="50"/>
      <c r="G144" s="49"/>
      <c r="H144" s="49"/>
      <c r="I144" s="24"/>
      <c r="J144" s="52"/>
      <c r="K144" s="49"/>
      <c r="L144" s="53"/>
      <c r="M144" s="54"/>
      <c r="N144" s="3"/>
      <c r="O144" s="3"/>
      <c r="P144" s="3"/>
      <c r="Q144" s="3"/>
      <c r="R144" s="9"/>
      <c r="S144" s="9"/>
      <c r="T144" s="9"/>
      <c r="U144" s="9"/>
      <c r="V144" s="9"/>
      <c r="W144" s="9"/>
      <c r="X144" s="9"/>
      <c r="Y144" s="9"/>
      <c r="Z144" s="9"/>
    </row>
    <row r="145" spans="1:26" ht="16.5" customHeight="1">
      <c r="A145" s="75">
        <v>138</v>
      </c>
      <c r="B145" s="80"/>
      <c r="C145" s="81"/>
      <c r="D145" s="78"/>
      <c r="E145" s="49"/>
      <c r="F145" s="50"/>
      <c r="G145" s="49"/>
      <c r="H145" s="49"/>
      <c r="I145" s="24"/>
      <c r="J145" s="52"/>
      <c r="K145" s="49"/>
      <c r="L145" s="53"/>
      <c r="M145" s="54"/>
      <c r="N145" s="3"/>
      <c r="O145" s="3"/>
      <c r="P145" s="3"/>
      <c r="Q145" s="3"/>
      <c r="R145" s="9"/>
      <c r="S145" s="9"/>
      <c r="T145" s="9"/>
      <c r="U145" s="9"/>
      <c r="V145" s="9"/>
      <c r="W145" s="9"/>
      <c r="X145" s="9"/>
      <c r="Y145" s="9"/>
      <c r="Z145" s="9"/>
    </row>
    <row r="146" spans="1:26" ht="16.5" customHeight="1">
      <c r="A146" s="75">
        <v>139</v>
      </c>
      <c r="B146" s="80"/>
      <c r="C146" s="81"/>
      <c r="D146" s="78"/>
      <c r="E146" s="49"/>
      <c r="F146" s="50"/>
      <c r="G146" s="49"/>
      <c r="H146" s="49"/>
      <c r="I146" s="24"/>
      <c r="J146" s="52"/>
      <c r="K146" s="49"/>
      <c r="L146" s="53"/>
      <c r="M146" s="54"/>
      <c r="N146" s="3"/>
      <c r="O146" s="3"/>
      <c r="P146" s="3"/>
      <c r="Q146" s="3"/>
      <c r="R146" s="9"/>
      <c r="S146" s="9"/>
      <c r="T146" s="9"/>
      <c r="U146" s="9"/>
      <c r="V146" s="9"/>
      <c r="W146" s="9"/>
      <c r="X146" s="9"/>
      <c r="Y146" s="9"/>
      <c r="Z146" s="9"/>
    </row>
    <row r="147" spans="1:26" ht="16.5" customHeight="1">
      <c r="A147" s="75">
        <v>140</v>
      </c>
      <c r="B147" s="80"/>
      <c r="C147" s="81"/>
      <c r="D147" s="78"/>
      <c r="E147" s="49"/>
      <c r="F147" s="50"/>
      <c r="G147" s="49"/>
      <c r="H147" s="49"/>
      <c r="I147" s="24"/>
      <c r="J147" s="52"/>
      <c r="K147" s="49"/>
      <c r="L147" s="53"/>
      <c r="M147" s="54"/>
      <c r="N147" s="3"/>
      <c r="O147" s="3"/>
      <c r="P147" s="3"/>
      <c r="Q147" s="3"/>
      <c r="R147" s="9"/>
      <c r="S147" s="9"/>
      <c r="T147" s="9"/>
      <c r="U147" s="9"/>
      <c r="V147" s="9"/>
      <c r="W147" s="9"/>
      <c r="X147" s="9"/>
      <c r="Y147" s="9"/>
      <c r="Z147" s="9"/>
    </row>
    <row r="148" spans="1:26" ht="16.5" customHeight="1">
      <c r="A148" s="75">
        <v>141</v>
      </c>
      <c r="B148" s="80"/>
      <c r="C148" s="81"/>
      <c r="D148" s="78"/>
      <c r="E148" s="49"/>
      <c r="F148" s="50"/>
      <c r="G148" s="49"/>
      <c r="H148" s="49"/>
      <c r="I148" s="24"/>
      <c r="J148" s="52"/>
      <c r="K148" s="49"/>
      <c r="L148" s="53"/>
      <c r="M148" s="54"/>
      <c r="N148" s="3"/>
      <c r="O148" s="3"/>
      <c r="P148" s="3"/>
      <c r="Q148" s="3"/>
      <c r="R148" s="9"/>
      <c r="S148" s="9"/>
      <c r="T148" s="9"/>
      <c r="U148" s="9"/>
      <c r="V148" s="9"/>
      <c r="W148" s="9"/>
      <c r="X148" s="9"/>
      <c r="Y148" s="9"/>
      <c r="Z148" s="9"/>
    </row>
    <row r="149" spans="1:26" ht="16.5" customHeight="1">
      <c r="A149" s="75">
        <v>142</v>
      </c>
      <c r="B149" s="80"/>
      <c r="C149" s="81"/>
      <c r="D149" s="78"/>
      <c r="E149" s="49"/>
      <c r="F149" s="50"/>
      <c r="G149" s="49"/>
      <c r="H149" s="49"/>
      <c r="I149" s="24"/>
      <c r="J149" s="52"/>
      <c r="K149" s="49"/>
      <c r="L149" s="53"/>
      <c r="M149" s="54"/>
      <c r="N149" s="3"/>
      <c r="O149" s="3"/>
      <c r="P149" s="3"/>
      <c r="Q149" s="3"/>
      <c r="R149" s="9"/>
      <c r="S149" s="9"/>
      <c r="T149" s="9"/>
      <c r="U149" s="9"/>
      <c r="V149" s="9"/>
      <c r="W149" s="9"/>
      <c r="X149" s="9"/>
      <c r="Y149" s="9"/>
      <c r="Z149" s="9"/>
    </row>
    <row r="150" spans="1:26" ht="16.5" customHeight="1">
      <c r="A150" s="75">
        <v>143</v>
      </c>
      <c r="B150" s="80"/>
      <c r="C150" s="81"/>
      <c r="D150" s="78"/>
      <c r="E150" s="49"/>
      <c r="F150" s="50"/>
      <c r="G150" s="49"/>
      <c r="H150" s="49"/>
      <c r="I150" s="24"/>
      <c r="J150" s="52"/>
      <c r="K150" s="49"/>
      <c r="L150" s="53"/>
      <c r="M150" s="54"/>
      <c r="N150" s="3"/>
      <c r="O150" s="3"/>
      <c r="P150" s="3"/>
      <c r="Q150" s="3"/>
      <c r="R150" s="9"/>
      <c r="S150" s="9"/>
      <c r="T150" s="9"/>
      <c r="U150" s="9"/>
      <c r="V150" s="9"/>
      <c r="W150" s="9"/>
      <c r="X150" s="9"/>
      <c r="Y150" s="9"/>
      <c r="Z150" s="9"/>
    </row>
    <row r="151" spans="1:26" ht="16.5" customHeight="1">
      <c r="A151" s="75">
        <v>144</v>
      </c>
      <c r="B151" s="80"/>
      <c r="C151" s="81"/>
      <c r="D151" s="78"/>
      <c r="E151" s="49"/>
      <c r="F151" s="50"/>
      <c r="G151" s="49"/>
      <c r="H151" s="49"/>
      <c r="I151" s="24"/>
      <c r="J151" s="52"/>
      <c r="K151" s="49"/>
      <c r="L151" s="53"/>
      <c r="M151" s="54"/>
      <c r="N151" s="3"/>
      <c r="O151" s="3"/>
      <c r="P151" s="3"/>
      <c r="Q151" s="3"/>
      <c r="R151" s="9"/>
      <c r="S151" s="9"/>
      <c r="T151" s="9"/>
      <c r="U151" s="9"/>
      <c r="V151" s="9"/>
      <c r="W151" s="9"/>
      <c r="X151" s="9"/>
      <c r="Y151" s="9"/>
      <c r="Z151" s="9"/>
    </row>
    <row r="152" spans="1:26" ht="16.5" customHeight="1">
      <c r="A152" s="75">
        <v>145</v>
      </c>
      <c r="B152" s="80"/>
      <c r="C152" s="81"/>
      <c r="D152" s="78"/>
      <c r="E152" s="49"/>
      <c r="F152" s="50"/>
      <c r="G152" s="49"/>
      <c r="H152" s="49"/>
      <c r="I152" s="24"/>
      <c r="J152" s="52"/>
      <c r="K152" s="49"/>
      <c r="L152" s="53"/>
      <c r="M152" s="54"/>
      <c r="N152" s="3"/>
      <c r="O152" s="3"/>
      <c r="P152" s="3"/>
      <c r="Q152" s="3"/>
      <c r="R152" s="9"/>
      <c r="S152" s="9"/>
      <c r="T152" s="9"/>
      <c r="U152" s="9"/>
      <c r="V152" s="9"/>
      <c r="W152" s="9"/>
      <c r="X152" s="9"/>
      <c r="Y152" s="9"/>
      <c r="Z152" s="9"/>
    </row>
    <row r="153" spans="1:26" ht="16.5" customHeight="1">
      <c r="A153" s="75">
        <v>146</v>
      </c>
      <c r="B153" s="80"/>
      <c r="C153" s="81"/>
      <c r="D153" s="78"/>
      <c r="E153" s="49"/>
      <c r="F153" s="50"/>
      <c r="G153" s="49"/>
      <c r="H153" s="49"/>
      <c r="I153" s="24"/>
      <c r="J153" s="52"/>
      <c r="K153" s="49"/>
      <c r="L153" s="53"/>
      <c r="M153" s="54"/>
      <c r="N153" s="3"/>
      <c r="O153" s="3"/>
      <c r="P153" s="3"/>
      <c r="Q153" s="3"/>
      <c r="R153" s="9"/>
      <c r="S153" s="9"/>
      <c r="T153" s="9"/>
      <c r="U153" s="9"/>
      <c r="V153" s="9"/>
      <c r="W153" s="9"/>
      <c r="X153" s="9"/>
      <c r="Y153" s="9"/>
      <c r="Z153" s="9"/>
    </row>
    <row r="154" spans="1:26" ht="16.5" customHeight="1">
      <c r="A154" s="75">
        <v>147</v>
      </c>
      <c r="B154" s="80"/>
      <c r="C154" s="81"/>
      <c r="D154" s="78"/>
      <c r="E154" s="49"/>
      <c r="F154" s="50"/>
      <c r="G154" s="49"/>
      <c r="H154" s="49"/>
      <c r="I154" s="24"/>
      <c r="J154" s="52"/>
      <c r="K154" s="49"/>
      <c r="L154" s="53"/>
      <c r="M154" s="54"/>
      <c r="N154" s="3"/>
      <c r="O154" s="3"/>
      <c r="P154" s="3"/>
      <c r="Q154" s="3"/>
      <c r="R154" s="9"/>
      <c r="S154" s="9"/>
      <c r="T154" s="9"/>
      <c r="U154" s="9"/>
      <c r="V154" s="9"/>
      <c r="W154" s="9"/>
      <c r="X154" s="9"/>
      <c r="Y154" s="9"/>
      <c r="Z154" s="9"/>
    </row>
    <row r="155" spans="1:26" ht="16.5" customHeight="1">
      <c r="A155" s="75">
        <v>148</v>
      </c>
      <c r="B155" s="80"/>
      <c r="C155" s="81"/>
      <c r="D155" s="78"/>
      <c r="E155" s="49"/>
      <c r="F155" s="50"/>
      <c r="G155" s="49"/>
      <c r="H155" s="49"/>
      <c r="I155" s="21"/>
      <c r="J155" s="52"/>
      <c r="K155" s="49"/>
      <c r="L155" s="53"/>
      <c r="M155" s="54"/>
      <c r="N155" s="3"/>
      <c r="O155" s="3"/>
      <c r="P155" s="3"/>
      <c r="Q155" s="3"/>
      <c r="R155" s="9"/>
      <c r="S155" s="9"/>
      <c r="T155" s="9"/>
      <c r="U155" s="9"/>
      <c r="V155" s="9"/>
      <c r="W155" s="9"/>
      <c r="X155" s="9"/>
      <c r="Y155" s="9"/>
      <c r="Z155" s="9"/>
    </row>
    <row r="156" spans="1:26" ht="16.5" customHeight="1">
      <c r="A156" s="75">
        <v>149</v>
      </c>
      <c r="B156" s="80"/>
      <c r="C156" s="81"/>
      <c r="D156" s="78"/>
      <c r="E156" s="49"/>
      <c r="F156" s="50"/>
      <c r="G156" s="49"/>
      <c r="H156" s="49"/>
      <c r="I156" s="24"/>
      <c r="J156" s="52"/>
      <c r="K156" s="49"/>
      <c r="L156" s="53"/>
      <c r="M156" s="54"/>
      <c r="N156" s="3"/>
      <c r="O156" s="3"/>
      <c r="P156" s="3"/>
      <c r="Q156" s="3"/>
      <c r="R156" s="9"/>
      <c r="S156" s="9"/>
      <c r="T156" s="9"/>
      <c r="U156" s="9"/>
      <c r="V156" s="9"/>
      <c r="W156" s="9"/>
      <c r="X156" s="9"/>
      <c r="Y156" s="9"/>
      <c r="Z156" s="9"/>
    </row>
    <row r="157" spans="1:26" ht="16.5" customHeight="1">
      <c r="A157" s="75">
        <v>150</v>
      </c>
      <c r="B157" s="80"/>
      <c r="C157" s="81"/>
      <c r="D157" s="78"/>
      <c r="E157" s="49"/>
      <c r="F157" s="50"/>
      <c r="G157" s="49"/>
      <c r="H157" s="49"/>
      <c r="I157" s="24"/>
      <c r="J157" s="52"/>
      <c r="K157" s="49"/>
      <c r="L157" s="53"/>
      <c r="M157" s="54"/>
      <c r="N157" s="3"/>
      <c r="O157" s="3"/>
      <c r="P157" s="3"/>
      <c r="Q157" s="3"/>
      <c r="R157" s="9"/>
      <c r="S157" s="9"/>
      <c r="T157" s="9"/>
      <c r="U157" s="9"/>
      <c r="V157" s="9"/>
      <c r="W157" s="9"/>
      <c r="X157" s="9"/>
      <c r="Y157" s="9"/>
      <c r="Z157" s="9"/>
    </row>
    <row r="158" spans="1:26" ht="16.5" customHeight="1">
      <c r="A158" s="75">
        <v>151</v>
      </c>
      <c r="B158" s="80"/>
      <c r="C158" s="81"/>
      <c r="D158" s="78"/>
      <c r="E158" s="102"/>
      <c r="F158" s="50"/>
      <c r="G158" s="102"/>
      <c r="H158" s="102"/>
      <c r="I158" s="95"/>
      <c r="J158" s="102"/>
      <c r="K158" s="102"/>
      <c r="L158" s="53"/>
      <c r="M158" s="54"/>
      <c r="N158" s="3"/>
      <c r="O158" s="3"/>
      <c r="P158" s="3"/>
      <c r="Q158" s="3"/>
      <c r="R158" s="9"/>
      <c r="S158" s="9"/>
      <c r="T158" s="9"/>
      <c r="U158" s="9"/>
      <c r="V158" s="9"/>
      <c r="W158" s="9"/>
      <c r="X158" s="9"/>
      <c r="Y158" s="9"/>
      <c r="Z158" s="9"/>
    </row>
    <row r="159" spans="1:26" ht="16.5" customHeight="1">
      <c r="A159" s="75">
        <v>152</v>
      </c>
      <c r="B159" s="80"/>
      <c r="C159" s="81"/>
      <c r="D159" s="78"/>
      <c r="E159" s="49"/>
      <c r="F159" s="50"/>
      <c r="G159" s="49"/>
      <c r="H159" s="49"/>
      <c r="I159" s="24"/>
      <c r="J159" s="52"/>
      <c r="K159" s="49"/>
      <c r="L159" s="53"/>
      <c r="M159" s="54"/>
      <c r="N159" s="3"/>
      <c r="O159" s="3"/>
      <c r="P159" s="3"/>
      <c r="Q159" s="3"/>
      <c r="R159" s="9"/>
      <c r="S159" s="9"/>
      <c r="T159" s="9"/>
      <c r="U159" s="9"/>
      <c r="V159" s="9"/>
      <c r="W159" s="9"/>
      <c r="X159" s="9"/>
      <c r="Y159" s="9"/>
      <c r="Z159" s="9"/>
    </row>
    <row r="160" spans="1:26" ht="16.5" customHeight="1">
      <c r="A160" s="75">
        <v>153</v>
      </c>
      <c r="B160" s="80"/>
      <c r="C160" s="81"/>
      <c r="D160" s="78"/>
      <c r="E160" s="49"/>
      <c r="F160" s="50"/>
      <c r="G160" s="49"/>
      <c r="H160" s="49"/>
      <c r="I160" s="24"/>
      <c r="J160" s="52"/>
      <c r="K160" s="49"/>
      <c r="L160" s="53"/>
      <c r="M160" s="54"/>
      <c r="N160" s="3"/>
      <c r="O160" s="3"/>
      <c r="P160" s="3"/>
      <c r="Q160" s="3"/>
      <c r="R160" s="9"/>
      <c r="S160" s="9"/>
      <c r="T160" s="9"/>
      <c r="U160" s="9"/>
      <c r="V160" s="9"/>
      <c r="W160" s="9"/>
      <c r="X160" s="9"/>
      <c r="Y160" s="9"/>
      <c r="Z160" s="9"/>
    </row>
    <row r="161" spans="1:26" ht="16.5" customHeight="1">
      <c r="A161" s="75">
        <v>154</v>
      </c>
      <c r="B161" s="80"/>
      <c r="C161" s="81"/>
      <c r="D161" s="78"/>
      <c r="E161" s="49"/>
      <c r="F161" s="50"/>
      <c r="G161" s="49"/>
      <c r="H161" s="49"/>
      <c r="I161" s="24"/>
      <c r="J161" s="52"/>
      <c r="K161" s="49"/>
      <c r="L161" s="53"/>
      <c r="M161" s="54"/>
      <c r="N161" s="3"/>
      <c r="O161" s="3"/>
      <c r="P161" s="3"/>
      <c r="Q161" s="3"/>
      <c r="R161" s="9"/>
      <c r="S161" s="9"/>
      <c r="T161" s="9"/>
      <c r="U161" s="9"/>
      <c r="V161" s="9"/>
      <c r="W161" s="9"/>
      <c r="X161" s="9"/>
      <c r="Y161" s="9"/>
      <c r="Z161" s="9"/>
    </row>
    <row r="162" spans="1:26" ht="16.5" customHeight="1">
      <c r="A162" s="75">
        <v>155</v>
      </c>
      <c r="B162" s="80"/>
      <c r="C162" s="81"/>
      <c r="D162" s="78"/>
      <c r="E162" s="49"/>
      <c r="F162" s="50"/>
      <c r="G162" s="49"/>
      <c r="H162" s="49"/>
      <c r="I162" s="24"/>
      <c r="J162" s="52"/>
      <c r="K162" s="49"/>
      <c r="L162" s="53"/>
      <c r="M162" s="54"/>
      <c r="N162" s="3"/>
      <c r="O162" s="3"/>
      <c r="P162" s="3"/>
      <c r="Q162" s="3"/>
      <c r="R162" s="9"/>
      <c r="S162" s="9"/>
      <c r="T162" s="9"/>
      <c r="U162" s="9"/>
      <c r="V162" s="9"/>
      <c r="W162" s="9"/>
      <c r="X162" s="9"/>
      <c r="Y162" s="9"/>
      <c r="Z162" s="9"/>
    </row>
    <row r="163" spans="1:26" ht="16.5" customHeight="1">
      <c r="A163" s="75">
        <v>156</v>
      </c>
      <c r="B163" s="80"/>
      <c r="C163" s="81"/>
      <c r="D163" s="78"/>
      <c r="E163" s="49"/>
      <c r="F163" s="50"/>
      <c r="G163" s="49"/>
      <c r="H163" s="49"/>
      <c r="I163" s="24"/>
      <c r="J163" s="52"/>
      <c r="K163" s="49"/>
      <c r="L163" s="53"/>
      <c r="M163" s="54"/>
      <c r="N163" s="3"/>
      <c r="O163" s="3"/>
      <c r="P163" s="3"/>
      <c r="Q163" s="3"/>
      <c r="R163" s="9"/>
      <c r="S163" s="9"/>
      <c r="T163" s="9"/>
      <c r="U163" s="9"/>
      <c r="V163" s="9"/>
      <c r="W163" s="9"/>
      <c r="X163" s="9"/>
      <c r="Y163" s="9"/>
      <c r="Z163" s="9"/>
    </row>
    <row r="164" spans="1:26" ht="16.5" customHeight="1">
      <c r="A164" s="75">
        <v>157</v>
      </c>
      <c r="B164" s="80"/>
      <c r="C164" s="81"/>
      <c r="D164" s="78"/>
      <c r="E164" s="49"/>
      <c r="F164" s="50"/>
      <c r="G164" s="49"/>
      <c r="H164" s="49"/>
      <c r="I164" s="24"/>
      <c r="J164" s="52"/>
      <c r="K164" s="49"/>
      <c r="L164" s="53"/>
      <c r="M164" s="54"/>
      <c r="N164" s="3"/>
      <c r="O164" s="3"/>
      <c r="P164" s="3"/>
      <c r="Q164" s="3"/>
      <c r="R164" s="9"/>
      <c r="S164" s="9"/>
      <c r="T164" s="9"/>
      <c r="U164" s="9"/>
      <c r="V164" s="9"/>
      <c r="W164" s="9"/>
      <c r="X164" s="9"/>
      <c r="Y164" s="9"/>
      <c r="Z164" s="9"/>
    </row>
    <row r="165" spans="1:26" ht="16.5" customHeight="1">
      <c r="A165" s="75">
        <v>158</v>
      </c>
      <c r="B165" s="80"/>
      <c r="C165" s="81"/>
      <c r="D165" s="78"/>
      <c r="E165" s="49"/>
      <c r="F165" s="50"/>
      <c r="G165" s="49"/>
      <c r="H165" s="49"/>
      <c r="I165" s="21"/>
      <c r="J165" s="52"/>
      <c r="K165" s="49"/>
      <c r="L165" s="53"/>
      <c r="M165" s="54"/>
      <c r="N165" s="3"/>
      <c r="O165" s="3"/>
      <c r="P165" s="3"/>
      <c r="Q165" s="3"/>
      <c r="R165" s="9"/>
      <c r="S165" s="9"/>
      <c r="T165" s="9"/>
      <c r="U165" s="9"/>
      <c r="V165" s="9"/>
      <c r="W165" s="9"/>
      <c r="X165" s="9"/>
      <c r="Y165" s="9"/>
      <c r="Z165" s="9"/>
    </row>
    <row r="166" spans="1:26" ht="16.5" customHeight="1">
      <c r="A166" s="75">
        <v>159</v>
      </c>
      <c r="B166" s="80"/>
      <c r="C166" s="81"/>
      <c r="D166" s="78"/>
      <c r="E166" s="49"/>
      <c r="F166" s="50"/>
      <c r="G166" s="49"/>
      <c r="H166" s="49"/>
      <c r="I166" s="24"/>
      <c r="J166" s="52"/>
      <c r="K166" s="49"/>
      <c r="L166" s="53"/>
      <c r="M166" s="54"/>
      <c r="N166" s="3"/>
      <c r="O166" s="3"/>
      <c r="P166" s="3"/>
      <c r="Q166" s="3"/>
      <c r="R166" s="9"/>
      <c r="S166" s="9"/>
      <c r="T166" s="9"/>
      <c r="U166" s="9"/>
      <c r="V166" s="9"/>
      <c r="W166" s="9"/>
      <c r="X166" s="9"/>
      <c r="Y166" s="9"/>
      <c r="Z166" s="9"/>
    </row>
    <row r="167" spans="1:26" ht="16.5" customHeight="1">
      <c r="A167" s="75">
        <v>160</v>
      </c>
      <c r="B167" s="80"/>
      <c r="C167" s="81"/>
      <c r="D167" s="78"/>
      <c r="E167" s="49"/>
      <c r="F167" s="50"/>
      <c r="G167" s="49"/>
      <c r="H167" s="49"/>
      <c r="I167" s="24"/>
      <c r="J167" s="52"/>
      <c r="K167" s="49"/>
      <c r="L167" s="53"/>
      <c r="M167" s="54"/>
      <c r="N167" s="3"/>
      <c r="O167" s="3"/>
      <c r="P167" s="3"/>
      <c r="Q167" s="3"/>
      <c r="R167" s="9"/>
      <c r="S167" s="9"/>
      <c r="T167" s="9"/>
      <c r="U167" s="9"/>
      <c r="V167" s="9"/>
      <c r="W167" s="9"/>
      <c r="X167" s="9"/>
      <c r="Y167" s="9"/>
      <c r="Z167" s="9"/>
    </row>
    <row r="168" spans="1:26" ht="16.5" customHeight="1">
      <c r="A168" s="75">
        <v>161</v>
      </c>
      <c r="B168" s="80"/>
      <c r="C168" s="81"/>
      <c r="D168" s="78"/>
      <c r="E168" s="49"/>
      <c r="F168" s="50"/>
      <c r="G168" s="49"/>
      <c r="H168" s="49"/>
      <c r="I168" s="24"/>
      <c r="J168" s="52"/>
      <c r="K168" s="49"/>
      <c r="L168" s="53"/>
      <c r="M168" s="54"/>
      <c r="N168" s="3"/>
      <c r="O168" s="3"/>
      <c r="P168" s="3"/>
      <c r="Q168" s="3"/>
      <c r="R168" s="9"/>
      <c r="S168" s="9"/>
      <c r="T168" s="9"/>
      <c r="U168" s="9"/>
      <c r="V168" s="9"/>
      <c r="W168" s="9"/>
      <c r="X168" s="9"/>
      <c r="Y168" s="9"/>
      <c r="Z168" s="9"/>
    </row>
    <row r="169" spans="1:26" ht="16.5" customHeight="1">
      <c r="A169" s="75">
        <v>162</v>
      </c>
      <c r="B169" s="80"/>
      <c r="C169" s="81"/>
      <c r="D169" s="78"/>
      <c r="E169" s="49"/>
      <c r="F169" s="50"/>
      <c r="G169" s="49"/>
      <c r="H169" s="49"/>
      <c r="I169" s="24"/>
      <c r="J169" s="52"/>
      <c r="K169" s="49"/>
      <c r="L169" s="53"/>
      <c r="M169" s="54"/>
      <c r="N169" s="3"/>
      <c r="O169" s="3"/>
      <c r="P169" s="3"/>
      <c r="Q169" s="3"/>
      <c r="R169" s="9"/>
      <c r="S169" s="9"/>
      <c r="T169" s="9"/>
      <c r="U169" s="9"/>
      <c r="V169" s="9"/>
      <c r="W169" s="9"/>
      <c r="X169" s="9"/>
      <c r="Y169" s="9"/>
      <c r="Z169" s="9"/>
    </row>
    <row r="170" spans="1:26" ht="16.5" customHeight="1">
      <c r="A170" s="75">
        <v>163</v>
      </c>
      <c r="B170" s="80"/>
      <c r="C170" s="81"/>
      <c r="D170" s="78"/>
      <c r="E170" s="49"/>
      <c r="F170" s="50"/>
      <c r="G170" s="49"/>
      <c r="H170" s="49"/>
      <c r="I170" s="24"/>
      <c r="J170" s="52"/>
      <c r="K170" s="49"/>
      <c r="L170" s="53"/>
      <c r="M170" s="54"/>
      <c r="N170" s="3"/>
      <c r="O170" s="3"/>
      <c r="P170" s="3"/>
      <c r="Q170" s="3"/>
      <c r="R170" s="9"/>
      <c r="S170" s="9"/>
      <c r="T170" s="9"/>
      <c r="U170" s="9"/>
      <c r="V170" s="9"/>
      <c r="W170" s="9"/>
      <c r="X170" s="9"/>
      <c r="Y170" s="9"/>
      <c r="Z170" s="9"/>
    </row>
    <row r="171" spans="1:26" ht="16.5" customHeight="1">
      <c r="A171" s="75">
        <v>164</v>
      </c>
      <c r="B171" s="80"/>
      <c r="C171" s="81"/>
      <c r="D171" s="78"/>
      <c r="E171" s="49"/>
      <c r="F171" s="50"/>
      <c r="G171" s="49"/>
      <c r="H171" s="49"/>
      <c r="I171" s="24"/>
      <c r="J171" s="52"/>
      <c r="K171" s="49"/>
      <c r="L171" s="53"/>
      <c r="M171" s="54"/>
      <c r="N171" s="3"/>
      <c r="O171" s="3"/>
      <c r="P171" s="3"/>
      <c r="Q171" s="3"/>
      <c r="R171" s="9"/>
      <c r="S171" s="9"/>
      <c r="T171" s="9"/>
      <c r="U171" s="9"/>
      <c r="V171" s="9"/>
      <c r="W171" s="9"/>
      <c r="X171" s="9"/>
      <c r="Y171" s="9"/>
      <c r="Z171" s="9"/>
    </row>
    <row r="172" spans="1:26" ht="16.5" customHeight="1">
      <c r="A172" s="75">
        <v>165</v>
      </c>
      <c r="B172" s="80"/>
      <c r="C172" s="81"/>
      <c r="D172" s="78"/>
      <c r="E172" s="49"/>
      <c r="F172" s="50"/>
      <c r="G172" s="49"/>
      <c r="H172" s="49"/>
      <c r="I172" s="24"/>
      <c r="J172" s="52"/>
      <c r="K172" s="49"/>
      <c r="L172" s="53"/>
      <c r="M172" s="54"/>
      <c r="N172" s="3"/>
      <c r="O172" s="3"/>
      <c r="P172" s="3"/>
      <c r="Q172" s="3"/>
      <c r="R172" s="9"/>
      <c r="S172" s="9"/>
      <c r="T172" s="9"/>
      <c r="U172" s="9"/>
      <c r="V172" s="9"/>
      <c r="W172" s="9"/>
      <c r="X172" s="9"/>
      <c r="Y172" s="9"/>
      <c r="Z172" s="9"/>
    </row>
    <row r="173" spans="1:26" ht="16.5" customHeight="1">
      <c r="A173" s="75">
        <v>166</v>
      </c>
      <c r="B173" s="80"/>
      <c r="C173" s="81"/>
      <c r="D173" s="78"/>
      <c r="E173" s="49"/>
      <c r="F173" s="50"/>
      <c r="G173" s="49"/>
      <c r="H173" s="49"/>
      <c r="I173" s="24"/>
      <c r="J173" s="52"/>
      <c r="K173" s="49"/>
      <c r="L173" s="53"/>
      <c r="M173" s="54"/>
      <c r="N173" s="3"/>
      <c r="O173" s="3"/>
      <c r="P173" s="3"/>
      <c r="Q173" s="3"/>
      <c r="R173" s="9"/>
      <c r="S173" s="9"/>
      <c r="T173" s="9"/>
      <c r="U173" s="9"/>
      <c r="V173" s="9"/>
      <c r="W173" s="9"/>
      <c r="X173" s="9"/>
      <c r="Y173" s="9"/>
      <c r="Z173" s="9"/>
    </row>
    <row r="174" spans="1:26" ht="16.5" customHeight="1">
      <c r="A174" s="75">
        <v>167</v>
      </c>
      <c r="B174" s="80"/>
      <c r="C174" s="81"/>
      <c r="D174" s="78"/>
      <c r="E174" s="49"/>
      <c r="F174" s="50"/>
      <c r="G174" s="49"/>
      <c r="H174" s="49"/>
      <c r="I174" s="24"/>
      <c r="J174" s="52"/>
      <c r="K174" s="49"/>
      <c r="L174" s="53"/>
      <c r="M174" s="54"/>
      <c r="N174" s="3"/>
      <c r="O174" s="3"/>
      <c r="P174" s="3"/>
      <c r="Q174" s="3"/>
      <c r="R174" s="9"/>
      <c r="S174" s="9"/>
      <c r="T174" s="9"/>
      <c r="U174" s="9"/>
      <c r="V174" s="9"/>
      <c r="W174" s="9"/>
      <c r="X174" s="9"/>
      <c r="Y174" s="9"/>
      <c r="Z174" s="9"/>
    </row>
    <row r="175" spans="1:26" ht="16.5" customHeight="1">
      <c r="A175" s="75">
        <v>168</v>
      </c>
      <c r="B175" s="80"/>
      <c r="C175" s="81"/>
      <c r="D175" s="78"/>
      <c r="E175" s="49"/>
      <c r="F175" s="50"/>
      <c r="G175" s="49"/>
      <c r="H175" s="49"/>
      <c r="I175" s="24"/>
      <c r="J175" s="52"/>
      <c r="K175" s="49"/>
      <c r="L175" s="53"/>
      <c r="M175" s="54"/>
      <c r="N175" s="3"/>
      <c r="O175" s="3"/>
      <c r="P175" s="3"/>
      <c r="Q175" s="3"/>
      <c r="R175" s="9"/>
      <c r="S175" s="9"/>
      <c r="T175" s="9"/>
      <c r="U175" s="9"/>
      <c r="V175" s="9"/>
      <c r="W175" s="9"/>
      <c r="X175" s="9"/>
      <c r="Y175" s="9"/>
      <c r="Z175" s="9"/>
    </row>
    <row r="176" spans="1:26" ht="16.5" customHeight="1">
      <c r="A176" s="104">
        <v>169</v>
      </c>
      <c r="B176" s="105"/>
      <c r="C176" s="106"/>
      <c r="D176" s="107"/>
      <c r="E176" s="108"/>
      <c r="F176" s="109"/>
      <c r="G176" s="108"/>
      <c r="H176" s="108"/>
      <c r="I176" s="113"/>
      <c r="J176" s="114"/>
      <c r="K176" s="108"/>
      <c r="L176" s="115"/>
      <c r="M176" s="116"/>
      <c r="N176" s="3"/>
      <c r="O176" s="3"/>
      <c r="P176" s="3"/>
      <c r="Q176" s="3"/>
      <c r="R176" s="9"/>
      <c r="S176" s="9"/>
      <c r="T176" s="9"/>
      <c r="U176" s="9"/>
      <c r="V176" s="9"/>
      <c r="W176" s="9"/>
      <c r="X176" s="9"/>
      <c r="Y176" s="9"/>
      <c r="Z176" s="9"/>
    </row>
    <row r="177" spans="1:26" ht="16.5" customHeight="1">
      <c r="A177" s="117"/>
      <c r="B177" s="118"/>
      <c r="C177" s="119"/>
      <c r="D177" s="120"/>
      <c r="E177" s="4"/>
      <c r="F177" s="4"/>
      <c r="G177" s="4"/>
      <c r="H177" s="4"/>
      <c r="I177" s="4"/>
      <c r="J177" s="4"/>
      <c r="K177" s="4"/>
      <c r="L177" s="4"/>
      <c r="M177" s="4"/>
      <c r="N177" s="3"/>
      <c r="O177" s="3"/>
      <c r="P177" s="3"/>
      <c r="Q177" s="3"/>
      <c r="R177" s="9"/>
      <c r="S177" s="9"/>
      <c r="T177" s="9"/>
      <c r="U177" s="9"/>
      <c r="V177" s="9"/>
      <c r="W177" s="9"/>
      <c r="X177" s="9"/>
      <c r="Y177" s="9"/>
      <c r="Z177" s="9"/>
    </row>
    <row r="178" spans="1:26" ht="12.75" customHeight="1">
      <c r="A178" s="5"/>
      <c r="B178" s="4"/>
      <c r="C178" s="7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3"/>
      <c r="O178" s="3"/>
      <c r="P178" s="3"/>
      <c r="Q178" s="3"/>
      <c r="R178" s="9"/>
      <c r="S178" s="9"/>
      <c r="T178" s="9"/>
      <c r="U178" s="9"/>
      <c r="V178" s="9"/>
      <c r="W178" s="9"/>
      <c r="X178" s="9"/>
      <c r="Y178" s="9"/>
      <c r="Z178" s="9"/>
    </row>
    <row r="179" spans="1:26" ht="12.75" customHeight="1">
      <c r="A179" s="5"/>
      <c r="B179" s="121" t="s">
        <v>139</v>
      </c>
      <c r="C179" s="122">
        <f>COUNTIF(D50:D91,"L")</f>
        <v>0</v>
      </c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3"/>
      <c r="O179" s="3"/>
      <c r="P179" s="3"/>
      <c r="Q179" s="3"/>
      <c r="R179" s="9"/>
      <c r="S179" s="9"/>
      <c r="T179" s="9"/>
      <c r="U179" s="9"/>
      <c r="V179" s="9"/>
      <c r="W179" s="9"/>
      <c r="X179" s="9"/>
      <c r="Y179" s="9"/>
      <c r="Z179" s="9"/>
    </row>
    <row r="180" spans="1:26" ht="12.75" customHeight="1">
      <c r="A180" s="5"/>
      <c r="B180" s="121" t="s">
        <v>140</v>
      </c>
      <c r="C180" s="122">
        <f>COUNTIF(D50:D91,"P")</f>
        <v>0</v>
      </c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3"/>
      <c r="O180" s="3"/>
      <c r="P180" s="3"/>
      <c r="Q180" s="3"/>
      <c r="R180" s="9"/>
      <c r="S180" s="9"/>
      <c r="T180" s="9"/>
      <c r="U180" s="9"/>
      <c r="V180" s="9"/>
      <c r="W180" s="9"/>
      <c r="X180" s="9"/>
      <c r="Y180" s="9"/>
      <c r="Z180" s="9"/>
    </row>
    <row r="181" spans="1:26" ht="12.75" customHeight="1">
      <c r="A181" s="5"/>
      <c r="B181" s="5" t="s">
        <v>141</v>
      </c>
      <c r="C181" s="7">
        <v>169</v>
      </c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3"/>
      <c r="O181" s="3"/>
      <c r="P181" s="3"/>
      <c r="Q181" s="3"/>
      <c r="R181" s="9"/>
      <c r="S181" s="9"/>
      <c r="T181" s="9"/>
      <c r="U181" s="9"/>
      <c r="V181" s="9"/>
      <c r="W181" s="9"/>
      <c r="X181" s="9"/>
      <c r="Y181" s="9"/>
      <c r="Z181" s="9"/>
    </row>
    <row r="182" spans="1:26" ht="12.75" customHeight="1">
      <c r="A182" s="5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3"/>
      <c r="O182" s="3"/>
      <c r="P182" s="3"/>
      <c r="Q182" s="3"/>
      <c r="R182" s="9"/>
      <c r="S182" s="9"/>
      <c r="T182" s="9"/>
      <c r="U182" s="9"/>
      <c r="V182" s="9"/>
      <c r="W182" s="9"/>
      <c r="X182" s="9"/>
      <c r="Y182" s="9"/>
      <c r="Z182" s="9"/>
    </row>
    <row r="183" spans="1:26" ht="12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9"/>
      <c r="S183" s="9"/>
      <c r="T183" s="9"/>
      <c r="U183" s="9"/>
      <c r="V183" s="9"/>
      <c r="W183" s="9"/>
      <c r="X183" s="9"/>
      <c r="Y183" s="9"/>
      <c r="Z183" s="9"/>
    </row>
    <row r="184" spans="1:26" ht="12.75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spans="1:26" ht="12.75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spans="1:26" ht="12.75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spans="1:26" ht="12.75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spans="1:26" ht="12.75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spans="1:26" ht="12.75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spans="1:26" ht="12.75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spans="1:26" ht="12.75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spans="1:26" ht="12.75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spans="1:26" ht="12.75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spans="1:26" ht="12.75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spans="1:26" ht="12.75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spans="1:26" ht="12.75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spans="1:26" ht="12.75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spans="1:26" ht="12.75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spans="1:26" ht="12.75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spans="1:26" ht="12.75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spans="1:26" ht="12.75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spans="1:26" ht="12.75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spans="1:26" ht="12.75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spans="1:26" ht="12.75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spans="1:26" ht="12.75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spans="1:26" ht="12.75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spans="1:26" ht="12.75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spans="1:26" ht="12.75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spans="1:26" ht="12.75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spans="1:26" ht="12.75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spans="1:26" ht="12.75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spans="1:26" ht="12.75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spans="1:26" ht="12.75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spans="1:26" ht="12.75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spans="1:26" ht="12.75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spans="1:26" ht="12.75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spans="1:26" ht="12.75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spans="1:26" ht="12.75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spans="1:26" ht="12.75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spans="1:26" ht="12.75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spans="1:26" ht="12.75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spans="1:26" ht="12.75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spans="1:26" ht="12.75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spans="1:26" ht="12.75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spans="1:26" ht="12.75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spans="1:26" ht="12.75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spans="1:26" ht="12.75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spans="1:26" ht="12.75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spans="1:26" ht="12.75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spans="1:26" ht="12.75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spans="1:26" ht="12.75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spans="1:26" ht="12.75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spans="1:26" ht="12.75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spans="1:26" ht="12.75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spans="1:26" ht="12.75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spans="1:26" ht="12.75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spans="1:26" ht="12.75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spans="1:26" ht="12.75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spans="1:26" ht="12.75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spans="1:26" ht="12.75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spans="1:26" ht="12.75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spans="1:26" ht="12.75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spans="1:26" ht="12.75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spans="1:26" ht="12.75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spans="1:26" ht="12.75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spans="1:26" ht="12.75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spans="1:26" ht="12.75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spans="1:26" ht="12.75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spans="1:26" ht="12.75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spans="1:26" ht="12.75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spans="1:26" ht="12.75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spans="1:26" ht="12.75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 spans="1:26" ht="12.75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spans="1:26" ht="12.75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spans="1:26" ht="12.75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spans="1:26" ht="12.75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spans="1:26" ht="12.75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spans="1:26" ht="12.75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spans="1:26" ht="12.75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spans="1:26" ht="12.75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spans="1:26" ht="12.75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spans="1:26" ht="12.75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spans="1:26" ht="12.75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spans="1:26" ht="12.75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 spans="1:26" ht="12.75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spans="1:26" ht="12.75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 spans="1:26" ht="12.75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spans="1:26" ht="12.75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spans="1:26" ht="12.75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spans="1:26" ht="12.75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spans="1:26" ht="12.75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spans="1:26" ht="12.75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spans="1:26" ht="12.75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 spans="1:26" ht="12.75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spans="1:26" ht="12.75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spans="1:26" ht="12.75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spans="1:26" ht="12.75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spans="1:26" ht="12.75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spans="1:26" ht="12.75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spans="1:26" ht="12.75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 spans="1:26" ht="12.75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 spans="1:26" ht="12.75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spans="1:26" ht="12.75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spans="1:26" ht="12.75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spans="1:26" ht="12.75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spans="1:26" ht="12.75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spans="1:26" ht="12.75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 spans="1:26" ht="12.75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spans="1:26" ht="12.75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 spans="1:26" ht="12.75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 spans="1:26" ht="12.75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 spans="1:26" ht="12.75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 spans="1:26" ht="12.75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spans="1:26" ht="12.75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spans="1:26" ht="12.75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 spans="1:26" ht="12.75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 spans="1:26" ht="12.75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 spans="1:26" ht="12.75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 spans="1:26" ht="12.75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 spans="1:26" ht="12.75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 spans="1:26" ht="12.75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 spans="1:26" ht="12.75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 spans="1:26" ht="12.75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 spans="1:26" ht="12.75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 spans="1:26" ht="12.75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 spans="1:26" ht="12.75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spans="1:26" ht="12.75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 spans="1:26" ht="12.75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 spans="1:26" ht="12.75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 spans="1:26" ht="12.75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spans="1:26" ht="12.75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 spans="1:26" ht="12.75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 spans="1:26" ht="12.75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 spans="1:26" ht="12.75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spans="1:26" ht="12.75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 spans="1:26" ht="12.75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 spans="1:26" ht="12.75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 spans="1:26" ht="12.75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 spans="1:26" ht="12.75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 spans="1:26" ht="12.75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spans="1:26" ht="12.75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 spans="1:26" ht="12.75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 spans="1:26" ht="12.75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 spans="1:26" ht="12.75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 spans="1:26" ht="12.75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 spans="1:26" ht="12.75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 spans="1:26" ht="12.75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 spans="1:26" ht="12.75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 spans="1:26" ht="12.75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 spans="1:26" ht="12.75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 spans="1:26" ht="12.75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 spans="1:26" ht="12.75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 spans="1:26" ht="12.75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 spans="1:26" ht="12.75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 spans="1:26" ht="12.75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 spans="1:26" ht="12.75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 spans="1:26" ht="12.75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 spans="1:26" ht="12.75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 spans="1:26" ht="12.75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 spans="1:26" ht="12.75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 spans="1:26" ht="12.75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 spans="1:26" ht="12.75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 spans="1:26" ht="12.75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 spans="1:26" ht="12.75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 spans="1:26" ht="12.75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 spans="1:26" ht="12.75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 spans="1:26" ht="12.75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 spans="1:26" ht="12.75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 spans="1:26" ht="12.75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 spans="1:26" ht="12.75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 spans="1:26" ht="12.75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 spans="1:26" ht="12.75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 spans="1:26" ht="12.75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 spans="1:26" ht="12.75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 spans="1:26" ht="12.75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 spans="1:26" ht="12.75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 spans="1:26" ht="12.75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 spans="1:26" ht="12.75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 spans="1:26" ht="12.75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 spans="1:26" ht="12.75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 spans="1:26" ht="12.75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 spans="1:26" ht="12.75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 spans="1:26" ht="12.75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 spans="1:26" ht="12.75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 spans="1:26" ht="12.75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 spans="1:26" ht="12.75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 spans="1:26" ht="12.75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 spans="1:26" ht="12.75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 spans="1:26" ht="12.75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 spans="1:26" ht="12.75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 spans="1:26" ht="12.75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 spans="1:26" ht="12.75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 spans="1:26" ht="12.75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 spans="1:26" ht="12.75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 spans="1:26" ht="12.75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 spans="1:26" ht="12.75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 spans="1:26" ht="12.75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 spans="1:26" ht="12.75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 spans="1:26" ht="12.75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 spans="1:26" ht="12.75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 spans="1:26" ht="12.75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 spans="1:26" ht="12.75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 spans="1:26" ht="12.75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 spans="1:26" ht="12.75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 spans="1:26" ht="12.75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 spans="1:26" ht="12.75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 spans="1:26" ht="12.75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 spans="1:26" ht="12.75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 spans="1:26" ht="12.75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 spans="1:26" ht="12.75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 spans="1:26" ht="12.75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 spans="1:26" ht="12.75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 spans="1:26" ht="12.75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 spans="1:26" ht="12.75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 spans="1:26" ht="12.75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 spans="1:26" ht="12.75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 spans="1:26" ht="12.75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 spans="1:26" ht="12.75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 spans="1:26" ht="12.75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 spans="1:26" ht="12.75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 spans="1:26" ht="12.75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 spans="1:26" ht="12.75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 spans="1:26" ht="12.75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 spans="1:26" ht="12.75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 spans="1:26" ht="12.75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 spans="1:26" ht="12.75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 spans="1:26" ht="12.75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 spans="1:26" ht="12.75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 spans="1:26" ht="12.75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 spans="1:26" ht="12.75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 spans="1:26" ht="12.75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 spans="1:26" ht="12.75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 spans="1:26" ht="12.75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 spans="1:26" ht="12.75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 spans="1:26" ht="12.75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 spans="1:26" ht="12.75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 spans="1:26" ht="12.75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 spans="1:26" ht="12.75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 spans="1:26" ht="12.75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 spans="1:26" ht="12.75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 spans="1:26" ht="12.75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 spans="1:26" ht="12.75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 spans="1:26" ht="12.75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 spans="1:26" ht="12.75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 spans="1:26" ht="12.75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 spans="1:26" ht="12.75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 spans="1:26" ht="12.75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 spans="1:26" ht="12.75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 spans="1:26" ht="12.75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 spans="1:26" ht="12.75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 spans="1:26" ht="12.75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 spans="1:26" ht="12.75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 spans="1:26" ht="12.75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 spans="1:26" ht="12.75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 spans="1:26" ht="12.75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 spans="1:26" ht="12.75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 spans="1:26" ht="12.75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 spans="1:26" ht="12.75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 spans="1:26" ht="12.75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 spans="1:26" ht="12.75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 spans="1:26" ht="12.75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 spans="1:26" ht="12.75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 spans="1:26" ht="12.75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 spans="1:26" ht="12.75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 spans="1:26" ht="12.75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 spans="1:26" ht="12.75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 spans="1:26" ht="12.75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 spans="1:26" ht="12.75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 spans="1:26" ht="12.75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 spans="1:26" ht="12.75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 spans="1:26" ht="12.75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 spans="1:26" ht="12.75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 spans="1:26" ht="12.75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 spans="1:26" ht="12.75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 spans="1:26" ht="12.75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 spans="1:26" ht="12.75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 spans="1:26" ht="12.75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 spans="1:26" ht="12.75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 spans="1:26" ht="12.75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 spans="1:26" ht="12.75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 spans="1:26" ht="12.75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 spans="1:26" ht="12.75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 spans="1:26" ht="12.75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 spans="1:26" ht="12.75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 spans="1:26" ht="12.75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 spans="1:26" ht="12.75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 spans="1:26" ht="12.75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 spans="1:26" ht="12.75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 spans="1:26" ht="12.75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 spans="1:26" ht="12.75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 spans="1:26" ht="12.75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 spans="1:26" ht="12.75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 spans="1:26" ht="12.75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 spans="1:26" ht="12.75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 spans="1:26" ht="12.75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 spans="1:26" ht="12.75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 spans="1:26" ht="12.75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 spans="1:26" ht="12.75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 spans="1:26" ht="12.75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 spans="1:26" ht="12.75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 spans="1:26" ht="12.75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 spans="1:26" ht="12.75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 spans="1:26" ht="12.75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 spans="1:26" ht="12.75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 spans="1:26" ht="12.75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 spans="1:26" ht="12.75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 spans="1:26" ht="12.75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 spans="1:26" ht="12.75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 spans="1:26" ht="12.75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 spans="1:26" ht="12.75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 spans="1:26" ht="12.75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 spans="1:26" ht="12.75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 spans="1:26" ht="12.75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 spans="1:26" ht="12.75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 spans="1:26" ht="12.75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 spans="1:26" ht="12.75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 spans="1:26" ht="12.75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 spans="1:26" ht="12.75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 spans="1:26" ht="12.75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 spans="1:26" ht="12.75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 spans="1:26" ht="12.75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 spans="1:26" ht="12.75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 spans="1:26" ht="12.75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 spans="1:26" ht="12.75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 spans="1:26" ht="12.75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 spans="1:26" ht="12.75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 spans="1:26" ht="12.75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 spans="1:26" ht="12.75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 spans="1:26" ht="12.75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 spans="1:26" ht="12.75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 spans="1:26" ht="12.75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 spans="1:26" ht="12.75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 spans="1:26" ht="12.75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 spans="1:26" ht="12.75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 spans="1:26" ht="12.75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 spans="1:26" ht="12.75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 spans="1:26" ht="12.75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 spans="1:26" ht="12.75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 spans="1:26" ht="12.75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 spans="1:26" ht="12.75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 spans="1:26" ht="12.75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 spans="1:26" ht="12.75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 spans="1:26" ht="12.75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 spans="1:26" ht="12.75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 spans="1:26" ht="12.75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 spans="1:26" ht="12.75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 spans="1:26" ht="12.75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 spans="1:26" ht="12.75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 spans="1:26" ht="12.75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 spans="1:26" ht="12.75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 spans="1:26" ht="12.75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 spans="1:26" ht="12.75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 spans="1:26" ht="12.75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 spans="1:26" ht="12.75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 spans="1:26" ht="12.75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 spans="1:26" ht="12.75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 spans="1:26" ht="12.75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 spans="1:26" ht="12.75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 spans="1:26" ht="12.75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 spans="1:26" ht="12.75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 spans="1:26" ht="12.75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 spans="1:26" ht="12.75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 spans="1:26" ht="12.75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 spans="1:26" ht="12.75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 spans="1:26" ht="12.75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 spans="1:26" ht="12.75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 spans="1:26" ht="12.75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 spans="1:26" ht="12.75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 spans="1:26" ht="12.75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 spans="1:26" ht="12.75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 spans="1:26" ht="12.75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 spans="1:26" ht="12.75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 spans="1:26" ht="12.75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 spans="1:26" ht="12.75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 spans="1:26" ht="12.75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 spans="1:26" ht="12.75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 spans="1:26" ht="12.75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 spans="1:26" ht="12.75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 spans="1:26" ht="12.75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 spans="1:26" ht="12.75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 spans="1:26" ht="12.75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 spans="1:26" ht="12.75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 spans="1:26" ht="12.75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 spans="1:26" ht="12.75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 spans="1:26" ht="12.75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 spans="1:26" ht="12.75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 spans="1:26" ht="12.75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 spans="1:26" ht="12.75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 spans="1:26" ht="12.75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 spans="1:26" ht="12.75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 spans="1:26" ht="12.75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 spans="1:26" ht="12.75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 spans="1:26" ht="12.75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 spans="1:26" ht="12.75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 spans="1:26" ht="12.75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 spans="1:26" ht="12.75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 spans="1:26" ht="12.75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 spans="1:26" ht="12.75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 spans="1:26" ht="12.75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 spans="1:26" ht="12.75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 spans="1:26" ht="12.75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 spans="1:26" ht="12.75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 spans="1:26" ht="12.75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 spans="1:26" ht="12.75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 spans="1:26" ht="12.75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 spans="1:26" ht="12.75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 spans="1:26" ht="12.75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 spans="1:26" ht="12.75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 spans="1:26" ht="12.75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 spans="1:26" ht="12.75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 spans="1:26" ht="12.75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 spans="1:26" ht="12.75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 spans="1:26" ht="12.75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 spans="1:26" ht="12.75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 spans="1:26" ht="12.75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 spans="1:26" ht="12.75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 spans="1:26" ht="12.75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 spans="1:26" ht="12.75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 spans="1:26" ht="12.75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 spans="1:26" ht="12.75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 spans="1:26" ht="12.75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 spans="1:26" ht="12.75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 spans="1:26" ht="12.75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 spans="1:26" ht="12.75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 spans="1:26" ht="12.75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 spans="1:26" ht="12.75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 spans="1:26" ht="12.75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 spans="1:26" ht="12.75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 spans="1:26" ht="12.75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 spans="1:26" ht="12.75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 spans="1:26" ht="12.75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 spans="1:26" ht="12.75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 spans="1:26" ht="12.75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 spans="1:26" ht="12.75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 spans="1:26" ht="12.75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 spans="1:26" ht="12.75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 spans="1:26" ht="12.75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 spans="1:26" ht="12.75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 spans="1:26" ht="12.75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 spans="1:26" ht="12.75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 spans="1:26" ht="12.75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 spans="1:26" ht="12.75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 spans="1:26" ht="12.75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 spans="1:26" ht="12.75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 spans="1:26" ht="12.75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 spans="1:26" ht="12.75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 spans="1:26" ht="12.75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 spans="1:26" ht="12.75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 spans="1:26" ht="12.75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 spans="1:26" ht="12.75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 spans="1:26" ht="12.75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 spans="1:26" ht="12.75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 spans="1:26" ht="12.75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 spans="1:26" ht="12.75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 spans="1:26" ht="12.75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 spans="1:26" ht="12.75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 spans="1:26" ht="12.75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 spans="1:26" ht="12.75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 spans="1:26" ht="12.75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 spans="1:26" ht="12.75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 spans="1:26" ht="12.75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 spans="1:26" ht="12.75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 spans="1:26" ht="12.75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 spans="1:26" ht="12.75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 spans="1:26" ht="12.75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 spans="1:26" ht="12.75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 spans="1:26" ht="12.75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 spans="1:26" ht="12.75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 spans="1:26" ht="12.75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 spans="1:26" ht="12.75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 spans="1:26" ht="12.75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 spans="1:26" ht="12.75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 spans="1:26" ht="12.75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 spans="1:26" ht="12.75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 spans="1:26" ht="12.75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 spans="1:26" ht="12.75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 spans="1:26" ht="12.75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 spans="1:26" ht="12.75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 spans="1:26" ht="12.75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 spans="1:26" ht="12.75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 spans="1:26" ht="12.75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 spans="1:26" ht="12.75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 spans="1:26" ht="12.75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 spans="1:26" ht="12.75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 spans="1:26" ht="12.75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 spans="1:26" ht="12.75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 spans="1:26" ht="12.75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 spans="1:26" ht="12.75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 spans="1:26" ht="12.75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 spans="1:26" ht="12.75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 spans="1:26" ht="12.75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 spans="1:26" ht="12.75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 spans="1:26" ht="12.75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 spans="1:26" ht="12.75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 spans="1:26" ht="12.75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 spans="1:26" ht="12.75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 spans="1:26" ht="12.75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 spans="1:26" ht="12.75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 spans="1:26" ht="12.75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 spans="1:26" ht="12.75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 spans="1:26" ht="12.75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 spans="1:26" ht="12.75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 spans="1:26" ht="12.75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 spans="1:26" ht="12.75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 spans="1:26" ht="12.75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 spans="1:26" ht="12.75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 spans="1:26" ht="12.75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 spans="1:26" ht="12.75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 spans="1:26" ht="12.75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 spans="1:26" ht="12.75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 spans="1:26" ht="12.75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 spans="1:26" ht="12.75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 spans="1:26" ht="12.75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 spans="1:26" ht="12.75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 spans="1:26" ht="12.75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 spans="1:26" ht="12.75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 spans="1:26" ht="12.75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 spans="1:26" ht="12.75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 spans="1:26" ht="12.75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 spans="1:26" ht="12.75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 spans="1:26" ht="12.75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 spans="1:26" ht="12.75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 spans="1:26" ht="12.75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 spans="1:26" ht="12.75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 spans="1:26" ht="12.75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 spans="1:26" ht="12.75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 spans="1:26" ht="12.75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 spans="1:26" ht="12.75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 spans="1:26" ht="12.75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 spans="1:26" ht="12.75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 spans="1:26" ht="12.75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 spans="1:26" ht="12.75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 spans="1:26" ht="12.75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 spans="1:26" ht="12.75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 spans="1:26" ht="12.75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 spans="1:26" ht="12.75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 spans="1:26" ht="12.75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 spans="1:26" ht="12.75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 spans="1:26" ht="12.75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 spans="1:26" ht="12.75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 spans="1:26" ht="12.75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 spans="1:26" ht="12.75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 spans="1:26" ht="12.75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 spans="1:26" ht="12.75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 spans="1:26" ht="12.75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 spans="1:26" ht="12.75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 spans="1:26" ht="12.75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 spans="1:26" ht="12.75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 spans="1:26" ht="12.75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 spans="1:26" ht="12.75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 spans="1:26" ht="12.75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 spans="1:26" ht="12.75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 spans="1:26" ht="12.75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 spans="1:26" ht="12.75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 spans="1:26" ht="12.75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 spans="1:26" ht="12.75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 spans="1:26" ht="12.75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 spans="1:26" ht="12.75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 spans="1:26" ht="12.75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 spans="1:26" ht="12.75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 spans="1:26" ht="12.75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 spans="1:26" ht="12.75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 spans="1:26" ht="12.75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 spans="1:26" ht="12.75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 spans="1:26" ht="12.75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 spans="1:26" ht="12.75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 spans="1:26" ht="12.75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 spans="1:26" ht="12.75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 spans="1:26" ht="12.75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 spans="1:26" ht="12.75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 spans="1:26" ht="12.75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 spans="1:26" ht="12.75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 spans="1:26" ht="12.75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 spans="1:26" ht="12.75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 spans="1:26" ht="12.75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 spans="1:26" ht="12.75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 spans="1:26" ht="12.75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 spans="1:26" ht="12.75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 spans="1:26" ht="12.75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 spans="1:26" ht="12.75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 spans="1:26" ht="12.75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 spans="1:26" ht="12.75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 spans="1:26" ht="12.75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 spans="1:26" ht="12.75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 spans="1:26" ht="12.75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 spans="1:26" ht="12.75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 spans="1:26" ht="12.75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 spans="1:26" ht="12.75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 spans="1:26" ht="12.75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 spans="1:26" ht="12.75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 spans="1:26" ht="12.75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 spans="1:26" ht="12.75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 spans="1:26" ht="12.75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 spans="1:26" ht="12.75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 spans="1:26" ht="12.75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 spans="1:26" ht="12.75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 spans="1:26" ht="12.75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 spans="1:26" ht="12.75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 spans="1:26" ht="12.75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 spans="1:26" ht="12.75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 spans="1:26" ht="12.75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 spans="1:26" ht="12.75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 spans="1:26" ht="12.75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 spans="1:26" ht="12.75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 spans="1:26" ht="12.75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 spans="1:26" ht="12.75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 spans="1:26" ht="12.75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 spans="1:26" ht="12.75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 spans="1:26" ht="12.75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 spans="1:26" ht="12.75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 spans="1:26" ht="12.75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 spans="1:26" ht="12.75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 spans="1:26" ht="12.75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 spans="1:26" ht="12.75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 spans="1:26" ht="12.75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 spans="1:26" ht="12.75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 spans="1:26" ht="12.75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 spans="1:26" ht="12.75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 spans="1:26" ht="12.75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 spans="1:26" ht="12.75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 spans="1:26" ht="12.75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 spans="1:26" ht="12.75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 spans="1:26" ht="12.75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 spans="1:26" ht="12.75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 spans="1:26" ht="12.75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 spans="1:26" ht="12.75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 spans="1:26" ht="12.75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 spans="1:26" ht="12.75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 spans="1:26" ht="12.75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 spans="1:26" ht="12.75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 spans="1:26" ht="12.75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 spans="1:26" ht="12.75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 spans="1:26" ht="12.75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 spans="1:26" ht="12.75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 spans="1:26" ht="12.75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 spans="1:26" ht="12.75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 spans="1:26" ht="12.75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 spans="1:26" ht="12.75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 spans="1:26" ht="12.75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 spans="1:26" ht="12.75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 spans="1:26" ht="12.75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 spans="1:26" ht="12.75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 spans="1:26" ht="12.75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 spans="1:26" ht="12.75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 spans="1:26" ht="12.75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 spans="1:26" ht="12.75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 spans="1:26" ht="12.75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 spans="1:26" ht="12.75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 spans="1:26" ht="12.75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 spans="1:26" ht="12.75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 spans="1:26" ht="12.75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 spans="1:26" ht="12.75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 spans="1:26" ht="12.75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 spans="1:26" ht="12.75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 spans="1:26" ht="12.75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 spans="1:26" ht="12.75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 spans="1:26" ht="12.75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 spans="1:26" ht="12.75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 spans="1:26" ht="12.75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 spans="1:26" ht="12.75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 spans="1:26" ht="12.75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 spans="1:26" ht="12.75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 spans="1:26" ht="12.75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 spans="1:26" ht="12.75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 spans="1:26" ht="12.75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 spans="1:26" ht="12.75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 spans="1:26" ht="12.75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 spans="1:26" ht="12.75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 spans="1:26" ht="12.75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 spans="1:26" ht="12.75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 spans="1:26" ht="12.75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 spans="1:26" ht="12.75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 spans="1:26" ht="12.75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 spans="1:26" ht="12.75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 spans="1:26" ht="12.75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 spans="1:26" ht="12.75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 spans="1:26" ht="12.75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 spans="1:26" ht="12.75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 spans="1:26" ht="12.75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 spans="1:26" ht="12.75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 spans="1:26" ht="12.75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 spans="1:26" ht="12.75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 spans="1:26" ht="12.75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 spans="1:26" ht="12.75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 spans="1:26" ht="12.75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 spans="1:26" ht="12.75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 spans="1:26" ht="12.75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 spans="1:26" ht="12.75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 spans="1:26" ht="12.75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 spans="1:26" ht="12.75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 spans="1:26" ht="12.75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 spans="1:26" ht="12.75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 spans="1:26" ht="12.75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 spans="1:26" ht="12.75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 spans="1:26" ht="12.75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 spans="1:26" ht="12.75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 spans="1:26" ht="12.75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 spans="1:26" ht="12.75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 spans="1:26" ht="12.75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 spans="1:26" ht="12.75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 spans="1:26" ht="12.75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 spans="1:26" ht="12.75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 spans="1:26" ht="12.75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 spans="1:26" ht="12.75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 spans="1:26" ht="12.75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 spans="1:26" ht="12.75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 spans="1:26" ht="12.75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 spans="1:26" ht="12.75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 spans="1:26" ht="12.75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 spans="1:26" ht="12.75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 spans="1:26" ht="12.75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 spans="1:26" ht="12.75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 spans="1:26" ht="12.75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 spans="1:26" ht="12.75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 spans="1:26" ht="12.75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 spans="1:26" ht="12.75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 spans="1:26" ht="12.75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 spans="1:26" ht="12.75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 spans="1:26" ht="12.75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 spans="1:26" ht="12.75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 spans="1:26" ht="12.75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 spans="1:26" ht="12.75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 spans="1:26" ht="12.75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 spans="1:26" ht="12.75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 spans="1:26" ht="12.75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 spans="1:26" ht="12.75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 spans="1:26" ht="12.75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 spans="1:26" ht="12.75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 spans="1:26" ht="12.75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 spans="1:26" ht="12.75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 spans="1:26" ht="12.75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 spans="1:26" ht="12.75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 spans="1:26" ht="12.75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 spans="1:26" ht="12.75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 spans="1:26" ht="12.75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 spans="1:26" ht="12.75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 spans="1:26" ht="12.75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 spans="1:26" ht="12.75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 spans="1:26" ht="12.75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 spans="1:26" ht="12.75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 spans="1:26" ht="12.75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 spans="1:26" ht="12.75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 spans="1:26" ht="12.75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 spans="1:26" ht="12.75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 spans="1:26" ht="12.75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 spans="1:26" ht="12.75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 spans="1:26" ht="12.75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 spans="1:26" ht="12.75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 spans="1:26" ht="12.75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 spans="1:26" ht="12.75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 spans="1:26" ht="12.75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 spans="1:26" ht="12.75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 spans="1:26" ht="12.75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 spans="1:26" ht="12.75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 spans="1:26" ht="12.75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 spans="1:26" ht="12.75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 spans="1:26" ht="12.75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 spans="1:26" ht="12.75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 spans="1:26" ht="12.75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 spans="1:26" ht="12.75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 spans="1:26" ht="12.75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 spans="1:26" ht="12.75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 spans="1:26" ht="12.75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 spans="1:26" ht="12.75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 spans="1:26" ht="12.75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 spans="1:26" ht="12.75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 spans="1:26" ht="12.75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 spans="1:26" ht="12.75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 spans="1:26" ht="12.75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 spans="1:26" ht="12.75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 spans="1:26" ht="12.75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 spans="1:26" ht="12.75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 spans="1:26" ht="12.75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 spans="1:26" ht="12.75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 spans="1:26" ht="12.75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 spans="1:26" ht="12.75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 spans="1:26" ht="12.75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 spans="1:26" ht="12.75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 spans="1:26" ht="12.75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 spans="1:26" ht="12.75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 spans="1:26" ht="12.75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 spans="1:26" ht="12.75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 spans="1:26" ht="12.75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 spans="1:26" ht="12.75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 spans="1:26" ht="12.75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 spans="1:26" ht="12.75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 spans="1:26" ht="12.75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 spans="1:26" ht="12.75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 spans="1:26" ht="12.75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 spans="1:26" ht="12.75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 spans="1:26" ht="12.75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 spans="1:26" ht="12.75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 spans="1:26" ht="12.75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 spans="1:26" ht="12.75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 spans="1:26" ht="12.75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 spans="1:26" ht="12.75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 spans="1:26" ht="12.75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 spans="1:26" ht="12.75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 spans="1:26" ht="12.75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 spans="1:26" ht="12.75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 spans="1:26" ht="12.75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 spans="1:26" ht="12.75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 spans="1:26" ht="12.75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 spans="1:26" ht="12.75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 spans="1:26" ht="12.75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 spans="1:26" ht="12.75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 spans="1:26" ht="12.75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 spans="1:26" ht="12.75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 spans="1:26" ht="12.75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 spans="1:26" ht="12.75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 spans="1:26" ht="12.75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 spans="1:26" ht="12.75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 spans="1:26" ht="12.75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 spans="1:26" ht="12.75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 spans="1:26" ht="12.75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 spans="1:26" ht="12.75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 spans="1:26" ht="12.75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 spans="1:26" ht="12.75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 spans="1:26" ht="12.75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 spans="1:26" ht="12.75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</sheetData>
  <mergeCells count="15">
    <mergeCell ref="J6:J7"/>
    <mergeCell ref="K6:K7"/>
    <mergeCell ref="L6:L7"/>
    <mergeCell ref="M6:M7"/>
    <mergeCell ref="A1:K1"/>
    <mergeCell ref="A2:K2"/>
    <mergeCell ref="A3:K3"/>
    <mergeCell ref="A6:A7"/>
    <mergeCell ref="I6:I7"/>
    <mergeCell ref="B6:B7"/>
    <mergeCell ref="C6:C7"/>
    <mergeCell ref="D6:D7"/>
    <mergeCell ref="E6:E7"/>
    <mergeCell ref="G6:G7"/>
    <mergeCell ref="H6:H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FF00"/>
  </sheetPr>
  <dimension ref="A1:AZ1000"/>
  <sheetViews>
    <sheetView tabSelected="1" workbookViewId="0">
      <pane xSplit="3" ySplit="7" topLeftCell="D42" activePane="bottomRight" state="frozen"/>
      <selection pane="topRight" activeCell="D1" sqref="D1"/>
      <selection pane="bottomLeft" activeCell="A8" sqref="A8"/>
      <selection pane="bottomRight" activeCell="A3" sqref="A3:AF47"/>
    </sheetView>
  </sheetViews>
  <sheetFormatPr defaultColWidth="14.42578125" defaultRowHeight="15" customHeight="1"/>
  <cols>
    <col min="1" max="1" width="3.5703125" customWidth="1"/>
    <col min="2" max="2" width="6.28515625" customWidth="1"/>
    <col min="3" max="3" width="32.5703125" customWidth="1"/>
    <col min="4" max="4" width="2.85546875" customWidth="1"/>
    <col min="5" max="15" width="3.7109375" customWidth="1"/>
    <col min="16" max="18" width="3.7109375" hidden="1" customWidth="1"/>
    <col min="19" max="19" width="5.42578125" customWidth="1"/>
    <col min="20" max="22" width="3.7109375" customWidth="1"/>
    <col min="23" max="28" width="3.7109375" hidden="1" customWidth="1"/>
    <col min="29" max="29" width="4.85546875" customWidth="1"/>
    <col min="30" max="32" width="9.140625" customWidth="1"/>
    <col min="33" max="35" width="17.28515625" hidden="1" customWidth="1"/>
    <col min="36" max="39" width="9.140625" customWidth="1"/>
    <col min="40" max="45" width="5.28515625" customWidth="1"/>
    <col min="46" max="46" width="29" customWidth="1"/>
    <col min="47" max="52" width="9.140625" customWidth="1"/>
  </cols>
  <sheetData>
    <row r="1" spans="1:52" ht="18" customHeight="1">
      <c r="A1" s="1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</row>
    <row r="2" spans="1:52" ht="12.75" customHeight="1">
      <c r="A2" s="5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6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</row>
    <row r="3" spans="1:52" ht="12.75" customHeight="1">
      <c r="A3" s="7" t="s">
        <v>3</v>
      </c>
      <c r="B3" s="4"/>
      <c r="C3" s="4"/>
      <c r="D3" s="11" t="s">
        <v>4</v>
      </c>
      <c r="E3" s="11" t="str">
        <f>nama_mapel!J5</f>
        <v>Rekayasa Perangkat Lunak</v>
      </c>
      <c r="F3" s="4"/>
      <c r="G3" s="4"/>
      <c r="H3" s="4"/>
      <c r="I3" s="4"/>
      <c r="J3" s="4"/>
      <c r="K3" s="4"/>
      <c r="L3" s="4"/>
      <c r="M3" s="11"/>
      <c r="N3" s="11"/>
      <c r="O3" s="11"/>
      <c r="P3" s="11"/>
      <c r="Q3" s="11"/>
      <c r="R3" s="4"/>
      <c r="S3" s="11" t="s">
        <v>8</v>
      </c>
      <c r="T3" s="4"/>
      <c r="U3" s="11"/>
      <c r="V3" s="7" t="s">
        <v>9</v>
      </c>
      <c r="W3" s="4"/>
      <c r="X3" s="3"/>
      <c r="Y3" s="3"/>
      <c r="Z3" s="11"/>
      <c r="AA3" s="11"/>
      <c r="AB3" s="11"/>
      <c r="AC3" s="11" t="str">
        <f>nama_mapel!J3</f>
        <v xml:space="preserve"> XI / 4</v>
      </c>
      <c r="AD3" s="6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</row>
    <row r="4" spans="1:52" ht="12.75" customHeight="1">
      <c r="A4" s="7" t="s">
        <v>12</v>
      </c>
      <c r="B4" s="4"/>
      <c r="C4" s="4"/>
      <c r="D4" s="11" t="s">
        <v>4</v>
      </c>
      <c r="E4" s="17" t="str">
        <f>nama_mapel!H4</f>
        <v>2016-2017</v>
      </c>
      <c r="F4" s="4"/>
      <c r="G4" s="4"/>
      <c r="H4" s="4"/>
      <c r="I4" s="4"/>
      <c r="J4" s="4"/>
      <c r="K4" s="4"/>
      <c r="L4" s="4"/>
      <c r="M4" s="11"/>
      <c r="N4" s="11"/>
      <c r="O4" s="11"/>
      <c r="P4" s="11"/>
      <c r="Q4" s="11"/>
      <c r="R4" s="4"/>
      <c r="S4" s="11" t="s">
        <v>15</v>
      </c>
      <c r="T4" s="11"/>
      <c r="U4" s="11"/>
      <c r="V4" s="7" t="s">
        <v>16</v>
      </c>
      <c r="W4" s="4"/>
      <c r="X4" s="3"/>
      <c r="Y4" s="3"/>
      <c r="Z4" s="11"/>
      <c r="AA4" s="11"/>
      <c r="AB4" s="11"/>
      <c r="AC4" s="11" t="str">
        <f>nama_mapel!H7</f>
        <v>Eni Sismawati, S.Pd</v>
      </c>
      <c r="AD4" s="6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</row>
    <row r="5" spans="1:52" ht="15.75" customHeight="1">
      <c r="A5" s="13"/>
      <c r="B5" s="4"/>
      <c r="C5" s="4"/>
      <c r="D5" s="4"/>
      <c r="E5" s="4">
        <v>1</v>
      </c>
      <c r="F5" s="4">
        <v>2</v>
      </c>
      <c r="G5" s="4">
        <v>3</v>
      </c>
      <c r="H5" s="4">
        <v>4</v>
      </c>
      <c r="I5" s="4">
        <v>5</v>
      </c>
      <c r="J5" s="4">
        <v>6</v>
      </c>
      <c r="K5" s="4">
        <v>7</v>
      </c>
      <c r="L5" s="4">
        <v>8</v>
      </c>
      <c r="M5" s="4">
        <v>9</v>
      </c>
      <c r="N5" s="4">
        <v>10</v>
      </c>
      <c r="O5" s="4">
        <v>11</v>
      </c>
      <c r="P5" s="4">
        <v>12</v>
      </c>
      <c r="Q5" s="4">
        <v>13</v>
      </c>
      <c r="R5" s="4">
        <v>14</v>
      </c>
      <c r="S5" s="4">
        <v>15</v>
      </c>
      <c r="T5" s="4">
        <v>16</v>
      </c>
      <c r="U5" s="4">
        <v>17</v>
      </c>
      <c r="V5" s="4">
        <v>18</v>
      </c>
      <c r="W5" s="4">
        <v>19</v>
      </c>
      <c r="X5" s="4">
        <v>20</v>
      </c>
      <c r="Y5" s="4">
        <v>21</v>
      </c>
      <c r="Z5" s="4">
        <v>22</v>
      </c>
      <c r="AA5" s="4">
        <v>23</v>
      </c>
      <c r="AB5" s="4">
        <v>24</v>
      </c>
      <c r="AC5" s="4">
        <v>25</v>
      </c>
      <c r="AD5" s="6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</row>
    <row r="6" spans="1:52" ht="13.5" customHeight="1">
      <c r="A6" s="317" t="s">
        <v>7</v>
      </c>
      <c r="B6" s="317" t="s">
        <v>11</v>
      </c>
      <c r="C6" s="319" t="s">
        <v>17</v>
      </c>
      <c r="D6" s="19" t="s">
        <v>19</v>
      </c>
      <c r="E6" s="315" t="s">
        <v>21</v>
      </c>
      <c r="F6" s="316"/>
      <c r="G6" s="316"/>
      <c r="H6" s="316"/>
      <c r="I6" s="300"/>
      <c r="J6" s="315" t="s">
        <v>30</v>
      </c>
      <c r="K6" s="316"/>
      <c r="L6" s="316"/>
      <c r="M6" s="316"/>
      <c r="N6" s="316"/>
      <c r="O6" s="316"/>
      <c r="P6" s="316"/>
      <c r="Q6" s="316"/>
      <c r="R6" s="300"/>
      <c r="S6" s="315" t="s">
        <v>31</v>
      </c>
      <c r="T6" s="316"/>
      <c r="U6" s="316"/>
      <c r="V6" s="316"/>
      <c r="W6" s="316"/>
      <c r="X6" s="316"/>
      <c r="Y6" s="316"/>
      <c r="Z6" s="316"/>
      <c r="AA6" s="316"/>
      <c r="AB6" s="300"/>
      <c r="AC6" s="24" t="s">
        <v>33</v>
      </c>
      <c r="AD6" s="322" t="s">
        <v>36</v>
      </c>
      <c r="AE6" s="320" t="s">
        <v>40</v>
      </c>
      <c r="AF6" s="320" t="s">
        <v>42</v>
      </c>
      <c r="AG6" s="321" t="s">
        <v>43</v>
      </c>
      <c r="AH6" s="316"/>
      <c r="AI6" s="300"/>
      <c r="AJ6" s="323" t="s">
        <v>48</v>
      </c>
      <c r="AK6" s="316"/>
      <c r="AL6" s="316"/>
      <c r="AM6" s="300"/>
      <c r="AN6" s="323" t="s">
        <v>50</v>
      </c>
      <c r="AO6" s="316"/>
      <c r="AP6" s="300"/>
      <c r="AQ6" s="323" t="s">
        <v>51</v>
      </c>
      <c r="AR6" s="316"/>
      <c r="AS6" s="300"/>
      <c r="AT6" s="325" t="s">
        <v>52</v>
      </c>
      <c r="AU6" s="326" t="s">
        <v>54</v>
      </c>
      <c r="AV6" s="316"/>
      <c r="AW6" s="316"/>
      <c r="AX6" s="316"/>
      <c r="AY6" s="300"/>
      <c r="AZ6" s="324" t="s">
        <v>60</v>
      </c>
    </row>
    <row r="7" spans="1:52" ht="142.5" customHeight="1">
      <c r="A7" s="318"/>
      <c r="B7" s="318"/>
      <c r="C7" s="318"/>
      <c r="D7" s="39" t="s">
        <v>70</v>
      </c>
      <c r="E7" s="41" t="str">
        <f>nama_mapel!C4</f>
        <v>Pendidikan Agama</v>
      </c>
      <c r="F7" s="41" t="str">
        <f>nama_mapel!C5</f>
        <v xml:space="preserve">Pendidikan Pancasila dan Kewarganegaraan </v>
      </c>
      <c r="G7" s="41" t="str">
        <f>nama_mapel!C6</f>
        <v>Bahasa  Indonesia</v>
      </c>
      <c r="H7" s="41" t="str">
        <f>nama_mapel!C7</f>
        <v>Pendidikan Jasmani dan Olahraga</v>
      </c>
      <c r="I7" s="41" t="str">
        <f>nama_mapel!C8</f>
        <v>Seni Budaya</v>
      </c>
      <c r="J7" s="41" t="str">
        <f>nama_mapel!C10</f>
        <v>Bahasa Inggris</v>
      </c>
      <c r="K7" s="41" t="str">
        <f>nama_mapel!C11</f>
        <v>Matematika</v>
      </c>
      <c r="L7" s="41" t="str">
        <f>nama_mapel!C12</f>
        <v>Fisika</v>
      </c>
      <c r="M7" s="41" t="str">
        <f>nama_mapel!C13</f>
        <v>Kimia</v>
      </c>
      <c r="N7" s="41" t="str">
        <f>nama_mapel!C14</f>
        <v>Ketrampilan Komputer dan Pengelolaan Informasi</v>
      </c>
      <c r="O7" s="41" t="str">
        <f>nama_mapel!C15</f>
        <v>Kewirausahaan</v>
      </c>
      <c r="P7" s="41">
        <f>nama_mapel!C16</f>
        <v>0</v>
      </c>
      <c r="Q7" s="41">
        <f>nama_mapel!C17</f>
        <v>0</v>
      </c>
      <c r="R7" s="41">
        <f>nama_mapel!C18</f>
        <v>0</v>
      </c>
      <c r="S7" s="41" t="str">
        <f>nama_mapel!C21</f>
        <v>Memahami program visual berbasis desktop</v>
      </c>
      <c r="T7" s="41" t="str">
        <f>nama_mapel!C22</f>
        <v>Menerap. bahasa pemrograman SQL tingkat Lanjut</v>
      </c>
      <c r="U7" s="41" t="str">
        <f>nama_mapel!C23</f>
        <v>Membuat halaman web dinamis tingkat lanjut</v>
      </c>
      <c r="V7" s="41" t="str">
        <f>nama_mapel!C24</f>
        <v>Membuat program basis data</v>
      </c>
      <c r="W7" s="41">
        <f>nama_mapel!C25</f>
        <v>0</v>
      </c>
      <c r="X7" s="41">
        <f>nama_mapel!C26</f>
        <v>0</v>
      </c>
      <c r="Y7" s="41">
        <f>nama_mapel!C27</f>
        <v>0</v>
      </c>
      <c r="Z7" s="41">
        <f>nama_mapel!C28</f>
        <v>0</v>
      </c>
      <c r="AA7" s="41">
        <f>nama_mapel!C29</f>
        <v>0</v>
      </c>
      <c r="AB7" s="41">
        <f>nama_mapel!C30</f>
        <v>0</v>
      </c>
      <c r="AC7" s="41" t="str">
        <f>nama_mapel!C33</f>
        <v>Bahasa Jawa</v>
      </c>
      <c r="AD7" s="318"/>
      <c r="AE7" s="318"/>
      <c r="AF7" s="318"/>
      <c r="AG7" s="55" t="s">
        <v>82</v>
      </c>
      <c r="AH7" s="55" t="s">
        <v>86</v>
      </c>
      <c r="AI7" s="55" t="s">
        <v>87</v>
      </c>
      <c r="AJ7" s="58">
        <v>1</v>
      </c>
      <c r="AK7" s="58" t="s">
        <v>91</v>
      </c>
      <c r="AL7" s="58">
        <v>3</v>
      </c>
      <c r="AM7" s="58" t="s">
        <v>91</v>
      </c>
      <c r="AN7" s="58" t="s">
        <v>92</v>
      </c>
      <c r="AO7" s="58" t="s">
        <v>93</v>
      </c>
      <c r="AP7" s="58" t="s">
        <v>94</v>
      </c>
      <c r="AQ7" s="58" t="s">
        <v>95</v>
      </c>
      <c r="AR7" s="58" t="s">
        <v>96</v>
      </c>
      <c r="AS7" s="58" t="s">
        <v>97</v>
      </c>
      <c r="AT7" s="318"/>
      <c r="AU7" s="61" t="s">
        <v>98</v>
      </c>
      <c r="AV7" s="61" t="s">
        <v>86</v>
      </c>
      <c r="AW7" s="61" t="s">
        <v>99</v>
      </c>
      <c r="AX7" s="61" t="s">
        <v>100</v>
      </c>
      <c r="AY7" s="63" t="s">
        <v>91</v>
      </c>
      <c r="AZ7" s="318"/>
    </row>
    <row r="8" spans="1:52" ht="15.75" customHeight="1">
      <c r="A8" s="64">
        <v>1</v>
      </c>
      <c r="B8" s="67">
        <f t="shared" ref="B8:AY8" si="0">A8+1</f>
        <v>2</v>
      </c>
      <c r="C8" s="67">
        <f t="shared" si="0"/>
        <v>3</v>
      </c>
      <c r="D8" s="67">
        <f t="shared" si="0"/>
        <v>4</v>
      </c>
      <c r="E8" s="69">
        <f t="shared" si="0"/>
        <v>5</v>
      </c>
      <c r="F8" s="69">
        <f t="shared" si="0"/>
        <v>6</v>
      </c>
      <c r="G8" s="69">
        <f t="shared" si="0"/>
        <v>7</v>
      </c>
      <c r="H8" s="69">
        <f t="shared" si="0"/>
        <v>8</v>
      </c>
      <c r="I8" s="69">
        <f t="shared" si="0"/>
        <v>9</v>
      </c>
      <c r="J8" s="69">
        <f t="shared" si="0"/>
        <v>10</v>
      </c>
      <c r="K8" s="69">
        <f t="shared" si="0"/>
        <v>11</v>
      </c>
      <c r="L8" s="69">
        <f t="shared" si="0"/>
        <v>12</v>
      </c>
      <c r="M8" s="69">
        <f t="shared" si="0"/>
        <v>13</v>
      </c>
      <c r="N8" s="69">
        <f t="shared" si="0"/>
        <v>14</v>
      </c>
      <c r="O8" s="69">
        <f t="shared" si="0"/>
        <v>15</v>
      </c>
      <c r="P8" s="69">
        <f t="shared" si="0"/>
        <v>16</v>
      </c>
      <c r="Q8" s="69">
        <f t="shared" si="0"/>
        <v>17</v>
      </c>
      <c r="R8" s="69">
        <f t="shared" si="0"/>
        <v>18</v>
      </c>
      <c r="S8" s="69">
        <f t="shared" si="0"/>
        <v>19</v>
      </c>
      <c r="T8" s="69">
        <f t="shared" si="0"/>
        <v>20</v>
      </c>
      <c r="U8" s="69">
        <f t="shared" si="0"/>
        <v>21</v>
      </c>
      <c r="V8" s="69">
        <f t="shared" si="0"/>
        <v>22</v>
      </c>
      <c r="W8" s="69">
        <f t="shared" si="0"/>
        <v>23</v>
      </c>
      <c r="X8" s="69">
        <f t="shared" si="0"/>
        <v>24</v>
      </c>
      <c r="Y8" s="69">
        <f t="shared" si="0"/>
        <v>25</v>
      </c>
      <c r="Z8" s="69">
        <f t="shared" si="0"/>
        <v>26</v>
      </c>
      <c r="AA8" s="69">
        <f t="shared" si="0"/>
        <v>27</v>
      </c>
      <c r="AB8" s="69">
        <f t="shared" si="0"/>
        <v>28</v>
      </c>
      <c r="AC8" s="69">
        <f t="shared" si="0"/>
        <v>29</v>
      </c>
      <c r="AD8" s="71">
        <f t="shared" si="0"/>
        <v>30</v>
      </c>
      <c r="AE8" s="71">
        <f t="shared" si="0"/>
        <v>31</v>
      </c>
      <c r="AF8" s="71">
        <f t="shared" si="0"/>
        <v>32</v>
      </c>
      <c r="AG8" s="71">
        <f t="shared" si="0"/>
        <v>33</v>
      </c>
      <c r="AH8" s="71">
        <f t="shared" si="0"/>
        <v>34</v>
      </c>
      <c r="AI8" s="71">
        <f t="shared" si="0"/>
        <v>35</v>
      </c>
      <c r="AJ8" s="72">
        <f t="shared" si="0"/>
        <v>36</v>
      </c>
      <c r="AK8" s="72">
        <f t="shared" si="0"/>
        <v>37</v>
      </c>
      <c r="AL8" s="72">
        <f t="shared" si="0"/>
        <v>38</v>
      </c>
      <c r="AM8" s="72">
        <f t="shared" si="0"/>
        <v>39</v>
      </c>
      <c r="AN8" s="72">
        <f t="shared" si="0"/>
        <v>40</v>
      </c>
      <c r="AO8" s="72">
        <f t="shared" si="0"/>
        <v>41</v>
      </c>
      <c r="AP8" s="72">
        <f t="shared" si="0"/>
        <v>42</v>
      </c>
      <c r="AQ8" s="72">
        <f t="shared" si="0"/>
        <v>43</v>
      </c>
      <c r="AR8" s="72">
        <f t="shared" si="0"/>
        <v>44</v>
      </c>
      <c r="AS8" s="72">
        <f t="shared" si="0"/>
        <v>45</v>
      </c>
      <c r="AT8" s="72">
        <f t="shared" si="0"/>
        <v>46</v>
      </c>
      <c r="AU8" s="72">
        <f t="shared" si="0"/>
        <v>47</v>
      </c>
      <c r="AV8" s="72">
        <f t="shared" si="0"/>
        <v>48</v>
      </c>
      <c r="AW8" s="72">
        <f t="shared" si="0"/>
        <v>49</v>
      </c>
      <c r="AX8" s="72">
        <f t="shared" si="0"/>
        <v>50</v>
      </c>
      <c r="AY8" s="72">
        <f t="shared" si="0"/>
        <v>51</v>
      </c>
      <c r="AZ8" s="71"/>
    </row>
    <row r="9" spans="1:52" ht="15.75" customHeight="1">
      <c r="A9" s="24">
        <v>1</v>
      </c>
      <c r="B9" s="79">
        <f>IF('DAFTAR SISWA'!B8="","",'DAFTAR SISWA'!B8)</f>
        <v>1265</v>
      </c>
      <c r="C9" s="79" t="str">
        <f>IF('DAFTAR SISWA'!C8="","",'DAFTAR SISWA'!C8)</f>
        <v>AHMAD DENI SETYAWAN</v>
      </c>
      <c r="D9" s="82" t="s">
        <v>19</v>
      </c>
      <c r="E9" s="83">
        <v>79</v>
      </c>
      <c r="F9" s="83">
        <v>80</v>
      </c>
      <c r="G9" s="83">
        <v>78</v>
      </c>
      <c r="H9" s="84">
        <v>81</v>
      </c>
      <c r="I9" s="85">
        <v>86</v>
      </c>
      <c r="J9" s="86">
        <v>76</v>
      </c>
      <c r="K9" s="83">
        <v>75</v>
      </c>
      <c r="L9" s="87">
        <v>78</v>
      </c>
      <c r="M9" s="88">
        <v>78</v>
      </c>
      <c r="N9" s="83">
        <v>78</v>
      </c>
      <c r="O9" s="83">
        <v>84</v>
      </c>
      <c r="P9" s="89"/>
      <c r="Q9" s="89"/>
      <c r="R9" s="89"/>
      <c r="S9" s="90">
        <v>80.64</v>
      </c>
      <c r="T9" s="88">
        <v>82</v>
      </c>
      <c r="U9" s="91">
        <v>79</v>
      </c>
      <c r="V9" s="92">
        <v>80</v>
      </c>
      <c r="W9" s="89"/>
      <c r="X9" s="89"/>
      <c r="Y9" s="89"/>
      <c r="Z9" s="89"/>
      <c r="AA9" s="89"/>
      <c r="AB9" s="89"/>
      <c r="AC9" s="93">
        <v>76</v>
      </c>
      <c r="AD9" s="297">
        <f>AVERAGE(E9:AC9)</f>
        <v>79.414999999999992</v>
      </c>
      <c r="AE9" s="298">
        <f>SUM(E9:AC9)</f>
        <v>1270.6399999999999</v>
      </c>
      <c r="AF9" s="298">
        <f>RANK(AE9,$AE$9:$AE$47)</f>
        <v>30</v>
      </c>
      <c r="AG9" s="95"/>
      <c r="AH9" s="95"/>
      <c r="AI9" s="95"/>
      <c r="AJ9" s="96" t="s">
        <v>221</v>
      </c>
      <c r="AK9" s="96" t="s">
        <v>221</v>
      </c>
      <c r="AL9" s="96" t="s">
        <v>221</v>
      </c>
      <c r="AM9" s="96" t="s">
        <v>221</v>
      </c>
      <c r="AN9" s="96"/>
      <c r="AO9" s="96"/>
      <c r="AP9" s="96"/>
      <c r="AQ9" s="96"/>
      <c r="AR9" s="96"/>
      <c r="AS9" s="96"/>
      <c r="AT9" s="96"/>
      <c r="AU9" s="87" t="s">
        <v>221</v>
      </c>
      <c r="AV9" s="87" t="s">
        <v>221</v>
      </c>
      <c r="AW9" s="87" t="s">
        <v>221</v>
      </c>
      <c r="AX9" s="87" t="s">
        <v>221</v>
      </c>
      <c r="AY9" s="87" t="s">
        <v>221</v>
      </c>
      <c r="AZ9" s="95"/>
    </row>
    <row r="10" spans="1:52" ht="15.75" customHeight="1">
      <c r="A10" s="24">
        <v>2</v>
      </c>
      <c r="B10" s="79">
        <f>IF('DAFTAR SISWA'!B9="","",'DAFTAR SISWA'!B9)</f>
        <v>1266</v>
      </c>
      <c r="C10" s="79" t="str">
        <f>IF('DAFTAR SISWA'!C9="","",'DAFTAR SISWA'!C9)</f>
        <v>AHMAD DIDIK RIYANTO</v>
      </c>
      <c r="D10" s="82" t="s">
        <v>19</v>
      </c>
      <c r="E10" s="83">
        <v>79</v>
      </c>
      <c r="F10" s="83">
        <v>85</v>
      </c>
      <c r="G10" s="83">
        <v>79</v>
      </c>
      <c r="H10" s="84">
        <v>82</v>
      </c>
      <c r="I10" s="85">
        <v>80</v>
      </c>
      <c r="J10" s="98">
        <v>76</v>
      </c>
      <c r="K10" s="83">
        <v>75</v>
      </c>
      <c r="L10" s="87">
        <v>78</v>
      </c>
      <c r="M10" s="88">
        <v>79</v>
      </c>
      <c r="N10" s="83">
        <v>79</v>
      </c>
      <c r="O10" s="83">
        <v>83</v>
      </c>
      <c r="P10" s="89"/>
      <c r="Q10" s="89"/>
      <c r="R10" s="89"/>
      <c r="S10" s="90">
        <v>82.62</v>
      </c>
      <c r="T10" s="88">
        <v>81</v>
      </c>
      <c r="U10" s="100">
        <v>82</v>
      </c>
      <c r="V10" s="92">
        <v>82</v>
      </c>
      <c r="W10" s="89"/>
      <c r="X10" s="89"/>
      <c r="Y10" s="89"/>
      <c r="Z10" s="89"/>
      <c r="AA10" s="89"/>
      <c r="AB10" s="89"/>
      <c r="AC10" s="101">
        <v>80</v>
      </c>
      <c r="AD10" s="297">
        <f t="shared" ref="AD10:AD47" si="1">AVERAGE(E10:AC10)</f>
        <v>80.163749999999993</v>
      </c>
      <c r="AE10" s="298">
        <f t="shared" ref="AE10:AE47" si="2">SUM(E10:AC10)</f>
        <v>1282.6199999999999</v>
      </c>
      <c r="AF10" s="298">
        <f t="shared" ref="AF10:AF47" si="3">RANK(AE10,$AE$9:$AE$47)</f>
        <v>21</v>
      </c>
      <c r="AG10" s="95"/>
      <c r="AH10" s="95"/>
      <c r="AI10" s="95"/>
      <c r="AJ10" s="96" t="s">
        <v>221</v>
      </c>
      <c r="AK10" s="96" t="s">
        <v>221</v>
      </c>
      <c r="AL10" s="96" t="s">
        <v>221</v>
      </c>
      <c r="AM10" s="96" t="s">
        <v>221</v>
      </c>
      <c r="AN10" s="96"/>
      <c r="AO10" s="96"/>
      <c r="AP10" s="96"/>
      <c r="AQ10" s="96"/>
      <c r="AR10" s="96"/>
      <c r="AS10" s="96"/>
      <c r="AT10" s="96"/>
      <c r="AU10" s="95" t="s">
        <v>221</v>
      </c>
      <c r="AV10" s="95" t="s">
        <v>221</v>
      </c>
      <c r="AW10" s="95" t="s">
        <v>221</v>
      </c>
      <c r="AX10" s="95" t="s">
        <v>221</v>
      </c>
      <c r="AY10" s="95" t="s">
        <v>221</v>
      </c>
      <c r="AZ10" s="95"/>
    </row>
    <row r="11" spans="1:52" ht="15.75" customHeight="1">
      <c r="A11" s="24">
        <v>3</v>
      </c>
      <c r="B11" s="79">
        <f>IF('DAFTAR SISWA'!B10="","",'DAFTAR SISWA'!B10)</f>
        <v>1267</v>
      </c>
      <c r="C11" s="79" t="str">
        <f>IF('DAFTAR SISWA'!C10="","",'DAFTAR SISWA'!C10)</f>
        <v>AHMAD SYARIF HIDAYATULLAH</v>
      </c>
      <c r="D11" s="82" t="s">
        <v>19</v>
      </c>
      <c r="E11" s="83">
        <v>84</v>
      </c>
      <c r="F11" s="83">
        <v>86</v>
      </c>
      <c r="G11" s="83">
        <v>79</v>
      </c>
      <c r="H11" s="84">
        <v>86</v>
      </c>
      <c r="I11" s="85">
        <v>84</v>
      </c>
      <c r="J11" s="98">
        <v>76</v>
      </c>
      <c r="K11" s="83">
        <v>75</v>
      </c>
      <c r="L11" s="87">
        <v>77</v>
      </c>
      <c r="M11" s="88">
        <v>79</v>
      </c>
      <c r="N11" s="83">
        <v>79</v>
      </c>
      <c r="O11" s="83">
        <v>84</v>
      </c>
      <c r="P11" s="89"/>
      <c r="Q11" s="89"/>
      <c r="R11" s="89"/>
      <c r="S11" s="90">
        <v>82.286666670000002</v>
      </c>
      <c r="T11" s="88">
        <v>81</v>
      </c>
      <c r="U11" s="100">
        <v>83</v>
      </c>
      <c r="V11" s="92">
        <v>82</v>
      </c>
      <c r="W11" s="89"/>
      <c r="X11" s="89"/>
      <c r="Y11" s="89"/>
      <c r="Z11" s="89"/>
      <c r="AA11" s="89"/>
      <c r="AB11" s="89"/>
      <c r="AC11" s="101">
        <v>78</v>
      </c>
      <c r="AD11" s="297">
        <f t="shared" si="1"/>
        <v>80.95541666687501</v>
      </c>
      <c r="AE11" s="298">
        <f t="shared" si="2"/>
        <v>1295.2866666700002</v>
      </c>
      <c r="AF11" s="298">
        <f t="shared" si="3"/>
        <v>14</v>
      </c>
      <c r="AG11" s="95"/>
      <c r="AH11" s="95"/>
      <c r="AI11" s="95"/>
      <c r="AJ11" s="96" t="s">
        <v>221</v>
      </c>
      <c r="AK11" s="96" t="s">
        <v>221</v>
      </c>
      <c r="AL11" s="96" t="s">
        <v>221</v>
      </c>
      <c r="AM11" s="96" t="s">
        <v>221</v>
      </c>
      <c r="AN11" s="96"/>
      <c r="AO11" s="96"/>
      <c r="AP11" s="96"/>
      <c r="AQ11" s="96"/>
      <c r="AR11" s="96"/>
      <c r="AS11" s="96"/>
      <c r="AT11" s="96"/>
      <c r="AU11" s="95" t="s">
        <v>221</v>
      </c>
      <c r="AV11" s="95" t="s">
        <v>221</v>
      </c>
      <c r="AW11" s="95" t="s">
        <v>221</v>
      </c>
      <c r="AX11" s="95" t="s">
        <v>221</v>
      </c>
      <c r="AY11" s="95" t="s">
        <v>221</v>
      </c>
      <c r="AZ11" s="95"/>
    </row>
    <row r="12" spans="1:52" ht="15.75" customHeight="1">
      <c r="A12" s="24">
        <v>4</v>
      </c>
      <c r="B12" s="79">
        <f>IF('DAFTAR SISWA'!B11="","",'DAFTAR SISWA'!B11)</f>
        <v>1268</v>
      </c>
      <c r="C12" s="79" t="str">
        <f>IF('DAFTAR SISWA'!C11="","",'DAFTAR SISWA'!C11)</f>
        <v>ALI ZAENAL ABIDIN HUSAIN ASSEGAF</v>
      </c>
      <c r="D12" s="82" t="s">
        <v>19</v>
      </c>
      <c r="E12" s="83">
        <v>84</v>
      </c>
      <c r="F12" s="83">
        <v>85</v>
      </c>
      <c r="G12" s="83">
        <v>78</v>
      </c>
      <c r="H12" s="84">
        <v>81</v>
      </c>
      <c r="I12" s="85">
        <v>86</v>
      </c>
      <c r="J12" s="98"/>
      <c r="K12" s="83">
        <v>75</v>
      </c>
      <c r="L12" s="87">
        <v>77</v>
      </c>
      <c r="M12" s="88">
        <v>77</v>
      </c>
      <c r="N12" s="83">
        <v>78</v>
      </c>
      <c r="O12" s="83">
        <v>87</v>
      </c>
      <c r="P12" s="89"/>
      <c r="Q12" s="89"/>
      <c r="R12" s="89"/>
      <c r="S12" s="90">
        <v>83.306666669999998</v>
      </c>
      <c r="T12" s="88">
        <v>82</v>
      </c>
      <c r="U12" s="103">
        <v>83</v>
      </c>
      <c r="V12" s="92">
        <v>83</v>
      </c>
      <c r="W12" s="89"/>
      <c r="X12" s="89"/>
      <c r="Y12" s="89"/>
      <c r="Z12" s="89"/>
      <c r="AA12" s="89"/>
      <c r="AB12" s="89"/>
      <c r="AC12" s="101">
        <v>80</v>
      </c>
      <c r="AD12" s="297">
        <f t="shared" si="1"/>
        <v>81.287111111333346</v>
      </c>
      <c r="AE12" s="298">
        <f t="shared" si="2"/>
        <v>1219.3066666700001</v>
      </c>
      <c r="AF12" s="298">
        <f t="shared" si="3"/>
        <v>35</v>
      </c>
      <c r="AG12" s="95"/>
      <c r="AH12" s="95"/>
      <c r="AI12" s="95"/>
      <c r="AJ12" s="96" t="s">
        <v>221</v>
      </c>
      <c r="AK12" s="96" t="s">
        <v>221</v>
      </c>
      <c r="AL12" s="96" t="s">
        <v>221</v>
      </c>
      <c r="AM12" s="96" t="s">
        <v>221</v>
      </c>
      <c r="AN12" s="96"/>
      <c r="AO12" s="96"/>
      <c r="AP12" s="96"/>
      <c r="AQ12" s="96"/>
      <c r="AR12" s="96"/>
      <c r="AS12" s="96"/>
      <c r="AT12" s="96"/>
      <c r="AU12" s="95" t="s">
        <v>221</v>
      </c>
      <c r="AV12" s="95" t="s">
        <v>221</v>
      </c>
      <c r="AW12" s="95" t="s">
        <v>221</v>
      </c>
      <c r="AX12" s="95" t="s">
        <v>221</v>
      </c>
      <c r="AY12" s="95" t="s">
        <v>221</v>
      </c>
      <c r="AZ12" s="95"/>
    </row>
    <row r="13" spans="1:52" ht="15.75" customHeight="1">
      <c r="A13" s="24">
        <v>5</v>
      </c>
      <c r="B13" s="79">
        <f>IF('DAFTAR SISWA'!B12="","",'DAFTAR SISWA'!B12)</f>
        <v>1269</v>
      </c>
      <c r="C13" s="79" t="str">
        <f>IF('DAFTAR SISWA'!C12="","",'DAFTAR SISWA'!C12)</f>
        <v>ALVIN ADITYA</v>
      </c>
      <c r="D13" s="82" t="s">
        <v>19</v>
      </c>
      <c r="E13" s="83">
        <v>77</v>
      </c>
      <c r="F13" s="83">
        <v>85</v>
      </c>
      <c r="G13" s="83">
        <v>80</v>
      </c>
      <c r="H13" s="84">
        <v>82</v>
      </c>
      <c r="I13" s="85">
        <v>87</v>
      </c>
      <c r="J13" s="98">
        <v>76</v>
      </c>
      <c r="K13" s="83">
        <v>75</v>
      </c>
      <c r="L13" s="87">
        <v>77</v>
      </c>
      <c r="M13" s="88">
        <v>77</v>
      </c>
      <c r="N13" s="83">
        <v>75</v>
      </c>
      <c r="O13" s="83">
        <v>83</v>
      </c>
      <c r="P13" s="89"/>
      <c r="Q13" s="89"/>
      <c r="R13" s="89"/>
      <c r="S13" s="90">
        <v>81.599999999999994</v>
      </c>
      <c r="T13" s="88">
        <v>80</v>
      </c>
      <c r="U13" s="100">
        <v>84</v>
      </c>
      <c r="V13" s="92">
        <v>81</v>
      </c>
      <c r="W13" s="89"/>
      <c r="X13" s="89"/>
      <c r="Y13" s="89"/>
      <c r="Z13" s="89"/>
      <c r="AA13" s="89"/>
      <c r="AB13" s="89"/>
      <c r="AC13" s="101">
        <v>76</v>
      </c>
      <c r="AD13" s="297">
        <f t="shared" si="1"/>
        <v>79.787499999999994</v>
      </c>
      <c r="AE13" s="298">
        <f t="shared" si="2"/>
        <v>1276.5999999999999</v>
      </c>
      <c r="AF13" s="298">
        <f t="shared" si="3"/>
        <v>26</v>
      </c>
      <c r="AG13" s="95"/>
      <c r="AH13" s="95"/>
      <c r="AI13" s="95"/>
      <c r="AJ13" s="110" t="s">
        <v>137</v>
      </c>
      <c r="AK13" s="111" t="s">
        <v>138</v>
      </c>
      <c r="AL13" s="96" t="s">
        <v>221</v>
      </c>
      <c r="AM13" s="96" t="s">
        <v>221</v>
      </c>
      <c r="AN13" s="96"/>
      <c r="AO13" s="96"/>
      <c r="AP13" s="96"/>
      <c r="AQ13" s="96"/>
      <c r="AR13" s="96"/>
      <c r="AS13" s="96"/>
      <c r="AT13" s="96"/>
      <c r="AU13" s="95" t="s">
        <v>221</v>
      </c>
      <c r="AV13" s="95" t="s">
        <v>221</v>
      </c>
      <c r="AW13" s="95" t="s">
        <v>221</v>
      </c>
      <c r="AX13" s="95" t="s">
        <v>221</v>
      </c>
      <c r="AY13" s="95" t="s">
        <v>221</v>
      </c>
      <c r="AZ13" s="95"/>
    </row>
    <row r="14" spans="1:52" ht="15.75" customHeight="1">
      <c r="A14" s="24">
        <v>6</v>
      </c>
      <c r="B14" s="79">
        <f>IF('DAFTAR SISWA'!B13="","",'DAFTAR SISWA'!B13)</f>
        <v>1270</v>
      </c>
      <c r="C14" s="79" t="str">
        <f>IF('DAFTAR SISWA'!C13="","",'DAFTAR SISWA'!C13)</f>
        <v>ANDRI ROY IRAWAN</v>
      </c>
      <c r="D14" s="82" t="s">
        <v>19</v>
      </c>
      <c r="E14" s="92">
        <v>88</v>
      </c>
      <c r="F14" s="92">
        <v>88</v>
      </c>
      <c r="G14" s="92">
        <v>78</v>
      </c>
      <c r="H14" s="84">
        <v>88</v>
      </c>
      <c r="I14" s="85">
        <v>85</v>
      </c>
      <c r="J14" s="98">
        <v>76</v>
      </c>
      <c r="K14" s="92">
        <v>75</v>
      </c>
      <c r="L14" s="87">
        <v>76</v>
      </c>
      <c r="M14" s="88">
        <v>79</v>
      </c>
      <c r="N14" s="92">
        <v>78</v>
      </c>
      <c r="O14" s="92">
        <v>83</v>
      </c>
      <c r="P14" s="24"/>
      <c r="Q14" s="24"/>
      <c r="R14" s="24"/>
      <c r="S14" s="90">
        <v>81.973333330000003</v>
      </c>
      <c r="T14" s="88">
        <v>82</v>
      </c>
      <c r="U14" s="100">
        <v>79</v>
      </c>
      <c r="V14" s="92">
        <v>81</v>
      </c>
      <c r="W14" s="24"/>
      <c r="X14" s="24"/>
      <c r="Y14" s="24"/>
      <c r="Z14" s="24"/>
      <c r="AA14" s="24"/>
      <c r="AB14" s="24"/>
      <c r="AC14" s="101">
        <v>80</v>
      </c>
      <c r="AD14" s="297">
        <f t="shared" si="1"/>
        <v>81.123333333125004</v>
      </c>
      <c r="AE14" s="298">
        <f t="shared" si="2"/>
        <v>1297.9733333300001</v>
      </c>
      <c r="AF14" s="298">
        <f t="shared" si="3"/>
        <v>11</v>
      </c>
      <c r="AG14" s="95"/>
      <c r="AH14" s="95"/>
      <c r="AI14" s="95"/>
      <c r="AJ14" s="96" t="s">
        <v>221</v>
      </c>
      <c r="AK14" s="96" t="s">
        <v>221</v>
      </c>
      <c r="AL14" s="96" t="s">
        <v>221</v>
      </c>
      <c r="AM14" s="96" t="s">
        <v>221</v>
      </c>
      <c r="AN14" s="96"/>
      <c r="AO14" s="96"/>
      <c r="AP14" s="96"/>
      <c r="AQ14" s="96"/>
      <c r="AR14" s="96"/>
      <c r="AS14" s="96"/>
      <c r="AT14" s="96"/>
      <c r="AU14" s="95" t="s">
        <v>221</v>
      </c>
      <c r="AV14" s="95" t="s">
        <v>221</v>
      </c>
      <c r="AW14" s="95" t="s">
        <v>221</v>
      </c>
      <c r="AX14" s="95" t="s">
        <v>221</v>
      </c>
      <c r="AY14" s="95" t="s">
        <v>221</v>
      </c>
      <c r="AZ14" s="95"/>
    </row>
    <row r="15" spans="1:52" ht="15.75" customHeight="1">
      <c r="A15" s="24">
        <v>7</v>
      </c>
      <c r="B15" s="79">
        <f>IF('DAFTAR SISWA'!B14="","",'DAFTAR SISWA'!B14)</f>
        <v>1271</v>
      </c>
      <c r="C15" s="79" t="str">
        <f>IF('DAFTAR SISWA'!C14="","",'DAFTAR SISWA'!C14)</f>
        <v>ANTONI DWI SETIYAWAN</v>
      </c>
      <c r="D15" s="82" t="s">
        <v>19</v>
      </c>
      <c r="E15" s="92">
        <v>84</v>
      </c>
      <c r="F15" s="92">
        <v>86</v>
      </c>
      <c r="G15" s="92">
        <v>79</v>
      </c>
      <c r="H15" s="84">
        <v>86</v>
      </c>
      <c r="I15" s="85">
        <v>80</v>
      </c>
      <c r="J15" s="98">
        <v>76</v>
      </c>
      <c r="K15" s="92">
        <v>75</v>
      </c>
      <c r="L15" s="123">
        <v>76</v>
      </c>
      <c r="M15" s="88">
        <v>79</v>
      </c>
      <c r="N15" s="83">
        <v>78</v>
      </c>
      <c r="O15" s="92">
        <v>83</v>
      </c>
      <c r="P15" s="24"/>
      <c r="Q15" s="24"/>
      <c r="R15" s="24"/>
      <c r="S15" s="90">
        <v>80.62</v>
      </c>
      <c r="T15" s="88">
        <v>81</v>
      </c>
      <c r="U15" s="100">
        <v>78</v>
      </c>
      <c r="V15" s="92">
        <v>80</v>
      </c>
      <c r="W15" s="24"/>
      <c r="X15" s="24"/>
      <c r="Y15" s="24"/>
      <c r="Z15" s="24"/>
      <c r="AA15" s="24"/>
      <c r="AB15" s="24"/>
      <c r="AC15" s="101">
        <v>78</v>
      </c>
      <c r="AD15" s="297">
        <f t="shared" si="1"/>
        <v>79.976249999999993</v>
      </c>
      <c r="AE15" s="298">
        <f t="shared" si="2"/>
        <v>1279.6199999999999</v>
      </c>
      <c r="AF15" s="298">
        <f t="shared" si="3"/>
        <v>24</v>
      </c>
      <c r="AG15" s="95"/>
      <c r="AH15" s="95"/>
      <c r="AI15" s="95"/>
      <c r="AJ15" s="96" t="s">
        <v>221</v>
      </c>
      <c r="AK15" s="96" t="s">
        <v>221</v>
      </c>
      <c r="AL15" s="96" t="s">
        <v>221</v>
      </c>
      <c r="AM15" s="96" t="s">
        <v>221</v>
      </c>
      <c r="AN15" s="96"/>
      <c r="AO15" s="96"/>
      <c r="AP15" s="96"/>
      <c r="AQ15" s="96"/>
      <c r="AR15" s="96"/>
      <c r="AS15" s="96"/>
      <c r="AT15" s="96"/>
      <c r="AU15" s="95" t="s">
        <v>221</v>
      </c>
      <c r="AV15" s="95" t="s">
        <v>221</v>
      </c>
      <c r="AW15" s="95" t="s">
        <v>221</v>
      </c>
      <c r="AX15" s="95" t="s">
        <v>221</v>
      </c>
      <c r="AY15" s="95" t="s">
        <v>221</v>
      </c>
      <c r="AZ15" s="95"/>
    </row>
    <row r="16" spans="1:52" ht="15.75" customHeight="1">
      <c r="A16" s="24">
        <v>8</v>
      </c>
      <c r="B16" s="79">
        <f>IF('DAFTAR SISWA'!B15="","",'DAFTAR SISWA'!B15)</f>
        <v>1272</v>
      </c>
      <c r="C16" s="79" t="str">
        <f>IF('DAFTAR SISWA'!C15="","",'DAFTAR SISWA'!C15)</f>
        <v>AYU RATIH</v>
      </c>
      <c r="D16" s="82" t="s">
        <v>19</v>
      </c>
      <c r="E16" s="83">
        <v>80</v>
      </c>
      <c r="F16" s="83">
        <v>87</v>
      </c>
      <c r="G16" s="83">
        <v>79</v>
      </c>
      <c r="H16" s="84">
        <v>83</v>
      </c>
      <c r="I16" s="85">
        <v>80</v>
      </c>
      <c r="J16" s="98">
        <v>76</v>
      </c>
      <c r="K16" s="83">
        <v>75</v>
      </c>
      <c r="L16" s="87">
        <v>76</v>
      </c>
      <c r="M16" s="88">
        <v>79</v>
      </c>
      <c r="N16" s="83">
        <v>79</v>
      </c>
      <c r="O16" s="83">
        <v>85</v>
      </c>
      <c r="P16" s="89"/>
      <c r="Q16" s="89"/>
      <c r="R16" s="89"/>
      <c r="S16" s="90">
        <v>81.326666669999994</v>
      </c>
      <c r="T16" s="88">
        <v>83</v>
      </c>
      <c r="U16" s="100">
        <v>80</v>
      </c>
      <c r="V16" s="92">
        <v>81</v>
      </c>
      <c r="W16" s="89"/>
      <c r="X16" s="89"/>
      <c r="Y16" s="89"/>
      <c r="Z16" s="89"/>
      <c r="AA16" s="89"/>
      <c r="AB16" s="89"/>
      <c r="AC16" s="101">
        <v>76</v>
      </c>
      <c r="AD16" s="297">
        <f t="shared" si="1"/>
        <v>80.020416666875008</v>
      </c>
      <c r="AE16" s="298">
        <f t="shared" si="2"/>
        <v>1280.3266666700001</v>
      </c>
      <c r="AF16" s="298">
        <f t="shared" si="3"/>
        <v>22</v>
      </c>
      <c r="AG16" s="95"/>
      <c r="AH16" s="95"/>
      <c r="AI16" s="95"/>
      <c r="AJ16" s="96" t="s">
        <v>221</v>
      </c>
      <c r="AK16" s="96" t="s">
        <v>221</v>
      </c>
      <c r="AL16" s="96" t="s">
        <v>221</v>
      </c>
      <c r="AM16" s="96" t="s">
        <v>221</v>
      </c>
      <c r="AN16" s="96"/>
      <c r="AO16" s="96"/>
      <c r="AP16" s="96"/>
      <c r="AQ16" s="96"/>
      <c r="AR16" s="96"/>
      <c r="AS16" s="96"/>
      <c r="AT16" s="96"/>
      <c r="AU16" s="95" t="s">
        <v>221</v>
      </c>
      <c r="AV16" s="95" t="s">
        <v>221</v>
      </c>
      <c r="AW16" s="95" t="s">
        <v>221</v>
      </c>
      <c r="AX16" s="95" t="s">
        <v>221</v>
      </c>
      <c r="AY16" s="95" t="s">
        <v>221</v>
      </c>
      <c r="AZ16" s="95"/>
    </row>
    <row r="17" spans="1:52" ht="15.75" customHeight="1">
      <c r="A17" s="24">
        <v>9</v>
      </c>
      <c r="B17" s="79">
        <f>IF('DAFTAR SISWA'!B16="","",'DAFTAR SISWA'!B16)</f>
        <v>1273</v>
      </c>
      <c r="C17" s="79" t="str">
        <f>IF('DAFTAR SISWA'!C16="","",'DAFTAR SISWA'!C16)</f>
        <v>DEBBY SETYAWAN</v>
      </c>
      <c r="D17" s="82" t="s">
        <v>19</v>
      </c>
      <c r="E17" s="83">
        <v>80</v>
      </c>
      <c r="F17" s="83">
        <v>88</v>
      </c>
      <c r="G17" s="83">
        <v>79</v>
      </c>
      <c r="H17" s="84">
        <v>84</v>
      </c>
      <c r="I17" s="85">
        <v>80</v>
      </c>
      <c r="J17" s="98">
        <v>75</v>
      </c>
      <c r="K17" s="83"/>
      <c r="L17" s="87">
        <v>76</v>
      </c>
      <c r="M17" s="88">
        <v>78</v>
      </c>
      <c r="N17" s="83">
        <v>79</v>
      </c>
      <c r="O17" s="83">
        <v>82</v>
      </c>
      <c r="P17" s="89"/>
      <c r="Q17" s="89"/>
      <c r="R17" s="89"/>
      <c r="S17" s="90">
        <v>80.62</v>
      </c>
      <c r="T17" s="88">
        <v>81</v>
      </c>
      <c r="U17" s="100">
        <v>80</v>
      </c>
      <c r="V17" s="92">
        <v>80</v>
      </c>
      <c r="W17" s="89"/>
      <c r="X17" s="89"/>
      <c r="Y17" s="89"/>
      <c r="Z17" s="89"/>
      <c r="AA17" s="89"/>
      <c r="AB17" s="89"/>
      <c r="AC17" s="101">
        <v>76</v>
      </c>
      <c r="AD17" s="297">
        <f t="shared" si="1"/>
        <v>79.907999999999987</v>
      </c>
      <c r="AE17" s="298">
        <f t="shared" si="2"/>
        <v>1198.6199999999999</v>
      </c>
      <c r="AF17" s="298">
        <f t="shared" si="3"/>
        <v>37</v>
      </c>
      <c r="AG17" s="95"/>
      <c r="AH17" s="95"/>
      <c r="AI17" s="95"/>
      <c r="AJ17" s="110" t="s">
        <v>142</v>
      </c>
      <c r="AK17" s="124" t="s">
        <v>143</v>
      </c>
      <c r="AL17" s="286" t="s">
        <v>221</v>
      </c>
      <c r="AM17" s="286" t="s">
        <v>221</v>
      </c>
      <c r="AN17" s="96"/>
      <c r="AO17" s="96"/>
      <c r="AP17" s="96"/>
      <c r="AQ17" s="96"/>
      <c r="AR17" s="96"/>
      <c r="AS17" s="96"/>
      <c r="AT17" s="96"/>
      <c r="AU17" s="95" t="s">
        <v>221</v>
      </c>
      <c r="AV17" s="95" t="s">
        <v>221</v>
      </c>
      <c r="AW17" s="95" t="s">
        <v>221</v>
      </c>
      <c r="AX17" s="95" t="s">
        <v>221</v>
      </c>
      <c r="AY17" s="95" t="s">
        <v>221</v>
      </c>
      <c r="AZ17" s="95"/>
    </row>
    <row r="18" spans="1:52" ht="15.75" customHeight="1">
      <c r="A18" s="24">
        <v>10</v>
      </c>
      <c r="B18" s="79">
        <f>IF('DAFTAR SISWA'!B17="","",'DAFTAR SISWA'!B17)</f>
        <v>1274</v>
      </c>
      <c r="C18" s="79" t="str">
        <f>IF('DAFTAR SISWA'!C17="","",'DAFTAR SISWA'!C17)</f>
        <v>DICKY WAHYU FEBRIANSYAH</v>
      </c>
      <c r="D18" s="82" t="s">
        <v>19</v>
      </c>
      <c r="E18" s="83">
        <v>80</v>
      </c>
      <c r="F18" s="83">
        <v>83</v>
      </c>
      <c r="G18" s="83">
        <v>78</v>
      </c>
      <c r="H18" s="84">
        <v>83</v>
      </c>
      <c r="I18" s="85">
        <v>82</v>
      </c>
      <c r="J18" s="98"/>
      <c r="K18" s="83">
        <v>75</v>
      </c>
      <c r="L18" s="123">
        <v>78</v>
      </c>
      <c r="M18" s="88">
        <v>79</v>
      </c>
      <c r="N18" s="83">
        <v>78</v>
      </c>
      <c r="O18" s="83">
        <v>81</v>
      </c>
      <c r="P18" s="89"/>
      <c r="Q18" s="89"/>
      <c r="R18" s="89"/>
      <c r="S18" s="90">
        <v>82.993333329999999</v>
      </c>
      <c r="T18" s="88">
        <v>83</v>
      </c>
      <c r="U18" s="100">
        <v>83</v>
      </c>
      <c r="V18" s="92">
        <v>81</v>
      </c>
      <c r="W18" s="89"/>
      <c r="X18" s="89"/>
      <c r="Y18" s="89"/>
      <c r="Z18" s="89"/>
      <c r="AA18" s="89"/>
      <c r="AB18" s="89"/>
      <c r="AC18" s="101">
        <v>78</v>
      </c>
      <c r="AD18" s="297">
        <f t="shared" si="1"/>
        <v>80.332888888666673</v>
      </c>
      <c r="AE18" s="298">
        <f t="shared" si="2"/>
        <v>1204.99333333</v>
      </c>
      <c r="AF18" s="298">
        <f t="shared" si="3"/>
        <v>36</v>
      </c>
      <c r="AG18" s="95"/>
      <c r="AH18" s="95"/>
      <c r="AI18" s="95"/>
      <c r="AJ18" s="110" t="s">
        <v>137</v>
      </c>
      <c r="AK18" s="111" t="s">
        <v>138</v>
      </c>
      <c r="AL18" s="96" t="s">
        <v>221</v>
      </c>
      <c r="AM18" s="96" t="s">
        <v>221</v>
      </c>
      <c r="AN18" s="96"/>
      <c r="AO18" s="96"/>
      <c r="AP18" s="96"/>
      <c r="AQ18" s="96"/>
      <c r="AR18" s="96"/>
      <c r="AS18" s="96"/>
      <c r="AT18" s="96"/>
      <c r="AU18" s="95" t="s">
        <v>221</v>
      </c>
      <c r="AV18" s="95" t="s">
        <v>221</v>
      </c>
      <c r="AW18" s="95" t="s">
        <v>221</v>
      </c>
      <c r="AX18" s="95" t="s">
        <v>221</v>
      </c>
      <c r="AY18" s="95" t="s">
        <v>221</v>
      </c>
      <c r="AZ18" s="95"/>
    </row>
    <row r="19" spans="1:52" ht="15.75" customHeight="1">
      <c r="A19" s="24">
        <v>11</v>
      </c>
      <c r="B19" s="79">
        <f>IF('DAFTAR SISWA'!B18="","",'DAFTAR SISWA'!B18)</f>
        <v>1275</v>
      </c>
      <c r="C19" s="79" t="str">
        <f>IF('DAFTAR SISWA'!C18="","",'DAFTAR SISWA'!C18)</f>
        <v>FERI MAULANA ANDRIANTO</v>
      </c>
      <c r="D19" s="82" t="s">
        <v>19</v>
      </c>
      <c r="E19" s="83">
        <v>77</v>
      </c>
      <c r="F19" s="83">
        <v>83</v>
      </c>
      <c r="G19" s="83">
        <v>80</v>
      </c>
      <c r="H19" s="84">
        <v>80</v>
      </c>
      <c r="I19" s="85">
        <v>87</v>
      </c>
      <c r="J19" s="98">
        <v>75</v>
      </c>
      <c r="K19" s="83">
        <v>75</v>
      </c>
      <c r="L19" s="123">
        <v>77</v>
      </c>
      <c r="M19" s="88">
        <v>78</v>
      </c>
      <c r="N19" s="83">
        <v>75</v>
      </c>
      <c r="O19" s="83">
        <v>81</v>
      </c>
      <c r="P19" s="89"/>
      <c r="Q19" s="89"/>
      <c r="R19" s="89"/>
      <c r="S19" s="90">
        <v>80.933333329999996</v>
      </c>
      <c r="T19" s="88">
        <v>80</v>
      </c>
      <c r="U19" s="100">
        <v>82</v>
      </c>
      <c r="V19" s="92">
        <v>80</v>
      </c>
      <c r="W19" s="89"/>
      <c r="X19" s="89"/>
      <c r="Y19" s="89"/>
      <c r="Z19" s="89"/>
      <c r="AA19" s="89"/>
      <c r="AB19" s="89"/>
      <c r="AC19" s="101">
        <v>76</v>
      </c>
      <c r="AD19" s="297">
        <f t="shared" si="1"/>
        <v>79.183333333125006</v>
      </c>
      <c r="AE19" s="298">
        <f t="shared" si="2"/>
        <v>1266.9333333300001</v>
      </c>
      <c r="AF19" s="298">
        <f t="shared" si="3"/>
        <v>31</v>
      </c>
      <c r="AG19" s="95"/>
      <c r="AH19" s="95"/>
      <c r="AI19" s="95"/>
      <c r="AJ19" s="110" t="s">
        <v>137</v>
      </c>
      <c r="AK19" s="111" t="s">
        <v>138</v>
      </c>
      <c r="AL19" s="96" t="s">
        <v>221</v>
      </c>
      <c r="AM19" s="96" t="s">
        <v>221</v>
      </c>
      <c r="AN19" s="96"/>
      <c r="AO19" s="96"/>
      <c r="AP19" s="96"/>
      <c r="AQ19" s="96"/>
      <c r="AR19" s="96"/>
      <c r="AS19" s="96"/>
      <c r="AT19" s="96"/>
      <c r="AU19" s="95" t="s">
        <v>221</v>
      </c>
      <c r="AV19" s="95" t="s">
        <v>221</v>
      </c>
      <c r="AW19" s="95" t="s">
        <v>221</v>
      </c>
      <c r="AX19" s="95" t="s">
        <v>221</v>
      </c>
      <c r="AY19" s="95" t="s">
        <v>221</v>
      </c>
      <c r="AZ19" s="95"/>
    </row>
    <row r="20" spans="1:52" ht="15.75" customHeight="1">
      <c r="A20" s="24">
        <v>12</v>
      </c>
      <c r="B20" s="79">
        <f>IF('DAFTAR SISWA'!B19="","",'DAFTAR SISWA'!B19)</f>
        <v>1276</v>
      </c>
      <c r="C20" s="79" t="str">
        <f>IF('DAFTAR SISWA'!C19="","",'DAFTAR SISWA'!C19)</f>
        <v>GAIZKA MAULANA SISWOHARDONI</v>
      </c>
      <c r="D20" s="82" t="s">
        <v>70</v>
      </c>
      <c r="E20" s="83">
        <v>77</v>
      </c>
      <c r="F20" s="83">
        <v>85</v>
      </c>
      <c r="G20" s="83">
        <v>80</v>
      </c>
      <c r="H20" s="84">
        <v>79</v>
      </c>
      <c r="I20" s="85">
        <v>85</v>
      </c>
      <c r="J20" s="98">
        <v>75</v>
      </c>
      <c r="K20" s="83">
        <v>75</v>
      </c>
      <c r="L20" s="87">
        <v>77</v>
      </c>
      <c r="M20" s="88">
        <v>77</v>
      </c>
      <c r="N20" s="92">
        <v>75</v>
      </c>
      <c r="O20" s="83">
        <v>80</v>
      </c>
      <c r="P20" s="89"/>
      <c r="Q20" s="89"/>
      <c r="R20" s="89"/>
      <c r="S20" s="90">
        <v>80.266666670000006</v>
      </c>
      <c r="T20" s="88">
        <v>80</v>
      </c>
      <c r="U20" s="100">
        <v>80</v>
      </c>
      <c r="V20" s="92">
        <v>79</v>
      </c>
      <c r="W20" s="89"/>
      <c r="X20" s="89"/>
      <c r="Y20" s="89"/>
      <c r="Z20" s="89"/>
      <c r="AA20" s="89"/>
      <c r="AB20" s="89"/>
      <c r="AC20" s="101">
        <v>76</v>
      </c>
      <c r="AD20" s="297">
        <f t="shared" si="1"/>
        <v>78.766666666874997</v>
      </c>
      <c r="AE20" s="298">
        <f t="shared" si="2"/>
        <v>1260.2666666699999</v>
      </c>
      <c r="AF20" s="298">
        <f t="shared" si="3"/>
        <v>34</v>
      </c>
      <c r="AG20" s="95"/>
      <c r="AH20" s="95"/>
      <c r="AI20" s="95"/>
      <c r="AJ20" s="96" t="s">
        <v>221</v>
      </c>
      <c r="AK20" s="96" t="s">
        <v>221</v>
      </c>
      <c r="AL20" s="96" t="s">
        <v>221</v>
      </c>
      <c r="AM20" s="96" t="s">
        <v>221</v>
      </c>
      <c r="AN20" s="96"/>
      <c r="AO20" s="96"/>
      <c r="AP20" s="96"/>
      <c r="AQ20" s="96"/>
      <c r="AR20" s="96"/>
      <c r="AS20" s="96"/>
      <c r="AT20" s="96"/>
      <c r="AU20" s="95" t="s">
        <v>221</v>
      </c>
      <c r="AV20" s="95" t="s">
        <v>221</v>
      </c>
      <c r="AW20" s="95" t="s">
        <v>221</v>
      </c>
      <c r="AX20" s="95" t="s">
        <v>221</v>
      </c>
      <c r="AY20" s="95" t="s">
        <v>221</v>
      </c>
      <c r="AZ20" s="95"/>
    </row>
    <row r="21" spans="1:52" ht="15.75" customHeight="1">
      <c r="A21" s="24">
        <v>13</v>
      </c>
      <c r="B21" s="79">
        <f>IF('DAFTAR SISWA'!B20="","",'DAFTAR SISWA'!B20)</f>
        <v>1277</v>
      </c>
      <c r="C21" s="79" t="str">
        <f>IF('DAFTAR SISWA'!C20="","",'DAFTAR SISWA'!C20)</f>
        <v>GEORGE BRILIAN ALLMAYDA SITORUS</v>
      </c>
      <c r="D21" s="82" t="s">
        <v>19</v>
      </c>
      <c r="E21" s="83">
        <v>88</v>
      </c>
      <c r="F21" s="83">
        <v>85</v>
      </c>
      <c r="G21" s="83">
        <v>80</v>
      </c>
      <c r="H21" s="84">
        <v>80</v>
      </c>
      <c r="I21" s="85">
        <v>88</v>
      </c>
      <c r="J21" s="98">
        <v>75</v>
      </c>
      <c r="K21" s="83">
        <v>75</v>
      </c>
      <c r="L21" s="87">
        <v>78</v>
      </c>
      <c r="M21" s="88">
        <v>77</v>
      </c>
      <c r="N21" s="92">
        <v>75</v>
      </c>
      <c r="O21" s="83">
        <v>81</v>
      </c>
      <c r="P21" s="89"/>
      <c r="Q21" s="89"/>
      <c r="R21" s="89"/>
      <c r="S21" s="90">
        <v>82.74</v>
      </c>
      <c r="T21" s="88">
        <v>87</v>
      </c>
      <c r="U21" s="100">
        <v>80</v>
      </c>
      <c r="V21" s="92">
        <v>81</v>
      </c>
      <c r="W21" s="89"/>
      <c r="X21" s="89"/>
      <c r="Y21" s="89"/>
      <c r="Z21" s="89"/>
      <c r="AA21" s="89"/>
      <c r="AB21" s="89"/>
      <c r="AC21" s="101">
        <v>76</v>
      </c>
      <c r="AD21" s="297">
        <f t="shared" si="1"/>
        <v>80.546250000000001</v>
      </c>
      <c r="AE21" s="298">
        <f t="shared" si="2"/>
        <v>1288.74</v>
      </c>
      <c r="AF21" s="298">
        <f t="shared" si="3"/>
        <v>19</v>
      </c>
      <c r="AG21" s="95"/>
      <c r="AH21" s="95"/>
      <c r="AI21" s="95"/>
      <c r="AJ21" s="96" t="s">
        <v>221</v>
      </c>
      <c r="AK21" s="96" t="s">
        <v>221</v>
      </c>
      <c r="AL21" s="96" t="s">
        <v>221</v>
      </c>
      <c r="AM21" s="96" t="s">
        <v>221</v>
      </c>
      <c r="AN21" s="96"/>
      <c r="AO21" s="96"/>
      <c r="AP21" s="96"/>
      <c r="AQ21" s="96"/>
      <c r="AR21" s="96"/>
      <c r="AS21" s="96"/>
      <c r="AT21" s="96"/>
      <c r="AU21" s="95" t="s">
        <v>221</v>
      </c>
      <c r="AV21" s="95" t="s">
        <v>221</v>
      </c>
      <c r="AW21" s="95" t="s">
        <v>221</v>
      </c>
      <c r="AX21" s="95" t="s">
        <v>221</v>
      </c>
      <c r="AY21" s="95" t="s">
        <v>221</v>
      </c>
      <c r="AZ21" s="95"/>
    </row>
    <row r="22" spans="1:52" ht="15.75" customHeight="1">
      <c r="A22" s="24">
        <v>14</v>
      </c>
      <c r="B22" s="79">
        <f>IF('DAFTAR SISWA'!B21="","",'DAFTAR SISWA'!B21)</f>
        <v>1278</v>
      </c>
      <c r="C22" s="79" t="str">
        <f>IF('DAFTAR SISWA'!C21="","",'DAFTAR SISWA'!C21)</f>
        <v>HANA NURJANNAH</v>
      </c>
      <c r="D22" s="82" t="s">
        <v>70</v>
      </c>
      <c r="E22" s="83">
        <v>80</v>
      </c>
      <c r="F22" s="83">
        <v>88</v>
      </c>
      <c r="G22" s="83">
        <v>78</v>
      </c>
      <c r="H22" s="84">
        <v>83</v>
      </c>
      <c r="I22" s="85">
        <v>90</v>
      </c>
      <c r="J22" s="98">
        <v>76</v>
      </c>
      <c r="K22" s="83">
        <v>75</v>
      </c>
      <c r="L22" s="87">
        <v>76</v>
      </c>
      <c r="M22" s="88">
        <v>79</v>
      </c>
      <c r="N22" s="83">
        <v>78</v>
      </c>
      <c r="O22" s="83">
        <v>83</v>
      </c>
      <c r="P22" s="89"/>
      <c r="Q22" s="89"/>
      <c r="R22" s="89"/>
      <c r="S22" s="90">
        <v>85.326666669999994</v>
      </c>
      <c r="T22" s="88">
        <v>83</v>
      </c>
      <c r="U22" s="100">
        <v>80</v>
      </c>
      <c r="V22" s="92">
        <v>84</v>
      </c>
      <c r="W22" s="89"/>
      <c r="X22" s="89"/>
      <c r="Y22" s="89"/>
      <c r="Z22" s="89"/>
      <c r="AA22" s="89"/>
      <c r="AB22" s="89"/>
      <c r="AC22" s="101">
        <v>88</v>
      </c>
      <c r="AD22" s="297">
        <f t="shared" si="1"/>
        <v>81.645416666875008</v>
      </c>
      <c r="AE22" s="298">
        <f t="shared" si="2"/>
        <v>1306.3266666700001</v>
      </c>
      <c r="AF22" s="298">
        <f t="shared" si="3"/>
        <v>6</v>
      </c>
      <c r="AG22" s="95"/>
      <c r="AH22" s="95"/>
      <c r="AI22" s="95"/>
      <c r="AJ22" s="96" t="s">
        <v>221</v>
      </c>
      <c r="AK22" s="96" t="s">
        <v>221</v>
      </c>
      <c r="AL22" s="96" t="s">
        <v>221</v>
      </c>
      <c r="AM22" s="96" t="s">
        <v>221</v>
      </c>
      <c r="AN22" s="96"/>
      <c r="AO22" s="96"/>
      <c r="AP22" s="96"/>
      <c r="AQ22" s="96"/>
      <c r="AR22" s="96"/>
      <c r="AS22" s="96"/>
      <c r="AT22" s="96"/>
      <c r="AU22" s="95" t="s">
        <v>221</v>
      </c>
      <c r="AV22" s="95" t="s">
        <v>221</v>
      </c>
      <c r="AW22" s="95" t="s">
        <v>221</v>
      </c>
      <c r="AX22" s="95" t="s">
        <v>221</v>
      </c>
      <c r="AY22" s="95" t="s">
        <v>221</v>
      </c>
      <c r="AZ22" s="95"/>
    </row>
    <row r="23" spans="1:52" ht="15.75" customHeight="1">
      <c r="A23" s="24">
        <v>15</v>
      </c>
      <c r="B23" s="79">
        <f>IF('DAFTAR SISWA'!B22="","",'DAFTAR SISWA'!B22)</f>
        <v>1279</v>
      </c>
      <c r="C23" s="79" t="str">
        <f>IF('DAFTAR SISWA'!C22="","",'DAFTAR SISWA'!C22)</f>
        <v>KARMANTO</v>
      </c>
      <c r="D23" s="82" t="s">
        <v>19</v>
      </c>
      <c r="E23" s="83">
        <v>83</v>
      </c>
      <c r="F23" s="83">
        <v>86</v>
      </c>
      <c r="G23" s="83">
        <v>78</v>
      </c>
      <c r="H23" s="84">
        <v>83</v>
      </c>
      <c r="I23" s="85">
        <v>80</v>
      </c>
      <c r="J23" s="98">
        <v>75</v>
      </c>
      <c r="K23" s="83">
        <v>75</v>
      </c>
      <c r="L23" s="87">
        <v>78</v>
      </c>
      <c r="M23" s="88">
        <v>78</v>
      </c>
      <c r="N23" s="83">
        <v>78</v>
      </c>
      <c r="O23" s="83">
        <v>83</v>
      </c>
      <c r="P23" s="89"/>
      <c r="Q23" s="89"/>
      <c r="R23" s="89"/>
      <c r="S23" s="90">
        <v>81.306666669999998</v>
      </c>
      <c r="T23" s="88">
        <v>82</v>
      </c>
      <c r="U23" s="100">
        <v>79</v>
      </c>
      <c r="V23" s="92">
        <v>81</v>
      </c>
      <c r="W23" s="89"/>
      <c r="X23" s="89"/>
      <c r="Y23" s="89"/>
      <c r="Z23" s="89"/>
      <c r="AA23" s="89"/>
      <c r="AB23" s="89"/>
      <c r="AC23" s="101">
        <v>78</v>
      </c>
      <c r="AD23" s="297">
        <f t="shared" si="1"/>
        <v>79.894166666875009</v>
      </c>
      <c r="AE23" s="298">
        <f t="shared" si="2"/>
        <v>1278.3066666700001</v>
      </c>
      <c r="AF23" s="298">
        <f t="shared" si="3"/>
        <v>25</v>
      </c>
      <c r="AG23" s="95"/>
      <c r="AH23" s="95"/>
      <c r="AI23" s="95"/>
      <c r="AJ23" s="96" t="s">
        <v>221</v>
      </c>
      <c r="AK23" s="96" t="s">
        <v>221</v>
      </c>
      <c r="AL23" s="96" t="s">
        <v>221</v>
      </c>
      <c r="AM23" s="96" t="s">
        <v>221</v>
      </c>
      <c r="AN23" s="96"/>
      <c r="AO23" s="96"/>
      <c r="AP23" s="96"/>
      <c r="AQ23" s="96"/>
      <c r="AR23" s="96"/>
      <c r="AS23" s="96"/>
      <c r="AT23" s="96"/>
      <c r="AU23" s="95" t="s">
        <v>221</v>
      </c>
      <c r="AV23" s="95" t="s">
        <v>221</v>
      </c>
      <c r="AW23" s="95" t="s">
        <v>221</v>
      </c>
      <c r="AX23" s="95" t="s">
        <v>221</v>
      </c>
      <c r="AY23" s="95" t="s">
        <v>221</v>
      </c>
      <c r="AZ23" s="95"/>
    </row>
    <row r="24" spans="1:52" ht="15.75" customHeight="1">
      <c r="A24" s="24">
        <v>16</v>
      </c>
      <c r="B24" s="79">
        <f>IF('DAFTAR SISWA'!B23="","",'DAFTAR SISWA'!B23)</f>
        <v>1280</v>
      </c>
      <c r="C24" s="79" t="str">
        <f>IF('DAFTAR SISWA'!C23="","",'DAFTAR SISWA'!C23)</f>
        <v>KRISTIANTO FIARI</v>
      </c>
      <c r="D24" s="82" t="s">
        <v>70</v>
      </c>
      <c r="E24" s="83">
        <v>83</v>
      </c>
      <c r="F24" s="83">
        <v>85</v>
      </c>
      <c r="G24" s="83">
        <v>75</v>
      </c>
      <c r="H24" s="84">
        <v>82</v>
      </c>
      <c r="I24" s="85">
        <v>80</v>
      </c>
      <c r="J24" s="98">
        <v>75</v>
      </c>
      <c r="K24" s="83">
        <v>75</v>
      </c>
      <c r="L24" s="87">
        <v>76</v>
      </c>
      <c r="M24" s="88">
        <v>78</v>
      </c>
      <c r="N24" s="83">
        <v>77</v>
      </c>
      <c r="O24" s="83">
        <v>81</v>
      </c>
      <c r="P24" s="89"/>
      <c r="Q24" s="89"/>
      <c r="R24" s="89"/>
      <c r="S24" s="90">
        <v>80.64</v>
      </c>
      <c r="T24" s="88">
        <v>82</v>
      </c>
      <c r="U24" s="100">
        <v>79</v>
      </c>
      <c r="V24" s="92">
        <v>80</v>
      </c>
      <c r="W24" s="89"/>
      <c r="X24" s="89"/>
      <c r="Y24" s="89"/>
      <c r="Z24" s="89"/>
      <c r="AA24" s="89"/>
      <c r="AB24" s="89"/>
      <c r="AC24" s="101">
        <v>76</v>
      </c>
      <c r="AD24" s="297">
        <f t="shared" si="1"/>
        <v>79.039999999999992</v>
      </c>
      <c r="AE24" s="298">
        <f t="shared" si="2"/>
        <v>1264.6399999999999</v>
      </c>
      <c r="AF24" s="298">
        <f t="shared" si="3"/>
        <v>32</v>
      </c>
      <c r="AG24" s="95"/>
      <c r="AH24" s="95"/>
      <c r="AI24" s="95"/>
      <c r="AJ24" s="96" t="s">
        <v>221</v>
      </c>
      <c r="AK24" s="96" t="s">
        <v>221</v>
      </c>
      <c r="AL24" s="96" t="s">
        <v>221</v>
      </c>
      <c r="AM24" s="96" t="s">
        <v>221</v>
      </c>
      <c r="AN24" s="96"/>
      <c r="AO24" s="96"/>
      <c r="AP24" s="96"/>
      <c r="AQ24" s="96"/>
      <c r="AR24" s="96"/>
      <c r="AS24" s="96"/>
      <c r="AT24" s="96"/>
      <c r="AU24" s="95" t="s">
        <v>221</v>
      </c>
      <c r="AV24" s="95" t="s">
        <v>221</v>
      </c>
      <c r="AW24" s="95" t="s">
        <v>221</v>
      </c>
      <c r="AX24" s="95" t="s">
        <v>221</v>
      </c>
      <c r="AY24" s="95" t="s">
        <v>221</v>
      </c>
      <c r="AZ24" s="95"/>
    </row>
    <row r="25" spans="1:52" ht="15.75" customHeight="1">
      <c r="A25" s="24">
        <v>17</v>
      </c>
      <c r="B25" s="79">
        <f>IF('DAFTAR SISWA'!B24="","",'DAFTAR SISWA'!B24)</f>
        <v>1281</v>
      </c>
      <c r="C25" s="79" t="str">
        <f>IF('DAFTAR SISWA'!C24="","",'DAFTAR SISWA'!C24)</f>
        <v>LUSY INDRIYANI</v>
      </c>
      <c r="D25" s="82" t="s">
        <v>19</v>
      </c>
      <c r="E25" s="83">
        <v>83</v>
      </c>
      <c r="F25" s="83">
        <v>88</v>
      </c>
      <c r="G25" s="83">
        <v>79</v>
      </c>
      <c r="H25" s="84">
        <v>84</v>
      </c>
      <c r="I25" s="85">
        <v>80</v>
      </c>
      <c r="J25" s="98">
        <v>76</v>
      </c>
      <c r="K25" s="83">
        <v>75</v>
      </c>
      <c r="L25" s="87">
        <v>83</v>
      </c>
      <c r="M25" s="88">
        <v>79</v>
      </c>
      <c r="N25" s="83">
        <v>78</v>
      </c>
      <c r="O25" s="83">
        <v>85</v>
      </c>
      <c r="P25" s="89"/>
      <c r="Q25" s="89"/>
      <c r="R25" s="89"/>
      <c r="S25" s="90">
        <v>84.62</v>
      </c>
      <c r="T25" s="88">
        <v>81</v>
      </c>
      <c r="U25" s="100">
        <v>80</v>
      </c>
      <c r="V25" s="92">
        <v>84</v>
      </c>
      <c r="W25" s="89"/>
      <c r="X25" s="89"/>
      <c r="Y25" s="89"/>
      <c r="Z25" s="89"/>
      <c r="AA25" s="89"/>
      <c r="AB25" s="89"/>
      <c r="AC25" s="101">
        <v>88</v>
      </c>
      <c r="AD25" s="297">
        <f t="shared" si="1"/>
        <v>81.726249999999993</v>
      </c>
      <c r="AE25" s="298">
        <f t="shared" si="2"/>
        <v>1307.6199999999999</v>
      </c>
      <c r="AF25" s="298">
        <f t="shared" si="3"/>
        <v>3</v>
      </c>
      <c r="AG25" s="95"/>
      <c r="AH25" s="95"/>
      <c r="AI25" s="95"/>
      <c r="AJ25" s="96" t="s">
        <v>221</v>
      </c>
      <c r="AK25" s="96" t="s">
        <v>221</v>
      </c>
      <c r="AL25" s="96" t="s">
        <v>221</v>
      </c>
      <c r="AM25" s="96" t="s">
        <v>221</v>
      </c>
      <c r="AN25" s="96"/>
      <c r="AO25" s="96"/>
      <c r="AP25" s="96"/>
      <c r="AQ25" s="96"/>
      <c r="AR25" s="96"/>
      <c r="AS25" s="96"/>
      <c r="AT25" s="96"/>
      <c r="AU25" s="95" t="s">
        <v>221</v>
      </c>
      <c r="AV25" s="95" t="s">
        <v>221</v>
      </c>
      <c r="AW25" s="95" t="s">
        <v>221</v>
      </c>
      <c r="AX25" s="95" t="s">
        <v>221</v>
      </c>
      <c r="AY25" s="95" t="s">
        <v>221</v>
      </c>
      <c r="AZ25" s="95"/>
    </row>
    <row r="26" spans="1:52" ht="15.75" customHeight="1">
      <c r="A26" s="24">
        <v>18</v>
      </c>
      <c r="B26" s="79">
        <f>IF('DAFTAR SISWA'!B25="","",'DAFTAR SISWA'!B25)</f>
        <v>1282</v>
      </c>
      <c r="C26" s="79" t="str">
        <f>IF('DAFTAR SISWA'!C25="","",'DAFTAR SISWA'!C25)</f>
        <v>M. FAISAL SYAFA'AT</v>
      </c>
      <c r="D26" s="82" t="s">
        <v>19</v>
      </c>
      <c r="E26" s="83">
        <v>83</v>
      </c>
      <c r="F26" s="83">
        <v>88</v>
      </c>
      <c r="G26" s="83">
        <v>79</v>
      </c>
      <c r="H26" s="84">
        <v>86</v>
      </c>
      <c r="I26" s="85">
        <v>80</v>
      </c>
      <c r="J26" s="98">
        <v>76</v>
      </c>
      <c r="K26" s="83">
        <v>75</v>
      </c>
      <c r="L26" s="87">
        <v>76</v>
      </c>
      <c r="M26" s="88">
        <v>77</v>
      </c>
      <c r="N26" s="83">
        <v>80</v>
      </c>
      <c r="O26" s="83">
        <v>84</v>
      </c>
      <c r="P26" s="89"/>
      <c r="Q26" s="89"/>
      <c r="R26" s="89"/>
      <c r="S26" s="90">
        <v>80.286666670000002</v>
      </c>
      <c r="T26" s="88">
        <v>81</v>
      </c>
      <c r="U26" s="100">
        <v>79</v>
      </c>
      <c r="V26" s="92">
        <v>80</v>
      </c>
      <c r="W26" s="89"/>
      <c r="X26" s="89"/>
      <c r="Y26" s="89"/>
      <c r="Z26" s="89"/>
      <c r="AA26" s="89"/>
      <c r="AB26" s="89"/>
      <c r="AC26" s="101">
        <v>76</v>
      </c>
      <c r="AD26" s="297">
        <f t="shared" si="1"/>
        <v>80.01791666687501</v>
      </c>
      <c r="AE26" s="298">
        <f t="shared" si="2"/>
        <v>1280.2866666700002</v>
      </c>
      <c r="AF26" s="298">
        <f t="shared" si="3"/>
        <v>23</v>
      </c>
      <c r="AG26" s="95"/>
      <c r="AH26" s="95"/>
      <c r="AI26" s="95"/>
      <c r="AJ26" s="96" t="s">
        <v>221</v>
      </c>
      <c r="AK26" s="96" t="s">
        <v>221</v>
      </c>
      <c r="AL26" s="96" t="s">
        <v>221</v>
      </c>
      <c r="AM26" s="96" t="s">
        <v>221</v>
      </c>
      <c r="AN26" s="96"/>
      <c r="AO26" s="96"/>
      <c r="AP26" s="96"/>
      <c r="AQ26" s="96"/>
      <c r="AR26" s="96"/>
      <c r="AS26" s="96"/>
      <c r="AT26" s="96"/>
      <c r="AU26" s="95" t="s">
        <v>221</v>
      </c>
      <c r="AV26" s="95" t="s">
        <v>221</v>
      </c>
      <c r="AW26" s="95" t="s">
        <v>221</v>
      </c>
      <c r="AX26" s="95" t="s">
        <v>221</v>
      </c>
      <c r="AY26" s="95" t="s">
        <v>221</v>
      </c>
      <c r="AZ26" s="95"/>
    </row>
    <row r="27" spans="1:52" ht="15.75" customHeight="1">
      <c r="A27" s="24">
        <v>19</v>
      </c>
      <c r="B27" s="79">
        <f>IF('DAFTAR SISWA'!B26="","",'DAFTAR SISWA'!B26)</f>
        <v>1283</v>
      </c>
      <c r="C27" s="79" t="str">
        <f>IF('DAFTAR SISWA'!C26="","",'DAFTAR SISWA'!C26)</f>
        <v>MAULIDIA CYNDY SAPRIAL</v>
      </c>
      <c r="D27" s="82" t="s">
        <v>19</v>
      </c>
      <c r="E27" s="83">
        <v>87</v>
      </c>
      <c r="F27" s="83">
        <v>88</v>
      </c>
      <c r="G27" s="83">
        <v>79</v>
      </c>
      <c r="H27" s="84">
        <v>83</v>
      </c>
      <c r="I27" s="85">
        <v>90</v>
      </c>
      <c r="J27" s="98">
        <v>76</v>
      </c>
      <c r="K27" s="83">
        <v>75</v>
      </c>
      <c r="L27" s="87">
        <v>76</v>
      </c>
      <c r="M27" s="88">
        <v>79</v>
      </c>
      <c r="N27" s="92">
        <v>78</v>
      </c>
      <c r="O27" s="83">
        <v>86</v>
      </c>
      <c r="P27" s="89"/>
      <c r="Q27" s="89"/>
      <c r="R27" s="89"/>
      <c r="S27" s="90">
        <v>85.326666669999994</v>
      </c>
      <c r="T27" s="88">
        <v>83</v>
      </c>
      <c r="U27" s="100">
        <v>80</v>
      </c>
      <c r="V27" s="92">
        <v>84</v>
      </c>
      <c r="W27" s="89"/>
      <c r="X27" s="89"/>
      <c r="Y27" s="89"/>
      <c r="Z27" s="89"/>
      <c r="AA27" s="89"/>
      <c r="AB27" s="89"/>
      <c r="AC27" s="101">
        <v>88</v>
      </c>
      <c r="AD27" s="297">
        <f t="shared" si="1"/>
        <v>82.332916666875008</v>
      </c>
      <c r="AE27" s="298">
        <f t="shared" si="2"/>
        <v>1317.3266666700001</v>
      </c>
      <c r="AF27" s="298">
        <f t="shared" si="3"/>
        <v>2</v>
      </c>
      <c r="AG27" s="95"/>
      <c r="AH27" s="95"/>
      <c r="AI27" s="95"/>
      <c r="AJ27" s="96" t="s">
        <v>221</v>
      </c>
      <c r="AK27" s="96" t="s">
        <v>221</v>
      </c>
      <c r="AL27" s="96" t="s">
        <v>221</v>
      </c>
      <c r="AM27" s="96" t="s">
        <v>221</v>
      </c>
      <c r="AN27" s="96"/>
      <c r="AO27" s="96"/>
      <c r="AP27" s="96"/>
      <c r="AQ27" s="96"/>
      <c r="AR27" s="96"/>
      <c r="AS27" s="96"/>
      <c r="AT27" s="96"/>
      <c r="AU27" s="95" t="s">
        <v>221</v>
      </c>
      <c r="AV27" s="95" t="s">
        <v>221</v>
      </c>
      <c r="AW27" s="95" t="s">
        <v>221</v>
      </c>
      <c r="AX27" s="95" t="s">
        <v>221</v>
      </c>
      <c r="AY27" s="95" t="s">
        <v>221</v>
      </c>
      <c r="AZ27" s="95"/>
    </row>
    <row r="28" spans="1:52" ht="15.75" customHeight="1">
      <c r="A28" s="24">
        <v>20</v>
      </c>
      <c r="B28" s="79">
        <f>IF('DAFTAR SISWA'!B27="","",'DAFTAR SISWA'!B27)</f>
        <v>1284</v>
      </c>
      <c r="C28" s="79" t="str">
        <f>IF('DAFTAR SISWA'!C27="","",'DAFTAR SISWA'!C27)</f>
        <v>MERRYNA MARTHALIA</v>
      </c>
      <c r="D28" s="82" t="s">
        <v>19</v>
      </c>
      <c r="E28" s="83">
        <v>84</v>
      </c>
      <c r="F28" s="83">
        <v>88</v>
      </c>
      <c r="G28" s="83">
        <v>79</v>
      </c>
      <c r="H28" s="84">
        <v>83</v>
      </c>
      <c r="I28" s="85">
        <v>87</v>
      </c>
      <c r="J28" s="98">
        <v>76</v>
      </c>
      <c r="K28" s="83">
        <v>75</v>
      </c>
      <c r="L28" s="87">
        <v>76</v>
      </c>
      <c r="M28" s="88">
        <v>79</v>
      </c>
      <c r="N28" s="83">
        <v>78</v>
      </c>
      <c r="O28" s="83">
        <v>85</v>
      </c>
      <c r="P28" s="89"/>
      <c r="Q28" s="89"/>
      <c r="R28" s="89"/>
      <c r="S28" s="90">
        <v>83.993333329999999</v>
      </c>
      <c r="T28" s="88">
        <v>83</v>
      </c>
      <c r="U28" s="100">
        <v>80</v>
      </c>
      <c r="V28" s="92">
        <v>83</v>
      </c>
      <c r="W28" s="89"/>
      <c r="X28" s="89"/>
      <c r="Y28" s="89"/>
      <c r="Z28" s="89"/>
      <c r="AA28" s="89"/>
      <c r="AB28" s="89"/>
      <c r="AC28" s="101">
        <v>84</v>
      </c>
      <c r="AD28" s="297">
        <f t="shared" si="1"/>
        <v>81.499583333125003</v>
      </c>
      <c r="AE28" s="298">
        <f t="shared" si="2"/>
        <v>1303.99333333</v>
      </c>
      <c r="AF28" s="298">
        <f t="shared" si="3"/>
        <v>7</v>
      </c>
      <c r="AG28" s="95"/>
      <c r="AH28" s="95"/>
      <c r="AI28" s="95"/>
      <c r="AJ28" s="96" t="s">
        <v>221</v>
      </c>
      <c r="AK28" s="96" t="s">
        <v>221</v>
      </c>
      <c r="AL28" s="96" t="s">
        <v>221</v>
      </c>
      <c r="AM28" s="96" t="s">
        <v>221</v>
      </c>
      <c r="AN28" s="96"/>
      <c r="AO28" s="96"/>
      <c r="AP28" s="96"/>
      <c r="AQ28" s="96"/>
      <c r="AR28" s="96"/>
      <c r="AS28" s="96"/>
      <c r="AT28" s="96"/>
      <c r="AU28" s="95" t="s">
        <v>221</v>
      </c>
      <c r="AV28" s="95" t="s">
        <v>221</v>
      </c>
      <c r="AW28" s="95" t="s">
        <v>221</v>
      </c>
      <c r="AX28" s="95" t="s">
        <v>221</v>
      </c>
      <c r="AY28" s="95" t="s">
        <v>221</v>
      </c>
      <c r="AZ28" s="95"/>
    </row>
    <row r="29" spans="1:52" ht="15.75" customHeight="1">
      <c r="A29" s="24">
        <v>21</v>
      </c>
      <c r="B29" s="79">
        <f>IF('DAFTAR SISWA'!B28="","",'DAFTAR SISWA'!B28)</f>
        <v>1285</v>
      </c>
      <c r="C29" s="79" t="str">
        <f>IF('DAFTAR SISWA'!C28="","",'DAFTAR SISWA'!C28)</f>
        <v>MOHAMMAD ARIS FUADI</v>
      </c>
      <c r="D29" s="82" t="s">
        <v>19</v>
      </c>
      <c r="E29" s="83">
        <v>77</v>
      </c>
      <c r="F29" s="83">
        <v>85</v>
      </c>
      <c r="G29" s="83">
        <v>79</v>
      </c>
      <c r="H29" s="84">
        <v>79</v>
      </c>
      <c r="I29" s="85">
        <v>82</v>
      </c>
      <c r="J29" s="98">
        <v>75</v>
      </c>
      <c r="K29" s="83">
        <v>75</v>
      </c>
      <c r="L29" s="87">
        <v>78</v>
      </c>
      <c r="M29" s="88">
        <v>77</v>
      </c>
      <c r="N29" s="83">
        <v>75</v>
      </c>
      <c r="O29" s="83">
        <v>80</v>
      </c>
      <c r="P29" s="89"/>
      <c r="Q29" s="89"/>
      <c r="R29" s="89"/>
      <c r="S29" s="90">
        <v>81.64</v>
      </c>
      <c r="T29" s="88">
        <v>82</v>
      </c>
      <c r="U29" s="100">
        <v>82</v>
      </c>
      <c r="V29" s="92">
        <v>80</v>
      </c>
      <c r="W29" s="89"/>
      <c r="X29" s="89"/>
      <c r="Y29" s="89"/>
      <c r="Z29" s="89"/>
      <c r="AA29" s="89"/>
      <c r="AB29" s="89"/>
      <c r="AC29" s="101">
        <v>76</v>
      </c>
      <c r="AD29" s="297">
        <f t="shared" si="1"/>
        <v>78.977499999999992</v>
      </c>
      <c r="AE29" s="298">
        <f t="shared" si="2"/>
        <v>1263.6399999999999</v>
      </c>
      <c r="AF29" s="298">
        <f t="shared" si="3"/>
        <v>33</v>
      </c>
      <c r="AG29" s="95"/>
      <c r="AH29" s="95"/>
      <c r="AI29" s="95"/>
      <c r="AJ29" s="96" t="s">
        <v>221</v>
      </c>
      <c r="AK29" s="96" t="s">
        <v>221</v>
      </c>
      <c r="AL29" s="96" t="s">
        <v>221</v>
      </c>
      <c r="AM29" s="96" t="s">
        <v>221</v>
      </c>
      <c r="AN29" s="96"/>
      <c r="AO29" s="96"/>
      <c r="AP29" s="96"/>
      <c r="AQ29" s="96"/>
      <c r="AR29" s="96"/>
      <c r="AS29" s="96"/>
      <c r="AT29" s="96"/>
      <c r="AU29" s="95" t="s">
        <v>221</v>
      </c>
      <c r="AV29" s="95" t="s">
        <v>221</v>
      </c>
      <c r="AW29" s="95" t="s">
        <v>221</v>
      </c>
      <c r="AX29" s="95" t="s">
        <v>221</v>
      </c>
      <c r="AY29" s="95" t="s">
        <v>221</v>
      </c>
      <c r="AZ29" s="95"/>
    </row>
    <row r="30" spans="1:52" ht="15.75" customHeight="1">
      <c r="A30" s="125">
        <v>22</v>
      </c>
      <c r="B30" s="79">
        <f>IF('DAFTAR SISWA'!B29="","",'DAFTAR SISWA'!B29)</f>
        <v>1286</v>
      </c>
      <c r="C30" s="79" t="str">
        <f>IF('DAFTAR SISWA'!C29="","",'DAFTAR SISWA'!C29)</f>
        <v>MUHAMMAD FATEKHUR ROHMAN</v>
      </c>
      <c r="D30" s="126" t="s">
        <v>19</v>
      </c>
      <c r="E30" s="83">
        <v>80</v>
      </c>
      <c r="F30" s="83">
        <v>88</v>
      </c>
      <c r="G30" s="83">
        <v>78</v>
      </c>
      <c r="H30" s="84">
        <v>80</v>
      </c>
      <c r="I30" s="85">
        <v>81</v>
      </c>
      <c r="J30" s="98">
        <v>76</v>
      </c>
      <c r="K30" s="83">
        <v>79</v>
      </c>
      <c r="L30" s="87">
        <v>76</v>
      </c>
      <c r="M30" s="88">
        <v>82</v>
      </c>
      <c r="N30" s="83">
        <v>79</v>
      </c>
      <c r="O30" s="83">
        <v>83</v>
      </c>
      <c r="P30" s="89"/>
      <c r="Q30" s="89"/>
      <c r="R30" s="89"/>
      <c r="S30" s="90">
        <v>86.366666670000001</v>
      </c>
      <c r="T30" s="88">
        <v>85</v>
      </c>
      <c r="U30" s="100">
        <v>81</v>
      </c>
      <c r="V30" s="92">
        <v>84</v>
      </c>
      <c r="W30" s="89"/>
      <c r="X30" s="89"/>
      <c r="Y30" s="89"/>
      <c r="Z30" s="89"/>
      <c r="AA30" s="89"/>
      <c r="AB30" s="89"/>
      <c r="AC30" s="101">
        <v>88</v>
      </c>
      <c r="AD30" s="297">
        <f t="shared" si="1"/>
        <v>81.647916666875005</v>
      </c>
      <c r="AE30" s="298">
        <f t="shared" si="2"/>
        <v>1306.3666666700001</v>
      </c>
      <c r="AF30" s="298">
        <f t="shared" si="3"/>
        <v>5</v>
      </c>
      <c r="AG30" s="127"/>
      <c r="AH30" s="127"/>
      <c r="AI30" s="127"/>
      <c r="AJ30" s="96" t="s">
        <v>221</v>
      </c>
      <c r="AK30" s="128" t="s">
        <v>221</v>
      </c>
      <c r="AL30" s="110" t="s">
        <v>142</v>
      </c>
      <c r="AM30" s="124" t="s">
        <v>143</v>
      </c>
      <c r="AN30" s="96"/>
      <c r="AO30" s="96"/>
      <c r="AP30" s="96"/>
      <c r="AQ30" s="129"/>
      <c r="AR30" s="129"/>
      <c r="AS30" s="129"/>
      <c r="AT30" s="96"/>
      <c r="AU30" s="127" t="s">
        <v>221</v>
      </c>
      <c r="AV30" s="127" t="s">
        <v>221</v>
      </c>
      <c r="AW30" s="127" t="s">
        <v>221</v>
      </c>
      <c r="AX30" s="127" t="s">
        <v>221</v>
      </c>
      <c r="AY30" s="127" t="s">
        <v>221</v>
      </c>
      <c r="AZ30" s="127"/>
    </row>
    <row r="31" spans="1:52" ht="15.75" customHeight="1">
      <c r="A31" s="24">
        <v>23</v>
      </c>
      <c r="B31" s="79">
        <f>IF('DAFTAR SISWA'!B30="","",'DAFTAR SISWA'!B30)</f>
        <v>1287</v>
      </c>
      <c r="C31" s="79" t="str">
        <f>IF('DAFTAR SISWA'!C30="","",'DAFTAR SISWA'!C30)</f>
        <v>MUHAMMAD NUR ALMAS MUSSAFFA</v>
      </c>
      <c r="D31" s="82" t="s">
        <v>19</v>
      </c>
      <c r="E31" s="83">
        <v>80</v>
      </c>
      <c r="F31" s="83">
        <v>85</v>
      </c>
      <c r="G31" s="83">
        <v>75</v>
      </c>
      <c r="H31" s="84">
        <v>81</v>
      </c>
      <c r="I31" s="85">
        <v>80</v>
      </c>
      <c r="J31" s="98"/>
      <c r="K31" s="83">
        <v>75</v>
      </c>
      <c r="L31" s="87">
        <v>77</v>
      </c>
      <c r="M31" s="88">
        <v>79</v>
      </c>
      <c r="N31" s="83">
        <v>78</v>
      </c>
      <c r="O31" s="83">
        <v>81</v>
      </c>
      <c r="P31" s="89"/>
      <c r="Q31" s="89"/>
      <c r="R31" s="89"/>
      <c r="S31" s="90">
        <v>82.326666669999994</v>
      </c>
      <c r="T31" s="88">
        <v>83</v>
      </c>
      <c r="U31" s="100">
        <v>79</v>
      </c>
      <c r="V31" s="92">
        <v>81</v>
      </c>
      <c r="W31" s="89"/>
      <c r="X31" s="89"/>
      <c r="Y31" s="89"/>
      <c r="Z31" s="89"/>
      <c r="AA31" s="89"/>
      <c r="AB31" s="89"/>
      <c r="AC31" s="101">
        <v>80</v>
      </c>
      <c r="AD31" s="297">
        <f t="shared" si="1"/>
        <v>79.755111111333335</v>
      </c>
      <c r="AE31" s="298">
        <f t="shared" si="2"/>
        <v>1196.3266666700001</v>
      </c>
      <c r="AF31" s="298">
        <f t="shared" si="3"/>
        <v>38</v>
      </c>
      <c r="AG31" s="95"/>
      <c r="AH31" s="95"/>
      <c r="AI31" s="95"/>
      <c r="AJ31" s="96" t="s">
        <v>221</v>
      </c>
      <c r="AK31" s="96" t="s">
        <v>221</v>
      </c>
      <c r="AL31" s="287" t="s">
        <v>221</v>
      </c>
      <c r="AM31" s="286" t="s">
        <v>221</v>
      </c>
      <c r="AN31" s="96"/>
      <c r="AO31" s="96"/>
      <c r="AP31" s="96"/>
      <c r="AQ31" s="96"/>
      <c r="AR31" s="96"/>
      <c r="AS31" s="96"/>
      <c r="AT31" s="96"/>
      <c r="AU31" s="95" t="s">
        <v>221</v>
      </c>
      <c r="AV31" s="95" t="s">
        <v>221</v>
      </c>
      <c r="AW31" s="95" t="s">
        <v>221</v>
      </c>
      <c r="AX31" s="95" t="s">
        <v>221</v>
      </c>
      <c r="AY31" s="95" t="s">
        <v>221</v>
      </c>
      <c r="AZ31" s="95"/>
    </row>
    <row r="32" spans="1:52" ht="15.75" customHeight="1">
      <c r="A32" s="24">
        <v>24</v>
      </c>
      <c r="B32" s="79">
        <f>IF('DAFTAR SISWA'!B31="","",'DAFTAR SISWA'!B31)</f>
        <v>1288</v>
      </c>
      <c r="C32" s="79" t="str">
        <f>IF('DAFTAR SISWA'!C31="","",'DAFTAR SISWA'!C31)</f>
        <v>MUHAMMAD REZA FAQIH</v>
      </c>
      <c r="D32" s="82" t="s">
        <v>70</v>
      </c>
      <c r="E32" s="83">
        <v>79</v>
      </c>
      <c r="F32" s="83">
        <v>88</v>
      </c>
      <c r="G32" s="83">
        <v>78</v>
      </c>
      <c r="H32" s="84">
        <v>81</v>
      </c>
      <c r="I32" s="85">
        <v>80</v>
      </c>
      <c r="J32" s="98">
        <v>76</v>
      </c>
      <c r="K32" s="83">
        <v>75</v>
      </c>
      <c r="L32" s="87">
        <v>79</v>
      </c>
      <c r="M32" s="88">
        <v>79</v>
      </c>
      <c r="N32" s="83">
        <v>80</v>
      </c>
      <c r="O32" s="83">
        <v>84</v>
      </c>
      <c r="P32" s="89"/>
      <c r="Q32" s="89"/>
      <c r="R32" s="89"/>
      <c r="S32" s="90">
        <v>84.346666670000005</v>
      </c>
      <c r="T32" s="88">
        <v>84</v>
      </c>
      <c r="U32" s="100">
        <v>80</v>
      </c>
      <c r="V32" s="92">
        <v>83</v>
      </c>
      <c r="W32" s="89"/>
      <c r="X32" s="89"/>
      <c r="Y32" s="89"/>
      <c r="Z32" s="89"/>
      <c r="AA32" s="89"/>
      <c r="AB32" s="89"/>
      <c r="AC32" s="101">
        <v>84</v>
      </c>
      <c r="AD32" s="297">
        <f t="shared" si="1"/>
        <v>80.896666666875007</v>
      </c>
      <c r="AE32" s="298">
        <f t="shared" si="2"/>
        <v>1294.3466666700001</v>
      </c>
      <c r="AF32" s="298">
        <f t="shared" si="3"/>
        <v>16</v>
      </c>
      <c r="AG32" s="95"/>
      <c r="AH32" s="95"/>
      <c r="AI32" s="95"/>
      <c r="AJ32" s="110" t="s">
        <v>142</v>
      </c>
      <c r="AK32" s="124" t="s">
        <v>143</v>
      </c>
      <c r="AL32" s="287" t="s">
        <v>221</v>
      </c>
      <c r="AM32" s="286" t="s">
        <v>221</v>
      </c>
      <c r="AN32" s="96"/>
      <c r="AO32" s="96"/>
      <c r="AP32" s="96"/>
      <c r="AQ32" s="96"/>
      <c r="AR32" s="96"/>
      <c r="AS32" s="96"/>
      <c r="AT32" s="96"/>
      <c r="AU32" s="95" t="s">
        <v>221</v>
      </c>
      <c r="AV32" s="95" t="s">
        <v>221</v>
      </c>
      <c r="AW32" s="95" t="s">
        <v>221</v>
      </c>
      <c r="AX32" s="95" t="s">
        <v>221</v>
      </c>
      <c r="AY32" s="95" t="s">
        <v>221</v>
      </c>
      <c r="AZ32" s="95"/>
    </row>
    <row r="33" spans="1:52" ht="15.75" customHeight="1">
      <c r="A33" s="24">
        <v>25</v>
      </c>
      <c r="B33" s="79">
        <f>IF('DAFTAR SISWA'!B32="","",'DAFTAR SISWA'!B32)</f>
        <v>1289</v>
      </c>
      <c r="C33" s="79" t="str">
        <f>IF('DAFTAR SISWA'!C32="","",'DAFTAR SISWA'!C32)</f>
        <v>MUHAMMAD RIFQI SYAFRONI</v>
      </c>
      <c r="D33" s="82" t="s">
        <v>19</v>
      </c>
      <c r="E33" s="83">
        <v>81</v>
      </c>
      <c r="F33" s="83">
        <v>88</v>
      </c>
      <c r="G33" s="83">
        <v>79</v>
      </c>
      <c r="H33" s="84">
        <v>83</v>
      </c>
      <c r="I33" s="85">
        <v>80</v>
      </c>
      <c r="J33" s="98">
        <v>76</v>
      </c>
      <c r="K33" s="83">
        <v>75</v>
      </c>
      <c r="L33" s="87">
        <v>77</v>
      </c>
      <c r="M33" s="88">
        <v>80</v>
      </c>
      <c r="N33" s="92">
        <v>78</v>
      </c>
      <c r="O33" s="83">
        <v>84</v>
      </c>
      <c r="P33" s="89"/>
      <c r="Q33" s="89"/>
      <c r="R33" s="89"/>
      <c r="S33" s="90">
        <v>84.346666670000005</v>
      </c>
      <c r="T33" s="88">
        <v>84</v>
      </c>
      <c r="U33" s="100">
        <v>80</v>
      </c>
      <c r="V33" s="92">
        <v>83</v>
      </c>
      <c r="W33" s="89"/>
      <c r="X33" s="89"/>
      <c r="Y33" s="89"/>
      <c r="Z33" s="89"/>
      <c r="AA33" s="89"/>
      <c r="AB33" s="89"/>
      <c r="AC33" s="101">
        <v>84</v>
      </c>
      <c r="AD33" s="297">
        <f t="shared" si="1"/>
        <v>81.021666666875007</v>
      </c>
      <c r="AE33" s="298">
        <f t="shared" si="2"/>
        <v>1296.3466666700001</v>
      </c>
      <c r="AF33" s="298">
        <f t="shared" si="3"/>
        <v>13</v>
      </c>
      <c r="AG33" s="95"/>
      <c r="AH33" s="95"/>
      <c r="AI33" s="95"/>
      <c r="AJ33" s="96" t="s">
        <v>221</v>
      </c>
      <c r="AK33" s="96" t="s">
        <v>221</v>
      </c>
      <c r="AL33" s="96" t="s">
        <v>221</v>
      </c>
      <c r="AM33" s="96" t="s">
        <v>221</v>
      </c>
      <c r="AN33" s="96"/>
      <c r="AO33" s="96"/>
      <c r="AP33" s="96"/>
      <c r="AQ33" s="96"/>
      <c r="AR33" s="96"/>
      <c r="AS33" s="96"/>
      <c r="AT33" s="96"/>
      <c r="AU33" s="95" t="s">
        <v>221</v>
      </c>
      <c r="AV33" s="95" t="s">
        <v>221</v>
      </c>
      <c r="AW33" s="95" t="s">
        <v>221</v>
      </c>
      <c r="AX33" s="95" t="s">
        <v>221</v>
      </c>
      <c r="AY33" s="95" t="s">
        <v>221</v>
      </c>
      <c r="AZ33" s="95"/>
    </row>
    <row r="34" spans="1:52" ht="15.75" customHeight="1">
      <c r="A34" s="24">
        <v>26</v>
      </c>
      <c r="B34" s="79">
        <f>IF('DAFTAR SISWA'!B33="","",'DAFTAR SISWA'!B33)</f>
        <v>1290</v>
      </c>
      <c r="C34" s="79" t="str">
        <f>IF('DAFTAR SISWA'!C33="","",'DAFTAR SISWA'!C33)</f>
        <v>MUHAMMAD RIZA SAPUTRA</v>
      </c>
      <c r="D34" s="82" t="s">
        <v>19</v>
      </c>
      <c r="E34" s="83">
        <v>79</v>
      </c>
      <c r="F34" s="83">
        <v>89</v>
      </c>
      <c r="G34" s="83">
        <v>78</v>
      </c>
      <c r="H34" s="84">
        <v>79</v>
      </c>
      <c r="I34" s="85">
        <v>80</v>
      </c>
      <c r="J34" s="98">
        <v>76</v>
      </c>
      <c r="K34" s="83">
        <v>75</v>
      </c>
      <c r="L34" s="87">
        <v>77</v>
      </c>
      <c r="M34" s="88">
        <v>77</v>
      </c>
      <c r="N34" s="83">
        <v>78</v>
      </c>
      <c r="O34" s="83">
        <v>86</v>
      </c>
      <c r="P34" s="89"/>
      <c r="Q34" s="89"/>
      <c r="R34" s="89"/>
      <c r="S34" s="90">
        <v>80.993333329999999</v>
      </c>
      <c r="T34" s="88">
        <v>83</v>
      </c>
      <c r="U34" s="100">
        <v>79</v>
      </c>
      <c r="V34" s="92">
        <v>81</v>
      </c>
      <c r="W34" s="89"/>
      <c r="X34" s="89"/>
      <c r="Y34" s="89"/>
      <c r="Z34" s="89"/>
      <c r="AA34" s="89"/>
      <c r="AB34" s="89"/>
      <c r="AC34" s="101">
        <v>76</v>
      </c>
      <c r="AD34" s="297">
        <f t="shared" si="1"/>
        <v>79.624583333125003</v>
      </c>
      <c r="AE34" s="298">
        <f t="shared" si="2"/>
        <v>1273.99333333</v>
      </c>
      <c r="AF34" s="298">
        <f t="shared" si="3"/>
        <v>29</v>
      </c>
      <c r="AG34" s="95"/>
      <c r="AH34" s="95"/>
      <c r="AI34" s="95"/>
      <c r="AJ34" s="96" t="s">
        <v>221</v>
      </c>
      <c r="AK34" s="96" t="s">
        <v>221</v>
      </c>
      <c r="AL34" s="96" t="s">
        <v>221</v>
      </c>
      <c r="AM34" s="96" t="s">
        <v>221</v>
      </c>
      <c r="AN34" s="96"/>
      <c r="AO34" s="96"/>
      <c r="AP34" s="96"/>
      <c r="AQ34" s="96"/>
      <c r="AR34" s="96"/>
      <c r="AS34" s="96"/>
      <c r="AT34" s="96"/>
      <c r="AU34" s="95" t="s">
        <v>221</v>
      </c>
      <c r="AV34" s="95" t="s">
        <v>221</v>
      </c>
      <c r="AW34" s="95" t="s">
        <v>221</v>
      </c>
      <c r="AX34" s="95" t="s">
        <v>221</v>
      </c>
      <c r="AY34" s="95" t="s">
        <v>221</v>
      </c>
      <c r="AZ34" s="95"/>
    </row>
    <row r="35" spans="1:52" ht="15.75" customHeight="1">
      <c r="A35" s="24">
        <v>27</v>
      </c>
      <c r="B35" s="79">
        <f>IF('DAFTAR SISWA'!B34="","",'DAFTAR SISWA'!B34)</f>
        <v>1291</v>
      </c>
      <c r="C35" s="79" t="str">
        <f>IF('DAFTAR SISWA'!C34="","",'DAFTAR SISWA'!C34)</f>
        <v>MUHAMMAD SAIFUDDIN</v>
      </c>
      <c r="D35" s="82" t="s">
        <v>19</v>
      </c>
      <c r="E35" s="83">
        <v>80</v>
      </c>
      <c r="F35" s="83">
        <v>88</v>
      </c>
      <c r="G35" s="83">
        <v>81</v>
      </c>
      <c r="H35" s="84">
        <v>79</v>
      </c>
      <c r="I35" s="85">
        <v>80</v>
      </c>
      <c r="J35" s="98">
        <v>76</v>
      </c>
      <c r="K35" s="83">
        <v>75</v>
      </c>
      <c r="L35" s="87">
        <v>76</v>
      </c>
      <c r="M35" s="88">
        <v>79</v>
      </c>
      <c r="N35" s="83">
        <v>79</v>
      </c>
      <c r="O35" s="83">
        <v>88</v>
      </c>
      <c r="P35" s="89"/>
      <c r="Q35" s="89"/>
      <c r="R35" s="89"/>
      <c r="S35" s="90">
        <v>85.326666669999994</v>
      </c>
      <c r="T35" s="88">
        <v>83</v>
      </c>
      <c r="U35" s="100">
        <v>82</v>
      </c>
      <c r="V35" s="92">
        <v>85</v>
      </c>
      <c r="W35" s="89"/>
      <c r="X35" s="89"/>
      <c r="Y35" s="89"/>
      <c r="Z35" s="89"/>
      <c r="AA35" s="89"/>
      <c r="AB35" s="89"/>
      <c r="AC35" s="101">
        <v>86</v>
      </c>
      <c r="AD35" s="297">
        <f t="shared" si="1"/>
        <v>81.395416666875008</v>
      </c>
      <c r="AE35" s="298">
        <f t="shared" si="2"/>
        <v>1302.3266666700001</v>
      </c>
      <c r="AF35" s="298">
        <f t="shared" si="3"/>
        <v>9</v>
      </c>
      <c r="AG35" s="95"/>
      <c r="AH35" s="95"/>
      <c r="AI35" s="95"/>
      <c r="AJ35" s="96" t="s">
        <v>221</v>
      </c>
      <c r="AK35" s="96" t="s">
        <v>221</v>
      </c>
      <c r="AL35" s="96" t="s">
        <v>221</v>
      </c>
      <c r="AM35" s="96" t="s">
        <v>221</v>
      </c>
      <c r="AN35" s="96"/>
      <c r="AO35" s="96"/>
      <c r="AP35" s="96"/>
      <c r="AQ35" s="96"/>
      <c r="AR35" s="96"/>
      <c r="AS35" s="96"/>
      <c r="AT35" s="96"/>
      <c r="AU35" s="95" t="s">
        <v>221</v>
      </c>
      <c r="AV35" s="95" t="s">
        <v>221</v>
      </c>
      <c r="AW35" s="95" t="s">
        <v>221</v>
      </c>
      <c r="AX35" s="95" t="s">
        <v>221</v>
      </c>
      <c r="AY35" s="95" t="s">
        <v>221</v>
      </c>
      <c r="AZ35" s="95"/>
    </row>
    <row r="36" spans="1:52" ht="15.75" customHeight="1">
      <c r="A36" s="24">
        <v>28</v>
      </c>
      <c r="B36" s="79">
        <f>IF('DAFTAR SISWA'!B35="","",'DAFTAR SISWA'!B35)</f>
        <v>1292</v>
      </c>
      <c r="C36" s="79" t="str">
        <f>IF('DAFTAR SISWA'!C35="","",'DAFTAR SISWA'!C35)</f>
        <v>MUHAMMAD SEPTIAN DWI SAPUTRA</v>
      </c>
      <c r="D36" s="82" t="s">
        <v>19</v>
      </c>
      <c r="E36" s="83">
        <v>79</v>
      </c>
      <c r="F36" s="83">
        <v>83</v>
      </c>
      <c r="G36" s="83">
        <v>78</v>
      </c>
      <c r="H36" s="84">
        <v>80</v>
      </c>
      <c r="I36" s="85">
        <v>80</v>
      </c>
      <c r="J36" s="130"/>
      <c r="K36" s="83"/>
      <c r="L36" s="87">
        <v>76</v>
      </c>
      <c r="M36" s="88">
        <v>78</v>
      </c>
      <c r="N36" s="83">
        <v>79</v>
      </c>
      <c r="O36" s="83">
        <v>85</v>
      </c>
      <c r="P36" s="89"/>
      <c r="Q36" s="89"/>
      <c r="R36" s="89"/>
      <c r="S36" s="90">
        <v>81.326666669999994</v>
      </c>
      <c r="T36" s="88">
        <v>83</v>
      </c>
      <c r="U36" s="100">
        <v>80</v>
      </c>
      <c r="V36" s="92">
        <v>81</v>
      </c>
      <c r="W36" s="89"/>
      <c r="X36" s="89"/>
      <c r="Y36" s="89"/>
      <c r="Z36" s="89"/>
      <c r="AA36" s="89"/>
      <c r="AB36" s="89"/>
      <c r="AC36" s="101">
        <v>76</v>
      </c>
      <c r="AD36" s="297">
        <f t="shared" si="1"/>
        <v>79.95190476214286</v>
      </c>
      <c r="AE36" s="298">
        <f t="shared" si="2"/>
        <v>1119.3266666700001</v>
      </c>
      <c r="AF36" s="298">
        <f t="shared" si="3"/>
        <v>39</v>
      </c>
      <c r="AG36" s="95"/>
      <c r="AH36" s="95"/>
      <c r="AI36" s="95"/>
      <c r="AJ36" s="96" t="s">
        <v>221</v>
      </c>
      <c r="AK36" s="96" t="s">
        <v>221</v>
      </c>
      <c r="AL36" s="96" t="s">
        <v>221</v>
      </c>
      <c r="AM36" s="96" t="s">
        <v>221</v>
      </c>
      <c r="AN36" s="96"/>
      <c r="AO36" s="96"/>
      <c r="AP36" s="96"/>
      <c r="AQ36" s="96"/>
      <c r="AR36" s="96"/>
      <c r="AS36" s="96"/>
      <c r="AT36" s="96"/>
      <c r="AU36" s="95" t="s">
        <v>221</v>
      </c>
      <c r="AV36" s="95" t="s">
        <v>221</v>
      </c>
      <c r="AW36" s="95" t="s">
        <v>221</v>
      </c>
      <c r="AX36" s="95" t="s">
        <v>221</v>
      </c>
      <c r="AY36" s="95" t="s">
        <v>221</v>
      </c>
      <c r="AZ36" s="95"/>
    </row>
    <row r="37" spans="1:52" ht="15.75" customHeight="1">
      <c r="A37" s="24">
        <v>29</v>
      </c>
      <c r="B37" s="79">
        <f>IF('DAFTAR SISWA'!B36="","",'DAFTAR SISWA'!B36)</f>
        <v>1293</v>
      </c>
      <c r="C37" s="79" t="str">
        <f>IF('DAFTAR SISWA'!C36="","",'DAFTAR SISWA'!C36)</f>
        <v>MUKHLISIN</v>
      </c>
      <c r="D37" s="82" t="s">
        <v>19</v>
      </c>
      <c r="E37" s="83">
        <v>80</v>
      </c>
      <c r="F37" s="83">
        <v>88</v>
      </c>
      <c r="G37" s="83">
        <v>79</v>
      </c>
      <c r="H37" s="84">
        <v>83</v>
      </c>
      <c r="I37" s="85">
        <v>80</v>
      </c>
      <c r="J37" s="130">
        <v>76</v>
      </c>
      <c r="K37" s="83">
        <v>75</v>
      </c>
      <c r="L37" s="87">
        <v>78</v>
      </c>
      <c r="M37" s="88">
        <v>78</v>
      </c>
      <c r="N37" s="83">
        <v>78</v>
      </c>
      <c r="O37" s="83">
        <v>85</v>
      </c>
      <c r="P37" s="89"/>
      <c r="Q37" s="89"/>
      <c r="R37" s="89"/>
      <c r="S37" s="90">
        <v>84.66</v>
      </c>
      <c r="T37" s="88">
        <v>83</v>
      </c>
      <c r="U37" s="100">
        <v>80</v>
      </c>
      <c r="V37" s="92">
        <v>84</v>
      </c>
      <c r="W37" s="89"/>
      <c r="X37" s="89"/>
      <c r="Y37" s="89"/>
      <c r="Z37" s="89"/>
      <c r="AA37" s="89"/>
      <c r="AB37" s="89"/>
      <c r="AC37" s="101">
        <v>86</v>
      </c>
      <c r="AD37" s="297">
        <f t="shared" si="1"/>
        <v>81.103749999999991</v>
      </c>
      <c r="AE37" s="298">
        <f t="shared" si="2"/>
        <v>1297.6599999999999</v>
      </c>
      <c r="AF37" s="298">
        <f t="shared" si="3"/>
        <v>12</v>
      </c>
      <c r="AG37" s="95"/>
      <c r="AH37" s="95"/>
      <c r="AI37" s="95"/>
      <c r="AJ37" s="96" t="s">
        <v>221</v>
      </c>
      <c r="AK37" s="96" t="s">
        <v>221</v>
      </c>
      <c r="AL37" s="96" t="s">
        <v>221</v>
      </c>
      <c r="AM37" s="96" t="s">
        <v>221</v>
      </c>
      <c r="AN37" s="96"/>
      <c r="AO37" s="96"/>
      <c r="AP37" s="96"/>
      <c r="AQ37" s="96"/>
      <c r="AR37" s="96"/>
      <c r="AS37" s="96"/>
      <c r="AT37" s="96"/>
      <c r="AU37" s="95" t="s">
        <v>221</v>
      </c>
      <c r="AV37" s="95" t="s">
        <v>221</v>
      </c>
      <c r="AW37" s="95" t="s">
        <v>221</v>
      </c>
      <c r="AX37" s="95" t="s">
        <v>221</v>
      </c>
      <c r="AY37" s="95" t="s">
        <v>221</v>
      </c>
      <c r="AZ37" s="95"/>
    </row>
    <row r="38" spans="1:52" ht="15.75" customHeight="1">
      <c r="A38" s="24">
        <v>30</v>
      </c>
      <c r="B38" s="79">
        <f>IF('DAFTAR SISWA'!B37="","",'DAFTAR SISWA'!B37)</f>
        <v>1294</v>
      </c>
      <c r="C38" s="79" t="str">
        <f>IF('DAFTAR SISWA'!C37="","",'DAFTAR SISWA'!C37)</f>
        <v>NOFIATUL MAGFIROH</v>
      </c>
      <c r="D38" s="82" t="s">
        <v>19</v>
      </c>
      <c r="E38" s="83">
        <v>79</v>
      </c>
      <c r="F38" s="83">
        <v>88</v>
      </c>
      <c r="G38" s="83">
        <v>79</v>
      </c>
      <c r="H38" s="84">
        <v>82</v>
      </c>
      <c r="I38" s="85">
        <v>81</v>
      </c>
      <c r="J38" s="130">
        <v>78</v>
      </c>
      <c r="K38" s="83">
        <v>75</v>
      </c>
      <c r="L38" s="87">
        <v>75</v>
      </c>
      <c r="M38" s="88">
        <v>79</v>
      </c>
      <c r="N38" s="83">
        <v>80</v>
      </c>
      <c r="O38" s="83">
        <v>88</v>
      </c>
      <c r="P38" s="89"/>
      <c r="Q38" s="89"/>
      <c r="R38" s="89"/>
      <c r="S38" s="90">
        <v>85.68</v>
      </c>
      <c r="T38" s="88">
        <v>84</v>
      </c>
      <c r="U38" s="100">
        <v>80</v>
      </c>
      <c r="V38" s="92">
        <v>85</v>
      </c>
      <c r="W38" s="89"/>
      <c r="X38" s="89"/>
      <c r="Y38" s="89"/>
      <c r="Z38" s="89"/>
      <c r="AA38" s="89"/>
      <c r="AB38" s="89"/>
      <c r="AC38" s="101">
        <v>88</v>
      </c>
      <c r="AD38" s="297">
        <f t="shared" si="1"/>
        <v>81.667500000000004</v>
      </c>
      <c r="AE38" s="298">
        <f t="shared" si="2"/>
        <v>1306.68</v>
      </c>
      <c r="AF38" s="298">
        <f t="shared" si="3"/>
        <v>4</v>
      </c>
      <c r="AG38" s="95"/>
      <c r="AH38" s="95"/>
      <c r="AI38" s="95"/>
      <c r="AJ38" s="96" t="s">
        <v>221</v>
      </c>
      <c r="AK38" s="96" t="s">
        <v>221</v>
      </c>
      <c r="AL38" s="96" t="s">
        <v>221</v>
      </c>
      <c r="AM38" s="96" t="s">
        <v>221</v>
      </c>
      <c r="AN38" s="96"/>
      <c r="AO38" s="96"/>
      <c r="AP38" s="96"/>
      <c r="AQ38" s="96"/>
      <c r="AR38" s="96"/>
      <c r="AS38" s="96"/>
      <c r="AT38" s="96"/>
      <c r="AU38" s="95" t="s">
        <v>221</v>
      </c>
      <c r="AV38" s="95" t="s">
        <v>221</v>
      </c>
      <c r="AW38" s="95" t="s">
        <v>221</v>
      </c>
      <c r="AX38" s="95" t="s">
        <v>221</v>
      </c>
      <c r="AY38" s="95" t="s">
        <v>221</v>
      </c>
      <c r="AZ38" s="95"/>
    </row>
    <row r="39" spans="1:52" ht="15.75" customHeight="1">
      <c r="A39" s="24">
        <v>31</v>
      </c>
      <c r="B39" s="79">
        <f>IF('DAFTAR SISWA'!B38="","",'DAFTAR SISWA'!B38)</f>
        <v>1295</v>
      </c>
      <c r="C39" s="79" t="str">
        <f>IF('DAFTAR SISWA'!C38="","",'DAFTAR SISWA'!C38)</f>
        <v>RAHMA ADISTA MAWARNI</v>
      </c>
      <c r="D39" s="82" t="s">
        <v>19</v>
      </c>
      <c r="E39" s="83">
        <v>79</v>
      </c>
      <c r="F39" s="83">
        <v>90</v>
      </c>
      <c r="G39" s="83">
        <v>79</v>
      </c>
      <c r="H39" s="84">
        <v>78</v>
      </c>
      <c r="I39" s="85">
        <v>80</v>
      </c>
      <c r="J39" s="130">
        <v>80</v>
      </c>
      <c r="K39" s="83">
        <v>75</v>
      </c>
      <c r="L39" s="87">
        <v>80</v>
      </c>
      <c r="M39" s="88">
        <v>79</v>
      </c>
      <c r="N39" s="92">
        <v>78</v>
      </c>
      <c r="O39" s="83">
        <v>86</v>
      </c>
      <c r="P39" s="89"/>
      <c r="Q39" s="89"/>
      <c r="R39" s="89"/>
      <c r="S39" s="90">
        <v>85.013333329999995</v>
      </c>
      <c r="T39" s="88">
        <v>84</v>
      </c>
      <c r="U39" s="100">
        <v>82</v>
      </c>
      <c r="V39" s="92">
        <v>84</v>
      </c>
      <c r="W39" s="89"/>
      <c r="X39" s="89"/>
      <c r="Y39" s="89"/>
      <c r="Z39" s="89"/>
      <c r="AA39" s="89"/>
      <c r="AB39" s="89"/>
      <c r="AC39" s="101">
        <v>84</v>
      </c>
      <c r="AD39" s="297">
        <f t="shared" si="1"/>
        <v>81.438333333125001</v>
      </c>
      <c r="AE39" s="298">
        <f t="shared" si="2"/>
        <v>1303.01333333</v>
      </c>
      <c r="AF39" s="298">
        <f t="shared" si="3"/>
        <v>8</v>
      </c>
      <c r="AG39" s="95"/>
      <c r="AH39" s="95"/>
      <c r="AI39" s="95"/>
      <c r="AJ39" s="96" t="s">
        <v>221</v>
      </c>
      <c r="AK39" s="96" t="s">
        <v>221</v>
      </c>
      <c r="AL39" s="96" t="s">
        <v>221</v>
      </c>
      <c r="AM39" s="96" t="s">
        <v>221</v>
      </c>
      <c r="AN39" s="96"/>
      <c r="AO39" s="96"/>
      <c r="AP39" s="96"/>
      <c r="AQ39" s="96"/>
      <c r="AR39" s="96"/>
      <c r="AS39" s="96"/>
      <c r="AT39" s="96"/>
      <c r="AU39" s="95" t="s">
        <v>221</v>
      </c>
      <c r="AV39" s="95" t="s">
        <v>221</v>
      </c>
      <c r="AW39" s="95" t="s">
        <v>221</v>
      </c>
      <c r="AX39" s="95" t="s">
        <v>221</v>
      </c>
      <c r="AY39" s="95" t="s">
        <v>221</v>
      </c>
      <c r="AZ39" s="95"/>
    </row>
    <row r="40" spans="1:52" ht="15.75" customHeight="1">
      <c r="A40" s="24">
        <v>32</v>
      </c>
      <c r="B40" s="79">
        <f>IF('DAFTAR SISWA'!B39="","",'DAFTAR SISWA'!B39)</f>
        <v>1296</v>
      </c>
      <c r="C40" s="79" t="str">
        <f>IF('DAFTAR SISWA'!C39="","",'DAFTAR SISWA'!C39)</f>
        <v>RINA TIARA TRISTIA</v>
      </c>
      <c r="D40" s="82" t="s">
        <v>19</v>
      </c>
      <c r="E40" s="83">
        <v>89</v>
      </c>
      <c r="F40" s="83">
        <v>90</v>
      </c>
      <c r="G40" s="83">
        <v>79</v>
      </c>
      <c r="H40" s="84">
        <v>82</v>
      </c>
      <c r="I40" s="85">
        <v>85</v>
      </c>
      <c r="J40" s="130">
        <v>76</v>
      </c>
      <c r="K40" s="83">
        <v>80</v>
      </c>
      <c r="L40" s="87">
        <v>87</v>
      </c>
      <c r="M40" s="88">
        <v>81</v>
      </c>
      <c r="N40" s="83">
        <v>78</v>
      </c>
      <c r="O40" s="83">
        <v>86</v>
      </c>
      <c r="P40" s="89"/>
      <c r="Q40" s="89"/>
      <c r="R40" s="89"/>
      <c r="S40" s="90">
        <v>86.68</v>
      </c>
      <c r="T40" s="88">
        <v>84</v>
      </c>
      <c r="U40" s="100">
        <v>83</v>
      </c>
      <c r="V40" s="92">
        <v>85</v>
      </c>
      <c r="W40" s="89"/>
      <c r="X40" s="89"/>
      <c r="Y40" s="89"/>
      <c r="Z40" s="89"/>
      <c r="AA40" s="89"/>
      <c r="AB40" s="89"/>
      <c r="AC40" s="101">
        <v>88</v>
      </c>
      <c r="AD40" s="297">
        <f t="shared" si="1"/>
        <v>83.73</v>
      </c>
      <c r="AE40" s="298">
        <f t="shared" si="2"/>
        <v>1339.68</v>
      </c>
      <c r="AF40" s="298">
        <f t="shared" si="3"/>
        <v>1</v>
      </c>
      <c r="AG40" s="95"/>
      <c r="AH40" s="95"/>
      <c r="AI40" s="95"/>
      <c r="AJ40" s="96" t="s">
        <v>221</v>
      </c>
      <c r="AK40" s="96" t="s">
        <v>221</v>
      </c>
      <c r="AL40" s="96" t="s">
        <v>221</v>
      </c>
      <c r="AM40" s="96" t="s">
        <v>221</v>
      </c>
      <c r="AN40" s="96"/>
      <c r="AO40" s="96"/>
      <c r="AP40" s="96"/>
      <c r="AQ40" s="96"/>
      <c r="AR40" s="96"/>
      <c r="AS40" s="96"/>
      <c r="AT40" s="96"/>
      <c r="AU40" s="95" t="s">
        <v>221</v>
      </c>
      <c r="AV40" s="95" t="s">
        <v>221</v>
      </c>
      <c r="AW40" s="95" t="s">
        <v>221</v>
      </c>
      <c r="AX40" s="95" t="s">
        <v>221</v>
      </c>
      <c r="AY40" s="95" t="s">
        <v>221</v>
      </c>
      <c r="AZ40" s="95"/>
    </row>
    <row r="41" spans="1:52" ht="15.75" customHeight="1">
      <c r="A41" s="24">
        <v>33</v>
      </c>
      <c r="B41" s="79">
        <f>IF('DAFTAR SISWA'!B40="","",'DAFTAR SISWA'!B40)</f>
        <v>1297</v>
      </c>
      <c r="C41" s="79" t="str">
        <f>IF('DAFTAR SISWA'!C40="","",'DAFTAR SISWA'!C40)</f>
        <v>SYELA PUTRI NURKHAYATI</v>
      </c>
      <c r="D41" s="82" t="s">
        <v>19</v>
      </c>
      <c r="E41" s="83">
        <v>80</v>
      </c>
      <c r="F41" s="83">
        <v>88</v>
      </c>
      <c r="G41" s="83">
        <v>79</v>
      </c>
      <c r="H41" s="84">
        <v>77</v>
      </c>
      <c r="I41" s="85">
        <v>80</v>
      </c>
      <c r="J41" s="130">
        <v>76</v>
      </c>
      <c r="K41" s="83">
        <v>75</v>
      </c>
      <c r="L41" s="87">
        <v>84</v>
      </c>
      <c r="M41" s="88">
        <v>79</v>
      </c>
      <c r="N41" s="83">
        <v>79</v>
      </c>
      <c r="O41" s="83">
        <v>84</v>
      </c>
      <c r="P41" s="89"/>
      <c r="Q41" s="89"/>
      <c r="R41" s="89"/>
      <c r="S41" s="90">
        <v>83.68</v>
      </c>
      <c r="T41" s="88">
        <v>84</v>
      </c>
      <c r="U41" s="100">
        <v>80</v>
      </c>
      <c r="V41" s="92">
        <v>83</v>
      </c>
      <c r="W41" s="89"/>
      <c r="X41" s="89"/>
      <c r="Y41" s="89"/>
      <c r="Z41" s="89"/>
      <c r="AA41" s="89"/>
      <c r="AB41" s="89"/>
      <c r="AC41" s="101">
        <v>82</v>
      </c>
      <c r="AD41" s="297">
        <f t="shared" si="1"/>
        <v>80.855000000000004</v>
      </c>
      <c r="AE41" s="298">
        <f t="shared" si="2"/>
        <v>1293.68</v>
      </c>
      <c r="AF41" s="298">
        <f t="shared" si="3"/>
        <v>18</v>
      </c>
      <c r="AG41" s="95"/>
      <c r="AH41" s="95"/>
      <c r="AI41" s="95"/>
      <c r="AJ41" s="96" t="s">
        <v>221</v>
      </c>
      <c r="AK41" s="96" t="s">
        <v>221</v>
      </c>
      <c r="AL41" s="96" t="s">
        <v>221</v>
      </c>
      <c r="AM41" s="96" t="s">
        <v>221</v>
      </c>
      <c r="AN41" s="96"/>
      <c r="AO41" s="96"/>
      <c r="AP41" s="96"/>
      <c r="AQ41" s="96"/>
      <c r="AR41" s="96"/>
      <c r="AS41" s="96"/>
      <c r="AT41" s="96"/>
      <c r="AU41" s="95" t="s">
        <v>221</v>
      </c>
      <c r="AV41" s="95" t="s">
        <v>221</v>
      </c>
      <c r="AW41" s="95" t="s">
        <v>221</v>
      </c>
      <c r="AX41" s="95" t="s">
        <v>221</v>
      </c>
      <c r="AY41" s="95" t="s">
        <v>221</v>
      </c>
      <c r="AZ41" s="95"/>
    </row>
    <row r="42" spans="1:52" ht="15.75" customHeight="1">
      <c r="A42" s="24">
        <v>34</v>
      </c>
      <c r="B42" s="79">
        <f>IF('DAFTAR SISWA'!B41="","",'DAFTAR SISWA'!B41)</f>
        <v>1298</v>
      </c>
      <c r="C42" s="79" t="str">
        <f>IF('DAFTAR SISWA'!C41="","",'DAFTAR SISWA'!C41)</f>
        <v>THEODORUS CAHYANA</v>
      </c>
      <c r="D42" s="82" t="s">
        <v>19</v>
      </c>
      <c r="E42" s="83">
        <v>80</v>
      </c>
      <c r="F42" s="83">
        <v>85</v>
      </c>
      <c r="G42" s="83">
        <v>79</v>
      </c>
      <c r="H42" s="84">
        <v>79</v>
      </c>
      <c r="I42" s="85">
        <v>83</v>
      </c>
      <c r="J42" s="130">
        <v>76</v>
      </c>
      <c r="K42" s="83">
        <v>77</v>
      </c>
      <c r="L42" s="87">
        <v>76</v>
      </c>
      <c r="M42" s="88">
        <v>79</v>
      </c>
      <c r="N42" s="83">
        <v>79</v>
      </c>
      <c r="O42" s="83">
        <v>80</v>
      </c>
      <c r="P42" s="89"/>
      <c r="Q42" s="89"/>
      <c r="R42" s="89"/>
      <c r="S42" s="90">
        <v>82.033333330000005</v>
      </c>
      <c r="T42" s="88">
        <v>85</v>
      </c>
      <c r="U42" s="100">
        <v>80</v>
      </c>
      <c r="V42" s="92">
        <v>80</v>
      </c>
      <c r="W42" s="89"/>
      <c r="X42" s="89"/>
      <c r="Y42" s="89"/>
      <c r="Z42" s="89"/>
      <c r="AA42" s="89"/>
      <c r="AB42" s="89"/>
      <c r="AC42" s="101">
        <v>76</v>
      </c>
      <c r="AD42" s="297">
        <f t="shared" si="1"/>
        <v>79.752083333125</v>
      </c>
      <c r="AE42" s="298">
        <f t="shared" si="2"/>
        <v>1276.03333333</v>
      </c>
      <c r="AF42" s="298">
        <f t="shared" si="3"/>
        <v>27</v>
      </c>
      <c r="AG42" s="95"/>
      <c r="AH42" s="95"/>
      <c r="AI42" s="95"/>
      <c r="AJ42" s="96" t="s">
        <v>221</v>
      </c>
      <c r="AK42" s="96" t="s">
        <v>221</v>
      </c>
      <c r="AL42" s="96" t="s">
        <v>221</v>
      </c>
      <c r="AM42" s="96" t="s">
        <v>221</v>
      </c>
      <c r="AN42" s="96"/>
      <c r="AO42" s="96"/>
      <c r="AP42" s="96"/>
      <c r="AQ42" s="96"/>
      <c r="AR42" s="96"/>
      <c r="AS42" s="96"/>
      <c r="AT42" s="96"/>
      <c r="AU42" s="112" t="s">
        <v>144</v>
      </c>
      <c r="AV42" s="124" t="s">
        <v>145</v>
      </c>
      <c r="AW42" s="124" t="s">
        <v>146</v>
      </c>
      <c r="AX42" s="87">
        <v>70</v>
      </c>
      <c r="AY42" s="87" t="s">
        <v>147</v>
      </c>
      <c r="AZ42" s="95"/>
    </row>
    <row r="43" spans="1:52" ht="15.75" customHeight="1">
      <c r="A43" s="24">
        <v>35</v>
      </c>
      <c r="B43" s="79">
        <f>IF('DAFTAR SISWA'!B42="","",'DAFTAR SISWA'!B42)</f>
        <v>1299</v>
      </c>
      <c r="C43" s="79" t="str">
        <f>IF('DAFTAR SISWA'!C42="","",'DAFTAR SISWA'!C42)</f>
        <v>USWALLUR GHOFUR</v>
      </c>
      <c r="D43" s="82" t="s">
        <v>19</v>
      </c>
      <c r="E43" s="83">
        <v>80</v>
      </c>
      <c r="F43" s="83">
        <v>86</v>
      </c>
      <c r="G43" s="83">
        <v>81</v>
      </c>
      <c r="H43" s="84">
        <v>80</v>
      </c>
      <c r="I43" s="85">
        <v>80</v>
      </c>
      <c r="J43" s="98">
        <v>76</v>
      </c>
      <c r="K43" s="83">
        <v>75</v>
      </c>
      <c r="L43" s="87">
        <v>76</v>
      </c>
      <c r="M43" s="88">
        <v>79</v>
      </c>
      <c r="N43" s="83">
        <v>78</v>
      </c>
      <c r="O43" s="83">
        <v>80</v>
      </c>
      <c r="P43" s="89"/>
      <c r="Q43" s="89"/>
      <c r="R43" s="89"/>
      <c r="S43" s="90">
        <v>82</v>
      </c>
      <c r="T43" s="88">
        <v>83</v>
      </c>
      <c r="U43" s="100">
        <v>81</v>
      </c>
      <c r="V43" s="92">
        <v>81</v>
      </c>
      <c r="W43" s="89"/>
      <c r="X43" s="89"/>
      <c r="Y43" s="89"/>
      <c r="Z43" s="89"/>
      <c r="AA43" s="89"/>
      <c r="AB43" s="89"/>
      <c r="AC43" s="101">
        <v>78</v>
      </c>
      <c r="AD43" s="297">
        <f t="shared" si="1"/>
        <v>79.75</v>
      </c>
      <c r="AE43" s="298">
        <f t="shared" si="2"/>
        <v>1276</v>
      </c>
      <c r="AF43" s="298">
        <f t="shared" si="3"/>
        <v>28</v>
      </c>
      <c r="AG43" s="95"/>
      <c r="AH43" s="95"/>
      <c r="AI43" s="95"/>
      <c r="AJ43" s="96" t="s">
        <v>221</v>
      </c>
      <c r="AK43" s="96" t="s">
        <v>221</v>
      </c>
      <c r="AL43" s="96" t="s">
        <v>221</v>
      </c>
      <c r="AM43" s="96" t="s">
        <v>221</v>
      </c>
      <c r="AN43" s="96"/>
      <c r="AO43" s="96"/>
      <c r="AP43" s="96"/>
      <c r="AQ43" s="96"/>
      <c r="AR43" s="96"/>
      <c r="AS43" s="96"/>
      <c r="AT43" s="96"/>
      <c r="AU43" s="95" t="s">
        <v>221</v>
      </c>
      <c r="AV43" s="95" t="s">
        <v>221</v>
      </c>
      <c r="AW43" s="95" t="s">
        <v>221</v>
      </c>
      <c r="AX43" s="95" t="s">
        <v>221</v>
      </c>
      <c r="AY43" s="95" t="s">
        <v>221</v>
      </c>
      <c r="AZ43" s="95"/>
    </row>
    <row r="44" spans="1:52" ht="15.75" customHeight="1">
      <c r="A44" s="24">
        <v>36</v>
      </c>
      <c r="B44" s="79">
        <f>IF('DAFTAR SISWA'!B43="","",'DAFTAR SISWA'!B43)</f>
        <v>1300</v>
      </c>
      <c r="C44" s="79" t="str">
        <f>IF('DAFTAR SISWA'!C43="","",'DAFTAR SISWA'!C43)</f>
        <v>VIDA NURUL AISYAH</v>
      </c>
      <c r="D44" s="82" t="s">
        <v>19</v>
      </c>
      <c r="E44" s="83">
        <v>84</v>
      </c>
      <c r="F44" s="83">
        <v>85</v>
      </c>
      <c r="G44" s="83">
        <v>78</v>
      </c>
      <c r="H44" s="84">
        <v>78</v>
      </c>
      <c r="I44" s="85">
        <v>80</v>
      </c>
      <c r="J44" s="98">
        <v>76</v>
      </c>
      <c r="K44" s="83">
        <v>75</v>
      </c>
      <c r="L44" s="87">
        <v>76</v>
      </c>
      <c r="M44" s="88">
        <v>77</v>
      </c>
      <c r="N44" s="83">
        <v>80</v>
      </c>
      <c r="O44" s="83">
        <v>80</v>
      </c>
      <c r="P44" s="89"/>
      <c r="Q44" s="89"/>
      <c r="R44" s="89"/>
      <c r="S44" s="90">
        <v>84</v>
      </c>
      <c r="T44" s="88">
        <v>85</v>
      </c>
      <c r="U44" s="100">
        <v>80</v>
      </c>
      <c r="V44" s="92">
        <v>82</v>
      </c>
      <c r="W44" s="89"/>
      <c r="X44" s="89"/>
      <c r="Y44" s="89"/>
      <c r="Z44" s="89"/>
      <c r="AA44" s="89"/>
      <c r="AB44" s="89"/>
      <c r="AC44" s="101">
        <v>84</v>
      </c>
      <c r="AD44" s="297">
        <f t="shared" si="1"/>
        <v>80.25</v>
      </c>
      <c r="AE44" s="298">
        <f t="shared" si="2"/>
        <v>1284</v>
      </c>
      <c r="AF44" s="298">
        <f t="shared" si="3"/>
        <v>20</v>
      </c>
      <c r="AG44" s="95"/>
      <c r="AH44" s="95"/>
      <c r="AI44" s="95"/>
      <c r="AJ44" s="96" t="s">
        <v>221</v>
      </c>
      <c r="AK44" s="96" t="s">
        <v>221</v>
      </c>
      <c r="AL44" s="96" t="s">
        <v>221</v>
      </c>
      <c r="AM44" s="96" t="s">
        <v>221</v>
      </c>
      <c r="AN44" s="96"/>
      <c r="AO44" s="96"/>
      <c r="AP44" s="96"/>
      <c r="AQ44" s="96"/>
      <c r="AR44" s="96"/>
      <c r="AS44" s="96"/>
      <c r="AT44" s="96"/>
      <c r="AU44" s="95" t="s">
        <v>221</v>
      </c>
      <c r="AV44" s="95" t="s">
        <v>221</v>
      </c>
      <c r="AW44" s="95" t="s">
        <v>221</v>
      </c>
      <c r="AX44" s="95" t="s">
        <v>221</v>
      </c>
      <c r="AY44" s="95" t="s">
        <v>221</v>
      </c>
      <c r="AZ44" s="95"/>
    </row>
    <row r="45" spans="1:52" ht="15.75" customHeight="1">
      <c r="A45" s="24">
        <v>37</v>
      </c>
      <c r="B45" s="79">
        <f>IF('DAFTAR SISWA'!B44="","",'DAFTAR SISWA'!B44)</f>
        <v>1301</v>
      </c>
      <c r="C45" s="79" t="str">
        <f>IF('DAFTAR SISWA'!C44="","",'DAFTAR SISWA'!C44)</f>
        <v>YESI NUR FAIQOTUN NISA'</v>
      </c>
      <c r="D45" s="82" t="s">
        <v>19</v>
      </c>
      <c r="E45" s="83">
        <v>81</v>
      </c>
      <c r="F45" s="83">
        <v>88</v>
      </c>
      <c r="G45" s="83">
        <v>79</v>
      </c>
      <c r="H45" s="84">
        <v>84</v>
      </c>
      <c r="I45" s="85">
        <v>80</v>
      </c>
      <c r="J45" s="98">
        <v>76</v>
      </c>
      <c r="K45" s="83">
        <v>75</v>
      </c>
      <c r="L45" s="87">
        <v>78</v>
      </c>
      <c r="M45" s="88">
        <v>79</v>
      </c>
      <c r="N45" s="92">
        <v>78</v>
      </c>
      <c r="O45" s="83">
        <v>84</v>
      </c>
      <c r="P45" s="89"/>
      <c r="Q45" s="89"/>
      <c r="R45" s="89"/>
      <c r="S45" s="90">
        <v>84</v>
      </c>
      <c r="T45" s="88">
        <v>84</v>
      </c>
      <c r="U45" s="100">
        <v>80</v>
      </c>
      <c r="V45" s="92">
        <v>83</v>
      </c>
      <c r="W45" s="89"/>
      <c r="X45" s="89"/>
      <c r="Y45" s="89"/>
      <c r="Z45" s="89"/>
      <c r="AA45" s="89"/>
      <c r="AB45" s="89"/>
      <c r="AC45" s="101">
        <v>82</v>
      </c>
      <c r="AD45" s="297">
        <f t="shared" si="1"/>
        <v>80.9375</v>
      </c>
      <c r="AE45" s="298">
        <f t="shared" si="2"/>
        <v>1295</v>
      </c>
      <c r="AF45" s="298">
        <f t="shared" si="3"/>
        <v>15</v>
      </c>
      <c r="AG45" s="95"/>
      <c r="AH45" s="95"/>
      <c r="AI45" s="95"/>
      <c r="AJ45" s="110" t="s">
        <v>148</v>
      </c>
      <c r="AK45" s="111" t="s">
        <v>143</v>
      </c>
      <c r="AL45" s="96" t="s">
        <v>221</v>
      </c>
      <c r="AM45" s="96" t="s">
        <v>221</v>
      </c>
      <c r="AN45" s="96"/>
      <c r="AO45" s="96"/>
      <c r="AP45" s="96"/>
      <c r="AQ45" s="96"/>
      <c r="AR45" s="96"/>
      <c r="AS45" s="96"/>
      <c r="AT45" s="96"/>
      <c r="AU45" s="95" t="s">
        <v>221</v>
      </c>
      <c r="AV45" s="95" t="s">
        <v>221</v>
      </c>
      <c r="AW45" s="95" t="s">
        <v>221</v>
      </c>
      <c r="AX45" s="95" t="s">
        <v>221</v>
      </c>
      <c r="AY45" s="95" t="s">
        <v>221</v>
      </c>
      <c r="AZ45" s="95"/>
    </row>
    <row r="46" spans="1:52" ht="15.75" customHeight="1">
      <c r="A46" s="24">
        <v>38</v>
      </c>
      <c r="B46" s="79">
        <f>IF('DAFTAR SISWA'!B45="","",'DAFTAR SISWA'!B45)</f>
        <v>1302</v>
      </c>
      <c r="C46" s="79" t="str">
        <f>IF('DAFTAR SISWA'!C45="","",'DAFTAR SISWA'!C45)</f>
        <v>YOGA ADI YAHYA</v>
      </c>
      <c r="D46" s="82" t="s">
        <v>19</v>
      </c>
      <c r="E46" s="131">
        <v>81</v>
      </c>
      <c r="F46" s="83">
        <v>85</v>
      </c>
      <c r="G46" s="131">
        <v>79</v>
      </c>
      <c r="H46" s="84">
        <v>80</v>
      </c>
      <c r="I46" s="85">
        <v>80</v>
      </c>
      <c r="J46" s="98">
        <v>76</v>
      </c>
      <c r="K46" s="131">
        <v>75</v>
      </c>
      <c r="L46" s="87">
        <v>76</v>
      </c>
      <c r="M46" s="88">
        <v>81</v>
      </c>
      <c r="N46" s="92">
        <v>79</v>
      </c>
      <c r="O46" s="131">
        <v>81</v>
      </c>
      <c r="P46" s="132"/>
      <c r="Q46" s="132"/>
      <c r="R46" s="132"/>
      <c r="S46" s="90">
        <v>82</v>
      </c>
      <c r="T46" s="88">
        <v>90</v>
      </c>
      <c r="U46" s="133">
        <v>83</v>
      </c>
      <c r="V46" s="83">
        <v>84</v>
      </c>
      <c r="W46" s="89"/>
      <c r="X46" s="89"/>
      <c r="Y46" s="89"/>
      <c r="Z46" s="89"/>
      <c r="AA46" s="89"/>
      <c r="AB46" s="89"/>
      <c r="AC46" s="101">
        <v>82</v>
      </c>
      <c r="AD46" s="297">
        <f t="shared" si="1"/>
        <v>80.875</v>
      </c>
      <c r="AE46" s="298">
        <f t="shared" si="2"/>
        <v>1294</v>
      </c>
      <c r="AF46" s="298">
        <f t="shared" si="3"/>
        <v>17</v>
      </c>
      <c r="AG46" s="95"/>
      <c r="AH46" s="95"/>
      <c r="AI46" s="95"/>
      <c r="AJ46" s="96" t="s">
        <v>221</v>
      </c>
      <c r="AK46" s="96" t="s">
        <v>221</v>
      </c>
      <c r="AL46" s="96" t="s">
        <v>221</v>
      </c>
      <c r="AM46" s="96" t="s">
        <v>221</v>
      </c>
      <c r="AN46" s="96"/>
      <c r="AO46" s="96"/>
      <c r="AP46" s="96"/>
      <c r="AQ46" s="96"/>
      <c r="AR46" s="96"/>
      <c r="AS46" s="96"/>
      <c r="AT46" s="96"/>
      <c r="AU46" s="95" t="s">
        <v>221</v>
      </c>
      <c r="AV46" s="95" t="s">
        <v>221</v>
      </c>
      <c r="AW46" s="95" t="s">
        <v>221</v>
      </c>
      <c r="AX46" s="95" t="s">
        <v>221</v>
      </c>
      <c r="AY46" s="95" t="s">
        <v>221</v>
      </c>
      <c r="AZ46" s="95"/>
    </row>
    <row r="47" spans="1:52" ht="15.75" customHeight="1">
      <c r="A47" s="24">
        <v>39</v>
      </c>
      <c r="B47" s="79">
        <f>IF('DAFTAR SISWA'!B46="","",'DAFTAR SISWA'!B46)</f>
        <v>1303</v>
      </c>
      <c r="C47" s="79" t="str">
        <f>IF('DAFTAR SISWA'!C46="","",'DAFTAR SISWA'!C46)</f>
        <v>YUSAK ABDI</v>
      </c>
      <c r="D47" s="82" t="s">
        <v>19</v>
      </c>
      <c r="E47" s="83">
        <v>88</v>
      </c>
      <c r="F47" s="83">
        <v>88</v>
      </c>
      <c r="G47" s="83">
        <v>78</v>
      </c>
      <c r="H47" s="84">
        <v>81</v>
      </c>
      <c r="I47" s="85">
        <v>79</v>
      </c>
      <c r="J47" s="98">
        <v>76</v>
      </c>
      <c r="K47" s="83">
        <v>75</v>
      </c>
      <c r="L47" s="87">
        <v>81</v>
      </c>
      <c r="M47" s="88">
        <v>79</v>
      </c>
      <c r="N47" s="123">
        <v>77</v>
      </c>
      <c r="O47" s="83">
        <v>85</v>
      </c>
      <c r="P47" s="89"/>
      <c r="Q47" s="89"/>
      <c r="R47" s="89"/>
      <c r="S47" s="90">
        <v>84</v>
      </c>
      <c r="T47" s="88">
        <v>85</v>
      </c>
      <c r="U47" s="100">
        <v>80</v>
      </c>
      <c r="V47" s="83">
        <v>83</v>
      </c>
      <c r="W47" s="89"/>
      <c r="X47" s="89"/>
      <c r="Y47" s="89"/>
      <c r="Z47" s="89"/>
      <c r="AA47" s="89"/>
      <c r="AB47" s="89"/>
      <c r="AC47" s="101">
        <v>82</v>
      </c>
      <c r="AD47" s="297">
        <f t="shared" si="1"/>
        <v>81.3125</v>
      </c>
      <c r="AE47" s="298">
        <f t="shared" si="2"/>
        <v>1301</v>
      </c>
      <c r="AF47" s="298">
        <f t="shared" si="3"/>
        <v>10</v>
      </c>
      <c r="AG47" s="95"/>
      <c r="AH47" s="95"/>
      <c r="AI47" s="95"/>
      <c r="AJ47" s="110" t="s">
        <v>142</v>
      </c>
      <c r="AK47" s="124" t="s">
        <v>143</v>
      </c>
      <c r="AL47" s="96" t="s">
        <v>221</v>
      </c>
      <c r="AM47" s="96" t="s">
        <v>221</v>
      </c>
      <c r="AN47" s="96"/>
      <c r="AO47" s="96"/>
      <c r="AP47" s="96"/>
      <c r="AQ47" s="96"/>
      <c r="AR47" s="96"/>
      <c r="AS47" s="96"/>
      <c r="AT47" s="96"/>
      <c r="AU47" s="95" t="s">
        <v>221</v>
      </c>
      <c r="AV47" s="95" t="s">
        <v>221</v>
      </c>
      <c r="AW47" s="95" t="s">
        <v>221</v>
      </c>
      <c r="AX47" s="95" t="s">
        <v>221</v>
      </c>
      <c r="AY47" s="95" t="s">
        <v>221</v>
      </c>
      <c r="AZ47" s="95"/>
    </row>
    <row r="48" spans="1:52" ht="15.75" customHeight="1">
      <c r="A48" s="24">
        <v>40</v>
      </c>
      <c r="B48" s="79" t="str">
        <f>IF('DAFTAR SISWA'!B47="","",'DAFTAR SISWA'!B47)</f>
        <v/>
      </c>
      <c r="C48" s="79" t="str">
        <f>IF('DAFTAR SISWA'!C47="","",'DAFTAR SISWA'!C47)</f>
        <v/>
      </c>
      <c r="D48" s="78" t="s">
        <v>19</v>
      </c>
      <c r="E48" s="134"/>
      <c r="F48" s="134"/>
      <c r="G48" s="135">
        <v>0</v>
      </c>
      <c r="H48" s="134"/>
      <c r="I48" s="134"/>
      <c r="J48" s="134"/>
      <c r="K48" s="134"/>
      <c r="L48" s="134"/>
      <c r="M48" s="134"/>
      <c r="N48" s="134"/>
      <c r="O48" s="134"/>
      <c r="P48" s="134"/>
      <c r="Q48" s="134"/>
      <c r="R48" s="134"/>
      <c r="S48" s="134"/>
      <c r="T48" s="134"/>
      <c r="U48" s="134"/>
      <c r="V48" s="134"/>
      <c r="W48" s="134"/>
      <c r="X48" s="134"/>
      <c r="Y48" s="134"/>
      <c r="Z48" s="134"/>
      <c r="AA48" s="134"/>
      <c r="AB48" s="134"/>
      <c r="AC48" s="134"/>
      <c r="AD48" s="136"/>
      <c r="AE48" s="95"/>
      <c r="AF48" s="95"/>
      <c r="AG48" s="95"/>
      <c r="AH48" s="95"/>
      <c r="AI48" s="95"/>
      <c r="AJ48" s="96"/>
      <c r="AK48" s="96"/>
      <c r="AL48" s="96"/>
      <c r="AM48" s="96"/>
      <c r="AN48" s="96"/>
      <c r="AO48" s="96"/>
      <c r="AP48" s="96"/>
      <c r="AQ48" s="96"/>
      <c r="AR48" s="96"/>
      <c r="AS48" s="96"/>
      <c r="AT48" s="96"/>
      <c r="AU48" s="95"/>
      <c r="AV48" s="95"/>
      <c r="AW48" s="95"/>
      <c r="AX48" s="95"/>
      <c r="AY48" s="95"/>
      <c r="AZ48" s="95"/>
    </row>
    <row r="49" spans="1:52" ht="15.75" customHeight="1">
      <c r="A49" s="24">
        <v>41</v>
      </c>
      <c r="B49" s="79" t="str">
        <f>IF('DAFTAR SISWA'!B48="","",'DAFTAR SISWA'!B48)</f>
        <v/>
      </c>
      <c r="C49" s="79" t="str">
        <f>IF('DAFTAR SISWA'!C48="","",'DAFTAR SISWA'!C48)</f>
        <v/>
      </c>
      <c r="D49" s="78" t="s">
        <v>19</v>
      </c>
      <c r="E49" s="95"/>
      <c r="F49" s="95"/>
      <c r="G49" s="95"/>
      <c r="H49" s="95"/>
      <c r="I49" s="95"/>
      <c r="J49" s="95"/>
      <c r="K49" s="24"/>
      <c r="L49" s="95"/>
      <c r="M49" s="24"/>
      <c r="N49" s="24"/>
      <c r="O49" s="24"/>
      <c r="P49" s="24"/>
      <c r="Q49" s="24"/>
      <c r="R49" s="95"/>
      <c r="S49" s="95"/>
      <c r="T49" s="24"/>
      <c r="U49" s="95"/>
      <c r="V49" s="24"/>
      <c r="W49" s="24"/>
      <c r="X49" s="24"/>
      <c r="Y49" s="24"/>
      <c r="Z49" s="24"/>
      <c r="AA49" s="24"/>
      <c r="AB49" s="24"/>
      <c r="AC49" s="95"/>
      <c r="AD49" s="136"/>
      <c r="AE49" s="95"/>
      <c r="AF49" s="95"/>
      <c r="AG49" s="95"/>
      <c r="AH49" s="95"/>
      <c r="AI49" s="95"/>
      <c r="AJ49" s="96"/>
      <c r="AK49" s="96"/>
      <c r="AL49" s="96"/>
      <c r="AM49" s="96"/>
      <c r="AN49" s="96"/>
      <c r="AO49" s="96"/>
      <c r="AP49" s="96"/>
      <c r="AQ49" s="96"/>
      <c r="AR49" s="96"/>
      <c r="AS49" s="96"/>
      <c r="AT49" s="96"/>
      <c r="AU49" s="95"/>
      <c r="AV49" s="95"/>
      <c r="AW49" s="95"/>
      <c r="AX49" s="95"/>
      <c r="AY49" s="95"/>
      <c r="AZ49" s="95"/>
    </row>
    <row r="50" spans="1:52" ht="15.75" customHeight="1">
      <c r="A50" s="24">
        <v>42</v>
      </c>
      <c r="B50" s="79" t="str">
        <f>IF('DAFTAR SISWA'!B49="","",'DAFTAR SISWA'!B49)</f>
        <v/>
      </c>
      <c r="C50" s="79" t="str">
        <f>IF('DAFTAR SISWA'!C49="","",'DAFTAR SISWA'!C49)</f>
        <v/>
      </c>
      <c r="D50" s="78" t="s">
        <v>19</v>
      </c>
      <c r="E50" s="95"/>
      <c r="F50" s="95"/>
      <c r="G50" s="95"/>
      <c r="H50" s="95"/>
      <c r="I50" s="95"/>
      <c r="J50" s="95"/>
      <c r="K50" s="24"/>
      <c r="L50" s="95"/>
      <c r="M50" s="24"/>
      <c r="N50" s="24"/>
      <c r="O50" s="24"/>
      <c r="P50" s="24"/>
      <c r="Q50" s="24"/>
      <c r="R50" s="95"/>
      <c r="S50" s="95"/>
      <c r="T50" s="24"/>
      <c r="U50" s="95"/>
      <c r="V50" s="24"/>
      <c r="W50" s="24"/>
      <c r="X50" s="24"/>
      <c r="Y50" s="24"/>
      <c r="Z50" s="24"/>
      <c r="AA50" s="24"/>
      <c r="AB50" s="24"/>
      <c r="AC50" s="95"/>
      <c r="AD50" s="136"/>
      <c r="AE50" s="95"/>
      <c r="AF50" s="95"/>
      <c r="AG50" s="95"/>
      <c r="AH50" s="95"/>
      <c r="AI50" s="95"/>
      <c r="AJ50" s="96"/>
      <c r="AK50" s="96"/>
      <c r="AL50" s="96"/>
      <c r="AM50" s="96"/>
      <c r="AN50" s="96"/>
      <c r="AO50" s="96"/>
      <c r="AP50" s="96"/>
      <c r="AQ50" s="96"/>
      <c r="AR50" s="96"/>
      <c r="AS50" s="96"/>
      <c r="AT50" s="96"/>
      <c r="AU50" s="95"/>
      <c r="AV50" s="95"/>
      <c r="AW50" s="95"/>
      <c r="AX50" s="95"/>
      <c r="AY50" s="95"/>
      <c r="AZ50" s="95"/>
    </row>
    <row r="51" spans="1:52" ht="15.75" customHeight="1">
      <c r="A51" s="24">
        <v>43</v>
      </c>
      <c r="B51" s="79" t="str">
        <f>IF('DAFTAR SISWA'!B50="","",'DAFTAR SISWA'!B50)</f>
        <v/>
      </c>
      <c r="C51" s="79" t="str">
        <f>IF('DAFTAR SISWA'!C50="","",'DAFTAR SISWA'!C50)</f>
        <v/>
      </c>
      <c r="D51" s="78" t="s">
        <v>19</v>
      </c>
      <c r="E51" s="95"/>
      <c r="F51" s="95"/>
      <c r="G51" s="95"/>
      <c r="H51" s="95"/>
      <c r="I51" s="95"/>
      <c r="J51" s="95"/>
      <c r="K51" s="24"/>
      <c r="L51" s="95"/>
      <c r="M51" s="24"/>
      <c r="N51" s="24"/>
      <c r="O51" s="24"/>
      <c r="P51" s="24"/>
      <c r="Q51" s="24"/>
      <c r="R51" s="95"/>
      <c r="S51" s="95"/>
      <c r="T51" s="24"/>
      <c r="U51" s="95"/>
      <c r="V51" s="24"/>
      <c r="W51" s="24"/>
      <c r="X51" s="24"/>
      <c r="Y51" s="24"/>
      <c r="Z51" s="24"/>
      <c r="AA51" s="24"/>
      <c r="AB51" s="24"/>
      <c r="AC51" s="95"/>
      <c r="AD51" s="136"/>
      <c r="AE51" s="95"/>
      <c r="AF51" s="95"/>
      <c r="AG51" s="95"/>
      <c r="AH51" s="95"/>
      <c r="AI51" s="95"/>
      <c r="AJ51" s="96"/>
      <c r="AK51" s="96"/>
      <c r="AL51" s="96"/>
      <c r="AM51" s="96"/>
      <c r="AN51" s="96"/>
      <c r="AO51" s="96"/>
      <c r="AP51" s="96"/>
      <c r="AQ51" s="96"/>
      <c r="AR51" s="96"/>
      <c r="AS51" s="96"/>
      <c r="AT51" s="96"/>
      <c r="AU51" s="95"/>
      <c r="AV51" s="95"/>
      <c r="AW51" s="95"/>
      <c r="AX51" s="95"/>
      <c r="AY51" s="95"/>
      <c r="AZ51" s="95"/>
    </row>
    <row r="52" spans="1:52" ht="12.75" customHeight="1">
      <c r="A52" s="5"/>
      <c r="B52" s="4"/>
      <c r="C52" s="7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6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52" ht="12.75" customHeight="1">
      <c r="A53" s="5"/>
      <c r="B53" s="121" t="s">
        <v>139</v>
      </c>
      <c r="C53" s="122">
        <f>COUNTIF(D9:D51,"L")</f>
        <v>39</v>
      </c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6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52" ht="12.75" customHeight="1">
      <c r="A54" s="5"/>
      <c r="B54" s="121" t="s">
        <v>140</v>
      </c>
      <c r="C54" s="122">
        <f>COUNTIF(D9:D51,"P")</f>
        <v>4</v>
      </c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6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52" ht="12.75" customHeight="1">
      <c r="A55" s="5"/>
      <c r="B55" s="5" t="s">
        <v>141</v>
      </c>
      <c r="C55" s="7">
        <f>SUM(C53:C54)</f>
        <v>43</v>
      </c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6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52" ht="12.75" customHeight="1">
      <c r="A56" s="5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6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52" ht="12.75" customHeight="1">
      <c r="A57" s="5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148"/>
      <c r="U57" s="148"/>
      <c r="V57" s="148"/>
      <c r="W57" s="148"/>
      <c r="X57" s="148"/>
      <c r="Y57" s="148"/>
      <c r="Z57" s="148"/>
      <c r="AA57" s="148"/>
      <c r="AB57" s="148"/>
      <c r="AC57" s="148"/>
      <c r="AD57" s="6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52" ht="12.75" customHeight="1">
      <c r="A58" s="5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6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52" ht="12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</row>
    <row r="60" spans="1:52" ht="12.75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  <c r="AY60" s="9"/>
      <c r="AZ60" s="9"/>
    </row>
    <row r="61" spans="1:52" ht="12.75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9"/>
      <c r="AX61" s="9"/>
      <c r="AY61" s="9"/>
      <c r="AZ61" s="9"/>
    </row>
    <row r="62" spans="1:52" ht="12.75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9"/>
      <c r="AX62" s="9"/>
      <c r="AY62" s="9"/>
      <c r="AZ62" s="9"/>
    </row>
    <row r="63" spans="1:52" ht="12.75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  <c r="AX63" s="9"/>
      <c r="AY63" s="9"/>
      <c r="AZ63" s="9"/>
    </row>
    <row r="64" spans="1:52" ht="12.75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</row>
    <row r="65" spans="1:52" ht="12.75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9"/>
      <c r="AZ65" s="9"/>
    </row>
    <row r="66" spans="1:52" ht="12.75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9"/>
      <c r="AX66" s="9"/>
      <c r="AY66" s="9"/>
      <c r="AZ66" s="9"/>
    </row>
    <row r="67" spans="1:52" ht="12.75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9"/>
      <c r="AX67" s="9"/>
      <c r="AY67" s="9"/>
      <c r="AZ67" s="9"/>
    </row>
    <row r="68" spans="1:52" ht="12.75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  <c r="AX68" s="9"/>
      <c r="AY68" s="9"/>
      <c r="AZ68" s="9"/>
    </row>
    <row r="69" spans="1:52" ht="12.75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  <c r="AY69" s="9"/>
      <c r="AZ69" s="9"/>
    </row>
    <row r="70" spans="1:52" ht="12.75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/>
      <c r="AY70" s="9"/>
      <c r="AZ70" s="9"/>
    </row>
    <row r="71" spans="1:52" ht="12.75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/>
      <c r="AY71" s="9"/>
      <c r="AZ71" s="9"/>
    </row>
    <row r="72" spans="1:52" ht="12.75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9"/>
      <c r="AZ72" s="9"/>
    </row>
    <row r="73" spans="1:52" ht="12.75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/>
      <c r="AT73" s="9"/>
      <c r="AU73" s="9"/>
      <c r="AV73" s="9"/>
      <c r="AW73" s="9"/>
      <c r="AX73" s="9"/>
      <c r="AY73" s="9"/>
      <c r="AZ73" s="9"/>
    </row>
    <row r="74" spans="1:52" ht="12.75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9"/>
      <c r="AV74" s="9"/>
      <c r="AW74" s="9"/>
      <c r="AX74" s="9"/>
      <c r="AY74" s="9"/>
      <c r="AZ74" s="9"/>
    </row>
    <row r="75" spans="1:52" ht="12.75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  <c r="AQ75" s="9"/>
      <c r="AR75" s="9"/>
      <c r="AS75" s="9"/>
      <c r="AT75" s="9"/>
      <c r="AU75" s="9"/>
      <c r="AV75" s="9"/>
      <c r="AW75" s="9"/>
      <c r="AX75" s="9"/>
      <c r="AY75" s="9"/>
      <c r="AZ75" s="9"/>
    </row>
    <row r="76" spans="1:52" ht="12.75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9"/>
      <c r="AV76" s="9"/>
      <c r="AW76" s="9"/>
      <c r="AX76" s="9"/>
      <c r="AY76" s="9"/>
      <c r="AZ76" s="9"/>
    </row>
    <row r="77" spans="1:52" ht="12.75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9"/>
      <c r="AX77" s="9"/>
      <c r="AY77" s="9"/>
      <c r="AZ77" s="9"/>
    </row>
    <row r="78" spans="1:52" ht="12.75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9"/>
      <c r="AV78" s="9"/>
      <c r="AW78" s="9"/>
      <c r="AX78" s="9"/>
      <c r="AY78" s="9"/>
      <c r="AZ78" s="9"/>
    </row>
    <row r="79" spans="1:52" ht="12.75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9"/>
      <c r="AV79" s="9"/>
      <c r="AW79" s="9"/>
      <c r="AX79" s="9"/>
      <c r="AY79" s="9"/>
      <c r="AZ79" s="9"/>
    </row>
    <row r="80" spans="1:52" ht="12.75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/>
      <c r="AT80" s="9"/>
      <c r="AU80" s="9"/>
      <c r="AV80" s="9"/>
      <c r="AW80" s="9"/>
      <c r="AX80" s="9"/>
      <c r="AY80" s="9"/>
      <c r="AZ80" s="9"/>
    </row>
    <row r="81" spans="1:52" ht="12.75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9"/>
      <c r="AV81" s="9"/>
      <c r="AW81" s="9"/>
      <c r="AX81" s="9"/>
      <c r="AY81" s="9"/>
      <c r="AZ81" s="9"/>
    </row>
    <row r="82" spans="1:52" ht="12.75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  <c r="AQ82" s="9"/>
      <c r="AR82" s="9"/>
      <c r="AS82" s="9"/>
      <c r="AT82" s="9"/>
      <c r="AU82" s="9"/>
      <c r="AV82" s="9"/>
      <c r="AW82" s="9"/>
      <c r="AX82" s="9"/>
      <c r="AY82" s="9"/>
      <c r="AZ82" s="9"/>
    </row>
    <row r="83" spans="1:52" ht="12.75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  <c r="AP83" s="9"/>
      <c r="AQ83" s="9"/>
      <c r="AR83" s="9"/>
      <c r="AS83" s="9"/>
      <c r="AT83" s="9"/>
      <c r="AU83" s="9"/>
      <c r="AV83" s="9"/>
      <c r="AW83" s="9"/>
      <c r="AX83" s="9"/>
      <c r="AY83" s="9"/>
      <c r="AZ83" s="9"/>
    </row>
    <row r="84" spans="1:52" ht="12.75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  <c r="AO84" s="9"/>
      <c r="AP84" s="9"/>
      <c r="AQ84" s="9"/>
      <c r="AR84" s="9"/>
      <c r="AS84" s="9"/>
      <c r="AT84" s="9"/>
      <c r="AU84" s="9"/>
      <c r="AV84" s="9"/>
      <c r="AW84" s="9"/>
      <c r="AX84" s="9"/>
      <c r="AY84" s="9"/>
      <c r="AZ84" s="9"/>
    </row>
    <row r="85" spans="1:52" ht="12.75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  <c r="AO85" s="9"/>
      <c r="AP85" s="9"/>
      <c r="AQ85" s="9"/>
      <c r="AR85" s="9"/>
      <c r="AS85" s="9"/>
      <c r="AT85" s="9"/>
      <c r="AU85" s="9"/>
      <c r="AV85" s="9"/>
      <c r="AW85" s="9"/>
      <c r="AX85" s="9"/>
      <c r="AY85" s="9"/>
      <c r="AZ85" s="9"/>
    </row>
    <row r="86" spans="1:52" ht="12.75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  <c r="AV86" s="9"/>
      <c r="AW86" s="9"/>
      <c r="AX86" s="9"/>
      <c r="AY86" s="9"/>
      <c r="AZ86" s="9"/>
    </row>
    <row r="87" spans="1:52" ht="12.75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9"/>
      <c r="AW87" s="9"/>
      <c r="AX87" s="9"/>
      <c r="AY87" s="9"/>
      <c r="AZ87" s="9"/>
    </row>
    <row r="88" spans="1:52" ht="12.75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/>
      <c r="AY88" s="9"/>
      <c r="AZ88" s="9"/>
    </row>
    <row r="89" spans="1:52" ht="12.75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/>
      <c r="AQ89" s="9"/>
      <c r="AR89" s="9"/>
      <c r="AS89" s="9"/>
      <c r="AT89" s="9"/>
      <c r="AU89" s="9"/>
      <c r="AV89" s="9"/>
      <c r="AW89" s="9"/>
      <c r="AX89" s="9"/>
      <c r="AY89" s="9"/>
      <c r="AZ89" s="9"/>
    </row>
    <row r="90" spans="1:52" ht="12.75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/>
      <c r="AT90" s="9"/>
      <c r="AU90" s="9"/>
      <c r="AV90" s="9"/>
      <c r="AW90" s="9"/>
      <c r="AX90" s="9"/>
      <c r="AY90" s="9"/>
      <c r="AZ90" s="9"/>
    </row>
    <row r="91" spans="1:52" ht="12.75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  <c r="AW91" s="9"/>
      <c r="AX91" s="9"/>
      <c r="AY91" s="9"/>
      <c r="AZ91" s="9"/>
    </row>
    <row r="92" spans="1:52" ht="12.75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/>
      <c r="AT92" s="9"/>
      <c r="AU92" s="9"/>
      <c r="AV92" s="9"/>
      <c r="AW92" s="9"/>
      <c r="AX92" s="9"/>
      <c r="AY92" s="9"/>
      <c r="AZ92" s="9"/>
    </row>
    <row r="93" spans="1:52" ht="12.75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9"/>
      <c r="AP93" s="9"/>
      <c r="AQ93" s="9"/>
      <c r="AR93" s="9"/>
      <c r="AS93" s="9"/>
      <c r="AT93" s="9"/>
      <c r="AU93" s="9"/>
      <c r="AV93" s="9"/>
      <c r="AW93" s="9"/>
      <c r="AX93" s="9"/>
      <c r="AY93" s="9"/>
      <c r="AZ93" s="9"/>
    </row>
    <row r="94" spans="1:52" ht="12.75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/>
      <c r="AP94" s="9"/>
      <c r="AQ94" s="9"/>
      <c r="AR94" s="9"/>
      <c r="AS94" s="9"/>
      <c r="AT94" s="9"/>
      <c r="AU94" s="9"/>
      <c r="AV94" s="9"/>
      <c r="AW94" s="9"/>
      <c r="AX94" s="9"/>
      <c r="AY94" s="9"/>
      <c r="AZ94" s="9"/>
    </row>
    <row r="95" spans="1:52" ht="12.75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9"/>
      <c r="AO95" s="9"/>
      <c r="AP95" s="9"/>
      <c r="AQ95" s="9"/>
      <c r="AR95" s="9"/>
      <c r="AS95" s="9"/>
      <c r="AT95" s="9"/>
      <c r="AU95" s="9"/>
      <c r="AV95" s="9"/>
      <c r="AW95" s="9"/>
      <c r="AX95" s="9"/>
      <c r="AY95" s="9"/>
      <c r="AZ95" s="9"/>
    </row>
    <row r="96" spans="1:52" ht="12.75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9"/>
      <c r="AO96" s="9"/>
      <c r="AP96" s="9"/>
      <c r="AQ96" s="9"/>
      <c r="AR96" s="9"/>
      <c r="AS96" s="9"/>
      <c r="AT96" s="9"/>
      <c r="AU96" s="9"/>
      <c r="AV96" s="9"/>
      <c r="AW96" s="9"/>
      <c r="AX96" s="9"/>
      <c r="AY96" s="9"/>
      <c r="AZ96" s="9"/>
    </row>
    <row r="97" spans="1:52" ht="12.75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  <c r="AN97" s="9"/>
      <c r="AO97" s="9"/>
      <c r="AP97" s="9"/>
      <c r="AQ97" s="9"/>
      <c r="AR97" s="9"/>
      <c r="AS97" s="9"/>
      <c r="AT97" s="9"/>
      <c r="AU97" s="9"/>
      <c r="AV97" s="9"/>
      <c r="AW97" s="9"/>
      <c r="AX97" s="9"/>
      <c r="AY97" s="9"/>
      <c r="AZ97" s="9"/>
    </row>
    <row r="98" spans="1:52" ht="12.75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  <c r="AN98" s="9"/>
      <c r="AO98" s="9"/>
      <c r="AP98" s="9"/>
      <c r="AQ98" s="9"/>
      <c r="AR98" s="9"/>
      <c r="AS98" s="9"/>
      <c r="AT98" s="9"/>
      <c r="AU98" s="9"/>
      <c r="AV98" s="9"/>
      <c r="AW98" s="9"/>
      <c r="AX98" s="9"/>
      <c r="AY98" s="9"/>
      <c r="AZ98" s="9"/>
    </row>
    <row r="99" spans="1:52" ht="12.75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  <c r="AN99" s="9"/>
      <c r="AO99" s="9"/>
      <c r="AP99" s="9"/>
      <c r="AQ99" s="9"/>
      <c r="AR99" s="9"/>
      <c r="AS99" s="9"/>
      <c r="AT99" s="9"/>
      <c r="AU99" s="9"/>
      <c r="AV99" s="9"/>
      <c r="AW99" s="9"/>
      <c r="AX99" s="9"/>
      <c r="AY99" s="9"/>
      <c r="AZ99" s="9"/>
    </row>
    <row r="100" spans="1:52" ht="12.75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9"/>
      <c r="AO100" s="9"/>
      <c r="AP100" s="9"/>
      <c r="AQ100" s="9"/>
      <c r="AR100" s="9"/>
      <c r="AS100" s="9"/>
      <c r="AT100" s="9"/>
      <c r="AU100" s="9"/>
      <c r="AV100" s="9"/>
      <c r="AW100" s="9"/>
      <c r="AX100" s="9"/>
      <c r="AY100" s="9"/>
      <c r="AZ100" s="9"/>
    </row>
    <row r="101" spans="1:52" ht="12.75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9"/>
      <c r="AO101" s="9"/>
      <c r="AP101" s="9"/>
      <c r="AQ101" s="9"/>
      <c r="AR101" s="9"/>
      <c r="AS101" s="9"/>
      <c r="AT101" s="9"/>
      <c r="AU101" s="9"/>
      <c r="AV101" s="9"/>
      <c r="AW101" s="9"/>
      <c r="AX101" s="9"/>
      <c r="AY101" s="9"/>
      <c r="AZ101" s="9"/>
    </row>
    <row r="102" spans="1:52" ht="12.75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9"/>
      <c r="AO102" s="9"/>
      <c r="AP102" s="9"/>
      <c r="AQ102" s="9"/>
      <c r="AR102" s="9"/>
      <c r="AS102" s="9"/>
      <c r="AT102" s="9"/>
      <c r="AU102" s="9"/>
      <c r="AV102" s="9"/>
      <c r="AW102" s="9"/>
      <c r="AX102" s="9"/>
      <c r="AY102" s="9"/>
      <c r="AZ102" s="9"/>
    </row>
    <row r="103" spans="1:52" ht="12.75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  <c r="AO103" s="9"/>
      <c r="AP103" s="9"/>
      <c r="AQ103" s="9"/>
      <c r="AR103" s="9"/>
      <c r="AS103" s="9"/>
      <c r="AT103" s="9"/>
      <c r="AU103" s="9"/>
      <c r="AV103" s="9"/>
      <c r="AW103" s="9"/>
      <c r="AX103" s="9"/>
      <c r="AY103" s="9"/>
      <c r="AZ103" s="9"/>
    </row>
    <row r="104" spans="1:52" ht="12.75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  <c r="AN104" s="9"/>
      <c r="AO104" s="9"/>
      <c r="AP104" s="9"/>
      <c r="AQ104" s="9"/>
      <c r="AR104" s="9"/>
      <c r="AS104" s="9"/>
      <c r="AT104" s="9"/>
      <c r="AU104" s="9"/>
      <c r="AV104" s="9"/>
      <c r="AW104" s="9"/>
      <c r="AX104" s="9"/>
      <c r="AY104" s="9"/>
      <c r="AZ104" s="9"/>
    </row>
    <row r="105" spans="1:52" ht="12.75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  <c r="AO105" s="9"/>
      <c r="AP105" s="9"/>
      <c r="AQ105" s="9"/>
      <c r="AR105" s="9"/>
      <c r="AS105" s="9"/>
      <c r="AT105" s="9"/>
      <c r="AU105" s="9"/>
      <c r="AV105" s="9"/>
      <c r="AW105" s="9"/>
      <c r="AX105" s="9"/>
      <c r="AY105" s="9"/>
      <c r="AZ105" s="9"/>
    </row>
    <row r="106" spans="1:52" ht="12.75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  <c r="AP106" s="9"/>
      <c r="AQ106" s="9"/>
      <c r="AR106" s="9"/>
      <c r="AS106" s="9"/>
      <c r="AT106" s="9"/>
      <c r="AU106" s="9"/>
      <c r="AV106" s="9"/>
      <c r="AW106" s="9"/>
      <c r="AX106" s="9"/>
      <c r="AY106" s="9"/>
      <c r="AZ106" s="9"/>
    </row>
    <row r="107" spans="1:52" ht="12.75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  <c r="AO107" s="9"/>
      <c r="AP107" s="9"/>
      <c r="AQ107" s="9"/>
      <c r="AR107" s="9"/>
      <c r="AS107" s="9"/>
      <c r="AT107" s="9"/>
      <c r="AU107" s="9"/>
      <c r="AV107" s="9"/>
      <c r="AW107" s="9"/>
      <c r="AX107" s="9"/>
      <c r="AY107" s="9"/>
      <c r="AZ107" s="9"/>
    </row>
    <row r="108" spans="1:52" ht="12.75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  <c r="AN108" s="9"/>
      <c r="AO108" s="9"/>
      <c r="AP108" s="9"/>
      <c r="AQ108" s="9"/>
      <c r="AR108" s="9"/>
      <c r="AS108" s="9"/>
      <c r="AT108" s="9"/>
      <c r="AU108" s="9"/>
      <c r="AV108" s="9"/>
      <c r="AW108" s="9"/>
      <c r="AX108" s="9"/>
      <c r="AY108" s="9"/>
      <c r="AZ108" s="9"/>
    </row>
    <row r="109" spans="1:52" ht="12.75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  <c r="AP109" s="9"/>
      <c r="AQ109" s="9"/>
      <c r="AR109" s="9"/>
      <c r="AS109" s="9"/>
      <c r="AT109" s="9"/>
      <c r="AU109" s="9"/>
      <c r="AV109" s="9"/>
      <c r="AW109" s="9"/>
      <c r="AX109" s="9"/>
      <c r="AY109" s="9"/>
      <c r="AZ109" s="9"/>
    </row>
    <row r="110" spans="1:52" ht="12.75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  <c r="AN110" s="9"/>
      <c r="AO110" s="9"/>
      <c r="AP110" s="9"/>
      <c r="AQ110" s="9"/>
      <c r="AR110" s="9"/>
      <c r="AS110" s="9"/>
      <c r="AT110" s="9"/>
      <c r="AU110" s="9"/>
      <c r="AV110" s="9"/>
      <c r="AW110" s="9"/>
      <c r="AX110" s="9"/>
      <c r="AY110" s="9"/>
      <c r="AZ110" s="9"/>
    </row>
    <row r="111" spans="1:52" ht="12.75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9"/>
      <c r="AO111" s="9"/>
      <c r="AP111" s="9"/>
      <c r="AQ111" s="9"/>
      <c r="AR111" s="9"/>
      <c r="AS111" s="9"/>
      <c r="AT111" s="9"/>
      <c r="AU111" s="9"/>
      <c r="AV111" s="9"/>
      <c r="AW111" s="9"/>
      <c r="AX111" s="9"/>
      <c r="AY111" s="9"/>
      <c r="AZ111" s="9"/>
    </row>
    <row r="112" spans="1:52" ht="12.75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/>
      <c r="AP112" s="9"/>
      <c r="AQ112" s="9"/>
      <c r="AR112" s="9"/>
      <c r="AS112" s="9"/>
      <c r="AT112" s="9"/>
      <c r="AU112" s="9"/>
      <c r="AV112" s="9"/>
      <c r="AW112" s="9"/>
      <c r="AX112" s="9"/>
      <c r="AY112" s="9"/>
      <c r="AZ112" s="9"/>
    </row>
    <row r="113" spans="1:52" ht="12.75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  <c r="AN113" s="9"/>
      <c r="AO113" s="9"/>
      <c r="AP113" s="9"/>
      <c r="AQ113" s="9"/>
      <c r="AR113" s="9"/>
      <c r="AS113" s="9"/>
      <c r="AT113" s="9"/>
      <c r="AU113" s="9"/>
      <c r="AV113" s="9"/>
      <c r="AW113" s="9"/>
      <c r="AX113" s="9"/>
      <c r="AY113" s="9"/>
      <c r="AZ113" s="9"/>
    </row>
    <row r="114" spans="1:52" ht="12.75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  <c r="AN114" s="9"/>
      <c r="AO114" s="9"/>
      <c r="AP114" s="9"/>
      <c r="AQ114" s="9"/>
      <c r="AR114" s="9"/>
      <c r="AS114" s="9"/>
      <c r="AT114" s="9"/>
      <c r="AU114" s="9"/>
      <c r="AV114" s="9"/>
      <c r="AW114" s="9"/>
      <c r="AX114" s="9"/>
      <c r="AY114" s="9"/>
      <c r="AZ114" s="9"/>
    </row>
    <row r="115" spans="1:52" ht="12.75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P115" s="9"/>
      <c r="AQ115" s="9"/>
      <c r="AR115" s="9"/>
      <c r="AS115" s="9"/>
      <c r="AT115" s="9"/>
      <c r="AU115" s="9"/>
      <c r="AV115" s="9"/>
      <c r="AW115" s="9"/>
      <c r="AX115" s="9"/>
      <c r="AY115" s="9"/>
      <c r="AZ115" s="9"/>
    </row>
    <row r="116" spans="1:52" ht="12.75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  <c r="AP116" s="9"/>
      <c r="AQ116" s="9"/>
      <c r="AR116" s="9"/>
      <c r="AS116" s="9"/>
      <c r="AT116" s="9"/>
      <c r="AU116" s="9"/>
      <c r="AV116" s="9"/>
      <c r="AW116" s="9"/>
      <c r="AX116" s="9"/>
      <c r="AY116" s="9"/>
      <c r="AZ116" s="9"/>
    </row>
    <row r="117" spans="1:52" ht="12.75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  <c r="AN117" s="9"/>
      <c r="AO117" s="9"/>
      <c r="AP117" s="9"/>
      <c r="AQ117" s="9"/>
      <c r="AR117" s="9"/>
      <c r="AS117" s="9"/>
      <c r="AT117" s="9"/>
      <c r="AU117" s="9"/>
      <c r="AV117" s="9"/>
      <c r="AW117" s="9"/>
      <c r="AX117" s="9"/>
      <c r="AY117" s="9"/>
      <c r="AZ117" s="9"/>
    </row>
    <row r="118" spans="1:52" ht="12.75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9"/>
      <c r="AO118" s="9"/>
      <c r="AP118" s="9"/>
      <c r="AQ118" s="9"/>
      <c r="AR118" s="9"/>
      <c r="AS118" s="9"/>
      <c r="AT118" s="9"/>
      <c r="AU118" s="9"/>
      <c r="AV118" s="9"/>
      <c r="AW118" s="9"/>
      <c r="AX118" s="9"/>
      <c r="AY118" s="9"/>
      <c r="AZ118" s="9"/>
    </row>
    <row r="119" spans="1:52" ht="12.75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  <c r="AP119" s="9"/>
      <c r="AQ119" s="9"/>
      <c r="AR119" s="9"/>
      <c r="AS119" s="9"/>
      <c r="AT119" s="9"/>
      <c r="AU119" s="9"/>
      <c r="AV119" s="9"/>
      <c r="AW119" s="9"/>
      <c r="AX119" s="9"/>
      <c r="AY119" s="9"/>
      <c r="AZ119" s="9"/>
    </row>
    <row r="120" spans="1:52" ht="12.75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  <c r="AP120" s="9"/>
      <c r="AQ120" s="9"/>
      <c r="AR120" s="9"/>
      <c r="AS120" s="9"/>
      <c r="AT120" s="9"/>
      <c r="AU120" s="9"/>
      <c r="AV120" s="9"/>
      <c r="AW120" s="9"/>
      <c r="AX120" s="9"/>
      <c r="AY120" s="9"/>
      <c r="AZ120" s="9"/>
    </row>
    <row r="121" spans="1:52" ht="12.75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9"/>
      <c r="AO121" s="9"/>
      <c r="AP121" s="9"/>
      <c r="AQ121" s="9"/>
      <c r="AR121" s="9"/>
      <c r="AS121" s="9"/>
      <c r="AT121" s="9"/>
      <c r="AU121" s="9"/>
      <c r="AV121" s="9"/>
      <c r="AW121" s="9"/>
      <c r="AX121" s="9"/>
      <c r="AY121" s="9"/>
      <c r="AZ121" s="9"/>
    </row>
    <row r="122" spans="1:52" ht="12.75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  <c r="AP122" s="9"/>
      <c r="AQ122" s="9"/>
      <c r="AR122" s="9"/>
      <c r="AS122" s="9"/>
      <c r="AT122" s="9"/>
      <c r="AU122" s="9"/>
      <c r="AV122" s="9"/>
      <c r="AW122" s="9"/>
      <c r="AX122" s="9"/>
      <c r="AY122" s="9"/>
      <c r="AZ122" s="9"/>
    </row>
    <row r="123" spans="1:52" ht="12.75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/>
      <c r="AP123" s="9"/>
      <c r="AQ123" s="9"/>
      <c r="AR123" s="9"/>
      <c r="AS123" s="9"/>
      <c r="AT123" s="9"/>
      <c r="AU123" s="9"/>
      <c r="AV123" s="9"/>
      <c r="AW123" s="9"/>
      <c r="AX123" s="9"/>
      <c r="AY123" s="9"/>
      <c r="AZ123" s="9"/>
    </row>
    <row r="124" spans="1:52" ht="12.75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9"/>
      <c r="AQ124" s="9"/>
      <c r="AR124" s="9"/>
      <c r="AS124" s="9"/>
      <c r="AT124" s="9"/>
      <c r="AU124" s="9"/>
      <c r="AV124" s="9"/>
      <c r="AW124" s="9"/>
      <c r="AX124" s="9"/>
      <c r="AY124" s="9"/>
      <c r="AZ124" s="9"/>
    </row>
    <row r="125" spans="1:52" ht="12.75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  <c r="AN125" s="9"/>
      <c r="AO125" s="9"/>
      <c r="AP125" s="9"/>
      <c r="AQ125" s="9"/>
      <c r="AR125" s="9"/>
      <c r="AS125" s="9"/>
      <c r="AT125" s="9"/>
      <c r="AU125" s="9"/>
      <c r="AV125" s="9"/>
      <c r="AW125" s="9"/>
      <c r="AX125" s="9"/>
      <c r="AY125" s="9"/>
      <c r="AZ125" s="9"/>
    </row>
    <row r="126" spans="1:52" ht="12.75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  <c r="AN126" s="9"/>
      <c r="AO126" s="9"/>
      <c r="AP126" s="9"/>
      <c r="AQ126" s="9"/>
      <c r="AR126" s="9"/>
      <c r="AS126" s="9"/>
      <c r="AT126" s="9"/>
      <c r="AU126" s="9"/>
      <c r="AV126" s="9"/>
      <c r="AW126" s="9"/>
      <c r="AX126" s="9"/>
      <c r="AY126" s="9"/>
      <c r="AZ126" s="9"/>
    </row>
    <row r="127" spans="1:52" ht="12.75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  <c r="AN127" s="9"/>
      <c r="AO127" s="9"/>
      <c r="AP127" s="9"/>
      <c r="AQ127" s="9"/>
      <c r="AR127" s="9"/>
      <c r="AS127" s="9"/>
      <c r="AT127" s="9"/>
      <c r="AU127" s="9"/>
      <c r="AV127" s="9"/>
      <c r="AW127" s="9"/>
      <c r="AX127" s="9"/>
      <c r="AY127" s="9"/>
      <c r="AZ127" s="9"/>
    </row>
    <row r="128" spans="1:52" ht="12.75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M128" s="9"/>
      <c r="AN128" s="9"/>
      <c r="AO128" s="9"/>
      <c r="AP128" s="9"/>
      <c r="AQ128" s="9"/>
      <c r="AR128" s="9"/>
      <c r="AS128" s="9"/>
      <c r="AT128" s="9"/>
      <c r="AU128" s="9"/>
      <c r="AV128" s="9"/>
      <c r="AW128" s="9"/>
      <c r="AX128" s="9"/>
      <c r="AY128" s="9"/>
      <c r="AZ128" s="9"/>
    </row>
    <row r="129" spans="1:52" ht="12.75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  <c r="AM129" s="9"/>
      <c r="AN129" s="9"/>
      <c r="AO129" s="9"/>
      <c r="AP129" s="9"/>
      <c r="AQ129" s="9"/>
      <c r="AR129" s="9"/>
      <c r="AS129" s="9"/>
      <c r="AT129" s="9"/>
      <c r="AU129" s="9"/>
      <c r="AV129" s="9"/>
      <c r="AW129" s="9"/>
      <c r="AX129" s="9"/>
      <c r="AY129" s="9"/>
      <c r="AZ129" s="9"/>
    </row>
    <row r="130" spans="1:52" ht="12.75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  <c r="AP130" s="9"/>
      <c r="AQ130" s="9"/>
      <c r="AR130" s="9"/>
      <c r="AS130" s="9"/>
      <c r="AT130" s="9"/>
      <c r="AU130" s="9"/>
      <c r="AV130" s="9"/>
      <c r="AW130" s="9"/>
      <c r="AX130" s="9"/>
      <c r="AY130" s="9"/>
      <c r="AZ130" s="9"/>
    </row>
    <row r="131" spans="1:52" ht="12.75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  <c r="AP131" s="9"/>
      <c r="AQ131" s="9"/>
      <c r="AR131" s="9"/>
      <c r="AS131" s="9"/>
      <c r="AT131" s="9"/>
      <c r="AU131" s="9"/>
      <c r="AV131" s="9"/>
      <c r="AW131" s="9"/>
      <c r="AX131" s="9"/>
      <c r="AY131" s="9"/>
      <c r="AZ131" s="9"/>
    </row>
    <row r="132" spans="1:52" ht="12.75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  <c r="AP132" s="9"/>
      <c r="AQ132" s="9"/>
      <c r="AR132" s="9"/>
      <c r="AS132" s="9"/>
      <c r="AT132" s="9"/>
      <c r="AU132" s="9"/>
      <c r="AV132" s="9"/>
      <c r="AW132" s="9"/>
      <c r="AX132" s="9"/>
      <c r="AY132" s="9"/>
      <c r="AZ132" s="9"/>
    </row>
    <row r="133" spans="1:52" ht="12.75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9"/>
      <c r="AM133" s="9"/>
      <c r="AN133" s="9"/>
      <c r="AO133" s="9"/>
      <c r="AP133" s="9"/>
      <c r="AQ133" s="9"/>
      <c r="AR133" s="9"/>
      <c r="AS133" s="9"/>
      <c r="AT133" s="9"/>
      <c r="AU133" s="9"/>
      <c r="AV133" s="9"/>
      <c r="AW133" s="9"/>
      <c r="AX133" s="9"/>
      <c r="AY133" s="9"/>
      <c r="AZ133" s="9"/>
    </row>
    <row r="134" spans="1:52" ht="12.75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  <c r="AN134" s="9"/>
      <c r="AO134" s="9"/>
      <c r="AP134" s="9"/>
      <c r="AQ134" s="9"/>
      <c r="AR134" s="9"/>
      <c r="AS134" s="9"/>
      <c r="AT134" s="9"/>
      <c r="AU134" s="9"/>
      <c r="AV134" s="9"/>
      <c r="AW134" s="9"/>
      <c r="AX134" s="9"/>
      <c r="AY134" s="9"/>
      <c r="AZ134" s="9"/>
    </row>
    <row r="135" spans="1:52" ht="12.75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  <c r="AN135" s="9"/>
      <c r="AO135" s="9"/>
      <c r="AP135" s="9"/>
      <c r="AQ135" s="9"/>
      <c r="AR135" s="9"/>
      <c r="AS135" s="9"/>
      <c r="AT135" s="9"/>
      <c r="AU135" s="9"/>
      <c r="AV135" s="9"/>
      <c r="AW135" s="9"/>
      <c r="AX135" s="9"/>
      <c r="AY135" s="9"/>
      <c r="AZ135" s="9"/>
    </row>
    <row r="136" spans="1:52" ht="12.75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  <c r="AP136" s="9"/>
      <c r="AQ136" s="9"/>
      <c r="AR136" s="9"/>
      <c r="AS136" s="9"/>
      <c r="AT136" s="9"/>
      <c r="AU136" s="9"/>
      <c r="AV136" s="9"/>
      <c r="AW136" s="9"/>
      <c r="AX136" s="9"/>
      <c r="AY136" s="9"/>
      <c r="AZ136" s="9"/>
    </row>
    <row r="137" spans="1:52" ht="12.75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9"/>
      <c r="AQ137" s="9"/>
      <c r="AR137" s="9"/>
      <c r="AS137" s="9"/>
      <c r="AT137" s="9"/>
      <c r="AU137" s="9"/>
      <c r="AV137" s="9"/>
      <c r="AW137" s="9"/>
      <c r="AX137" s="9"/>
      <c r="AY137" s="9"/>
      <c r="AZ137" s="9"/>
    </row>
    <row r="138" spans="1:52" ht="12.75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  <c r="AN138" s="9"/>
      <c r="AO138" s="9"/>
      <c r="AP138" s="9"/>
      <c r="AQ138" s="9"/>
      <c r="AR138" s="9"/>
      <c r="AS138" s="9"/>
      <c r="AT138" s="9"/>
      <c r="AU138" s="9"/>
      <c r="AV138" s="9"/>
      <c r="AW138" s="9"/>
      <c r="AX138" s="9"/>
      <c r="AY138" s="9"/>
      <c r="AZ138" s="9"/>
    </row>
    <row r="139" spans="1:52" ht="12.75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/>
      <c r="AO139" s="9"/>
      <c r="AP139" s="9"/>
      <c r="AQ139" s="9"/>
      <c r="AR139" s="9"/>
      <c r="AS139" s="9"/>
      <c r="AT139" s="9"/>
      <c r="AU139" s="9"/>
      <c r="AV139" s="9"/>
      <c r="AW139" s="9"/>
      <c r="AX139" s="9"/>
      <c r="AY139" s="9"/>
      <c r="AZ139" s="9"/>
    </row>
    <row r="140" spans="1:52" ht="12.75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/>
      <c r="AN140" s="9"/>
      <c r="AO140" s="9"/>
      <c r="AP140" s="9"/>
      <c r="AQ140" s="9"/>
      <c r="AR140" s="9"/>
      <c r="AS140" s="9"/>
      <c r="AT140" s="9"/>
      <c r="AU140" s="9"/>
      <c r="AV140" s="9"/>
      <c r="AW140" s="9"/>
      <c r="AX140" s="9"/>
      <c r="AY140" s="9"/>
      <c r="AZ140" s="9"/>
    </row>
    <row r="141" spans="1:52" ht="12.75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  <c r="AP141" s="9"/>
      <c r="AQ141" s="9"/>
      <c r="AR141" s="9"/>
      <c r="AS141" s="9"/>
      <c r="AT141" s="9"/>
      <c r="AU141" s="9"/>
      <c r="AV141" s="9"/>
      <c r="AW141" s="9"/>
      <c r="AX141" s="9"/>
      <c r="AY141" s="9"/>
      <c r="AZ141" s="9"/>
    </row>
    <row r="142" spans="1:52" ht="12.75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  <c r="AN142" s="9"/>
      <c r="AO142" s="9"/>
      <c r="AP142" s="9"/>
      <c r="AQ142" s="9"/>
      <c r="AR142" s="9"/>
      <c r="AS142" s="9"/>
      <c r="AT142" s="9"/>
      <c r="AU142" s="9"/>
      <c r="AV142" s="9"/>
      <c r="AW142" s="9"/>
      <c r="AX142" s="9"/>
      <c r="AY142" s="9"/>
      <c r="AZ142" s="9"/>
    </row>
    <row r="143" spans="1:52" ht="12.75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  <c r="AN143" s="9"/>
      <c r="AO143" s="9"/>
      <c r="AP143" s="9"/>
      <c r="AQ143" s="9"/>
      <c r="AR143" s="9"/>
      <c r="AS143" s="9"/>
      <c r="AT143" s="9"/>
      <c r="AU143" s="9"/>
      <c r="AV143" s="9"/>
      <c r="AW143" s="9"/>
      <c r="AX143" s="9"/>
      <c r="AY143" s="9"/>
      <c r="AZ143" s="9"/>
    </row>
    <row r="144" spans="1:52" ht="12.75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/>
      <c r="AN144" s="9"/>
      <c r="AO144" s="9"/>
      <c r="AP144" s="9"/>
      <c r="AQ144" s="9"/>
      <c r="AR144" s="9"/>
      <c r="AS144" s="9"/>
      <c r="AT144" s="9"/>
      <c r="AU144" s="9"/>
      <c r="AV144" s="9"/>
      <c r="AW144" s="9"/>
      <c r="AX144" s="9"/>
      <c r="AY144" s="9"/>
      <c r="AZ144" s="9"/>
    </row>
    <row r="145" spans="1:52" ht="12.75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  <c r="AN145" s="9"/>
      <c r="AO145" s="9"/>
      <c r="AP145" s="9"/>
      <c r="AQ145" s="9"/>
      <c r="AR145" s="9"/>
      <c r="AS145" s="9"/>
      <c r="AT145" s="9"/>
      <c r="AU145" s="9"/>
      <c r="AV145" s="9"/>
      <c r="AW145" s="9"/>
      <c r="AX145" s="9"/>
      <c r="AY145" s="9"/>
      <c r="AZ145" s="9"/>
    </row>
    <row r="146" spans="1:52" ht="12.75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/>
      <c r="AN146" s="9"/>
      <c r="AO146" s="9"/>
      <c r="AP146" s="9"/>
      <c r="AQ146" s="9"/>
      <c r="AR146" s="9"/>
      <c r="AS146" s="9"/>
      <c r="AT146" s="9"/>
      <c r="AU146" s="9"/>
      <c r="AV146" s="9"/>
      <c r="AW146" s="9"/>
      <c r="AX146" s="9"/>
      <c r="AY146" s="9"/>
      <c r="AZ146" s="9"/>
    </row>
    <row r="147" spans="1:52" ht="12.75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  <c r="AN147" s="9"/>
      <c r="AO147" s="9"/>
      <c r="AP147" s="9"/>
      <c r="AQ147" s="9"/>
      <c r="AR147" s="9"/>
      <c r="AS147" s="9"/>
      <c r="AT147" s="9"/>
      <c r="AU147" s="9"/>
      <c r="AV147" s="9"/>
      <c r="AW147" s="9"/>
      <c r="AX147" s="9"/>
      <c r="AY147" s="9"/>
      <c r="AZ147" s="9"/>
    </row>
    <row r="148" spans="1:52" ht="12.75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/>
      <c r="AN148" s="9"/>
      <c r="AO148" s="9"/>
      <c r="AP148" s="9"/>
      <c r="AQ148" s="9"/>
      <c r="AR148" s="9"/>
      <c r="AS148" s="9"/>
      <c r="AT148" s="9"/>
      <c r="AU148" s="9"/>
      <c r="AV148" s="9"/>
      <c r="AW148" s="9"/>
      <c r="AX148" s="9"/>
      <c r="AY148" s="9"/>
      <c r="AZ148" s="9"/>
    </row>
    <row r="149" spans="1:52" ht="12.75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/>
      <c r="AJ149" s="9"/>
      <c r="AK149" s="9"/>
      <c r="AL149" s="9"/>
      <c r="AM149" s="9"/>
      <c r="AN149" s="9"/>
      <c r="AO149" s="9"/>
      <c r="AP149" s="9"/>
      <c r="AQ149" s="9"/>
      <c r="AR149" s="9"/>
      <c r="AS149" s="9"/>
      <c r="AT149" s="9"/>
      <c r="AU149" s="9"/>
      <c r="AV149" s="9"/>
      <c r="AW149" s="9"/>
      <c r="AX149" s="9"/>
      <c r="AY149" s="9"/>
      <c r="AZ149" s="9"/>
    </row>
    <row r="150" spans="1:52" ht="12.75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  <c r="AN150" s="9"/>
      <c r="AO150" s="9"/>
      <c r="AP150" s="9"/>
      <c r="AQ150" s="9"/>
      <c r="AR150" s="9"/>
      <c r="AS150" s="9"/>
      <c r="AT150" s="9"/>
      <c r="AU150" s="9"/>
      <c r="AV150" s="9"/>
      <c r="AW150" s="9"/>
      <c r="AX150" s="9"/>
      <c r="AY150" s="9"/>
      <c r="AZ150" s="9"/>
    </row>
    <row r="151" spans="1:52" ht="12.75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9"/>
      <c r="AM151" s="9"/>
      <c r="AN151" s="9"/>
      <c r="AO151" s="9"/>
      <c r="AP151" s="9"/>
      <c r="AQ151" s="9"/>
      <c r="AR151" s="9"/>
      <c r="AS151" s="9"/>
      <c r="AT151" s="9"/>
      <c r="AU151" s="9"/>
      <c r="AV151" s="9"/>
      <c r="AW151" s="9"/>
      <c r="AX151" s="9"/>
      <c r="AY151" s="9"/>
      <c r="AZ151" s="9"/>
    </row>
    <row r="152" spans="1:52" ht="12.75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  <c r="AN152" s="9"/>
      <c r="AO152" s="9"/>
      <c r="AP152" s="9"/>
      <c r="AQ152" s="9"/>
      <c r="AR152" s="9"/>
      <c r="AS152" s="9"/>
      <c r="AT152" s="9"/>
      <c r="AU152" s="9"/>
      <c r="AV152" s="9"/>
      <c r="AW152" s="9"/>
      <c r="AX152" s="9"/>
      <c r="AY152" s="9"/>
      <c r="AZ152" s="9"/>
    </row>
    <row r="153" spans="1:52" ht="12.75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9"/>
      <c r="AL153" s="9"/>
      <c r="AM153" s="9"/>
      <c r="AN153" s="9"/>
      <c r="AO153" s="9"/>
      <c r="AP153" s="9"/>
      <c r="AQ153" s="9"/>
      <c r="AR153" s="9"/>
      <c r="AS153" s="9"/>
      <c r="AT153" s="9"/>
      <c r="AU153" s="9"/>
      <c r="AV153" s="9"/>
      <c r="AW153" s="9"/>
      <c r="AX153" s="9"/>
      <c r="AY153" s="9"/>
      <c r="AZ153" s="9"/>
    </row>
    <row r="154" spans="1:52" ht="12.75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M154" s="9"/>
      <c r="AN154" s="9"/>
      <c r="AO154" s="9"/>
      <c r="AP154" s="9"/>
      <c r="AQ154" s="9"/>
      <c r="AR154" s="9"/>
      <c r="AS154" s="9"/>
      <c r="AT154" s="9"/>
      <c r="AU154" s="9"/>
      <c r="AV154" s="9"/>
      <c r="AW154" s="9"/>
      <c r="AX154" s="9"/>
      <c r="AY154" s="9"/>
      <c r="AZ154" s="9"/>
    </row>
    <row r="155" spans="1:52" ht="12.75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9"/>
      <c r="AM155" s="9"/>
      <c r="AN155" s="9"/>
      <c r="AO155" s="9"/>
      <c r="AP155" s="9"/>
      <c r="AQ155" s="9"/>
      <c r="AR155" s="9"/>
      <c r="AS155" s="9"/>
      <c r="AT155" s="9"/>
      <c r="AU155" s="9"/>
      <c r="AV155" s="9"/>
      <c r="AW155" s="9"/>
      <c r="AX155" s="9"/>
      <c r="AY155" s="9"/>
      <c r="AZ155" s="9"/>
    </row>
    <row r="156" spans="1:52" ht="12.75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9"/>
      <c r="AM156" s="9"/>
      <c r="AN156" s="9"/>
      <c r="AO156" s="9"/>
      <c r="AP156" s="9"/>
      <c r="AQ156" s="9"/>
      <c r="AR156" s="9"/>
      <c r="AS156" s="9"/>
      <c r="AT156" s="9"/>
      <c r="AU156" s="9"/>
      <c r="AV156" s="9"/>
      <c r="AW156" s="9"/>
      <c r="AX156" s="9"/>
      <c r="AY156" s="9"/>
      <c r="AZ156" s="9"/>
    </row>
    <row r="157" spans="1:52" ht="12.75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/>
      <c r="AN157" s="9"/>
      <c r="AO157" s="9"/>
      <c r="AP157" s="9"/>
      <c r="AQ157" s="9"/>
      <c r="AR157" s="9"/>
      <c r="AS157" s="9"/>
      <c r="AT157" s="9"/>
      <c r="AU157" s="9"/>
      <c r="AV157" s="9"/>
      <c r="AW157" s="9"/>
      <c r="AX157" s="9"/>
      <c r="AY157" s="9"/>
      <c r="AZ157" s="9"/>
    </row>
    <row r="158" spans="1:52" ht="12.75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9"/>
      <c r="AO158" s="9"/>
      <c r="AP158" s="9"/>
      <c r="AQ158" s="9"/>
      <c r="AR158" s="9"/>
      <c r="AS158" s="9"/>
      <c r="AT158" s="9"/>
      <c r="AU158" s="9"/>
      <c r="AV158" s="9"/>
      <c r="AW158" s="9"/>
      <c r="AX158" s="9"/>
      <c r="AY158" s="9"/>
      <c r="AZ158" s="9"/>
    </row>
    <row r="159" spans="1:52" ht="12.75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M159" s="9"/>
      <c r="AN159" s="9"/>
      <c r="AO159" s="9"/>
      <c r="AP159" s="9"/>
      <c r="AQ159" s="9"/>
      <c r="AR159" s="9"/>
      <c r="AS159" s="9"/>
      <c r="AT159" s="9"/>
      <c r="AU159" s="9"/>
      <c r="AV159" s="9"/>
      <c r="AW159" s="9"/>
      <c r="AX159" s="9"/>
      <c r="AY159" s="9"/>
      <c r="AZ159" s="9"/>
    </row>
    <row r="160" spans="1:52" ht="12.75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9"/>
      <c r="AM160" s="9"/>
      <c r="AN160" s="9"/>
      <c r="AO160" s="9"/>
      <c r="AP160" s="9"/>
      <c r="AQ160" s="9"/>
      <c r="AR160" s="9"/>
      <c r="AS160" s="9"/>
      <c r="AT160" s="9"/>
      <c r="AU160" s="9"/>
      <c r="AV160" s="9"/>
      <c r="AW160" s="9"/>
      <c r="AX160" s="9"/>
      <c r="AY160" s="9"/>
      <c r="AZ160" s="9"/>
    </row>
    <row r="161" spans="1:52" ht="12.75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9"/>
      <c r="AM161" s="9"/>
      <c r="AN161" s="9"/>
      <c r="AO161" s="9"/>
      <c r="AP161" s="9"/>
      <c r="AQ161" s="9"/>
      <c r="AR161" s="9"/>
      <c r="AS161" s="9"/>
      <c r="AT161" s="9"/>
      <c r="AU161" s="9"/>
      <c r="AV161" s="9"/>
      <c r="AW161" s="9"/>
      <c r="AX161" s="9"/>
      <c r="AY161" s="9"/>
      <c r="AZ161" s="9"/>
    </row>
    <row r="162" spans="1:52" ht="12.75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9"/>
      <c r="AM162" s="9"/>
      <c r="AN162" s="9"/>
      <c r="AO162" s="9"/>
      <c r="AP162" s="9"/>
      <c r="AQ162" s="9"/>
      <c r="AR162" s="9"/>
      <c r="AS162" s="9"/>
      <c r="AT162" s="9"/>
      <c r="AU162" s="9"/>
      <c r="AV162" s="9"/>
      <c r="AW162" s="9"/>
      <c r="AX162" s="9"/>
      <c r="AY162" s="9"/>
      <c r="AZ162" s="9"/>
    </row>
    <row r="163" spans="1:52" ht="12.75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  <c r="AJ163" s="9"/>
      <c r="AK163" s="9"/>
      <c r="AL163" s="9"/>
      <c r="AM163" s="9"/>
      <c r="AN163" s="9"/>
      <c r="AO163" s="9"/>
      <c r="AP163" s="9"/>
      <c r="AQ163" s="9"/>
      <c r="AR163" s="9"/>
      <c r="AS163" s="9"/>
      <c r="AT163" s="9"/>
      <c r="AU163" s="9"/>
      <c r="AV163" s="9"/>
      <c r="AW163" s="9"/>
      <c r="AX163" s="9"/>
      <c r="AY163" s="9"/>
      <c r="AZ163" s="9"/>
    </row>
    <row r="164" spans="1:52" ht="12.75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9"/>
      <c r="AJ164" s="9"/>
      <c r="AK164" s="9"/>
      <c r="AL164" s="9"/>
      <c r="AM164" s="9"/>
      <c r="AN164" s="9"/>
      <c r="AO164" s="9"/>
      <c r="AP164" s="9"/>
      <c r="AQ164" s="9"/>
      <c r="AR164" s="9"/>
      <c r="AS164" s="9"/>
      <c r="AT164" s="9"/>
      <c r="AU164" s="9"/>
      <c r="AV164" s="9"/>
      <c r="AW164" s="9"/>
      <c r="AX164" s="9"/>
      <c r="AY164" s="9"/>
      <c r="AZ164" s="9"/>
    </row>
    <row r="165" spans="1:52" ht="12.75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  <c r="AJ165" s="9"/>
      <c r="AK165" s="9"/>
      <c r="AL165" s="9"/>
      <c r="AM165" s="9"/>
      <c r="AN165" s="9"/>
      <c r="AO165" s="9"/>
      <c r="AP165" s="9"/>
      <c r="AQ165" s="9"/>
      <c r="AR165" s="9"/>
      <c r="AS165" s="9"/>
      <c r="AT165" s="9"/>
      <c r="AU165" s="9"/>
      <c r="AV165" s="9"/>
      <c r="AW165" s="9"/>
      <c r="AX165" s="9"/>
      <c r="AY165" s="9"/>
      <c r="AZ165" s="9"/>
    </row>
    <row r="166" spans="1:52" ht="12.75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  <c r="AJ166" s="9"/>
      <c r="AK166" s="9"/>
      <c r="AL166" s="9"/>
      <c r="AM166" s="9"/>
      <c r="AN166" s="9"/>
      <c r="AO166" s="9"/>
      <c r="AP166" s="9"/>
      <c r="AQ166" s="9"/>
      <c r="AR166" s="9"/>
      <c r="AS166" s="9"/>
      <c r="AT166" s="9"/>
      <c r="AU166" s="9"/>
      <c r="AV166" s="9"/>
      <c r="AW166" s="9"/>
      <c r="AX166" s="9"/>
      <c r="AY166" s="9"/>
      <c r="AZ166" s="9"/>
    </row>
    <row r="167" spans="1:52" ht="12.75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9"/>
      <c r="AM167" s="9"/>
      <c r="AN167" s="9"/>
      <c r="AO167" s="9"/>
      <c r="AP167" s="9"/>
      <c r="AQ167" s="9"/>
      <c r="AR167" s="9"/>
      <c r="AS167" s="9"/>
      <c r="AT167" s="9"/>
      <c r="AU167" s="9"/>
      <c r="AV167" s="9"/>
      <c r="AW167" s="9"/>
      <c r="AX167" s="9"/>
      <c r="AY167" s="9"/>
      <c r="AZ167" s="9"/>
    </row>
    <row r="168" spans="1:52" ht="12.75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9"/>
      <c r="AI168" s="9"/>
      <c r="AJ168" s="9"/>
      <c r="AK168" s="9"/>
      <c r="AL168" s="9"/>
      <c r="AM168" s="9"/>
      <c r="AN168" s="9"/>
      <c r="AO168" s="9"/>
      <c r="AP168" s="9"/>
      <c r="AQ168" s="9"/>
      <c r="AR168" s="9"/>
      <c r="AS168" s="9"/>
      <c r="AT168" s="9"/>
      <c r="AU168" s="9"/>
      <c r="AV168" s="9"/>
      <c r="AW168" s="9"/>
      <c r="AX168" s="9"/>
      <c r="AY168" s="9"/>
      <c r="AZ168" s="9"/>
    </row>
    <row r="169" spans="1:52" ht="12.75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  <c r="AH169" s="9"/>
      <c r="AI169" s="9"/>
      <c r="AJ169" s="9"/>
      <c r="AK169" s="9"/>
      <c r="AL169" s="9"/>
      <c r="AM169" s="9"/>
      <c r="AN169" s="9"/>
      <c r="AO169" s="9"/>
      <c r="AP169" s="9"/>
      <c r="AQ169" s="9"/>
      <c r="AR169" s="9"/>
      <c r="AS169" s="9"/>
      <c r="AT169" s="9"/>
      <c r="AU169" s="9"/>
      <c r="AV169" s="9"/>
      <c r="AW169" s="9"/>
      <c r="AX169" s="9"/>
      <c r="AY169" s="9"/>
      <c r="AZ169" s="9"/>
    </row>
    <row r="170" spans="1:52" ht="12.75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  <c r="AI170" s="9"/>
      <c r="AJ170" s="9"/>
      <c r="AK170" s="9"/>
      <c r="AL170" s="9"/>
      <c r="AM170" s="9"/>
      <c r="AN170" s="9"/>
      <c r="AO170" s="9"/>
      <c r="AP170" s="9"/>
      <c r="AQ170" s="9"/>
      <c r="AR170" s="9"/>
      <c r="AS170" s="9"/>
      <c r="AT170" s="9"/>
      <c r="AU170" s="9"/>
      <c r="AV170" s="9"/>
      <c r="AW170" s="9"/>
      <c r="AX170" s="9"/>
      <c r="AY170" s="9"/>
      <c r="AZ170" s="9"/>
    </row>
    <row r="171" spans="1:52" ht="12.75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  <c r="AI171" s="9"/>
      <c r="AJ171" s="9"/>
      <c r="AK171" s="9"/>
      <c r="AL171" s="9"/>
      <c r="AM171" s="9"/>
      <c r="AN171" s="9"/>
      <c r="AO171" s="9"/>
      <c r="AP171" s="9"/>
      <c r="AQ171" s="9"/>
      <c r="AR171" s="9"/>
      <c r="AS171" s="9"/>
      <c r="AT171" s="9"/>
      <c r="AU171" s="9"/>
      <c r="AV171" s="9"/>
      <c r="AW171" s="9"/>
      <c r="AX171" s="9"/>
      <c r="AY171" s="9"/>
      <c r="AZ171" s="9"/>
    </row>
    <row r="172" spans="1:52" ht="12.75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  <c r="AJ172" s="9"/>
      <c r="AK172" s="9"/>
      <c r="AL172" s="9"/>
      <c r="AM172" s="9"/>
      <c r="AN172" s="9"/>
      <c r="AO172" s="9"/>
      <c r="AP172" s="9"/>
      <c r="AQ172" s="9"/>
      <c r="AR172" s="9"/>
      <c r="AS172" s="9"/>
      <c r="AT172" s="9"/>
      <c r="AU172" s="9"/>
      <c r="AV172" s="9"/>
      <c r="AW172" s="9"/>
      <c r="AX172" s="9"/>
      <c r="AY172" s="9"/>
      <c r="AZ172" s="9"/>
    </row>
    <row r="173" spans="1:52" ht="12.75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  <c r="AJ173" s="9"/>
      <c r="AK173" s="9"/>
      <c r="AL173" s="9"/>
      <c r="AM173" s="9"/>
      <c r="AN173" s="9"/>
      <c r="AO173" s="9"/>
      <c r="AP173" s="9"/>
      <c r="AQ173" s="9"/>
      <c r="AR173" s="9"/>
      <c r="AS173" s="9"/>
      <c r="AT173" s="9"/>
      <c r="AU173" s="9"/>
      <c r="AV173" s="9"/>
      <c r="AW173" s="9"/>
      <c r="AX173" s="9"/>
      <c r="AY173" s="9"/>
      <c r="AZ173" s="9"/>
    </row>
    <row r="174" spans="1:52" ht="12.75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9"/>
      <c r="AJ174" s="9"/>
      <c r="AK174" s="9"/>
      <c r="AL174" s="9"/>
      <c r="AM174" s="9"/>
      <c r="AN174" s="9"/>
      <c r="AO174" s="9"/>
      <c r="AP174" s="9"/>
      <c r="AQ174" s="9"/>
      <c r="AR174" s="9"/>
      <c r="AS174" s="9"/>
      <c r="AT174" s="9"/>
      <c r="AU174" s="9"/>
      <c r="AV174" s="9"/>
      <c r="AW174" s="9"/>
      <c r="AX174" s="9"/>
      <c r="AY174" s="9"/>
      <c r="AZ174" s="9"/>
    </row>
    <row r="175" spans="1:52" ht="12.75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9"/>
      <c r="AM175" s="9"/>
      <c r="AN175" s="9"/>
      <c r="AO175" s="9"/>
      <c r="AP175" s="9"/>
      <c r="AQ175" s="9"/>
      <c r="AR175" s="9"/>
      <c r="AS175" s="9"/>
      <c r="AT175" s="9"/>
      <c r="AU175" s="9"/>
      <c r="AV175" s="9"/>
      <c r="AW175" s="9"/>
      <c r="AX175" s="9"/>
      <c r="AY175" s="9"/>
      <c r="AZ175" s="9"/>
    </row>
    <row r="176" spans="1:52" ht="12.75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9"/>
      <c r="AM176" s="9"/>
      <c r="AN176" s="9"/>
      <c r="AO176" s="9"/>
      <c r="AP176" s="9"/>
      <c r="AQ176" s="9"/>
      <c r="AR176" s="9"/>
      <c r="AS176" s="9"/>
      <c r="AT176" s="9"/>
      <c r="AU176" s="9"/>
      <c r="AV176" s="9"/>
      <c r="AW176" s="9"/>
      <c r="AX176" s="9"/>
      <c r="AY176" s="9"/>
      <c r="AZ176" s="9"/>
    </row>
    <row r="177" spans="1:52" ht="12.75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9"/>
      <c r="AI177" s="9"/>
      <c r="AJ177" s="9"/>
      <c r="AK177" s="9"/>
      <c r="AL177" s="9"/>
      <c r="AM177" s="9"/>
      <c r="AN177" s="9"/>
      <c r="AO177" s="9"/>
      <c r="AP177" s="9"/>
      <c r="AQ177" s="9"/>
      <c r="AR177" s="9"/>
      <c r="AS177" s="9"/>
      <c r="AT177" s="9"/>
      <c r="AU177" s="9"/>
      <c r="AV177" s="9"/>
      <c r="AW177" s="9"/>
      <c r="AX177" s="9"/>
      <c r="AY177" s="9"/>
      <c r="AZ177" s="9"/>
    </row>
    <row r="178" spans="1:52" ht="12.75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9"/>
      <c r="AI178" s="9"/>
      <c r="AJ178" s="9"/>
      <c r="AK178" s="9"/>
      <c r="AL178" s="9"/>
      <c r="AM178" s="9"/>
      <c r="AN178" s="9"/>
      <c r="AO178" s="9"/>
      <c r="AP178" s="9"/>
      <c r="AQ178" s="9"/>
      <c r="AR178" s="9"/>
      <c r="AS178" s="9"/>
      <c r="AT178" s="9"/>
      <c r="AU178" s="9"/>
      <c r="AV178" s="9"/>
      <c r="AW178" s="9"/>
      <c r="AX178" s="9"/>
      <c r="AY178" s="9"/>
      <c r="AZ178" s="9"/>
    </row>
    <row r="179" spans="1:52" ht="12.75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  <c r="AH179" s="9"/>
      <c r="AI179" s="9"/>
      <c r="AJ179" s="9"/>
      <c r="AK179" s="9"/>
      <c r="AL179" s="9"/>
      <c r="AM179" s="9"/>
      <c r="AN179" s="9"/>
      <c r="AO179" s="9"/>
      <c r="AP179" s="9"/>
      <c r="AQ179" s="9"/>
      <c r="AR179" s="9"/>
      <c r="AS179" s="9"/>
      <c r="AT179" s="9"/>
      <c r="AU179" s="9"/>
      <c r="AV179" s="9"/>
      <c r="AW179" s="9"/>
      <c r="AX179" s="9"/>
      <c r="AY179" s="9"/>
      <c r="AZ179" s="9"/>
    </row>
    <row r="180" spans="1:52" ht="12.75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  <c r="AH180" s="9"/>
      <c r="AI180" s="9"/>
      <c r="AJ180" s="9"/>
      <c r="AK180" s="9"/>
      <c r="AL180" s="9"/>
      <c r="AM180" s="9"/>
      <c r="AN180" s="9"/>
      <c r="AO180" s="9"/>
      <c r="AP180" s="9"/>
      <c r="AQ180" s="9"/>
      <c r="AR180" s="9"/>
      <c r="AS180" s="9"/>
      <c r="AT180" s="9"/>
      <c r="AU180" s="9"/>
      <c r="AV180" s="9"/>
      <c r="AW180" s="9"/>
      <c r="AX180" s="9"/>
      <c r="AY180" s="9"/>
      <c r="AZ180" s="9"/>
    </row>
    <row r="181" spans="1:52" ht="12.75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"/>
      <c r="AH181" s="9"/>
      <c r="AI181" s="9"/>
      <c r="AJ181" s="9"/>
      <c r="AK181" s="9"/>
      <c r="AL181" s="9"/>
      <c r="AM181" s="9"/>
      <c r="AN181" s="9"/>
      <c r="AO181" s="9"/>
      <c r="AP181" s="9"/>
      <c r="AQ181" s="9"/>
      <c r="AR181" s="9"/>
      <c r="AS181" s="9"/>
      <c r="AT181" s="9"/>
      <c r="AU181" s="9"/>
      <c r="AV181" s="9"/>
      <c r="AW181" s="9"/>
      <c r="AX181" s="9"/>
      <c r="AY181" s="9"/>
      <c r="AZ181" s="9"/>
    </row>
    <row r="182" spans="1:52" ht="12.75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  <c r="AH182" s="9"/>
      <c r="AI182" s="9"/>
      <c r="AJ182" s="9"/>
      <c r="AK182" s="9"/>
      <c r="AL182" s="9"/>
      <c r="AM182" s="9"/>
      <c r="AN182" s="9"/>
      <c r="AO182" s="9"/>
      <c r="AP182" s="9"/>
      <c r="AQ182" s="9"/>
      <c r="AR182" s="9"/>
      <c r="AS182" s="9"/>
      <c r="AT182" s="9"/>
      <c r="AU182" s="9"/>
      <c r="AV182" s="9"/>
      <c r="AW182" s="9"/>
      <c r="AX182" s="9"/>
      <c r="AY182" s="9"/>
      <c r="AZ182" s="9"/>
    </row>
    <row r="183" spans="1:52" ht="12.75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  <c r="AI183" s="9"/>
      <c r="AJ183" s="9"/>
      <c r="AK183" s="9"/>
      <c r="AL183" s="9"/>
      <c r="AM183" s="9"/>
      <c r="AN183" s="9"/>
      <c r="AO183" s="9"/>
      <c r="AP183" s="9"/>
      <c r="AQ183" s="9"/>
      <c r="AR183" s="9"/>
      <c r="AS183" s="9"/>
      <c r="AT183" s="9"/>
      <c r="AU183" s="9"/>
      <c r="AV183" s="9"/>
      <c r="AW183" s="9"/>
      <c r="AX183" s="9"/>
      <c r="AY183" s="9"/>
      <c r="AZ183" s="9"/>
    </row>
    <row r="184" spans="1:52" ht="12.75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9"/>
      <c r="AM184" s="9"/>
      <c r="AN184" s="9"/>
      <c r="AO184" s="9"/>
      <c r="AP184" s="9"/>
      <c r="AQ184" s="9"/>
      <c r="AR184" s="9"/>
      <c r="AS184" s="9"/>
      <c r="AT184" s="9"/>
      <c r="AU184" s="9"/>
      <c r="AV184" s="9"/>
      <c r="AW184" s="9"/>
      <c r="AX184" s="9"/>
      <c r="AY184" s="9"/>
      <c r="AZ184" s="9"/>
    </row>
    <row r="185" spans="1:52" ht="12.75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9"/>
      <c r="AM185" s="9"/>
      <c r="AN185" s="9"/>
      <c r="AO185" s="9"/>
      <c r="AP185" s="9"/>
      <c r="AQ185" s="9"/>
      <c r="AR185" s="9"/>
      <c r="AS185" s="9"/>
      <c r="AT185" s="9"/>
      <c r="AU185" s="9"/>
      <c r="AV185" s="9"/>
      <c r="AW185" s="9"/>
      <c r="AX185" s="9"/>
      <c r="AY185" s="9"/>
      <c r="AZ185" s="9"/>
    </row>
    <row r="186" spans="1:52" ht="12.75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  <c r="AH186" s="9"/>
      <c r="AI186" s="9"/>
      <c r="AJ186" s="9"/>
      <c r="AK186" s="9"/>
      <c r="AL186" s="9"/>
      <c r="AM186" s="9"/>
      <c r="AN186" s="9"/>
      <c r="AO186" s="9"/>
      <c r="AP186" s="9"/>
      <c r="AQ186" s="9"/>
      <c r="AR186" s="9"/>
      <c r="AS186" s="9"/>
      <c r="AT186" s="9"/>
      <c r="AU186" s="9"/>
      <c r="AV186" s="9"/>
      <c r="AW186" s="9"/>
      <c r="AX186" s="9"/>
      <c r="AY186" s="9"/>
      <c r="AZ186" s="9"/>
    </row>
    <row r="187" spans="1:52" ht="12.75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  <c r="AI187" s="9"/>
      <c r="AJ187" s="9"/>
      <c r="AK187" s="9"/>
      <c r="AL187" s="9"/>
      <c r="AM187" s="9"/>
      <c r="AN187" s="9"/>
      <c r="AO187" s="9"/>
      <c r="AP187" s="9"/>
      <c r="AQ187" s="9"/>
      <c r="AR187" s="9"/>
      <c r="AS187" s="9"/>
      <c r="AT187" s="9"/>
      <c r="AU187" s="9"/>
      <c r="AV187" s="9"/>
      <c r="AW187" s="9"/>
      <c r="AX187" s="9"/>
      <c r="AY187" s="9"/>
      <c r="AZ187" s="9"/>
    </row>
    <row r="188" spans="1:52" ht="12.75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  <c r="AH188" s="9"/>
      <c r="AI188" s="9"/>
      <c r="AJ188" s="9"/>
      <c r="AK188" s="9"/>
      <c r="AL188" s="9"/>
      <c r="AM188" s="9"/>
      <c r="AN188" s="9"/>
      <c r="AO188" s="9"/>
      <c r="AP188" s="9"/>
      <c r="AQ188" s="9"/>
      <c r="AR188" s="9"/>
      <c r="AS188" s="9"/>
      <c r="AT188" s="9"/>
      <c r="AU188" s="9"/>
      <c r="AV188" s="9"/>
      <c r="AW188" s="9"/>
      <c r="AX188" s="9"/>
      <c r="AY188" s="9"/>
      <c r="AZ188" s="9"/>
    </row>
    <row r="189" spans="1:52" ht="12.75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  <c r="AH189" s="9"/>
      <c r="AI189" s="9"/>
      <c r="AJ189" s="9"/>
      <c r="AK189" s="9"/>
      <c r="AL189" s="9"/>
      <c r="AM189" s="9"/>
      <c r="AN189" s="9"/>
      <c r="AO189" s="9"/>
      <c r="AP189" s="9"/>
      <c r="AQ189" s="9"/>
      <c r="AR189" s="9"/>
      <c r="AS189" s="9"/>
      <c r="AT189" s="9"/>
      <c r="AU189" s="9"/>
      <c r="AV189" s="9"/>
      <c r="AW189" s="9"/>
      <c r="AX189" s="9"/>
      <c r="AY189" s="9"/>
      <c r="AZ189" s="9"/>
    </row>
    <row r="190" spans="1:52" ht="12.75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9"/>
      <c r="AI190" s="9"/>
      <c r="AJ190" s="9"/>
      <c r="AK190" s="9"/>
      <c r="AL190" s="9"/>
      <c r="AM190" s="9"/>
      <c r="AN190" s="9"/>
      <c r="AO190" s="9"/>
      <c r="AP190" s="9"/>
      <c r="AQ190" s="9"/>
      <c r="AR190" s="9"/>
      <c r="AS190" s="9"/>
      <c r="AT190" s="9"/>
      <c r="AU190" s="9"/>
      <c r="AV190" s="9"/>
      <c r="AW190" s="9"/>
      <c r="AX190" s="9"/>
      <c r="AY190" s="9"/>
      <c r="AZ190" s="9"/>
    </row>
    <row r="191" spans="1:52" ht="12.75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/>
      <c r="AJ191" s="9"/>
      <c r="AK191" s="9"/>
      <c r="AL191" s="9"/>
      <c r="AM191" s="9"/>
      <c r="AN191" s="9"/>
      <c r="AO191" s="9"/>
      <c r="AP191" s="9"/>
      <c r="AQ191" s="9"/>
      <c r="AR191" s="9"/>
      <c r="AS191" s="9"/>
      <c r="AT191" s="9"/>
      <c r="AU191" s="9"/>
      <c r="AV191" s="9"/>
      <c r="AW191" s="9"/>
      <c r="AX191" s="9"/>
      <c r="AY191" s="9"/>
      <c r="AZ191" s="9"/>
    </row>
    <row r="192" spans="1:52" ht="12.75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  <c r="AI192" s="9"/>
      <c r="AJ192" s="9"/>
      <c r="AK192" s="9"/>
      <c r="AL192" s="9"/>
      <c r="AM192" s="9"/>
      <c r="AN192" s="9"/>
      <c r="AO192" s="9"/>
      <c r="AP192" s="9"/>
      <c r="AQ192" s="9"/>
      <c r="AR192" s="9"/>
      <c r="AS192" s="9"/>
      <c r="AT192" s="9"/>
      <c r="AU192" s="9"/>
      <c r="AV192" s="9"/>
      <c r="AW192" s="9"/>
      <c r="AX192" s="9"/>
      <c r="AY192" s="9"/>
      <c r="AZ192" s="9"/>
    </row>
    <row r="193" spans="1:52" ht="12.75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  <c r="AH193" s="9"/>
      <c r="AI193" s="9"/>
      <c r="AJ193" s="9"/>
      <c r="AK193" s="9"/>
      <c r="AL193" s="9"/>
      <c r="AM193" s="9"/>
      <c r="AN193" s="9"/>
      <c r="AO193" s="9"/>
      <c r="AP193" s="9"/>
      <c r="AQ193" s="9"/>
      <c r="AR193" s="9"/>
      <c r="AS193" s="9"/>
      <c r="AT193" s="9"/>
      <c r="AU193" s="9"/>
      <c r="AV193" s="9"/>
      <c r="AW193" s="9"/>
      <c r="AX193" s="9"/>
      <c r="AY193" s="9"/>
      <c r="AZ193" s="9"/>
    </row>
    <row r="194" spans="1:52" ht="12.75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  <c r="AH194" s="9"/>
      <c r="AI194" s="9"/>
      <c r="AJ194" s="9"/>
      <c r="AK194" s="9"/>
      <c r="AL194" s="9"/>
      <c r="AM194" s="9"/>
      <c r="AN194" s="9"/>
      <c r="AO194" s="9"/>
      <c r="AP194" s="9"/>
      <c r="AQ194" s="9"/>
      <c r="AR194" s="9"/>
      <c r="AS194" s="9"/>
      <c r="AT194" s="9"/>
      <c r="AU194" s="9"/>
      <c r="AV194" s="9"/>
      <c r="AW194" s="9"/>
      <c r="AX194" s="9"/>
      <c r="AY194" s="9"/>
      <c r="AZ194" s="9"/>
    </row>
    <row r="195" spans="1:52" ht="12.75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9"/>
      <c r="AM195" s="9"/>
      <c r="AN195" s="9"/>
      <c r="AO195" s="9"/>
      <c r="AP195" s="9"/>
      <c r="AQ195" s="9"/>
      <c r="AR195" s="9"/>
      <c r="AS195" s="9"/>
      <c r="AT195" s="9"/>
      <c r="AU195" s="9"/>
      <c r="AV195" s="9"/>
      <c r="AW195" s="9"/>
      <c r="AX195" s="9"/>
      <c r="AY195" s="9"/>
      <c r="AZ195" s="9"/>
    </row>
    <row r="196" spans="1:52" ht="12.75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9"/>
      <c r="AI196" s="9"/>
      <c r="AJ196" s="9"/>
      <c r="AK196" s="9"/>
      <c r="AL196" s="9"/>
      <c r="AM196" s="9"/>
      <c r="AN196" s="9"/>
      <c r="AO196" s="9"/>
      <c r="AP196" s="9"/>
      <c r="AQ196" s="9"/>
      <c r="AR196" s="9"/>
      <c r="AS196" s="9"/>
      <c r="AT196" s="9"/>
      <c r="AU196" s="9"/>
      <c r="AV196" s="9"/>
      <c r="AW196" s="9"/>
      <c r="AX196" s="9"/>
      <c r="AY196" s="9"/>
      <c r="AZ196" s="9"/>
    </row>
    <row r="197" spans="1:52" ht="12.75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9"/>
      <c r="AI197" s="9"/>
      <c r="AJ197" s="9"/>
      <c r="AK197" s="9"/>
      <c r="AL197" s="9"/>
      <c r="AM197" s="9"/>
      <c r="AN197" s="9"/>
      <c r="AO197" s="9"/>
      <c r="AP197" s="9"/>
      <c r="AQ197" s="9"/>
      <c r="AR197" s="9"/>
      <c r="AS197" s="9"/>
      <c r="AT197" s="9"/>
      <c r="AU197" s="9"/>
      <c r="AV197" s="9"/>
      <c r="AW197" s="9"/>
      <c r="AX197" s="9"/>
      <c r="AY197" s="9"/>
      <c r="AZ197" s="9"/>
    </row>
    <row r="198" spans="1:52" ht="12.75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9"/>
      <c r="AH198" s="9"/>
      <c r="AI198" s="9"/>
      <c r="AJ198" s="9"/>
      <c r="AK198" s="9"/>
      <c r="AL198" s="9"/>
      <c r="AM198" s="9"/>
      <c r="AN198" s="9"/>
      <c r="AO198" s="9"/>
      <c r="AP198" s="9"/>
      <c r="AQ198" s="9"/>
      <c r="AR198" s="9"/>
      <c r="AS198" s="9"/>
      <c r="AT198" s="9"/>
      <c r="AU198" s="9"/>
      <c r="AV198" s="9"/>
      <c r="AW198" s="9"/>
      <c r="AX198" s="9"/>
      <c r="AY198" s="9"/>
      <c r="AZ198" s="9"/>
    </row>
    <row r="199" spans="1:52" ht="12.75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  <c r="AH199" s="9"/>
      <c r="AI199" s="9"/>
      <c r="AJ199" s="9"/>
      <c r="AK199" s="9"/>
      <c r="AL199" s="9"/>
      <c r="AM199" s="9"/>
      <c r="AN199" s="9"/>
      <c r="AO199" s="9"/>
      <c r="AP199" s="9"/>
      <c r="AQ199" s="9"/>
      <c r="AR199" s="9"/>
      <c r="AS199" s="9"/>
      <c r="AT199" s="9"/>
      <c r="AU199" s="9"/>
      <c r="AV199" s="9"/>
      <c r="AW199" s="9"/>
      <c r="AX199" s="9"/>
      <c r="AY199" s="9"/>
      <c r="AZ199" s="9"/>
    </row>
    <row r="200" spans="1:52" ht="12.75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M200" s="9"/>
      <c r="AN200" s="9"/>
      <c r="AO200" s="9"/>
      <c r="AP200" s="9"/>
      <c r="AQ200" s="9"/>
      <c r="AR200" s="9"/>
      <c r="AS200" s="9"/>
      <c r="AT200" s="9"/>
      <c r="AU200" s="9"/>
      <c r="AV200" s="9"/>
      <c r="AW200" s="9"/>
      <c r="AX200" s="9"/>
      <c r="AY200" s="9"/>
      <c r="AZ200" s="9"/>
    </row>
    <row r="201" spans="1:52" ht="12.75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9"/>
      <c r="AI201" s="9"/>
      <c r="AJ201" s="9"/>
      <c r="AK201" s="9"/>
      <c r="AL201" s="9"/>
      <c r="AM201" s="9"/>
      <c r="AN201" s="9"/>
      <c r="AO201" s="9"/>
      <c r="AP201" s="9"/>
      <c r="AQ201" s="9"/>
      <c r="AR201" s="9"/>
      <c r="AS201" s="9"/>
      <c r="AT201" s="9"/>
      <c r="AU201" s="9"/>
      <c r="AV201" s="9"/>
      <c r="AW201" s="9"/>
      <c r="AX201" s="9"/>
      <c r="AY201" s="9"/>
      <c r="AZ201" s="9"/>
    </row>
    <row r="202" spans="1:52" ht="12.75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  <c r="AI202" s="9"/>
      <c r="AJ202" s="9"/>
      <c r="AK202" s="9"/>
      <c r="AL202" s="9"/>
      <c r="AM202" s="9"/>
      <c r="AN202" s="9"/>
      <c r="AO202" s="9"/>
      <c r="AP202" s="9"/>
      <c r="AQ202" s="9"/>
      <c r="AR202" s="9"/>
      <c r="AS202" s="9"/>
      <c r="AT202" s="9"/>
      <c r="AU202" s="9"/>
      <c r="AV202" s="9"/>
      <c r="AW202" s="9"/>
      <c r="AX202" s="9"/>
      <c r="AY202" s="9"/>
      <c r="AZ202" s="9"/>
    </row>
    <row r="203" spans="1:52" ht="12.75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  <c r="AH203" s="9"/>
      <c r="AI203" s="9"/>
      <c r="AJ203" s="9"/>
      <c r="AK203" s="9"/>
      <c r="AL203" s="9"/>
      <c r="AM203" s="9"/>
      <c r="AN203" s="9"/>
      <c r="AO203" s="9"/>
      <c r="AP203" s="9"/>
      <c r="AQ203" s="9"/>
      <c r="AR203" s="9"/>
      <c r="AS203" s="9"/>
      <c r="AT203" s="9"/>
      <c r="AU203" s="9"/>
      <c r="AV203" s="9"/>
      <c r="AW203" s="9"/>
      <c r="AX203" s="9"/>
      <c r="AY203" s="9"/>
      <c r="AZ203" s="9"/>
    </row>
    <row r="204" spans="1:52" ht="12.75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  <c r="AH204" s="9"/>
      <c r="AI204" s="9"/>
      <c r="AJ204" s="9"/>
      <c r="AK204" s="9"/>
      <c r="AL204" s="9"/>
      <c r="AM204" s="9"/>
      <c r="AN204" s="9"/>
      <c r="AO204" s="9"/>
      <c r="AP204" s="9"/>
      <c r="AQ204" s="9"/>
      <c r="AR204" s="9"/>
      <c r="AS204" s="9"/>
      <c r="AT204" s="9"/>
      <c r="AU204" s="9"/>
      <c r="AV204" s="9"/>
      <c r="AW204" s="9"/>
      <c r="AX204" s="9"/>
      <c r="AY204" s="9"/>
      <c r="AZ204" s="9"/>
    </row>
    <row r="205" spans="1:52" ht="12.75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  <c r="AH205" s="9"/>
      <c r="AI205" s="9"/>
      <c r="AJ205" s="9"/>
      <c r="AK205" s="9"/>
      <c r="AL205" s="9"/>
      <c r="AM205" s="9"/>
      <c r="AN205" s="9"/>
      <c r="AO205" s="9"/>
      <c r="AP205" s="9"/>
      <c r="AQ205" s="9"/>
      <c r="AR205" s="9"/>
      <c r="AS205" s="9"/>
      <c r="AT205" s="9"/>
      <c r="AU205" s="9"/>
      <c r="AV205" s="9"/>
      <c r="AW205" s="9"/>
      <c r="AX205" s="9"/>
      <c r="AY205" s="9"/>
      <c r="AZ205" s="9"/>
    </row>
    <row r="206" spans="1:52" ht="12.75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  <c r="AH206" s="9"/>
      <c r="AI206" s="9"/>
      <c r="AJ206" s="9"/>
      <c r="AK206" s="9"/>
      <c r="AL206" s="9"/>
      <c r="AM206" s="9"/>
      <c r="AN206" s="9"/>
      <c r="AO206" s="9"/>
      <c r="AP206" s="9"/>
      <c r="AQ206" s="9"/>
      <c r="AR206" s="9"/>
      <c r="AS206" s="9"/>
      <c r="AT206" s="9"/>
      <c r="AU206" s="9"/>
      <c r="AV206" s="9"/>
      <c r="AW206" s="9"/>
      <c r="AX206" s="9"/>
      <c r="AY206" s="9"/>
      <c r="AZ206" s="9"/>
    </row>
    <row r="207" spans="1:52" ht="12.75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  <c r="AH207" s="9"/>
      <c r="AI207" s="9"/>
      <c r="AJ207" s="9"/>
      <c r="AK207" s="9"/>
      <c r="AL207" s="9"/>
      <c r="AM207" s="9"/>
      <c r="AN207" s="9"/>
      <c r="AO207" s="9"/>
      <c r="AP207" s="9"/>
      <c r="AQ207" s="9"/>
      <c r="AR207" s="9"/>
      <c r="AS207" s="9"/>
      <c r="AT207" s="9"/>
      <c r="AU207" s="9"/>
      <c r="AV207" s="9"/>
      <c r="AW207" s="9"/>
      <c r="AX207" s="9"/>
      <c r="AY207" s="9"/>
      <c r="AZ207" s="9"/>
    </row>
    <row r="208" spans="1:52" ht="12.75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  <c r="AH208" s="9"/>
      <c r="AI208" s="9"/>
      <c r="AJ208" s="9"/>
      <c r="AK208" s="9"/>
      <c r="AL208" s="9"/>
      <c r="AM208" s="9"/>
      <c r="AN208" s="9"/>
      <c r="AO208" s="9"/>
      <c r="AP208" s="9"/>
      <c r="AQ208" s="9"/>
      <c r="AR208" s="9"/>
      <c r="AS208" s="9"/>
      <c r="AT208" s="9"/>
      <c r="AU208" s="9"/>
      <c r="AV208" s="9"/>
      <c r="AW208" s="9"/>
      <c r="AX208" s="9"/>
      <c r="AY208" s="9"/>
      <c r="AZ208" s="9"/>
    </row>
    <row r="209" spans="1:52" ht="12.75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  <c r="AG209" s="9"/>
      <c r="AH209" s="9"/>
      <c r="AI209" s="9"/>
      <c r="AJ209" s="9"/>
      <c r="AK209" s="9"/>
      <c r="AL209" s="9"/>
      <c r="AM209" s="9"/>
      <c r="AN209" s="9"/>
      <c r="AO209" s="9"/>
      <c r="AP209" s="9"/>
      <c r="AQ209" s="9"/>
      <c r="AR209" s="9"/>
      <c r="AS209" s="9"/>
      <c r="AT209" s="9"/>
      <c r="AU209" s="9"/>
      <c r="AV209" s="9"/>
      <c r="AW209" s="9"/>
      <c r="AX209" s="9"/>
      <c r="AY209" s="9"/>
      <c r="AZ209" s="9"/>
    </row>
    <row r="210" spans="1:52" ht="12.75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  <c r="AH210" s="9"/>
      <c r="AI210" s="9"/>
      <c r="AJ210" s="9"/>
      <c r="AK210" s="9"/>
      <c r="AL210" s="9"/>
      <c r="AM210" s="9"/>
      <c r="AN210" s="9"/>
      <c r="AO210" s="9"/>
      <c r="AP210" s="9"/>
      <c r="AQ210" s="9"/>
      <c r="AR210" s="9"/>
      <c r="AS210" s="9"/>
      <c r="AT210" s="9"/>
      <c r="AU210" s="9"/>
      <c r="AV210" s="9"/>
      <c r="AW210" s="9"/>
      <c r="AX210" s="9"/>
      <c r="AY210" s="9"/>
      <c r="AZ210" s="9"/>
    </row>
    <row r="211" spans="1:52" ht="12.75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  <c r="AG211" s="9"/>
      <c r="AH211" s="9"/>
      <c r="AI211" s="9"/>
      <c r="AJ211" s="9"/>
      <c r="AK211" s="9"/>
      <c r="AL211" s="9"/>
      <c r="AM211" s="9"/>
      <c r="AN211" s="9"/>
      <c r="AO211" s="9"/>
      <c r="AP211" s="9"/>
      <c r="AQ211" s="9"/>
      <c r="AR211" s="9"/>
      <c r="AS211" s="9"/>
      <c r="AT211" s="9"/>
      <c r="AU211" s="9"/>
      <c r="AV211" s="9"/>
      <c r="AW211" s="9"/>
      <c r="AX211" s="9"/>
      <c r="AY211" s="9"/>
      <c r="AZ211" s="9"/>
    </row>
    <row r="212" spans="1:52" ht="12.75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  <c r="AH212" s="9"/>
      <c r="AI212" s="9"/>
      <c r="AJ212" s="9"/>
      <c r="AK212" s="9"/>
      <c r="AL212" s="9"/>
      <c r="AM212" s="9"/>
      <c r="AN212" s="9"/>
      <c r="AO212" s="9"/>
      <c r="AP212" s="9"/>
      <c r="AQ212" s="9"/>
      <c r="AR212" s="9"/>
      <c r="AS212" s="9"/>
      <c r="AT212" s="9"/>
      <c r="AU212" s="9"/>
      <c r="AV212" s="9"/>
      <c r="AW212" s="9"/>
      <c r="AX212" s="9"/>
      <c r="AY212" s="9"/>
      <c r="AZ212" s="9"/>
    </row>
    <row r="213" spans="1:52" ht="12.75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  <c r="AG213" s="9"/>
      <c r="AH213" s="9"/>
      <c r="AI213" s="9"/>
      <c r="AJ213" s="9"/>
      <c r="AK213" s="9"/>
      <c r="AL213" s="9"/>
      <c r="AM213" s="9"/>
      <c r="AN213" s="9"/>
      <c r="AO213" s="9"/>
      <c r="AP213" s="9"/>
      <c r="AQ213" s="9"/>
      <c r="AR213" s="9"/>
      <c r="AS213" s="9"/>
      <c r="AT213" s="9"/>
      <c r="AU213" s="9"/>
      <c r="AV213" s="9"/>
      <c r="AW213" s="9"/>
      <c r="AX213" s="9"/>
      <c r="AY213" s="9"/>
      <c r="AZ213" s="9"/>
    </row>
    <row r="214" spans="1:52" ht="12.75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9"/>
      <c r="AH214" s="9"/>
      <c r="AI214" s="9"/>
      <c r="AJ214" s="9"/>
      <c r="AK214" s="9"/>
      <c r="AL214" s="9"/>
      <c r="AM214" s="9"/>
      <c r="AN214" s="9"/>
      <c r="AO214" s="9"/>
      <c r="AP214" s="9"/>
      <c r="AQ214" s="9"/>
      <c r="AR214" s="9"/>
      <c r="AS214" s="9"/>
      <c r="AT214" s="9"/>
      <c r="AU214" s="9"/>
      <c r="AV214" s="9"/>
      <c r="AW214" s="9"/>
      <c r="AX214" s="9"/>
      <c r="AY214" s="9"/>
      <c r="AZ214" s="9"/>
    </row>
    <row r="215" spans="1:52" ht="12.75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9"/>
      <c r="AH215" s="9"/>
      <c r="AI215" s="9"/>
      <c r="AJ215" s="9"/>
      <c r="AK215" s="9"/>
      <c r="AL215" s="9"/>
      <c r="AM215" s="9"/>
      <c r="AN215" s="9"/>
      <c r="AO215" s="9"/>
      <c r="AP215" s="9"/>
      <c r="AQ215" s="9"/>
      <c r="AR215" s="9"/>
      <c r="AS215" s="9"/>
      <c r="AT215" s="9"/>
      <c r="AU215" s="9"/>
      <c r="AV215" s="9"/>
      <c r="AW215" s="9"/>
      <c r="AX215" s="9"/>
      <c r="AY215" s="9"/>
      <c r="AZ215" s="9"/>
    </row>
    <row r="216" spans="1:52" ht="12.75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  <c r="AH216" s="9"/>
      <c r="AI216" s="9"/>
      <c r="AJ216" s="9"/>
      <c r="AK216" s="9"/>
      <c r="AL216" s="9"/>
      <c r="AM216" s="9"/>
      <c r="AN216" s="9"/>
      <c r="AO216" s="9"/>
      <c r="AP216" s="9"/>
      <c r="AQ216" s="9"/>
      <c r="AR216" s="9"/>
      <c r="AS216" s="9"/>
      <c r="AT216" s="9"/>
      <c r="AU216" s="9"/>
      <c r="AV216" s="9"/>
      <c r="AW216" s="9"/>
      <c r="AX216" s="9"/>
      <c r="AY216" s="9"/>
      <c r="AZ216" s="9"/>
    </row>
    <row r="217" spans="1:52" ht="12.75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  <c r="AH217" s="9"/>
      <c r="AI217" s="9"/>
      <c r="AJ217" s="9"/>
      <c r="AK217" s="9"/>
      <c r="AL217" s="9"/>
      <c r="AM217" s="9"/>
      <c r="AN217" s="9"/>
      <c r="AO217" s="9"/>
      <c r="AP217" s="9"/>
      <c r="AQ217" s="9"/>
      <c r="AR217" s="9"/>
      <c r="AS217" s="9"/>
      <c r="AT217" s="9"/>
      <c r="AU217" s="9"/>
      <c r="AV217" s="9"/>
      <c r="AW217" s="9"/>
      <c r="AX217" s="9"/>
      <c r="AY217" s="9"/>
      <c r="AZ217" s="9"/>
    </row>
    <row r="218" spans="1:52" ht="12.75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9"/>
      <c r="AH218" s="9"/>
      <c r="AI218" s="9"/>
      <c r="AJ218" s="9"/>
      <c r="AK218" s="9"/>
      <c r="AL218" s="9"/>
      <c r="AM218" s="9"/>
      <c r="AN218" s="9"/>
      <c r="AO218" s="9"/>
      <c r="AP218" s="9"/>
      <c r="AQ218" s="9"/>
      <c r="AR218" s="9"/>
      <c r="AS218" s="9"/>
      <c r="AT218" s="9"/>
      <c r="AU218" s="9"/>
      <c r="AV218" s="9"/>
      <c r="AW218" s="9"/>
      <c r="AX218" s="9"/>
      <c r="AY218" s="9"/>
      <c r="AZ218" s="9"/>
    </row>
    <row r="219" spans="1:52" ht="12.75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  <c r="AG219" s="9"/>
      <c r="AH219" s="9"/>
      <c r="AI219" s="9"/>
      <c r="AJ219" s="9"/>
      <c r="AK219" s="9"/>
      <c r="AL219" s="9"/>
      <c r="AM219" s="9"/>
      <c r="AN219" s="9"/>
      <c r="AO219" s="9"/>
      <c r="AP219" s="9"/>
      <c r="AQ219" s="9"/>
      <c r="AR219" s="9"/>
      <c r="AS219" s="9"/>
      <c r="AT219" s="9"/>
      <c r="AU219" s="9"/>
      <c r="AV219" s="9"/>
      <c r="AW219" s="9"/>
      <c r="AX219" s="9"/>
      <c r="AY219" s="9"/>
      <c r="AZ219" s="9"/>
    </row>
    <row r="220" spans="1:52" ht="12.75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9"/>
      <c r="AH220" s="9"/>
      <c r="AI220" s="9"/>
      <c r="AJ220" s="9"/>
      <c r="AK220" s="9"/>
      <c r="AL220" s="9"/>
      <c r="AM220" s="9"/>
      <c r="AN220" s="9"/>
      <c r="AO220" s="9"/>
      <c r="AP220" s="9"/>
      <c r="AQ220" s="9"/>
      <c r="AR220" s="9"/>
      <c r="AS220" s="9"/>
      <c r="AT220" s="9"/>
      <c r="AU220" s="9"/>
      <c r="AV220" s="9"/>
      <c r="AW220" s="9"/>
      <c r="AX220" s="9"/>
      <c r="AY220" s="9"/>
      <c r="AZ220" s="9"/>
    </row>
    <row r="221" spans="1:52" ht="12.75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9"/>
      <c r="AH221" s="9"/>
      <c r="AI221" s="9"/>
      <c r="AJ221" s="9"/>
      <c r="AK221" s="9"/>
      <c r="AL221" s="9"/>
      <c r="AM221" s="9"/>
      <c r="AN221" s="9"/>
      <c r="AO221" s="9"/>
      <c r="AP221" s="9"/>
      <c r="AQ221" s="9"/>
      <c r="AR221" s="9"/>
      <c r="AS221" s="9"/>
      <c r="AT221" s="9"/>
      <c r="AU221" s="9"/>
      <c r="AV221" s="9"/>
      <c r="AW221" s="9"/>
      <c r="AX221" s="9"/>
      <c r="AY221" s="9"/>
      <c r="AZ221" s="9"/>
    </row>
    <row r="222" spans="1:52" ht="12.75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9"/>
      <c r="AH222" s="9"/>
      <c r="AI222" s="9"/>
      <c r="AJ222" s="9"/>
      <c r="AK222" s="9"/>
      <c r="AL222" s="9"/>
      <c r="AM222" s="9"/>
      <c r="AN222" s="9"/>
      <c r="AO222" s="9"/>
      <c r="AP222" s="9"/>
      <c r="AQ222" s="9"/>
      <c r="AR222" s="9"/>
      <c r="AS222" s="9"/>
      <c r="AT222" s="9"/>
      <c r="AU222" s="9"/>
      <c r="AV222" s="9"/>
      <c r="AW222" s="9"/>
      <c r="AX222" s="9"/>
      <c r="AY222" s="9"/>
      <c r="AZ222" s="9"/>
    </row>
    <row r="223" spans="1:52" ht="12.75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  <c r="AH223" s="9"/>
      <c r="AI223" s="9"/>
      <c r="AJ223" s="9"/>
      <c r="AK223" s="9"/>
      <c r="AL223" s="9"/>
      <c r="AM223" s="9"/>
      <c r="AN223" s="9"/>
      <c r="AO223" s="9"/>
      <c r="AP223" s="9"/>
      <c r="AQ223" s="9"/>
      <c r="AR223" s="9"/>
      <c r="AS223" s="9"/>
      <c r="AT223" s="9"/>
      <c r="AU223" s="9"/>
      <c r="AV223" s="9"/>
      <c r="AW223" s="9"/>
      <c r="AX223" s="9"/>
      <c r="AY223" s="9"/>
      <c r="AZ223" s="9"/>
    </row>
    <row r="224" spans="1:52" ht="12.75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  <c r="AG224" s="9"/>
      <c r="AH224" s="9"/>
      <c r="AI224" s="9"/>
      <c r="AJ224" s="9"/>
      <c r="AK224" s="9"/>
      <c r="AL224" s="9"/>
      <c r="AM224" s="9"/>
      <c r="AN224" s="9"/>
      <c r="AO224" s="9"/>
      <c r="AP224" s="9"/>
      <c r="AQ224" s="9"/>
      <c r="AR224" s="9"/>
      <c r="AS224" s="9"/>
      <c r="AT224" s="9"/>
      <c r="AU224" s="9"/>
      <c r="AV224" s="9"/>
      <c r="AW224" s="9"/>
      <c r="AX224" s="9"/>
      <c r="AY224" s="9"/>
      <c r="AZ224" s="9"/>
    </row>
    <row r="225" spans="1:52" ht="12.75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  <c r="AG225" s="9"/>
      <c r="AH225" s="9"/>
      <c r="AI225" s="9"/>
      <c r="AJ225" s="9"/>
      <c r="AK225" s="9"/>
      <c r="AL225" s="9"/>
      <c r="AM225" s="9"/>
      <c r="AN225" s="9"/>
      <c r="AO225" s="9"/>
      <c r="AP225" s="9"/>
      <c r="AQ225" s="9"/>
      <c r="AR225" s="9"/>
      <c r="AS225" s="9"/>
      <c r="AT225" s="9"/>
      <c r="AU225" s="9"/>
      <c r="AV225" s="9"/>
      <c r="AW225" s="9"/>
      <c r="AX225" s="9"/>
      <c r="AY225" s="9"/>
      <c r="AZ225" s="9"/>
    </row>
    <row r="226" spans="1:52" ht="12.75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  <c r="AG226" s="9"/>
      <c r="AH226" s="9"/>
      <c r="AI226" s="9"/>
      <c r="AJ226" s="9"/>
      <c r="AK226" s="9"/>
      <c r="AL226" s="9"/>
      <c r="AM226" s="9"/>
      <c r="AN226" s="9"/>
      <c r="AO226" s="9"/>
      <c r="AP226" s="9"/>
      <c r="AQ226" s="9"/>
      <c r="AR226" s="9"/>
      <c r="AS226" s="9"/>
      <c r="AT226" s="9"/>
      <c r="AU226" s="9"/>
      <c r="AV226" s="9"/>
      <c r="AW226" s="9"/>
      <c r="AX226" s="9"/>
      <c r="AY226" s="9"/>
      <c r="AZ226" s="9"/>
    </row>
    <row r="227" spans="1:52" ht="12.75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  <c r="AG227" s="9"/>
      <c r="AH227" s="9"/>
      <c r="AI227" s="9"/>
      <c r="AJ227" s="9"/>
      <c r="AK227" s="9"/>
      <c r="AL227" s="9"/>
      <c r="AM227" s="9"/>
      <c r="AN227" s="9"/>
      <c r="AO227" s="9"/>
      <c r="AP227" s="9"/>
      <c r="AQ227" s="9"/>
      <c r="AR227" s="9"/>
      <c r="AS227" s="9"/>
      <c r="AT227" s="9"/>
      <c r="AU227" s="9"/>
      <c r="AV227" s="9"/>
      <c r="AW227" s="9"/>
      <c r="AX227" s="9"/>
      <c r="AY227" s="9"/>
      <c r="AZ227" s="9"/>
    </row>
    <row r="228" spans="1:52" ht="12.75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  <c r="AG228" s="9"/>
      <c r="AH228" s="9"/>
      <c r="AI228" s="9"/>
      <c r="AJ228" s="9"/>
      <c r="AK228" s="9"/>
      <c r="AL228" s="9"/>
      <c r="AM228" s="9"/>
      <c r="AN228" s="9"/>
      <c r="AO228" s="9"/>
      <c r="AP228" s="9"/>
      <c r="AQ228" s="9"/>
      <c r="AR228" s="9"/>
      <c r="AS228" s="9"/>
      <c r="AT228" s="9"/>
      <c r="AU228" s="9"/>
      <c r="AV228" s="9"/>
      <c r="AW228" s="9"/>
      <c r="AX228" s="9"/>
      <c r="AY228" s="9"/>
      <c r="AZ228" s="9"/>
    </row>
    <row r="229" spans="1:52" ht="12.75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  <c r="AG229" s="9"/>
      <c r="AH229" s="9"/>
      <c r="AI229" s="9"/>
      <c r="AJ229" s="9"/>
      <c r="AK229" s="9"/>
      <c r="AL229" s="9"/>
      <c r="AM229" s="9"/>
      <c r="AN229" s="9"/>
      <c r="AO229" s="9"/>
      <c r="AP229" s="9"/>
      <c r="AQ229" s="9"/>
      <c r="AR229" s="9"/>
      <c r="AS229" s="9"/>
      <c r="AT229" s="9"/>
      <c r="AU229" s="9"/>
      <c r="AV229" s="9"/>
      <c r="AW229" s="9"/>
      <c r="AX229" s="9"/>
      <c r="AY229" s="9"/>
      <c r="AZ229" s="9"/>
    </row>
    <row r="230" spans="1:52" ht="12.75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9"/>
      <c r="AH230" s="9"/>
      <c r="AI230" s="9"/>
      <c r="AJ230" s="9"/>
      <c r="AK230" s="9"/>
      <c r="AL230" s="9"/>
      <c r="AM230" s="9"/>
      <c r="AN230" s="9"/>
      <c r="AO230" s="9"/>
      <c r="AP230" s="9"/>
      <c r="AQ230" s="9"/>
      <c r="AR230" s="9"/>
      <c r="AS230" s="9"/>
      <c r="AT230" s="9"/>
      <c r="AU230" s="9"/>
      <c r="AV230" s="9"/>
      <c r="AW230" s="9"/>
      <c r="AX230" s="9"/>
      <c r="AY230" s="9"/>
      <c r="AZ230" s="9"/>
    </row>
    <row r="231" spans="1:52" ht="12.75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9"/>
      <c r="AH231" s="9"/>
      <c r="AI231" s="9"/>
      <c r="AJ231" s="9"/>
      <c r="AK231" s="9"/>
      <c r="AL231" s="9"/>
      <c r="AM231" s="9"/>
      <c r="AN231" s="9"/>
      <c r="AO231" s="9"/>
      <c r="AP231" s="9"/>
      <c r="AQ231" s="9"/>
      <c r="AR231" s="9"/>
      <c r="AS231" s="9"/>
      <c r="AT231" s="9"/>
      <c r="AU231" s="9"/>
      <c r="AV231" s="9"/>
      <c r="AW231" s="9"/>
      <c r="AX231" s="9"/>
      <c r="AY231" s="9"/>
      <c r="AZ231" s="9"/>
    </row>
    <row r="232" spans="1:52" ht="12.75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9"/>
      <c r="AH232" s="9"/>
      <c r="AI232" s="9"/>
      <c r="AJ232" s="9"/>
      <c r="AK232" s="9"/>
      <c r="AL232" s="9"/>
      <c r="AM232" s="9"/>
      <c r="AN232" s="9"/>
      <c r="AO232" s="9"/>
      <c r="AP232" s="9"/>
      <c r="AQ232" s="9"/>
      <c r="AR232" s="9"/>
      <c r="AS232" s="9"/>
      <c r="AT232" s="9"/>
      <c r="AU232" s="9"/>
      <c r="AV232" s="9"/>
      <c r="AW232" s="9"/>
      <c r="AX232" s="9"/>
      <c r="AY232" s="9"/>
      <c r="AZ232" s="9"/>
    </row>
    <row r="233" spans="1:52" ht="12.75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  <c r="AG233" s="9"/>
      <c r="AH233" s="9"/>
      <c r="AI233" s="9"/>
      <c r="AJ233" s="9"/>
      <c r="AK233" s="9"/>
      <c r="AL233" s="9"/>
      <c r="AM233" s="9"/>
      <c r="AN233" s="9"/>
      <c r="AO233" s="9"/>
      <c r="AP233" s="9"/>
      <c r="AQ233" s="9"/>
      <c r="AR233" s="9"/>
      <c r="AS233" s="9"/>
      <c r="AT233" s="9"/>
      <c r="AU233" s="9"/>
      <c r="AV233" s="9"/>
      <c r="AW233" s="9"/>
      <c r="AX233" s="9"/>
      <c r="AY233" s="9"/>
      <c r="AZ233" s="9"/>
    </row>
    <row r="234" spans="1:52" ht="12.75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  <c r="AG234" s="9"/>
      <c r="AH234" s="9"/>
      <c r="AI234" s="9"/>
      <c r="AJ234" s="9"/>
      <c r="AK234" s="9"/>
      <c r="AL234" s="9"/>
      <c r="AM234" s="9"/>
      <c r="AN234" s="9"/>
      <c r="AO234" s="9"/>
      <c r="AP234" s="9"/>
      <c r="AQ234" s="9"/>
      <c r="AR234" s="9"/>
      <c r="AS234" s="9"/>
      <c r="AT234" s="9"/>
      <c r="AU234" s="9"/>
      <c r="AV234" s="9"/>
      <c r="AW234" s="9"/>
      <c r="AX234" s="9"/>
      <c r="AY234" s="9"/>
      <c r="AZ234" s="9"/>
    </row>
    <row r="235" spans="1:52" ht="12.75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  <c r="AG235" s="9"/>
      <c r="AH235" s="9"/>
      <c r="AI235" s="9"/>
      <c r="AJ235" s="9"/>
      <c r="AK235" s="9"/>
      <c r="AL235" s="9"/>
      <c r="AM235" s="9"/>
      <c r="AN235" s="9"/>
      <c r="AO235" s="9"/>
      <c r="AP235" s="9"/>
      <c r="AQ235" s="9"/>
      <c r="AR235" s="9"/>
      <c r="AS235" s="9"/>
      <c r="AT235" s="9"/>
      <c r="AU235" s="9"/>
      <c r="AV235" s="9"/>
      <c r="AW235" s="9"/>
      <c r="AX235" s="9"/>
      <c r="AY235" s="9"/>
      <c r="AZ235" s="9"/>
    </row>
    <row r="236" spans="1:52" ht="12.75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  <c r="AH236" s="9"/>
      <c r="AI236" s="9"/>
      <c r="AJ236" s="9"/>
      <c r="AK236" s="9"/>
      <c r="AL236" s="9"/>
      <c r="AM236" s="9"/>
      <c r="AN236" s="9"/>
      <c r="AO236" s="9"/>
      <c r="AP236" s="9"/>
      <c r="AQ236" s="9"/>
      <c r="AR236" s="9"/>
      <c r="AS236" s="9"/>
      <c r="AT236" s="9"/>
      <c r="AU236" s="9"/>
      <c r="AV236" s="9"/>
      <c r="AW236" s="9"/>
      <c r="AX236" s="9"/>
      <c r="AY236" s="9"/>
      <c r="AZ236" s="9"/>
    </row>
    <row r="237" spans="1:52" ht="12.75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  <c r="AG237" s="9"/>
      <c r="AH237" s="9"/>
      <c r="AI237" s="9"/>
      <c r="AJ237" s="9"/>
      <c r="AK237" s="9"/>
      <c r="AL237" s="9"/>
      <c r="AM237" s="9"/>
      <c r="AN237" s="9"/>
      <c r="AO237" s="9"/>
      <c r="AP237" s="9"/>
      <c r="AQ237" s="9"/>
      <c r="AR237" s="9"/>
      <c r="AS237" s="9"/>
      <c r="AT237" s="9"/>
      <c r="AU237" s="9"/>
      <c r="AV237" s="9"/>
      <c r="AW237" s="9"/>
      <c r="AX237" s="9"/>
      <c r="AY237" s="9"/>
      <c r="AZ237" s="9"/>
    </row>
    <row r="238" spans="1:52" ht="12.75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  <c r="AG238" s="9"/>
      <c r="AH238" s="9"/>
      <c r="AI238" s="9"/>
      <c r="AJ238" s="9"/>
      <c r="AK238" s="9"/>
      <c r="AL238" s="9"/>
      <c r="AM238" s="9"/>
      <c r="AN238" s="9"/>
      <c r="AO238" s="9"/>
      <c r="AP238" s="9"/>
      <c r="AQ238" s="9"/>
      <c r="AR238" s="9"/>
      <c r="AS238" s="9"/>
      <c r="AT238" s="9"/>
      <c r="AU238" s="9"/>
      <c r="AV238" s="9"/>
      <c r="AW238" s="9"/>
      <c r="AX238" s="9"/>
      <c r="AY238" s="9"/>
      <c r="AZ238" s="9"/>
    </row>
    <row r="239" spans="1:52" ht="12.75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9"/>
      <c r="AG239" s="9"/>
      <c r="AH239" s="9"/>
      <c r="AI239" s="9"/>
      <c r="AJ239" s="9"/>
      <c r="AK239" s="9"/>
      <c r="AL239" s="9"/>
      <c r="AM239" s="9"/>
      <c r="AN239" s="9"/>
      <c r="AO239" s="9"/>
      <c r="AP239" s="9"/>
      <c r="AQ239" s="9"/>
      <c r="AR239" s="9"/>
      <c r="AS239" s="9"/>
      <c r="AT239" s="9"/>
      <c r="AU239" s="9"/>
      <c r="AV239" s="9"/>
      <c r="AW239" s="9"/>
      <c r="AX239" s="9"/>
      <c r="AY239" s="9"/>
      <c r="AZ239" s="9"/>
    </row>
    <row r="240" spans="1:52" ht="12.75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  <c r="AG240" s="9"/>
      <c r="AH240" s="9"/>
      <c r="AI240" s="9"/>
      <c r="AJ240" s="9"/>
      <c r="AK240" s="9"/>
      <c r="AL240" s="9"/>
      <c r="AM240" s="9"/>
      <c r="AN240" s="9"/>
      <c r="AO240" s="9"/>
      <c r="AP240" s="9"/>
      <c r="AQ240" s="9"/>
      <c r="AR240" s="9"/>
      <c r="AS240" s="9"/>
      <c r="AT240" s="9"/>
      <c r="AU240" s="9"/>
      <c r="AV240" s="9"/>
      <c r="AW240" s="9"/>
      <c r="AX240" s="9"/>
      <c r="AY240" s="9"/>
      <c r="AZ240" s="9"/>
    </row>
    <row r="241" spans="1:52" ht="12.75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  <c r="AF241" s="9"/>
      <c r="AG241" s="9"/>
      <c r="AH241" s="9"/>
      <c r="AI241" s="9"/>
      <c r="AJ241" s="9"/>
      <c r="AK241" s="9"/>
      <c r="AL241" s="9"/>
      <c r="AM241" s="9"/>
      <c r="AN241" s="9"/>
      <c r="AO241" s="9"/>
      <c r="AP241" s="9"/>
      <c r="AQ241" s="9"/>
      <c r="AR241" s="9"/>
      <c r="AS241" s="9"/>
      <c r="AT241" s="9"/>
      <c r="AU241" s="9"/>
      <c r="AV241" s="9"/>
      <c r="AW241" s="9"/>
      <c r="AX241" s="9"/>
      <c r="AY241" s="9"/>
      <c r="AZ241" s="9"/>
    </row>
    <row r="242" spans="1:52" ht="12.75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  <c r="AF242" s="9"/>
      <c r="AG242" s="9"/>
      <c r="AH242" s="9"/>
      <c r="AI242" s="9"/>
      <c r="AJ242" s="9"/>
      <c r="AK242" s="9"/>
      <c r="AL242" s="9"/>
      <c r="AM242" s="9"/>
      <c r="AN242" s="9"/>
      <c r="AO242" s="9"/>
      <c r="AP242" s="9"/>
      <c r="AQ242" s="9"/>
      <c r="AR242" s="9"/>
      <c r="AS242" s="9"/>
      <c r="AT242" s="9"/>
      <c r="AU242" s="9"/>
      <c r="AV242" s="9"/>
      <c r="AW242" s="9"/>
      <c r="AX242" s="9"/>
      <c r="AY242" s="9"/>
      <c r="AZ242" s="9"/>
    </row>
    <row r="243" spans="1:52" ht="12.75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  <c r="AF243" s="9"/>
      <c r="AG243" s="9"/>
      <c r="AH243" s="9"/>
      <c r="AI243" s="9"/>
      <c r="AJ243" s="9"/>
      <c r="AK243" s="9"/>
      <c r="AL243" s="9"/>
      <c r="AM243" s="9"/>
      <c r="AN243" s="9"/>
      <c r="AO243" s="9"/>
      <c r="AP243" s="9"/>
      <c r="AQ243" s="9"/>
      <c r="AR243" s="9"/>
      <c r="AS243" s="9"/>
      <c r="AT243" s="9"/>
      <c r="AU243" s="9"/>
      <c r="AV243" s="9"/>
      <c r="AW243" s="9"/>
      <c r="AX243" s="9"/>
      <c r="AY243" s="9"/>
      <c r="AZ243" s="9"/>
    </row>
    <row r="244" spans="1:52" ht="12.75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9"/>
      <c r="AG244" s="9"/>
      <c r="AH244" s="9"/>
      <c r="AI244" s="9"/>
      <c r="AJ244" s="9"/>
      <c r="AK244" s="9"/>
      <c r="AL244" s="9"/>
      <c r="AM244" s="9"/>
      <c r="AN244" s="9"/>
      <c r="AO244" s="9"/>
      <c r="AP244" s="9"/>
      <c r="AQ244" s="9"/>
      <c r="AR244" s="9"/>
      <c r="AS244" s="9"/>
      <c r="AT244" s="9"/>
      <c r="AU244" s="9"/>
      <c r="AV244" s="9"/>
      <c r="AW244" s="9"/>
      <c r="AX244" s="9"/>
      <c r="AY244" s="9"/>
      <c r="AZ244" s="9"/>
    </row>
    <row r="245" spans="1:52" ht="12.75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  <c r="AF245" s="9"/>
      <c r="AG245" s="9"/>
      <c r="AH245" s="9"/>
      <c r="AI245" s="9"/>
      <c r="AJ245" s="9"/>
      <c r="AK245" s="9"/>
      <c r="AL245" s="9"/>
      <c r="AM245" s="9"/>
      <c r="AN245" s="9"/>
      <c r="AO245" s="9"/>
      <c r="AP245" s="9"/>
      <c r="AQ245" s="9"/>
      <c r="AR245" s="9"/>
      <c r="AS245" s="9"/>
      <c r="AT245" s="9"/>
      <c r="AU245" s="9"/>
      <c r="AV245" s="9"/>
      <c r="AW245" s="9"/>
      <c r="AX245" s="9"/>
      <c r="AY245" s="9"/>
      <c r="AZ245" s="9"/>
    </row>
    <row r="246" spans="1:52" ht="12.75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9"/>
      <c r="AG246" s="9"/>
      <c r="AH246" s="9"/>
      <c r="AI246" s="9"/>
      <c r="AJ246" s="9"/>
      <c r="AK246" s="9"/>
      <c r="AL246" s="9"/>
      <c r="AM246" s="9"/>
      <c r="AN246" s="9"/>
      <c r="AO246" s="9"/>
      <c r="AP246" s="9"/>
      <c r="AQ246" s="9"/>
      <c r="AR246" s="9"/>
      <c r="AS246" s="9"/>
      <c r="AT246" s="9"/>
      <c r="AU246" s="9"/>
      <c r="AV246" s="9"/>
      <c r="AW246" s="9"/>
      <c r="AX246" s="9"/>
      <c r="AY246" s="9"/>
      <c r="AZ246" s="9"/>
    </row>
    <row r="247" spans="1:52" ht="12.75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  <c r="AF247" s="9"/>
      <c r="AG247" s="9"/>
      <c r="AH247" s="9"/>
      <c r="AI247" s="9"/>
      <c r="AJ247" s="9"/>
      <c r="AK247" s="9"/>
      <c r="AL247" s="9"/>
      <c r="AM247" s="9"/>
      <c r="AN247" s="9"/>
      <c r="AO247" s="9"/>
      <c r="AP247" s="9"/>
      <c r="AQ247" s="9"/>
      <c r="AR247" s="9"/>
      <c r="AS247" s="9"/>
      <c r="AT247" s="9"/>
      <c r="AU247" s="9"/>
      <c r="AV247" s="9"/>
      <c r="AW247" s="9"/>
      <c r="AX247" s="9"/>
      <c r="AY247" s="9"/>
      <c r="AZ247" s="9"/>
    </row>
    <row r="248" spans="1:52" ht="12.75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  <c r="AF248" s="9"/>
      <c r="AG248" s="9"/>
      <c r="AH248" s="9"/>
      <c r="AI248" s="9"/>
      <c r="AJ248" s="9"/>
      <c r="AK248" s="9"/>
      <c r="AL248" s="9"/>
      <c r="AM248" s="9"/>
      <c r="AN248" s="9"/>
      <c r="AO248" s="9"/>
      <c r="AP248" s="9"/>
      <c r="AQ248" s="9"/>
      <c r="AR248" s="9"/>
      <c r="AS248" s="9"/>
      <c r="AT248" s="9"/>
      <c r="AU248" s="9"/>
      <c r="AV248" s="9"/>
      <c r="AW248" s="9"/>
      <c r="AX248" s="9"/>
      <c r="AY248" s="9"/>
      <c r="AZ248" s="9"/>
    </row>
    <row r="249" spans="1:52" ht="12.75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  <c r="AF249" s="9"/>
      <c r="AG249" s="9"/>
      <c r="AH249" s="9"/>
      <c r="AI249" s="9"/>
      <c r="AJ249" s="9"/>
      <c r="AK249" s="9"/>
      <c r="AL249" s="9"/>
      <c r="AM249" s="9"/>
      <c r="AN249" s="9"/>
      <c r="AO249" s="9"/>
      <c r="AP249" s="9"/>
      <c r="AQ249" s="9"/>
      <c r="AR249" s="9"/>
      <c r="AS249" s="9"/>
      <c r="AT249" s="9"/>
      <c r="AU249" s="9"/>
      <c r="AV249" s="9"/>
      <c r="AW249" s="9"/>
      <c r="AX249" s="9"/>
      <c r="AY249" s="9"/>
      <c r="AZ249" s="9"/>
    </row>
    <row r="250" spans="1:52" ht="12.75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  <c r="AG250" s="9"/>
      <c r="AH250" s="9"/>
      <c r="AI250" s="9"/>
      <c r="AJ250" s="9"/>
      <c r="AK250" s="9"/>
      <c r="AL250" s="9"/>
      <c r="AM250" s="9"/>
      <c r="AN250" s="9"/>
      <c r="AO250" s="9"/>
      <c r="AP250" s="9"/>
      <c r="AQ250" s="9"/>
      <c r="AR250" s="9"/>
      <c r="AS250" s="9"/>
      <c r="AT250" s="9"/>
      <c r="AU250" s="9"/>
      <c r="AV250" s="9"/>
      <c r="AW250" s="9"/>
      <c r="AX250" s="9"/>
      <c r="AY250" s="9"/>
      <c r="AZ250" s="9"/>
    </row>
    <row r="251" spans="1:52" ht="12.75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9"/>
      <c r="AG251" s="9"/>
      <c r="AH251" s="9"/>
      <c r="AI251" s="9"/>
      <c r="AJ251" s="9"/>
      <c r="AK251" s="9"/>
      <c r="AL251" s="9"/>
      <c r="AM251" s="9"/>
      <c r="AN251" s="9"/>
      <c r="AO251" s="9"/>
      <c r="AP251" s="9"/>
      <c r="AQ251" s="9"/>
      <c r="AR251" s="9"/>
      <c r="AS251" s="9"/>
      <c r="AT251" s="9"/>
      <c r="AU251" s="9"/>
      <c r="AV251" s="9"/>
      <c r="AW251" s="9"/>
      <c r="AX251" s="9"/>
      <c r="AY251" s="9"/>
      <c r="AZ251" s="9"/>
    </row>
    <row r="252" spans="1:52" ht="12.75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  <c r="AF252" s="9"/>
      <c r="AG252" s="9"/>
      <c r="AH252" s="9"/>
      <c r="AI252" s="9"/>
      <c r="AJ252" s="9"/>
      <c r="AK252" s="9"/>
      <c r="AL252" s="9"/>
      <c r="AM252" s="9"/>
      <c r="AN252" s="9"/>
      <c r="AO252" s="9"/>
      <c r="AP252" s="9"/>
      <c r="AQ252" s="9"/>
      <c r="AR252" s="9"/>
      <c r="AS252" s="9"/>
      <c r="AT252" s="9"/>
      <c r="AU252" s="9"/>
      <c r="AV252" s="9"/>
      <c r="AW252" s="9"/>
      <c r="AX252" s="9"/>
      <c r="AY252" s="9"/>
      <c r="AZ252" s="9"/>
    </row>
    <row r="253" spans="1:52" ht="12.75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9"/>
      <c r="AH253" s="9"/>
      <c r="AI253" s="9"/>
      <c r="AJ253" s="9"/>
      <c r="AK253" s="9"/>
      <c r="AL253" s="9"/>
      <c r="AM253" s="9"/>
      <c r="AN253" s="9"/>
      <c r="AO253" s="9"/>
      <c r="AP253" s="9"/>
      <c r="AQ253" s="9"/>
      <c r="AR253" s="9"/>
      <c r="AS253" s="9"/>
      <c r="AT253" s="9"/>
      <c r="AU253" s="9"/>
      <c r="AV253" s="9"/>
      <c r="AW253" s="9"/>
      <c r="AX253" s="9"/>
      <c r="AY253" s="9"/>
      <c r="AZ253" s="9"/>
    </row>
    <row r="254" spans="1:52" ht="12.75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  <c r="AF254" s="9"/>
      <c r="AG254" s="9"/>
      <c r="AH254" s="9"/>
      <c r="AI254" s="9"/>
      <c r="AJ254" s="9"/>
      <c r="AK254" s="9"/>
      <c r="AL254" s="9"/>
      <c r="AM254" s="9"/>
      <c r="AN254" s="9"/>
      <c r="AO254" s="9"/>
      <c r="AP254" s="9"/>
      <c r="AQ254" s="9"/>
      <c r="AR254" s="9"/>
      <c r="AS254" s="9"/>
      <c r="AT254" s="9"/>
      <c r="AU254" s="9"/>
      <c r="AV254" s="9"/>
      <c r="AW254" s="9"/>
      <c r="AX254" s="9"/>
      <c r="AY254" s="9"/>
      <c r="AZ254" s="9"/>
    </row>
    <row r="255" spans="1:52" ht="12.75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  <c r="AF255" s="9"/>
      <c r="AG255" s="9"/>
      <c r="AH255" s="9"/>
      <c r="AI255" s="9"/>
      <c r="AJ255" s="9"/>
      <c r="AK255" s="9"/>
      <c r="AL255" s="9"/>
      <c r="AM255" s="9"/>
      <c r="AN255" s="9"/>
      <c r="AO255" s="9"/>
      <c r="AP255" s="9"/>
      <c r="AQ255" s="9"/>
      <c r="AR255" s="9"/>
      <c r="AS255" s="9"/>
      <c r="AT255" s="9"/>
      <c r="AU255" s="9"/>
      <c r="AV255" s="9"/>
      <c r="AW255" s="9"/>
      <c r="AX255" s="9"/>
      <c r="AY255" s="9"/>
      <c r="AZ255" s="9"/>
    </row>
    <row r="256" spans="1:52" ht="12.75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9"/>
      <c r="AF256" s="9"/>
      <c r="AG256" s="9"/>
      <c r="AH256" s="9"/>
      <c r="AI256" s="9"/>
      <c r="AJ256" s="9"/>
      <c r="AK256" s="9"/>
      <c r="AL256" s="9"/>
      <c r="AM256" s="9"/>
      <c r="AN256" s="9"/>
      <c r="AO256" s="9"/>
      <c r="AP256" s="9"/>
      <c r="AQ256" s="9"/>
      <c r="AR256" s="9"/>
      <c r="AS256" s="9"/>
      <c r="AT256" s="9"/>
      <c r="AU256" s="9"/>
      <c r="AV256" s="9"/>
      <c r="AW256" s="9"/>
      <c r="AX256" s="9"/>
      <c r="AY256" s="9"/>
      <c r="AZ256" s="9"/>
    </row>
    <row r="257" spans="1:52" ht="12.75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9"/>
      <c r="AF257" s="9"/>
      <c r="AG257" s="9"/>
      <c r="AH257" s="9"/>
      <c r="AI257" s="9"/>
      <c r="AJ257" s="9"/>
      <c r="AK257" s="9"/>
      <c r="AL257" s="9"/>
      <c r="AM257" s="9"/>
      <c r="AN257" s="9"/>
      <c r="AO257" s="9"/>
      <c r="AP257" s="9"/>
      <c r="AQ257" s="9"/>
      <c r="AR257" s="9"/>
      <c r="AS257" s="9"/>
      <c r="AT257" s="9"/>
      <c r="AU257" s="9"/>
      <c r="AV257" s="9"/>
      <c r="AW257" s="9"/>
      <c r="AX257" s="9"/>
      <c r="AY257" s="9"/>
      <c r="AZ257" s="9"/>
    </row>
    <row r="258" spans="1:52" ht="12.75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9"/>
      <c r="AF258" s="9"/>
      <c r="AG258" s="9"/>
      <c r="AH258" s="9"/>
      <c r="AI258" s="9"/>
      <c r="AJ258" s="9"/>
      <c r="AK258" s="9"/>
      <c r="AL258" s="9"/>
      <c r="AM258" s="9"/>
      <c r="AN258" s="9"/>
      <c r="AO258" s="9"/>
      <c r="AP258" s="9"/>
      <c r="AQ258" s="9"/>
      <c r="AR258" s="9"/>
      <c r="AS258" s="9"/>
      <c r="AT258" s="9"/>
      <c r="AU258" s="9"/>
      <c r="AV258" s="9"/>
      <c r="AW258" s="9"/>
      <c r="AX258" s="9"/>
      <c r="AY258" s="9"/>
      <c r="AZ258" s="9"/>
    </row>
    <row r="259" spans="1:52" ht="12.75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9"/>
      <c r="AF259" s="9"/>
      <c r="AG259" s="9"/>
      <c r="AH259" s="9"/>
      <c r="AI259" s="9"/>
      <c r="AJ259" s="9"/>
      <c r="AK259" s="9"/>
      <c r="AL259" s="9"/>
      <c r="AM259" s="9"/>
      <c r="AN259" s="9"/>
      <c r="AO259" s="9"/>
      <c r="AP259" s="9"/>
      <c r="AQ259" s="9"/>
      <c r="AR259" s="9"/>
      <c r="AS259" s="9"/>
      <c r="AT259" s="9"/>
      <c r="AU259" s="9"/>
      <c r="AV259" s="9"/>
      <c r="AW259" s="9"/>
      <c r="AX259" s="9"/>
      <c r="AY259" s="9"/>
      <c r="AZ259" s="9"/>
    </row>
    <row r="260" spans="1:52" ht="12.75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9"/>
      <c r="AF260" s="9"/>
      <c r="AG260" s="9"/>
      <c r="AH260" s="9"/>
      <c r="AI260" s="9"/>
      <c r="AJ260" s="9"/>
      <c r="AK260" s="9"/>
      <c r="AL260" s="9"/>
      <c r="AM260" s="9"/>
      <c r="AN260" s="9"/>
      <c r="AO260" s="9"/>
      <c r="AP260" s="9"/>
      <c r="AQ260" s="9"/>
      <c r="AR260" s="9"/>
      <c r="AS260" s="9"/>
      <c r="AT260" s="9"/>
      <c r="AU260" s="9"/>
      <c r="AV260" s="9"/>
      <c r="AW260" s="9"/>
      <c r="AX260" s="9"/>
      <c r="AY260" s="9"/>
      <c r="AZ260" s="9"/>
    </row>
    <row r="261" spans="1:52" ht="12.75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  <c r="AF261" s="9"/>
      <c r="AG261" s="9"/>
      <c r="AH261" s="9"/>
      <c r="AI261" s="9"/>
      <c r="AJ261" s="9"/>
      <c r="AK261" s="9"/>
      <c r="AL261" s="9"/>
      <c r="AM261" s="9"/>
      <c r="AN261" s="9"/>
      <c r="AO261" s="9"/>
      <c r="AP261" s="9"/>
      <c r="AQ261" s="9"/>
      <c r="AR261" s="9"/>
      <c r="AS261" s="9"/>
      <c r="AT261" s="9"/>
      <c r="AU261" s="9"/>
      <c r="AV261" s="9"/>
      <c r="AW261" s="9"/>
      <c r="AX261" s="9"/>
      <c r="AY261" s="9"/>
      <c r="AZ261" s="9"/>
    </row>
    <row r="262" spans="1:52" ht="12.75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  <c r="AF262" s="9"/>
      <c r="AG262" s="9"/>
      <c r="AH262" s="9"/>
      <c r="AI262" s="9"/>
      <c r="AJ262" s="9"/>
      <c r="AK262" s="9"/>
      <c r="AL262" s="9"/>
      <c r="AM262" s="9"/>
      <c r="AN262" s="9"/>
      <c r="AO262" s="9"/>
      <c r="AP262" s="9"/>
      <c r="AQ262" s="9"/>
      <c r="AR262" s="9"/>
      <c r="AS262" s="9"/>
      <c r="AT262" s="9"/>
      <c r="AU262" s="9"/>
      <c r="AV262" s="9"/>
      <c r="AW262" s="9"/>
      <c r="AX262" s="9"/>
      <c r="AY262" s="9"/>
      <c r="AZ262" s="9"/>
    </row>
    <row r="263" spans="1:52" ht="12.75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9"/>
      <c r="AF263" s="9"/>
      <c r="AG263" s="9"/>
      <c r="AH263" s="9"/>
      <c r="AI263" s="9"/>
      <c r="AJ263" s="9"/>
      <c r="AK263" s="9"/>
      <c r="AL263" s="9"/>
      <c r="AM263" s="9"/>
      <c r="AN263" s="9"/>
      <c r="AO263" s="9"/>
      <c r="AP263" s="9"/>
      <c r="AQ263" s="9"/>
      <c r="AR263" s="9"/>
      <c r="AS263" s="9"/>
      <c r="AT263" s="9"/>
      <c r="AU263" s="9"/>
      <c r="AV263" s="9"/>
      <c r="AW263" s="9"/>
      <c r="AX263" s="9"/>
      <c r="AY263" s="9"/>
      <c r="AZ263" s="9"/>
    </row>
    <row r="264" spans="1:52" ht="12.75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9"/>
      <c r="AF264" s="9"/>
      <c r="AG264" s="9"/>
      <c r="AH264" s="9"/>
      <c r="AI264" s="9"/>
      <c r="AJ264" s="9"/>
      <c r="AK264" s="9"/>
      <c r="AL264" s="9"/>
      <c r="AM264" s="9"/>
      <c r="AN264" s="9"/>
      <c r="AO264" s="9"/>
      <c r="AP264" s="9"/>
      <c r="AQ264" s="9"/>
      <c r="AR264" s="9"/>
      <c r="AS264" s="9"/>
      <c r="AT264" s="9"/>
      <c r="AU264" s="9"/>
      <c r="AV264" s="9"/>
      <c r="AW264" s="9"/>
      <c r="AX264" s="9"/>
      <c r="AY264" s="9"/>
      <c r="AZ264" s="9"/>
    </row>
    <row r="265" spans="1:52" ht="12.75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9"/>
      <c r="AF265" s="9"/>
      <c r="AG265" s="9"/>
      <c r="AH265" s="9"/>
      <c r="AI265" s="9"/>
      <c r="AJ265" s="9"/>
      <c r="AK265" s="9"/>
      <c r="AL265" s="9"/>
      <c r="AM265" s="9"/>
      <c r="AN265" s="9"/>
      <c r="AO265" s="9"/>
      <c r="AP265" s="9"/>
      <c r="AQ265" s="9"/>
      <c r="AR265" s="9"/>
      <c r="AS265" s="9"/>
      <c r="AT265" s="9"/>
      <c r="AU265" s="9"/>
      <c r="AV265" s="9"/>
      <c r="AW265" s="9"/>
      <c r="AX265" s="9"/>
      <c r="AY265" s="9"/>
      <c r="AZ265" s="9"/>
    </row>
    <row r="266" spans="1:52" ht="12.75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9"/>
      <c r="AF266" s="9"/>
      <c r="AG266" s="9"/>
      <c r="AH266" s="9"/>
      <c r="AI266" s="9"/>
      <c r="AJ266" s="9"/>
      <c r="AK266" s="9"/>
      <c r="AL266" s="9"/>
      <c r="AM266" s="9"/>
      <c r="AN266" s="9"/>
      <c r="AO266" s="9"/>
      <c r="AP266" s="9"/>
      <c r="AQ266" s="9"/>
      <c r="AR266" s="9"/>
      <c r="AS266" s="9"/>
      <c r="AT266" s="9"/>
      <c r="AU266" s="9"/>
      <c r="AV266" s="9"/>
      <c r="AW266" s="9"/>
      <c r="AX266" s="9"/>
      <c r="AY266" s="9"/>
      <c r="AZ266" s="9"/>
    </row>
    <row r="267" spans="1:52" ht="12.75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  <c r="AE267" s="9"/>
      <c r="AF267" s="9"/>
      <c r="AG267" s="9"/>
      <c r="AH267" s="9"/>
      <c r="AI267" s="9"/>
      <c r="AJ267" s="9"/>
      <c r="AK267" s="9"/>
      <c r="AL267" s="9"/>
      <c r="AM267" s="9"/>
      <c r="AN267" s="9"/>
      <c r="AO267" s="9"/>
      <c r="AP267" s="9"/>
      <c r="AQ267" s="9"/>
      <c r="AR267" s="9"/>
      <c r="AS267" s="9"/>
      <c r="AT267" s="9"/>
      <c r="AU267" s="9"/>
      <c r="AV267" s="9"/>
      <c r="AW267" s="9"/>
      <c r="AX267" s="9"/>
      <c r="AY267" s="9"/>
      <c r="AZ267" s="9"/>
    </row>
    <row r="268" spans="1:52" ht="12.75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9"/>
      <c r="AF268" s="9"/>
      <c r="AG268" s="9"/>
      <c r="AH268" s="9"/>
      <c r="AI268" s="9"/>
      <c r="AJ268" s="9"/>
      <c r="AK268" s="9"/>
      <c r="AL268" s="9"/>
      <c r="AM268" s="9"/>
      <c r="AN268" s="9"/>
      <c r="AO268" s="9"/>
      <c r="AP268" s="9"/>
      <c r="AQ268" s="9"/>
      <c r="AR268" s="9"/>
      <c r="AS268" s="9"/>
      <c r="AT268" s="9"/>
      <c r="AU268" s="9"/>
      <c r="AV268" s="9"/>
      <c r="AW268" s="9"/>
      <c r="AX268" s="9"/>
      <c r="AY268" s="9"/>
      <c r="AZ268" s="9"/>
    </row>
    <row r="269" spans="1:52" ht="12.75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  <c r="AE269" s="9"/>
      <c r="AF269" s="9"/>
      <c r="AG269" s="9"/>
      <c r="AH269" s="9"/>
      <c r="AI269" s="9"/>
      <c r="AJ269" s="9"/>
      <c r="AK269" s="9"/>
      <c r="AL269" s="9"/>
      <c r="AM269" s="9"/>
      <c r="AN269" s="9"/>
      <c r="AO269" s="9"/>
      <c r="AP269" s="9"/>
      <c r="AQ269" s="9"/>
      <c r="AR269" s="9"/>
      <c r="AS269" s="9"/>
      <c r="AT269" s="9"/>
      <c r="AU269" s="9"/>
      <c r="AV269" s="9"/>
      <c r="AW269" s="9"/>
      <c r="AX269" s="9"/>
      <c r="AY269" s="9"/>
      <c r="AZ269" s="9"/>
    </row>
    <row r="270" spans="1:52" ht="12.75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9"/>
      <c r="AF270" s="9"/>
      <c r="AG270" s="9"/>
      <c r="AH270" s="9"/>
      <c r="AI270" s="9"/>
      <c r="AJ270" s="9"/>
      <c r="AK270" s="9"/>
      <c r="AL270" s="9"/>
      <c r="AM270" s="9"/>
      <c r="AN270" s="9"/>
      <c r="AO270" s="9"/>
      <c r="AP270" s="9"/>
      <c r="AQ270" s="9"/>
      <c r="AR270" s="9"/>
      <c r="AS270" s="9"/>
      <c r="AT270" s="9"/>
      <c r="AU270" s="9"/>
      <c r="AV270" s="9"/>
      <c r="AW270" s="9"/>
      <c r="AX270" s="9"/>
      <c r="AY270" s="9"/>
      <c r="AZ270" s="9"/>
    </row>
    <row r="271" spans="1:52" ht="12.75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  <c r="AE271" s="9"/>
      <c r="AF271" s="9"/>
      <c r="AG271" s="9"/>
      <c r="AH271" s="9"/>
      <c r="AI271" s="9"/>
      <c r="AJ271" s="9"/>
      <c r="AK271" s="9"/>
      <c r="AL271" s="9"/>
      <c r="AM271" s="9"/>
      <c r="AN271" s="9"/>
      <c r="AO271" s="9"/>
      <c r="AP271" s="9"/>
      <c r="AQ271" s="9"/>
      <c r="AR271" s="9"/>
      <c r="AS271" s="9"/>
      <c r="AT271" s="9"/>
      <c r="AU271" s="9"/>
      <c r="AV271" s="9"/>
      <c r="AW271" s="9"/>
      <c r="AX271" s="9"/>
      <c r="AY271" s="9"/>
      <c r="AZ271" s="9"/>
    </row>
    <row r="272" spans="1:52" ht="12.75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  <c r="AE272" s="9"/>
      <c r="AF272" s="9"/>
      <c r="AG272" s="9"/>
      <c r="AH272" s="9"/>
      <c r="AI272" s="9"/>
      <c r="AJ272" s="9"/>
      <c r="AK272" s="9"/>
      <c r="AL272" s="9"/>
      <c r="AM272" s="9"/>
      <c r="AN272" s="9"/>
      <c r="AO272" s="9"/>
      <c r="AP272" s="9"/>
      <c r="AQ272" s="9"/>
      <c r="AR272" s="9"/>
      <c r="AS272" s="9"/>
      <c r="AT272" s="9"/>
      <c r="AU272" s="9"/>
      <c r="AV272" s="9"/>
      <c r="AW272" s="9"/>
      <c r="AX272" s="9"/>
      <c r="AY272" s="9"/>
      <c r="AZ272" s="9"/>
    </row>
    <row r="273" spans="1:52" ht="12.75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  <c r="AE273" s="9"/>
      <c r="AF273" s="9"/>
      <c r="AG273" s="9"/>
      <c r="AH273" s="9"/>
      <c r="AI273" s="9"/>
      <c r="AJ273" s="9"/>
      <c r="AK273" s="9"/>
      <c r="AL273" s="9"/>
      <c r="AM273" s="9"/>
      <c r="AN273" s="9"/>
      <c r="AO273" s="9"/>
      <c r="AP273" s="9"/>
      <c r="AQ273" s="9"/>
      <c r="AR273" s="9"/>
      <c r="AS273" s="9"/>
      <c r="AT273" s="9"/>
      <c r="AU273" s="9"/>
      <c r="AV273" s="9"/>
      <c r="AW273" s="9"/>
      <c r="AX273" s="9"/>
      <c r="AY273" s="9"/>
      <c r="AZ273" s="9"/>
    </row>
    <row r="274" spans="1:52" ht="12.75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  <c r="AE274" s="9"/>
      <c r="AF274" s="9"/>
      <c r="AG274" s="9"/>
      <c r="AH274" s="9"/>
      <c r="AI274" s="9"/>
      <c r="AJ274" s="9"/>
      <c r="AK274" s="9"/>
      <c r="AL274" s="9"/>
      <c r="AM274" s="9"/>
      <c r="AN274" s="9"/>
      <c r="AO274" s="9"/>
      <c r="AP274" s="9"/>
      <c r="AQ274" s="9"/>
      <c r="AR274" s="9"/>
      <c r="AS274" s="9"/>
      <c r="AT274" s="9"/>
      <c r="AU274" s="9"/>
      <c r="AV274" s="9"/>
      <c r="AW274" s="9"/>
      <c r="AX274" s="9"/>
      <c r="AY274" s="9"/>
      <c r="AZ274" s="9"/>
    </row>
    <row r="275" spans="1:52" ht="12.75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  <c r="AE275" s="9"/>
      <c r="AF275" s="9"/>
      <c r="AG275" s="9"/>
      <c r="AH275" s="9"/>
      <c r="AI275" s="9"/>
      <c r="AJ275" s="9"/>
      <c r="AK275" s="9"/>
      <c r="AL275" s="9"/>
      <c r="AM275" s="9"/>
      <c r="AN275" s="9"/>
      <c r="AO275" s="9"/>
      <c r="AP275" s="9"/>
      <c r="AQ275" s="9"/>
      <c r="AR275" s="9"/>
      <c r="AS275" s="9"/>
      <c r="AT275" s="9"/>
      <c r="AU275" s="9"/>
      <c r="AV275" s="9"/>
      <c r="AW275" s="9"/>
      <c r="AX275" s="9"/>
      <c r="AY275" s="9"/>
      <c r="AZ275" s="9"/>
    </row>
    <row r="276" spans="1:52" ht="12.75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  <c r="AE276" s="9"/>
      <c r="AF276" s="9"/>
      <c r="AG276" s="9"/>
      <c r="AH276" s="9"/>
      <c r="AI276" s="9"/>
      <c r="AJ276" s="9"/>
      <c r="AK276" s="9"/>
      <c r="AL276" s="9"/>
      <c r="AM276" s="9"/>
      <c r="AN276" s="9"/>
      <c r="AO276" s="9"/>
      <c r="AP276" s="9"/>
      <c r="AQ276" s="9"/>
      <c r="AR276" s="9"/>
      <c r="AS276" s="9"/>
      <c r="AT276" s="9"/>
      <c r="AU276" s="9"/>
      <c r="AV276" s="9"/>
      <c r="AW276" s="9"/>
      <c r="AX276" s="9"/>
      <c r="AY276" s="9"/>
      <c r="AZ276" s="9"/>
    </row>
    <row r="277" spans="1:52" ht="12.75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  <c r="AE277" s="9"/>
      <c r="AF277" s="9"/>
      <c r="AG277" s="9"/>
      <c r="AH277" s="9"/>
      <c r="AI277" s="9"/>
      <c r="AJ277" s="9"/>
      <c r="AK277" s="9"/>
      <c r="AL277" s="9"/>
      <c r="AM277" s="9"/>
      <c r="AN277" s="9"/>
      <c r="AO277" s="9"/>
      <c r="AP277" s="9"/>
      <c r="AQ277" s="9"/>
      <c r="AR277" s="9"/>
      <c r="AS277" s="9"/>
      <c r="AT277" s="9"/>
      <c r="AU277" s="9"/>
      <c r="AV277" s="9"/>
      <c r="AW277" s="9"/>
      <c r="AX277" s="9"/>
      <c r="AY277" s="9"/>
      <c r="AZ277" s="9"/>
    </row>
    <row r="278" spans="1:52" ht="12.75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  <c r="AE278" s="9"/>
      <c r="AF278" s="9"/>
      <c r="AG278" s="9"/>
      <c r="AH278" s="9"/>
      <c r="AI278" s="9"/>
      <c r="AJ278" s="9"/>
      <c r="AK278" s="9"/>
      <c r="AL278" s="9"/>
      <c r="AM278" s="9"/>
      <c r="AN278" s="9"/>
      <c r="AO278" s="9"/>
      <c r="AP278" s="9"/>
      <c r="AQ278" s="9"/>
      <c r="AR278" s="9"/>
      <c r="AS278" s="9"/>
      <c r="AT278" s="9"/>
      <c r="AU278" s="9"/>
      <c r="AV278" s="9"/>
      <c r="AW278" s="9"/>
      <c r="AX278" s="9"/>
      <c r="AY278" s="9"/>
      <c r="AZ278" s="9"/>
    </row>
    <row r="279" spans="1:52" ht="12.75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  <c r="AE279" s="9"/>
      <c r="AF279" s="9"/>
      <c r="AG279" s="9"/>
      <c r="AH279" s="9"/>
      <c r="AI279" s="9"/>
      <c r="AJ279" s="9"/>
      <c r="AK279" s="9"/>
      <c r="AL279" s="9"/>
      <c r="AM279" s="9"/>
      <c r="AN279" s="9"/>
      <c r="AO279" s="9"/>
      <c r="AP279" s="9"/>
      <c r="AQ279" s="9"/>
      <c r="AR279" s="9"/>
      <c r="AS279" s="9"/>
      <c r="AT279" s="9"/>
      <c r="AU279" s="9"/>
      <c r="AV279" s="9"/>
      <c r="AW279" s="9"/>
      <c r="AX279" s="9"/>
      <c r="AY279" s="9"/>
      <c r="AZ279" s="9"/>
    </row>
    <row r="280" spans="1:52" ht="12.75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  <c r="AE280" s="9"/>
      <c r="AF280" s="9"/>
      <c r="AG280" s="9"/>
      <c r="AH280" s="9"/>
      <c r="AI280" s="9"/>
      <c r="AJ280" s="9"/>
      <c r="AK280" s="9"/>
      <c r="AL280" s="9"/>
      <c r="AM280" s="9"/>
      <c r="AN280" s="9"/>
      <c r="AO280" s="9"/>
      <c r="AP280" s="9"/>
      <c r="AQ280" s="9"/>
      <c r="AR280" s="9"/>
      <c r="AS280" s="9"/>
      <c r="AT280" s="9"/>
      <c r="AU280" s="9"/>
      <c r="AV280" s="9"/>
      <c r="AW280" s="9"/>
      <c r="AX280" s="9"/>
      <c r="AY280" s="9"/>
      <c r="AZ280" s="9"/>
    </row>
    <row r="281" spans="1:52" ht="12.75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  <c r="AE281" s="9"/>
      <c r="AF281" s="9"/>
      <c r="AG281" s="9"/>
      <c r="AH281" s="9"/>
      <c r="AI281" s="9"/>
      <c r="AJ281" s="9"/>
      <c r="AK281" s="9"/>
      <c r="AL281" s="9"/>
      <c r="AM281" s="9"/>
      <c r="AN281" s="9"/>
      <c r="AO281" s="9"/>
      <c r="AP281" s="9"/>
      <c r="AQ281" s="9"/>
      <c r="AR281" s="9"/>
      <c r="AS281" s="9"/>
      <c r="AT281" s="9"/>
      <c r="AU281" s="9"/>
      <c r="AV281" s="9"/>
      <c r="AW281" s="9"/>
      <c r="AX281" s="9"/>
      <c r="AY281" s="9"/>
      <c r="AZ281" s="9"/>
    </row>
    <row r="282" spans="1:52" ht="12.75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  <c r="AE282" s="9"/>
      <c r="AF282" s="9"/>
      <c r="AG282" s="9"/>
      <c r="AH282" s="9"/>
      <c r="AI282" s="9"/>
      <c r="AJ282" s="9"/>
      <c r="AK282" s="9"/>
      <c r="AL282" s="9"/>
      <c r="AM282" s="9"/>
      <c r="AN282" s="9"/>
      <c r="AO282" s="9"/>
      <c r="AP282" s="9"/>
      <c r="AQ282" s="9"/>
      <c r="AR282" s="9"/>
      <c r="AS282" s="9"/>
      <c r="AT282" s="9"/>
      <c r="AU282" s="9"/>
      <c r="AV282" s="9"/>
      <c r="AW282" s="9"/>
      <c r="AX282" s="9"/>
      <c r="AY282" s="9"/>
      <c r="AZ282" s="9"/>
    </row>
    <row r="283" spans="1:52" ht="12.75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  <c r="AE283" s="9"/>
      <c r="AF283" s="9"/>
      <c r="AG283" s="9"/>
      <c r="AH283" s="9"/>
      <c r="AI283" s="9"/>
      <c r="AJ283" s="9"/>
      <c r="AK283" s="9"/>
      <c r="AL283" s="9"/>
      <c r="AM283" s="9"/>
      <c r="AN283" s="9"/>
      <c r="AO283" s="9"/>
      <c r="AP283" s="9"/>
      <c r="AQ283" s="9"/>
      <c r="AR283" s="9"/>
      <c r="AS283" s="9"/>
      <c r="AT283" s="9"/>
      <c r="AU283" s="9"/>
      <c r="AV283" s="9"/>
      <c r="AW283" s="9"/>
      <c r="AX283" s="9"/>
      <c r="AY283" s="9"/>
      <c r="AZ283" s="9"/>
    </row>
    <row r="284" spans="1:52" ht="12.75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  <c r="AE284" s="9"/>
      <c r="AF284" s="9"/>
      <c r="AG284" s="9"/>
      <c r="AH284" s="9"/>
      <c r="AI284" s="9"/>
      <c r="AJ284" s="9"/>
      <c r="AK284" s="9"/>
      <c r="AL284" s="9"/>
      <c r="AM284" s="9"/>
      <c r="AN284" s="9"/>
      <c r="AO284" s="9"/>
      <c r="AP284" s="9"/>
      <c r="AQ284" s="9"/>
      <c r="AR284" s="9"/>
      <c r="AS284" s="9"/>
      <c r="AT284" s="9"/>
      <c r="AU284" s="9"/>
      <c r="AV284" s="9"/>
      <c r="AW284" s="9"/>
      <c r="AX284" s="9"/>
      <c r="AY284" s="9"/>
      <c r="AZ284" s="9"/>
    </row>
    <row r="285" spans="1:52" ht="12.75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  <c r="AE285" s="9"/>
      <c r="AF285" s="9"/>
      <c r="AG285" s="9"/>
      <c r="AH285" s="9"/>
      <c r="AI285" s="9"/>
      <c r="AJ285" s="9"/>
      <c r="AK285" s="9"/>
      <c r="AL285" s="9"/>
      <c r="AM285" s="9"/>
      <c r="AN285" s="9"/>
      <c r="AO285" s="9"/>
      <c r="AP285" s="9"/>
      <c r="AQ285" s="9"/>
      <c r="AR285" s="9"/>
      <c r="AS285" s="9"/>
      <c r="AT285" s="9"/>
      <c r="AU285" s="9"/>
      <c r="AV285" s="9"/>
      <c r="AW285" s="9"/>
      <c r="AX285" s="9"/>
      <c r="AY285" s="9"/>
      <c r="AZ285" s="9"/>
    </row>
    <row r="286" spans="1:52" ht="12.75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  <c r="AE286" s="9"/>
      <c r="AF286" s="9"/>
      <c r="AG286" s="9"/>
      <c r="AH286" s="9"/>
      <c r="AI286" s="9"/>
      <c r="AJ286" s="9"/>
      <c r="AK286" s="9"/>
      <c r="AL286" s="9"/>
      <c r="AM286" s="9"/>
      <c r="AN286" s="9"/>
      <c r="AO286" s="9"/>
      <c r="AP286" s="9"/>
      <c r="AQ286" s="9"/>
      <c r="AR286" s="9"/>
      <c r="AS286" s="9"/>
      <c r="AT286" s="9"/>
      <c r="AU286" s="9"/>
      <c r="AV286" s="9"/>
      <c r="AW286" s="9"/>
      <c r="AX286" s="9"/>
      <c r="AY286" s="9"/>
      <c r="AZ286" s="9"/>
    </row>
    <row r="287" spans="1:52" ht="12.75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  <c r="AE287" s="9"/>
      <c r="AF287" s="9"/>
      <c r="AG287" s="9"/>
      <c r="AH287" s="9"/>
      <c r="AI287" s="9"/>
      <c r="AJ287" s="9"/>
      <c r="AK287" s="9"/>
      <c r="AL287" s="9"/>
      <c r="AM287" s="9"/>
      <c r="AN287" s="9"/>
      <c r="AO287" s="9"/>
      <c r="AP287" s="9"/>
      <c r="AQ287" s="9"/>
      <c r="AR287" s="9"/>
      <c r="AS287" s="9"/>
      <c r="AT287" s="9"/>
      <c r="AU287" s="9"/>
      <c r="AV287" s="9"/>
      <c r="AW287" s="9"/>
      <c r="AX287" s="9"/>
      <c r="AY287" s="9"/>
      <c r="AZ287" s="9"/>
    </row>
    <row r="288" spans="1:52" ht="12.75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  <c r="AE288" s="9"/>
      <c r="AF288" s="9"/>
      <c r="AG288" s="9"/>
      <c r="AH288" s="9"/>
      <c r="AI288" s="9"/>
      <c r="AJ288" s="9"/>
      <c r="AK288" s="9"/>
      <c r="AL288" s="9"/>
      <c r="AM288" s="9"/>
      <c r="AN288" s="9"/>
      <c r="AO288" s="9"/>
      <c r="AP288" s="9"/>
      <c r="AQ288" s="9"/>
      <c r="AR288" s="9"/>
      <c r="AS288" s="9"/>
      <c r="AT288" s="9"/>
      <c r="AU288" s="9"/>
      <c r="AV288" s="9"/>
      <c r="AW288" s="9"/>
      <c r="AX288" s="9"/>
      <c r="AY288" s="9"/>
      <c r="AZ288" s="9"/>
    </row>
    <row r="289" spans="1:52" ht="12.75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  <c r="AE289" s="9"/>
      <c r="AF289" s="9"/>
      <c r="AG289" s="9"/>
      <c r="AH289" s="9"/>
      <c r="AI289" s="9"/>
      <c r="AJ289" s="9"/>
      <c r="AK289" s="9"/>
      <c r="AL289" s="9"/>
      <c r="AM289" s="9"/>
      <c r="AN289" s="9"/>
      <c r="AO289" s="9"/>
      <c r="AP289" s="9"/>
      <c r="AQ289" s="9"/>
      <c r="AR289" s="9"/>
      <c r="AS289" s="9"/>
      <c r="AT289" s="9"/>
      <c r="AU289" s="9"/>
      <c r="AV289" s="9"/>
      <c r="AW289" s="9"/>
      <c r="AX289" s="9"/>
      <c r="AY289" s="9"/>
      <c r="AZ289" s="9"/>
    </row>
    <row r="290" spans="1:52" ht="12.75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  <c r="AE290" s="9"/>
      <c r="AF290" s="9"/>
      <c r="AG290" s="9"/>
      <c r="AH290" s="9"/>
      <c r="AI290" s="9"/>
      <c r="AJ290" s="9"/>
      <c r="AK290" s="9"/>
      <c r="AL290" s="9"/>
      <c r="AM290" s="9"/>
      <c r="AN290" s="9"/>
      <c r="AO290" s="9"/>
      <c r="AP290" s="9"/>
      <c r="AQ290" s="9"/>
      <c r="AR290" s="9"/>
      <c r="AS290" s="9"/>
      <c r="AT290" s="9"/>
      <c r="AU290" s="9"/>
      <c r="AV290" s="9"/>
      <c r="AW290" s="9"/>
      <c r="AX290" s="9"/>
      <c r="AY290" s="9"/>
      <c r="AZ290" s="9"/>
    </row>
    <row r="291" spans="1:52" ht="12.75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  <c r="AE291" s="9"/>
      <c r="AF291" s="9"/>
      <c r="AG291" s="9"/>
      <c r="AH291" s="9"/>
      <c r="AI291" s="9"/>
      <c r="AJ291" s="9"/>
      <c r="AK291" s="9"/>
      <c r="AL291" s="9"/>
      <c r="AM291" s="9"/>
      <c r="AN291" s="9"/>
      <c r="AO291" s="9"/>
      <c r="AP291" s="9"/>
      <c r="AQ291" s="9"/>
      <c r="AR291" s="9"/>
      <c r="AS291" s="9"/>
      <c r="AT291" s="9"/>
      <c r="AU291" s="9"/>
      <c r="AV291" s="9"/>
      <c r="AW291" s="9"/>
      <c r="AX291" s="9"/>
      <c r="AY291" s="9"/>
      <c r="AZ291" s="9"/>
    </row>
    <row r="292" spans="1:52" ht="12.75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  <c r="AE292" s="9"/>
      <c r="AF292" s="9"/>
      <c r="AG292" s="9"/>
      <c r="AH292" s="9"/>
      <c r="AI292" s="9"/>
      <c r="AJ292" s="9"/>
      <c r="AK292" s="9"/>
      <c r="AL292" s="9"/>
      <c r="AM292" s="9"/>
      <c r="AN292" s="9"/>
      <c r="AO292" s="9"/>
      <c r="AP292" s="9"/>
      <c r="AQ292" s="9"/>
      <c r="AR292" s="9"/>
      <c r="AS292" s="9"/>
      <c r="AT292" s="9"/>
      <c r="AU292" s="9"/>
      <c r="AV292" s="9"/>
      <c r="AW292" s="9"/>
      <c r="AX292" s="9"/>
      <c r="AY292" s="9"/>
      <c r="AZ292" s="9"/>
    </row>
    <row r="293" spans="1:52" ht="12.75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  <c r="AE293" s="9"/>
      <c r="AF293" s="9"/>
      <c r="AG293" s="9"/>
      <c r="AH293" s="9"/>
      <c r="AI293" s="9"/>
      <c r="AJ293" s="9"/>
      <c r="AK293" s="9"/>
      <c r="AL293" s="9"/>
      <c r="AM293" s="9"/>
      <c r="AN293" s="9"/>
      <c r="AO293" s="9"/>
      <c r="AP293" s="9"/>
      <c r="AQ293" s="9"/>
      <c r="AR293" s="9"/>
      <c r="AS293" s="9"/>
      <c r="AT293" s="9"/>
      <c r="AU293" s="9"/>
      <c r="AV293" s="9"/>
      <c r="AW293" s="9"/>
      <c r="AX293" s="9"/>
      <c r="AY293" s="9"/>
      <c r="AZ293" s="9"/>
    </row>
    <row r="294" spans="1:52" ht="12.75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  <c r="AE294" s="9"/>
      <c r="AF294" s="9"/>
      <c r="AG294" s="9"/>
      <c r="AH294" s="9"/>
      <c r="AI294" s="9"/>
      <c r="AJ294" s="9"/>
      <c r="AK294" s="9"/>
      <c r="AL294" s="9"/>
      <c r="AM294" s="9"/>
      <c r="AN294" s="9"/>
      <c r="AO294" s="9"/>
      <c r="AP294" s="9"/>
      <c r="AQ294" s="9"/>
      <c r="AR294" s="9"/>
      <c r="AS294" s="9"/>
      <c r="AT294" s="9"/>
      <c r="AU294" s="9"/>
      <c r="AV294" s="9"/>
      <c r="AW294" s="9"/>
      <c r="AX294" s="9"/>
      <c r="AY294" s="9"/>
      <c r="AZ294" s="9"/>
    </row>
    <row r="295" spans="1:52" ht="12.75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  <c r="AE295" s="9"/>
      <c r="AF295" s="9"/>
      <c r="AG295" s="9"/>
      <c r="AH295" s="9"/>
      <c r="AI295" s="9"/>
      <c r="AJ295" s="9"/>
      <c r="AK295" s="9"/>
      <c r="AL295" s="9"/>
      <c r="AM295" s="9"/>
      <c r="AN295" s="9"/>
      <c r="AO295" s="9"/>
      <c r="AP295" s="9"/>
      <c r="AQ295" s="9"/>
      <c r="AR295" s="9"/>
      <c r="AS295" s="9"/>
      <c r="AT295" s="9"/>
      <c r="AU295" s="9"/>
      <c r="AV295" s="9"/>
      <c r="AW295" s="9"/>
      <c r="AX295" s="9"/>
      <c r="AY295" s="9"/>
      <c r="AZ295" s="9"/>
    </row>
    <row r="296" spans="1:52" ht="12.75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  <c r="AE296" s="9"/>
      <c r="AF296" s="9"/>
      <c r="AG296" s="9"/>
      <c r="AH296" s="9"/>
      <c r="AI296" s="9"/>
      <c r="AJ296" s="9"/>
      <c r="AK296" s="9"/>
      <c r="AL296" s="9"/>
      <c r="AM296" s="9"/>
      <c r="AN296" s="9"/>
      <c r="AO296" s="9"/>
      <c r="AP296" s="9"/>
      <c r="AQ296" s="9"/>
      <c r="AR296" s="9"/>
      <c r="AS296" s="9"/>
      <c r="AT296" s="9"/>
      <c r="AU296" s="9"/>
      <c r="AV296" s="9"/>
      <c r="AW296" s="9"/>
      <c r="AX296" s="9"/>
      <c r="AY296" s="9"/>
      <c r="AZ296" s="9"/>
    </row>
    <row r="297" spans="1:52" ht="12.75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  <c r="AE297" s="9"/>
      <c r="AF297" s="9"/>
      <c r="AG297" s="9"/>
      <c r="AH297" s="9"/>
      <c r="AI297" s="9"/>
      <c r="AJ297" s="9"/>
      <c r="AK297" s="9"/>
      <c r="AL297" s="9"/>
      <c r="AM297" s="9"/>
      <c r="AN297" s="9"/>
      <c r="AO297" s="9"/>
      <c r="AP297" s="9"/>
      <c r="AQ297" s="9"/>
      <c r="AR297" s="9"/>
      <c r="AS297" s="9"/>
      <c r="AT297" s="9"/>
      <c r="AU297" s="9"/>
      <c r="AV297" s="9"/>
      <c r="AW297" s="9"/>
      <c r="AX297" s="9"/>
      <c r="AY297" s="9"/>
      <c r="AZ297" s="9"/>
    </row>
    <row r="298" spans="1:52" ht="12.75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  <c r="AE298" s="9"/>
      <c r="AF298" s="9"/>
      <c r="AG298" s="9"/>
      <c r="AH298" s="9"/>
      <c r="AI298" s="9"/>
      <c r="AJ298" s="9"/>
      <c r="AK298" s="9"/>
      <c r="AL298" s="9"/>
      <c r="AM298" s="9"/>
      <c r="AN298" s="9"/>
      <c r="AO298" s="9"/>
      <c r="AP298" s="9"/>
      <c r="AQ298" s="9"/>
      <c r="AR298" s="9"/>
      <c r="AS298" s="9"/>
      <c r="AT298" s="9"/>
      <c r="AU298" s="9"/>
      <c r="AV298" s="9"/>
      <c r="AW298" s="9"/>
      <c r="AX298" s="9"/>
      <c r="AY298" s="9"/>
      <c r="AZ298" s="9"/>
    </row>
    <row r="299" spans="1:52" ht="12.75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  <c r="AE299" s="9"/>
      <c r="AF299" s="9"/>
      <c r="AG299" s="9"/>
      <c r="AH299" s="9"/>
      <c r="AI299" s="9"/>
      <c r="AJ299" s="9"/>
      <c r="AK299" s="9"/>
      <c r="AL299" s="9"/>
      <c r="AM299" s="9"/>
      <c r="AN299" s="9"/>
      <c r="AO299" s="9"/>
      <c r="AP299" s="9"/>
      <c r="AQ299" s="9"/>
      <c r="AR299" s="9"/>
      <c r="AS299" s="9"/>
      <c r="AT299" s="9"/>
      <c r="AU299" s="9"/>
      <c r="AV299" s="9"/>
      <c r="AW299" s="9"/>
      <c r="AX299" s="9"/>
      <c r="AY299" s="9"/>
      <c r="AZ299" s="9"/>
    </row>
    <row r="300" spans="1:52" ht="12.75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  <c r="AE300" s="9"/>
      <c r="AF300" s="9"/>
      <c r="AG300" s="9"/>
      <c r="AH300" s="9"/>
      <c r="AI300" s="9"/>
      <c r="AJ300" s="9"/>
      <c r="AK300" s="9"/>
      <c r="AL300" s="9"/>
      <c r="AM300" s="9"/>
      <c r="AN300" s="9"/>
      <c r="AO300" s="9"/>
      <c r="AP300" s="9"/>
      <c r="AQ300" s="9"/>
      <c r="AR300" s="9"/>
      <c r="AS300" s="9"/>
      <c r="AT300" s="9"/>
      <c r="AU300" s="9"/>
      <c r="AV300" s="9"/>
      <c r="AW300" s="9"/>
      <c r="AX300" s="9"/>
      <c r="AY300" s="9"/>
      <c r="AZ300" s="9"/>
    </row>
    <row r="301" spans="1:52" ht="12.75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  <c r="AE301" s="9"/>
      <c r="AF301" s="9"/>
      <c r="AG301" s="9"/>
      <c r="AH301" s="9"/>
      <c r="AI301" s="9"/>
      <c r="AJ301" s="9"/>
      <c r="AK301" s="9"/>
      <c r="AL301" s="9"/>
      <c r="AM301" s="9"/>
      <c r="AN301" s="9"/>
      <c r="AO301" s="9"/>
      <c r="AP301" s="9"/>
      <c r="AQ301" s="9"/>
      <c r="AR301" s="9"/>
      <c r="AS301" s="9"/>
      <c r="AT301" s="9"/>
      <c r="AU301" s="9"/>
      <c r="AV301" s="9"/>
      <c r="AW301" s="9"/>
      <c r="AX301" s="9"/>
      <c r="AY301" s="9"/>
      <c r="AZ301" s="9"/>
    </row>
    <row r="302" spans="1:52" ht="12.75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  <c r="AE302" s="9"/>
      <c r="AF302" s="9"/>
      <c r="AG302" s="9"/>
      <c r="AH302" s="9"/>
      <c r="AI302" s="9"/>
      <c r="AJ302" s="9"/>
      <c r="AK302" s="9"/>
      <c r="AL302" s="9"/>
      <c r="AM302" s="9"/>
      <c r="AN302" s="9"/>
      <c r="AO302" s="9"/>
      <c r="AP302" s="9"/>
      <c r="AQ302" s="9"/>
      <c r="AR302" s="9"/>
      <c r="AS302" s="9"/>
      <c r="AT302" s="9"/>
      <c r="AU302" s="9"/>
      <c r="AV302" s="9"/>
      <c r="AW302" s="9"/>
      <c r="AX302" s="9"/>
      <c r="AY302" s="9"/>
      <c r="AZ302" s="9"/>
    </row>
    <row r="303" spans="1:52" ht="12.75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  <c r="AE303" s="9"/>
      <c r="AF303" s="9"/>
      <c r="AG303" s="9"/>
      <c r="AH303" s="9"/>
      <c r="AI303" s="9"/>
      <c r="AJ303" s="9"/>
      <c r="AK303" s="9"/>
      <c r="AL303" s="9"/>
      <c r="AM303" s="9"/>
      <c r="AN303" s="9"/>
      <c r="AO303" s="9"/>
      <c r="AP303" s="9"/>
      <c r="AQ303" s="9"/>
      <c r="AR303" s="9"/>
      <c r="AS303" s="9"/>
      <c r="AT303" s="9"/>
      <c r="AU303" s="9"/>
      <c r="AV303" s="9"/>
      <c r="AW303" s="9"/>
      <c r="AX303" s="9"/>
      <c r="AY303" s="9"/>
      <c r="AZ303" s="9"/>
    </row>
    <row r="304" spans="1:52" ht="12.75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  <c r="AE304" s="9"/>
      <c r="AF304" s="9"/>
      <c r="AG304" s="9"/>
      <c r="AH304" s="9"/>
      <c r="AI304" s="9"/>
      <c r="AJ304" s="9"/>
      <c r="AK304" s="9"/>
      <c r="AL304" s="9"/>
      <c r="AM304" s="9"/>
      <c r="AN304" s="9"/>
      <c r="AO304" s="9"/>
      <c r="AP304" s="9"/>
      <c r="AQ304" s="9"/>
      <c r="AR304" s="9"/>
      <c r="AS304" s="9"/>
      <c r="AT304" s="9"/>
      <c r="AU304" s="9"/>
      <c r="AV304" s="9"/>
      <c r="AW304" s="9"/>
      <c r="AX304" s="9"/>
      <c r="AY304" s="9"/>
      <c r="AZ304" s="9"/>
    </row>
    <row r="305" spans="1:52" ht="12.75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  <c r="AE305" s="9"/>
      <c r="AF305" s="9"/>
      <c r="AG305" s="9"/>
      <c r="AH305" s="9"/>
      <c r="AI305" s="9"/>
      <c r="AJ305" s="9"/>
      <c r="AK305" s="9"/>
      <c r="AL305" s="9"/>
      <c r="AM305" s="9"/>
      <c r="AN305" s="9"/>
      <c r="AO305" s="9"/>
      <c r="AP305" s="9"/>
      <c r="AQ305" s="9"/>
      <c r="AR305" s="9"/>
      <c r="AS305" s="9"/>
      <c r="AT305" s="9"/>
      <c r="AU305" s="9"/>
      <c r="AV305" s="9"/>
      <c r="AW305" s="9"/>
      <c r="AX305" s="9"/>
      <c r="AY305" s="9"/>
      <c r="AZ305" s="9"/>
    </row>
    <row r="306" spans="1:52" ht="12.75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  <c r="AE306" s="9"/>
      <c r="AF306" s="9"/>
      <c r="AG306" s="9"/>
      <c r="AH306" s="9"/>
      <c r="AI306" s="9"/>
      <c r="AJ306" s="9"/>
      <c r="AK306" s="9"/>
      <c r="AL306" s="9"/>
      <c r="AM306" s="9"/>
      <c r="AN306" s="9"/>
      <c r="AO306" s="9"/>
      <c r="AP306" s="9"/>
      <c r="AQ306" s="9"/>
      <c r="AR306" s="9"/>
      <c r="AS306" s="9"/>
      <c r="AT306" s="9"/>
      <c r="AU306" s="9"/>
      <c r="AV306" s="9"/>
      <c r="AW306" s="9"/>
      <c r="AX306" s="9"/>
      <c r="AY306" s="9"/>
      <c r="AZ306" s="9"/>
    </row>
    <row r="307" spans="1:52" ht="12.75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  <c r="AE307" s="9"/>
      <c r="AF307" s="9"/>
      <c r="AG307" s="9"/>
      <c r="AH307" s="9"/>
      <c r="AI307" s="9"/>
      <c r="AJ307" s="9"/>
      <c r="AK307" s="9"/>
      <c r="AL307" s="9"/>
      <c r="AM307" s="9"/>
      <c r="AN307" s="9"/>
      <c r="AO307" s="9"/>
      <c r="AP307" s="9"/>
      <c r="AQ307" s="9"/>
      <c r="AR307" s="9"/>
      <c r="AS307" s="9"/>
      <c r="AT307" s="9"/>
      <c r="AU307" s="9"/>
      <c r="AV307" s="9"/>
      <c r="AW307" s="9"/>
      <c r="AX307" s="9"/>
      <c r="AY307" s="9"/>
      <c r="AZ307" s="9"/>
    </row>
    <row r="308" spans="1:52" ht="12.75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  <c r="AE308" s="9"/>
      <c r="AF308" s="9"/>
      <c r="AG308" s="9"/>
      <c r="AH308" s="9"/>
      <c r="AI308" s="9"/>
      <c r="AJ308" s="9"/>
      <c r="AK308" s="9"/>
      <c r="AL308" s="9"/>
      <c r="AM308" s="9"/>
      <c r="AN308" s="9"/>
      <c r="AO308" s="9"/>
      <c r="AP308" s="9"/>
      <c r="AQ308" s="9"/>
      <c r="AR308" s="9"/>
      <c r="AS308" s="9"/>
      <c r="AT308" s="9"/>
      <c r="AU308" s="9"/>
      <c r="AV308" s="9"/>
      <c r="AW308" s="9"/>
      <c r="AX308" s="9"/>
      <c r="AY308" s="9"/>
      <c r="AZ308" s="9"/>
    </row>
    <row r="309" spans="1:52" ht="12.75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  <c r="AE309" s="9"/>
      <c r="AF309" s="9"/>
      <c r="AG309" s="9"/>
      <c r="AH309" s="9"/>
      <c r="AI309" s="9"/>
      <c r="AJ309" s="9"/>
      <c r="AK309" s="9"/>
      <c r="AL309" s="9"/>
      <c r="AM309" s="9"/>
      <c r="AN309" s="9"/>
      <c r="AO309" s="9"/>
      <c r="AP309" s="9"/>
      <c r="AQ309" s="9"/>
      <c r="AR309" s="9"/>
      <c r="AS309" s="9"/>
      <c r="AT309" s="9"/>
      <c r="AU309" s="9"/>
      <c r="AV309" s="9"/>
      <c r="AW309" s="9"/>
      <c r="AX309" s="9"/>
      <c r="AY309" s="9"/>
      <c r="AZ309" s="9"/>
    </row>
    <row r="310" spans="1:52" ht="12.75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  <c r="AE310" s="9"/>
      <c r="AF310" s="9"/>
      <c r="AG310" s="9"/>
      <c r="AH310" s="9"/>
      <c r="AI310" s="9"/>
      <c r="AJ310" s="9"/>
      <c r="AK310" s="9"/>
      <c r="AL310" s="9"/>
      <c r="AM310" s="9"/>
      <c r="AN310" s="9"/>
      <c r="AO310" s="9"/>
      <c r="AP310" s="9"/>
      <c r="AQ310" s="9"/>
      <c r="AR310" s="9"/>
      <c r="AS310" s="9"/>
      <c r="AT310" s="9"/>
      <c r="AU310" s="9"/>
      <c r="AV310" s="9"/>
      <c r="AW310" s="9"/>
      <c r="AX310" s="9"/>
      <c r="AY310" s="9"/>
      <c r="AZ310" s="9"/>
    </row>
    <row r="311" spans="1:52" ht="12.75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  <c r="AE311" s="9"/>
      <c r="AF311" s="9"/>
      <c r="AG311" s="9"/>
      <c r="AH311" s="9"/>
      <c r="AI311" s="9"/>
      <c r="AJ311" s="9"/>
      <c r="AK311" s="9"/>
      <c r="AL311" s="9"/>
      <c r="AM311" s="9"/>
      <c r="AN311" s="9"/>
      <c r="AO311" s="9"/>
      <c r="AP311" s="9"/>
      <c r="AQ311" s="9"/>
      <c r="AR311" s="9"/>
      <c r="AS311" s="9"/>
      <c r="AT311" s="9"/>
      <c r="AU311" s="9"/>
      <c r="AV311" s="9"/>
      <c r="AW311" s="9"/>
      <c r="AX311" s="9"/>
      <c r="AY311" s="9"/>
      <c r="AZ311" s="9"/>
    </row>
    <row r="312" spans="1:52" ht="12.75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  <c r="AE312" s="9"/>
      <c r="AF312" s="9"/>
      <c r="AG312" s="9"/>
      <c r="AH312" s="9"/>
      <c r="AI312" s="9"/>
      <c r="AJ312" s="9"/>
      <c r="AK312" s="9"/>
      <c r="AL312" s="9"/>
      <c r="AM312" s="9"/>
      <c r="AN312" s="9"/>
      <c r="AO312" s="9"/>
      <c r="AP312" s="9"/>
      <c r="AQ312" s="9"/>
      <c r="AR312" s="9"/>
      <c r="AS312" s="9"/>
      <c r="AT312" s="9"/>
      <c r="AU312" s="9"/>
      <c r="AV312" s="9"/>
      <c r="AW312" s="9"/>
      <c r="AX312" s="9"/>
      <c r="AY312" s="9"/>
      <c r="AZ312" s="9"/>
    </row>
    <row r="313" spans="1:52" ht="12.75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  <c r="AE313" s="9"/>
      <c r="AF313" s="9"/>
      <c r="AG313" s="9"/>
      <c r="AH313" s="9"/>
      <c r="AI313" s="9"/>
      <c r="AJ313" s="9"/>
      <c r="AK313" s="9"/>
      <c r="AL313" s="9"/>
      <c r="AM313" s="9"/>
      <c r="AN313" s="9"/>
      <c r="AO313" s="9"/>
      <c r="AP313" s="9"/>
      <c r="AQ313" s="9"/>
      <c r="AR313" s="9"/>
      <c r="AS313" s="9"/>
      <c r="AT313" s="9"/>
      <c r="AU313" s="9"/>
      <c r="AV313" s="9"/>
      <c r="AW313" s="9"/>
      <c r="AX313" s="9"/>
      <c r="AY313" s="9"/>
      <c r="AZ313" s="9"/>
    </row>
    <row r="314" spans="1:52" ht="12.75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  <c r="AE314" s="9"/>
      <c r="AF314" s="9"/>
      <c r="AG314" s="9"/>
      <c r="AH314" s="9"/>
      <c r="AI314" s="9"/>
      <c r="AJ314" s="9"/>
      <c r="AK314" s="9"/>
      <c r="AL314" s="9"/>
      <c r="AM314" s="9"/>
      <c r="AN314" s="9"/>
      <c r="AO314" s="9"/>
      <c r="AP314" s="9"/>
      <c r="AQ314" s="9"/>
      <c r="AR314" s="9"/>
      <c r="AS314" s="9"/>
      <c r="AT314" s="9"/>
      <c r="AU314" s="9"/>
      <c r="AV314" s="9"/>
      <c r="AW314" s="9"/>
      <c r="AX314" s="9"/>
      <c r="AY314" s="9"/>
      <c r="AZ314" s="9"/>
    </row>
    <row r="315" spans="1:52" ht="12.75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  <c r="AE315" s="9"/>
      <c r="AF315" s="9"/>
      <c r="AG315" s="9"/>
      <c r="AH315" s="9"/>
      <c r="AI315" s="9"/>
      <c r="AJ315" s="9"/>
      <c r="AK315" s="9"/>
      <c r="AL315" s="9"/>
      <c r="AM315" s="9"/>
      <c r="AN315" s="9"/>
      <c r="AO315" s="9"/>
      <c r="AP315" s="9"/>
      <c r="AQ315" s="9"/>
      <c r="AR315" s="9"/>
      <c r="AS315" s="9"/>
      <c r="AT315" s="9"/>
      <c r="AU315" s="9"/>
      <c r="AV315" s="9"/>
      <c r="AW315" s="9"/>
      <c r="AX315" s="9"/>
      <c r="AY315" s="9"/>
      <c r="AZ315" s="9"/>
    </row>
    <row r="316" spans="1:52" ht="12.75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  <c r="AE316" s="9"/>
      <c r="AF316" s="9"/>
      <c r="AG316" s="9"/>
      <c r="AH316" s="9"/>
      <c r="AI316" s="9"/>
      <c r="AJ316" s="9"/>
      <c r="AK316" s="9"/>
      <c r="AL316" s="9"/>
      <c r="AM316" s="9"/>
      <c r="AN316" s="9"/>
      <c r="AO316" s="9"/>
      <c r="AP316" s="9"/>
      <c r="AQ316" s="9"/>
      <c r="AR316" s="9"/>
      <c r="AS316" s="9"/>
      <c r="AT316" s="9"/>
      <c r="AU316" s="9"/>
      <c r="AV316" s="9"/>
      <c r="AW316" s="9"/>
      <c r="AX316" s="9"/>
      <c r="AY316" s="9"/>
      <c r="AZ316" s="9"/>
    </row>
    <row r="317" spans="1:52" ht="12.75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  <c r="AE317" s="9"/>
      <c r="AF317" s="9"/>
      <c r="AG317" s="9"/>
      <c r="AH317" s="9"/>
      <c r="AI317" s="9"/>
      <c r="AJ317" s="9"/>
      <c r="AK317" s="9"/>
      <c r="AL317" s="9"/>
      <c r="AM317" s="9"/>
      <c r="AN317" s="9"/>
      <c r="AO317" s="9"/>
      <c r="AP317" s="9"/>
      <c r="AQ317" s="9"/>
      <c r="AR317" s="9"/>
      <c r="AS317" s="9"/>
      <c r="AT317" s="9"/>
      <c r="AU317" s="9"/>
      <c r="AV317" s="9"/>
      <c r="AW317" s="9"/>
      <c r="AX317" s="9"/>
      <c r="AY317" s="9"/>
      <c r="AZ317" s="9"/>
    </row>
    <row r="318" spans="1:52" ht="12.75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  <c r="AE318" s="9"/>
      <c r="AF318" s="9"/>
      <c r="AG318" s="9"/>
      <c r="AH318" s="9"/>
      <c r="AI318" s="9"/>
      <c r="AJ318" s="9"/>
      <c r="AK318" s="9"/>
      <c r="AL318" s="9"/>
      <c r="AM318" s="9"/>
      <c r="AN318" s="9"/>
      <c r="AO318" s="9"/>
      <c r="AP318" s="9"/>
      <c r="AQ318" s="9"/>
      <c r="AR318" s="9"/>
      <c r="AS318" s="9"/>
      <c r="AT318" s="9"/>
      <c r="AU318" s="9"/>
      <c r="AV318" s="9"/>
      <c r="AW318" s="9"/>
      <c r="AX318" s="9"/>
      <c r="AY318" s="9"/>
      <c r="AZ318" s="9"/>
    </row>
    <row r="319" spans="1:52" ht="12.75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  <c r="AE319" s="9"/>
      <c r="AF319" s="9"/>
      <c r="AG319" s="9"/>
      <c r="AH319" s="9"/>
      <c r="AI319" s="9"/>
      <c r="AJ319" s="9"/>
      <c r="AK319" s="9"/>
      <c r="AL319" s="9"/>
      <c r="AM319" s="9"/>
      <c r="AN319" s="9"/>
      <c r="AO319" s="9"/>
      <c r="AP319" s="9"/>
      <c r="AQ319" s="9"/>
      <c r="AR319" s="9"/>
      <c r="AS319" s="9"/>
      <c r="AT319" s="9"/>
      <c r="AU319" s="9"/>
      <c r="AV319" s="9"/>
      <c r="AW319" s="9"/>
      <c r="AX319" s="9"/>
      <c r="AY319" s="9"/>
      <c r="AZ319" s="9"/>
    </row>
    <row r="320" spans="1:52" ht="12.75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  <c r="AE320" s="9"/>
      <c r="AF320" s="9"/>
      <c r="AG320" s="9"/>
      <c r="AH320" s="9"/>
      <c r="AI320" s="9"/>
      <c r="AJ320" s="9"/>
      <c r="AK320" s="9"/>
      <c r="AL320" s="9"/>
      <c r="AM320" s="9"/>
      <c r="AN320" s="9"/>
      <c r="AO320" s="9"/>
      <c r="AP320" s="9"/>
      <c r="AQ320" s="9"/>
      <c r="AR320" s="9"/>
      <c r="AS320" s="9"/>
      <c r="AT320" s="9"/>
      <c r="AU320" s="9"/>
      <c r="AV320" s="9"/>
      <c r="AW320" s="9"/>
      <c r="AX320" s="9"/>
      <c r="AY320" s="9"/>
      <c r="AZ320" s="9"/>
    </row>
    <row r="321" spans="1:52" ht="12.75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  <c r="AE321" s="9"/>
      <c r="AF321" s="9"/>
      <c r="AG321" s="9"/>
      <c r="AH321" s="9"/>
      <c r="AI321" s="9"/>
      <c r="AJ321" s="9"/>
      <c r="AK321" s="9"/>
      <c r="AL321" s="9"/>
      <c r="AM321" s="9"/>
      <c r="AN321" s="9"/>
      <c r="AO321" s="9"/>
      <c r="AP321" s="9"/>
      <c r="AQ321" s="9"/>
      <c r="AR321" s="9"/>
      <c r="AS321" s="9"/>
      <c r="AT321" s="9"/>
      <c r="AU321" s="9"/>
      <c r="AV321" s="9"/>
      <c r="AW321" s="9"/>
      <c r="AX321" s="9"/>
      <c r="AY321" s="9"/>
      <c r="AZ321" s="9"/>
    </row>
    <row r="322" spans="1:52" ht="12.75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  <c r="AE322" s="9"/>
      <c r="AF322" s="9"/>
      <c r="AG322" s="9"/>
      <c r="AH322" s="9"/>
      <c r="AI322" s="9"/>
      <c r="AJ322" s="9"/>
      <c r="AK322" s="9"/>
      <c r="AL322" s="9"/>
      <c r="AM322" s="9"/>
      <c r="AN322" s="9"/>
      <c r="AO322" s="9"/>
      <c r="AP322" s="9"/>
      <c r="AQ322" s="9"/>
      <c r="AR322" s="9"/>
      <c r="AS322" s="9"/>
      <c r="AT322" s="9"/>
      <c r="AU322" s="9"/>
      <c r="AV322" s="9"/>
      <c r="AW322" s="9"/>
      <c r="AX322" s="9"/>
      <c r="AY322" s="9"/>
      <c r="AZ322" s="9"/>
    </row>
    <row r="323" spans="1:52" ht="12.75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  <c r="AE323" s="9"/>
      <c r="AF323" s="9"/>
      <c r="AG323" s="9"/>
      <c r="AH323" s="9"/>
      <c r="AI323" s="9"/>
      <c r="AJ323" s="9"/>
      <c r="AK323" s="9"/>
      <c r="AL323" s="9"/>
      <c r="AM323" s="9"/>
      <c r="AN323" s="9"/>
      <c r="AO323" s="9"/>
      <c r="AP323" s="9"/>
      <c r="AQ323" s="9"/>
      <c r="AR323" s="9"/>
      <c r="AS323" s="9"/>
      <c r="AT323" s="9"/>
      <c r="AU323" s="9"/>
      <c r="AV323" s="9"/>
      <c r="AW323" s="9"/>
      <c r="AX323" s="9"/>
      <c r="AY323" s="9"/>
      <c r="AZ323" s="9"/>
    </row>
    <row r="324" spans="1:52" ht="12.75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  <c r="AE324" s="9"/>
      <c r="AF324" s="9"/>
      <c r="AG324" s="9"/>
      <c r="AH324" s="9"/>
      <c r="AI324" s="9"/>
      <c r="AJ324" s="9"/>
      <c r="AK324" s="9"/>
      <c r="AL324" s="9"/>
      <c r="AM324" s="9"/>
      <c r="AN324" s="9"/>
      <c r="AO324" s="9"/>
      <c r="AP324" s="9"/>
      <c r="AQ324" s="9"/>
      <c r="AR324" s="9"/>
      <c r="AS324" s="9"/>
      <c r="AT324" s="9"/>
      <c r="AU324" s="9"/>
      <c r="AV324" s="9"/>
      <c r="AW324" s="9"/>
      <c r="AX324" s="9"/>
      <c r="AY324" s="9"/>
      <c r="AZ324" s="9"/>
    </row>
    <row r="325" spans="1:52" ht="12.75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  <c r="AE325" s="9"/>
      <c r="AF325" s="9"/>
      <c r="AG325" s="9"/>
      <c r="AH325" s="9"/>
      <c r="AI325" s="9"/>
      <c r="AJ325" s="9"/>
      <c r="AK325" s="9"/>
      <c r="AL325" s="9"/>
      <c r="AM325" s="9"/>
      <c r="AN325" s="9"/>
      <c r="AO325" s="9"/>
      <c r="AP325" s="9"/>
      <c r="AQ325" s="9"/>
      <c r="AR325" s="9"/>
      <c r="AS325" s="9"/>
      <c r="AT325" s="9"/>
      <c r="AU325" s="9"/>
      <c r="AV325" s="9"/>
      <c r="AW325" s="9"/>
      <c r="AX325" s="9"/>
      <c r="AY325" s="9"/>
      <c r="AZ325" s="9"/>
    </row>
    <row r="326" spans="1:52" ht="12.75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  <c r="AE326" s="9"/>
      <c r="AF326" s="9"/>
      <c r="AG326" s="9"/>
      <c r="AH326" s="9"/>
      <c r="AI326" s="9"/>
      <c r="AJ326" s="9"/>
      <c r="AK326" s="9"/>
      <c r="AL326" s="9"/>
      <c r="AM326" s="9"/>
      <c r="AN326" s="9"/>
      <c r="AO326" s="9"/>
      <c r="AP326" s="9"/>
      <c r="AQ326" s="9"/>
      <c r="AR326" s="9"/>
      <c r="AS326" s="9"/>
      <c r="AT326" s="9"/>
      <c r="AU326" s="9"/>
      <c r="AV326" s="9"/>
      <c r="AW326" s="9"/>
      <c r="AX326" s="9"/>
      <c r="AY326" s="9"/>
      <c r="AZ326" s="9"/>
    </row>
    <row r="327" spans="1:52" ht="12.75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  <c r="AE327" s="9"/>
      <c r="AF327" s="9"/>
      <c r="AG327" s="9"/>
      <c r="AH327" s="9"/>
      <c r="AI327" s="9"/>
      <c r="AJ327" s="9"/>
      <c r="AK327" s="9"/>
      <c r="AL327" s="9"/>
      <c r="AM327" s="9"/>
      <c r="AN327" s="9"/>
      <c r="AO327" s="9"/>
      <c r="AP327" s="9"/>
      <c r="AQ327" s="9"/>
      <c r="AR327" s="9"/>
      <c r="AS327" s="9"/>
      <c r="AT327" s="9"/>
      <c r="AU327" s="9"/>
      <c r="AV327" s="9"/>
      <c r="AW327" s="9"/>
      <c r="AX327" s="9"/>
      <c r="AY327" s="9"/>
      <c r="AZ327" s="9"/>
    </row>
    <row r="328" spans="1:52" ht="12.75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  <c r="AE328" s="9"/>
      <c r="AF328" s="9"/>
      <c r="AG328" s="9"/>
      <c r="AH328" s="9"/>
      <c r="AI328" s="9"/>
      <c r="AJ328" s="9"/>
      <c r="AK328" s="9"/>
      <c r="AL328" s="9"/>
      <c r="AM328" s="9"/>
      <c r="AN328" s="9"/>
      <c r="AO328" s="9"/>
      <c r="AP328" s="9"/>
      <c r="AQ328" s="9"/>
      <c r="AR328" s="9"/>
      <c r="AS328" s="9"/>
      <c r="AT328" s="9"/>
      <c r="AU328" s="9"/>
      <c r="AV328" s="9"/>
      <c r="AW328" s="9"/>
      <c r="AX328" s="9"/>
      <c r="AY328" s="9"/>
      <c r="AZ328" s="9"/>
    </row>
    <row r="329" spans="1:52" ht="12.75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  <c r="AE329" s="9"/>
      <c r="AF329" s="9"/>
      <c r="AG329" s="9"/>
      <c r="AH329" s="9"/>
      <c r="AI329" s="9"/>
      <c r="AJ329" s="9"/>
      <c r="AK329" s="9"/>
      <c r="AL329" s="9"/>
      <c r="AM329" s="9"/>
      <c r="AN329" s="9"/>
      <c r="AO329" s="9"/>
      <c r="AP329" s="9"/>
      <c r="AQ329" s="9"/>
      <c r="AR329" s="9"/>
      <c r="AS329" s="9"/>
      <c r="AT329" s="9"/>
      <c r="AU329" s="9"/>
      <c r="AV329" s="9"/>
      <c r="AW329" s="9"/>
      <c r="AX329" s="9"/>
      <c r="AY329" s="9"/>
      <c r="AZ329" s="9"/>
    </row>
    <row r="330" spans="1:52" ht="12.75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  <c r="AE330" s="9"/>
      <c r="AF330" s="9"/>
      <c r="AG330" s="9"/>
      <c r="AH330" s="9"/>
      <c r="AI330" s="9"/>
      <c r="AJ330" s="9"/>
      <c r="AK330" s="9"/>
      <c r="AL330" s="9"/>
      <c r="AM330" s="9"/>
      <c r="AN330" s="9"/>
      <c r="AO330" s="9"/>
      <c r="AP330" s="9"/>
      <c r="AQ330" s="9"/>
      <c r="AR330" s="9"/>
      <c r="AS330" s="9"/>
      <c r="AT330" s="9"/>
      <c r="AU330" s="9"/>
      <c r="AV330" s="9"/>
      <c r="AW330" s="9"/>
      <c r="AX330" s="9"/>
      <c r="AY330" s="9"/>
      <c r="AZ330" s="9"/>
    </row>
    <row r="331" spans="1:52" ht="12.75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  <c r="AE331" s="9"/>
      <c r="AF331" s="9"/>
      <c r="AG331" s="9"/>
      <c r="AH331" s="9"/>
      <c r="AI331" s="9"/>
      <c r="AJ331" s="9"/>
      <c r="AK331" s="9"/>
      <c r="AL331" s="9"/>
      <c r="AM331" s="9"/>
      <c r="AN331" s="9"/>
      <c r="AO331" s="9"/>
      <c r="AP331" s="9"/>
      <c r="AQ331" s="9"/>
      <c r="AR331" s="9"/>
      <c r="AS331" s="9"/>
      <c r="AT331" s="9"/>
      <c r="AU331" s="9"/>
      <c r="AV331" s="9"/>
      <c r="AW331" s="9"/>
      <c r="AX331" s="9"/>
      <c r="AY331" s="9"/>
      <c r="AZ331" s="9"/>
    </row>
    <row r="332" spans="1:52" ht="12.75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  <c r="AE332" s="9"/>
      <c r="AF332" s="9"/>
      <c r="AG332" s="9"/>
      <c r="AH332" s="9"/>
      <c r="AI332" s="9"/>
      <c r="AJ332" s="9"/>
      <c r="AK332" s="9"/>
      <c r="AL332" s="9"/>
      <c r="AM332" s="9"/>
      <c r="AN332" s="9"/>
      <c r="AO332" s="9"/>
      <c r="AP332" s="9"/>
      <c r="AQ332" s="9"/>
      <c r="AR332" s="9"/>
      <c r="AS332" s="9"/>
      <c r="AT332" s="9"/>
      <c r="AU332" s="9"/>
      <c r="AV332" s="9"/>
      <c r="AW332" s="9"/>
      <c r="AX332" s="9"/>
      <c r="AY332" s="9"/>
      <c r="AZ332" s="9"/>
    </row>
    <row r="333" spans="1:52" ht="12.75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  <c r="AE333" s="9"/>
      <c r="AF333" s="9"/>
      <c r="AG333" s="9"/>
      <c r="AH333" s="9"/>
      <c r="AI333" s="9"/>
      <c r="AJ333" s="9"/>
      <c r="AK333" s="9"/>
      <c r="AL333" s="9"/>
      <c r="AM333" s="9"/>
      <c r="AN333" s="9"/>
      <c r="AO333" s="9"/>
      <c r="AP333" s="9"/>
      <c r="AQ333" s="9"/>
      <c r="AR333" s="9"/>
      <c r="AS333" s="9"/>
      <c r="AT333" s="9"/>
      <c r="AU333" s="9"/>
      <c r="AV333" s="9"/>
      <c r="AW333" s="9"/>
      <c r="AX333" s="9"/>
      <c r="AY333" s="9"/>
      <c r="AZ333" s="9"/>
    </row>
    <row r="334" spans="1:52" ht="12.75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  <c r="AE334" s="9"/>
      <c r="AF334" s="9"/>
      <c r="AG334" s="9"/>
      <c r="AH334" s="9"/>
      <c r="AI334" s="9"/>
      <c r="AJ334" s="9"/>
      <c r="AK334" s="9"/>
      <c r="AL334" s="9"/>
      <c r="AM334" s="9"/>
      <c r="AN334" s="9"/>
      <c r="AO334" s="9"/>
      <c r="AP334" s="9"/>
      <c r="AQ334" s="9"/>
      <c r="AR334" s="9"/>
      <c r="AS334" s="9"/>
      <c r="AT334" s="9"/>
      <c r="AU334" s="9"/>
      <c r="AV334" s="9"/>
      <c r="AW334" s="9"/>
      <c r="AX334" s="9"/>
      <c r="AY334" s="9"/>
      <c r="AZ334" s="9"/>
    </row>
    <row r="335" spans="1:52" ht="12.75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  <c r="AE335" s="9"/>
      <c r="AF335" s="9"/>
      <c r="AG335" s="9"/>
      <c r="AH335" s="9"/>
      <c r="AI335" s="9"/>
      <c r="AJ335" s="9"/>
      <c r="AK335" s="9"/>
      <c r="AL335" s="9"/>
      <c r="AM335" s="9"/>
      <c r="AN335" s="9"/>
      <c r="AO335" s="9"/>
      <c r="AP335" s="9"/>
      <c r="AQ335" s="9"/>
      <c r="AR335" s="9"/>
      <c r="AS335" s="9"/>
      <c r="AT335" s="9"/>
      <c r="AU335" s="9"/>
      <c r="AV335" s="9"/>
      <c r="AW335" s="9"/>
      <c r="AX335" s="9"/>
      <c r="AY335" s="9"/>
      <c r="AZ335" s="9"/>
    </row>
    <row r="336" spans="1:52" ht="12.75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  <c r="AE336" s="9"/>
      <c r="AF336" s="9"/>
      <c r="AG336" s="9"/>
      <c r="AH336" s="9"/>
      <c r="AI336" s="9"/>
      <c r="AJ336" s="9"/>
      <c r="AK336" s="9"/>
      <c r="AL336" s="9"/>
      <c r="AM336" s="9"/>
      <c r="AN336" s="9"/>
      <c r="AO336" s="9"/>
      <c r="AP336" s="9"/>
      <c r="AQ336" s="9"/>
      <c r="AR336" s="9"/>
      <c r="AS336" s="9"/>
      <c r="AT336" s="9"/>
      <c r="AU336" s="9"/>
      <c r="AV336" s="9"/>
      <c r="AW336" s="9"/>
      <c r="AX336" s="9"/>
      <c r="AY336" s="9"/>
      <c r="AZ336" s="9"/>
    </row>
    <row r="337" spans="1:52" ht="12.75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  <c r="AE337" s="9"/>
      <c r="AF337" s="9"/>
      <c r="AG337" s="9"/>
      <c r="AH337" s="9"/>
      <c r="AI337" s="9"/>
      <c r="AJ337" s="9"/>
      <c r="AK337" s="9"/>
      <c r="AL337" s="9"/>
      <c r="AM337" s="9"/>
      <c r="AN337" s="9"/>
      <c r="AO337" s="9"/>
      <c r="AP337" s="9"/>
      <c r="AQ337" s="9"/>
      <c r="AR337" s="9"/>
      <c r="AS337" s="9"/>
      <c r="AT337" s="9"/>
      <c r="AU337" s="9"/>
      <c r="AV337" s="9"/>
      <c r="AW337" s="9"/>
      <c r="AX337" s="9"/>
      <c r="AY337" s="9"/>
      <c r="AZ337" s="9"/>
    </row>
    <row r="338" spans="1:52" ht="12.75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  <c r="AE338" s="9"/>
      <c r="AF338" s="9"/>
      <c r="AG338" s="9"/>
      <c r="AH338" s="9"/>
      <c r="AI338" s="9"/>
      <c r="AJ338" s="9"/>
      <c r="AK338" s="9"/>
      <c r="AL338" s="9"/>
      <c r="AM338" s="9"/>
      <c r="AN338" s="9"/>
      <c r="AO338" s="9"/>
      <c r="AP338" s="9"/>
      <c r="AQ338" s="9"/>
      <c r="AR338" s="9"/>
      <c r="AS338" s="9"/>
      <c r="AT338" s="9"/>
      <c r="AU338" s="9"/>
      <c r="AV338" s="9"/>
      <c r="AW338" s="9"/>
      <c r="AX338" s="9"/>
      <c r="AY338" s="9"/>
      <c r="AZ338" s="9"/>
    </row>
    <row r="339" spans="1:52" ht="12.75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  <c r="AE339" s="9"/>
      <c r="AF339" s="9"/>
      <c r="AG339" s="9"/>
      <c r="AH339" s="9"/>
      <c r="AI339" s="9"/>
      <c r="AJ339" s="9"/>
      <c r="AK339" s="9"/>
      <c r="AL339" s="9"/>
      <c r="AM339" s="9"/>
      <c r="AN339" s="9"/>
      <c r="AO339" s="9"/>
      <c r="AP339" s="9"/>
      <c r="AQ339" s="9"/>
      <c r="AR339" s="9"/>
      <c r="AS339" s="9"/>
      <c r="AT339" s="9"/>
      <c r="AU339" s="9"/>
      <c r="AV339" s="9"/>
      <c r="AW339" s="9"/>
      <c r="AX339" s="9"/>
      <c r="AY339" s="9"/>
      <c r="AZ339" s="9"/>
    </row>
    <row r="340" spans="1:52" ht="12.75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  <c r="AE340" s="9"/>
      <c r="AF340" s="9"/>
      <c r="AG340" s="9"/>
      <c r="AH340" s="9"/>
      <c r="AI340" s="9"/>
      <c r="AJ340" s="9"/>
      <c r="AK340" s="9"/>
      <c r="AL340" s="9"/>
      <c r="AM340" s="9"/>
      <c r="AN340" s="9"/>
      <c r="AO340" s="9"/>
      <c r="AP340" s="9"/>
      <c r="AQ340" s="9"/>
      <c r="AR340" s="9"/>
      <c r="AS340" s="9"/>
      <c r="AT340" s="9"/>
      <c r="AU340" s="9"/>
      <c r="AV340" s="9"/>
      <c r="AW340" s="9"/>
      <c r="AX340" s="9"/>
      <c r="AY340" s="9"/>
      <c r="AZ340" s="9"/>
    </row>
    <row r="341" spans="1:52" ht="12.75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  <c r="AE341" s="9"/>
      <c r="AF341" s="9"/>
      <c r="AG341" s="9"/>
      <c r="AH341" s="9"/>
      <c r="AI341" s="9"/>
      <c r="AJ341" s="9"/>
      <c r="AK341" s="9"/>
      <c r="AL341" s="9"/>
      <c r="AM341" s="9"/>
      <c r="AN341" s="9"/>
      <c r="AO341" s="9"/>
      <c r="AP341" s="9"/>
      <c r="AQ341" s="9"/>
      <c r="AR341" s="9"/>
      <c r="AS341" s="9"/>
      <c r="AT341" s="9"/>
      <c r="AU341" s="9"/>
      <c r="AV341" s="9"/>
      <c r="AW341" s="9"/>
      <c r="AX341" s="9"/>
      <c r="AY341" s="9"/>
      <c r="AZ341" s="9"/>
    </row>
    <row r="342" spans="1:52" ht="12.75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  <c r="AE342" s="9"/>
      <c r="AF342" s="9"/>
      <c r="AG342" s="9"/>
      <c r="AH342" s="9"/>
      <c r="AI342" s="9"/>
      <c r="AJ342" s="9"/>
      <c r="AK342" s="9"/>
      <c r="AL342" s="9"/>
      <c r="AM342" s="9"/>
      <c r="AN342" s="9"/>
      <c r="AO342" s="9"/>
      <c r="AP342" s="9"/>
      <c r="AQ342" s="9"/>
      <c r="AR342" s="9"/>
      <c r="AS342" s="9"/>
      <c r="AT342" s="9"/>
      <c r="AU342" s="9"/>
      <c r="AV342" s="9"/>
      <c r="AW342" s="9"/>
      <c r="AX342" s="9"/>
      <c r="AY342" s="9"/>
      <c r="AZ342" s="9"/>
    </row>
    <row r="343" spans="1:52" ht="12.75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  <c r="AE343" s="9"/>
      <c r="AF343" s="9"/>
      <c r="AG343" s="9"/>
      <c r="AH343" s="9"/>
      <c r="AI343" s="9"/>
      <c r="AJ343" s="9"/>
      <c r="AK343" s="9"/>
      <c r="AL343" s="9"/>
      <c r="AM343" s="9"/>
      <c r="AN343" s="9"/>
      <c r="AO343" s="9"/>
      <c r="AP343" s="9"/>
      <c r="AQ343" s="9"/>
      <c r="AR343" s="9"/>
      <c r="AS343" s="9"/>
      <c r="AT343" s="9"/>
      <c r="AU343" s="9"/>
      <c r="AV343" s="9"/>
      <c r="AW343" s="9"/>
      <c r="AX343" s="9"/>
      <c r="AY343" s="9"/>
      <c r="AZ343" s="9"/>
    </row>
    <row r="344" spans="1:52" ht="12.75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  <c r="AE344" s="9"/>
      <c r="AF344" s="9"/>
      <c r="AG344" s="9"/>
      <c r="AH344" s="9"/>
      <c r="AI344" s="9"/>
      <c r="AJ344" s="9"/>
      <c r="AK344" s="9"/>
      <c r="AL344" s="9"/>
      <c r="AM344" s="9"/>
      <c r="AN344" s="9"/>
      <c r="AO344" s="9"/>
      <c r="AP344" s="9"/>
      <c r="AQ344" s="9"/>
      <c r="AR344" s="9"/>
      <c r="AS344" s="9"/>
      <c r="AT344" s="9"/>
      <c r="AU344" s="9"/>
      <c r="AV344" s="9"/>
      <c r="AW344" s="9"/>
      <c r="AX344" s="9"/>
      <c r="AY344" s="9"/>
      <c r="AZ344" s="9"/>
    </row>
    <row r="345" spans="1:52" ht="12.75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  <c r="AE345" s="9"/>
      <c r="AF345" s="9"/>
      <c r="AG345" s="9"/>
      <c r="AH345" s="9"/>
      <c r="AI345" s="9"/>
      <c r="AJ345" s="9"/>
      <c r="AK345" s="9"/>
      <c r="AL345" s="9"/>
      <c r="AM345" s="9"/>
      <c r="AN345" s="9"/>
      <c r="AO345" s="9"/>
      <c r="AP345" s="9"/>
      <c r="AQ345" s="9"/>
      <c r="AR345" s="9"/>
      <c r="AS345" s="9"/>
      <c r="AT345" s="9"/>
      <c r="AU345" s="9"/>
      <c r="AV345" s="9"/>
      <c r="AW345" s="9"/>
      <c r="AX345" s="9"/>
      <c r="AY345" s="9"/>
      <c r="AZ345" s="9"/>
    </row>
    <row r="346" spans="1:52" ht="12.75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  <c r="AE346" s="9"/>
      <c r="AF346" s="9"/>
      <c r="AG346" s="9"/>
      <c r="AH346" s="9"/>
      <c r="AI346" s="9"/>
      <c r="AJ346" s="9"/>
      <c r="AK346" s="9"/>
      <c r="AL346" s="9"/>
      <c r="AM346" s="9"/>
      <c r="AN346" s="9"/>
      <c r="AO346" s="9"/>
      <c r="AP346" s="9"/>
      <c r="AQ346" s="9"/>
      <c r="AR346" s="9"/>
      <c r="AS346" s="9"/>
      <c r="AT346" s="9"/>
      <c r="AU346" s="9"/>
      <c r="AV346" s="9"/>
      <c r="AW346" s="9"/>
      <c r="AX346" s="9"/>
      <c r="AY346" s="9"/>
      <c r="AZ346" s="9"/>
    </row>
    <row r="347" spans="1:52" ht="12.75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  <c r="AE347" s="9"/>
      <c r="AF347" s="9"/>
      <c r="AG347" s="9"/>
      <c r="AH347" s="9"/>
      <c r="AI347" s="9"/>
      <c r="AJ347" s="9"/>
      <c r="AK347" s="9"/>
      <c r="AL347" s="9"/>
      <c r="AM347" s="9"/>
      <c r="AN347" s="9"/>
      <c r="AO347" s="9"/>
      <c r="AP347" s="9"/>
      <c r="AQ347" s="9"/>
      <c r="AR347" s="9"/>
      <c r="AS347" s="9"/>
      <c r="AT347" s="9"/>
      <c r="AU347" s="9"/>
      <c r="AV347" s="9"/>
      <c r="AW347" s="9"/>
      <c r="AX347" s="9"/>
      <c r="AY347" s="9"/>
      <c r="AZ347" s="9"/>
    </row>
    <row r="348" spans="1:52" ht="12.75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  <c r="AE348" s="9"/>
      <c r="AF348" s="9"/>
      <c r="AG348" s="9"/>
      <c r="AH348" s="9"/>
      <c r="AI348" s="9"/>
      <c r="AJ348" s="9"/>
      <c r="AK348" s="9"/>
      <c r="AL348" s="9"/>
      <c r="AM348" s="9"/>
      <c r="AN348" s="9"/>
      <c r="AO348" s="9"/>
      <c r="AP348" s="9"/>
      <c r="AQ348" s="9"/>
      <c r="AR348" s="9"/>
      <c r="AS348" s="9"/>
      <c r="AT348" s="9"/>
      <c r="AU348" s="9"/>
      <c r="AV348" s="9"/>
      <c r="AW348" s="9"/>
      <c r="AX348" s="9"/>
      <c r="AY348" s="9"/>
      <c r="AZ348" s="9"/>
    </row>
    <row r="349" spans="1:52" ht="12.75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  <c r="AE349" s="9"/>
      <c r="AF349" s="9"/>
      <c r="AG349" s="9"/>
      <c r="AH349" s="9"/>
      <c r="AI349" s="9"/>
      <c r="AJ349" s="9"/>
      <c r="AK349" s="9"/>
      <c r="AL349" s="9"/>
      <c r="AM349" s="9"/>
      <c r="AN349" s="9"/>
      <c r="AO349" s="9"/>
      <c r="AP349" s="9"/>
      <c r="AQ349" s="9"/>
      <c r="AR349" s="9"/>
      <c r="AS349" s="9"/>
      <c r="AT349" s="9"/>
      <c r="AU349" s="9"/>
      <c r="AV349" s="9"/>
      <c r="AW349" s="9"/>
      <c r="AX349" s="9"/>
      <c r="AY349" s="9"/>
      <c r="AZ349" s="9"/>
    </row>
    <row r="350" spans="1:52" ht="12.75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  <c r="AE350" s="9"/>
      <c r="AF350" s="9"/>
      <c r="AG350" s="9"/>
      <c r="AH350" s="9"/>
      <c r="AI350" s="9"/>
      <c r="AJ350" s="9"/>
      <c r="AK350" s="9"/>
      <c r="AL350" s="9"/>
      <c r="AM350" s="9"/>
      <c r="AN350" s="9"/>
      <c r="AO350" s="9"/>
      <c r="AP350" s="9"/>
      <c r="AQ350" s="9"/>
      <c r="AR350" s="9"/>
      <c r="AS350" s="9"/>
      <c r="AT350" s="9"/>
      <c r="AU350" s="9"/>
      <c r="AV350" s="9"/>
      <c r="AW350" s="9"/>
      <c r="AX350" s="9"/>
      <c r="AY350" s="9"/>
      <c r="AZ350" s="9"/>
    </row>
    <row r="351" spans="1:52" ht="12.75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  <c r="AE351" s="9"/>
      <c r="AF351" s="9"/>
      <c r="AG351" s="9"/>
      <c r="AH351" s="9"/>
      <c r="AI351" s="9"/>
      <c r="AJ351" s="9"/>
      <c r="AK351" s="9"/>
      <c r="AL351" s="9"/>
      <c r="AM351" s="9"/>
      <c r="AN351" s="9"/>
      <c r="AO351" s="9"/>
      <c r="AP351" s="9"/>
      <c r="AQ351" s="9"/>
      <c r="AR351" s="9"/>
      <c r="AS351" s="9"/>
      <c r="AT351" s="9"/>
      <c r="AU351" s="9"/>
      <c r="AV351" s="9"/>
      <c r="AW351" s="9"/>
      <c r="AX351" s="9"/>
      <c r="AY351" s="9"/>
      <c r="AZ351" s="9"/>
    </row>
    <row r="352" spans="1:52" ht="12.75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  <c r="AE352" s="9"/>
      <c r="AF352" s="9"/>
      <c r="AG352" s="9"/>
      <c r="AH352" s="9"/>
      <c r="AI352" s="9"/>
      <c r="AJ352" s="9"/>
      <c r="AK352" s="9"/>
      <c r="AL352" s="9"/>
      <c r="AM352" s="9"/>
      <c r="AN352" s="9"/>
      <c r="AO352" s="9"/>
      <c r="AP352" s="9"/>
      <c r="AQ352" s="9"/>
      <c r="AR352" s="9"/>
      <c r="AS352" s="9"/>
      <c r="AT352" s="9"/>
      <c r="AU352" s="9"/>
      <c r="AV352" s="9"/>
      <c r="AW352" s="9"/>
      <c r="AX352" s="9"/>
      <c r="AY352" s="9"/>
      <c r="AZ352" s="9"/>
    </row>
    <row r="353" spans="1:52" ht="12.75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  <c r="AE353" s="9"/>
      <c r="AF353" s="9"/>
      <c r="AG353" s="9"/>
      <c r="AH353" s="9"/>
      <c r="AI353" s="9"/>
      <c r="AJ353" s="9"/>
      <c r="AK353" s="9"/>
      <c r="AL353" s="9"/>
      <c r="AM353" s="9"/>
      <c r="AN353" s="9"/>
      <c r="AO353" s="9"/>
      <c r="AP353" s="9"/>
      <c r="AQ353" s="9"/>
      <c r="AR353" s="9"/>
      <c r="AS353" s="9"/>
      <c r="AT353" s="9"/>
      <c r="AU353" s="9"/>
      <c r="AV353" s="9"/>
      <c r="AW353" s="9"/>
      <c r="AX353" s="9"/>
      <c r="AY353" s="9"/>
      <c r="AZ353" s="9"/>
    </row>
    <row r="354" spans="1:52" ht="12.75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  <c r="AE354" s="9"/>
      <c r="AF354" s="9"/>
      <c r="AG354" s="9"/>
      <c r="AH354" s="9"/>
      <c r="AI354" s="9"/>
      <c r="AJ354" s="9"/>
      <c r="AK354" s="9"/>
      <c r="AL354" s="9"/>
      <c r="AM354" s="9"/>
      <c r="AN354" s="9"/>
      <c r="AO354" s="9"/>
      <c r="AP354" s="9"/>
      <c r="AQ354" s="9"/>
      <c r="AR354" s="9"/>
      <c r="AS354" s="9"/>
      <c r="AT354" s="9"/>
      <c r="AU354" s="9"/>
      <c r="AV354" s="9"/>
      <c r="AW354" s="9"/>
      <c r="AX354" s="9"/>
      <c r="AY354" s="9"/>
      <c r="AZ354" s="9"/>
    </row>
    <row r="355" spans="1:52" ht="12.75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  <c r="AE355" s="9"/>
      <c r="AF355" s="9"/>
      <c r="AG355" s="9"/>
      <c r="AH355" s="9"/>
      <c r="AI355" s="9"/>
      <c r="AJ355" s="9"/>
      <c r="AK355" s="9"/>
      <c r="AL355" s="9"/>
      <c r="AM355" s="9"/>
      <c r="AN355" s="9"/>
      <c r="AO355" s="9"/>
      <c r="AP355" s="9"/>
      <c r="AQ355" s="9"/>
      <c r="AR355" s="9"/>
      <c r="AS355" s="9"/>
      <c r="AT355" s="9"/>
      <c r="AU355" s="9"/>
      <c r="AV355" s="9"/>
      <c r="AW355" s="9"/>
      <c r="AX355" s="9"/>
      <c r="AY355" s="9"/>
      <c r="AZ355" s="9"/>
    </row>
    <row r="356" spans="1:52" ht="12.75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  <c r="AE356" s="9"/>
      <c r="AF356" s="9"/>
      <c r="AG356" s="9"/>
      <c r="AH356" s="9"/>
      <c r="AI356" s="9"/>
      <c r="AJ356" s="9"/>
      <c r="AK356" s="9"/>
      <c r="AL356" s="9"/>
      <c r="AM356" s="9"/>
      <c r="AN356" s="9"/>
      <c r="AO356" s="9"/>
      <c r="AP356" s="9"/>
      <c r="AQ356" s="9"/>
      <c r="AR356" s="9"/>
      <c r="AS356" s="9"/>
      <c r="AT356" s="9"/>
      <c r="AU356" s="9"/>
      <c r="AV356" s="9"/>
      <c r="AW356" s="9"/>
      <c r="AX356" s="9"/>
      <c r="AY356" s="9"/>
      <c r="AZ356" s="9"/>
    </row>
    <row r="357" spans="1:52" ht="12.75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  <c r="AE357" s="9"/>
      <c r="AF357" s="9"/>
      <c r="AG357" s="9"/>
      <c r="AH357" s="9"/>
      <c r="AI357" s="9"/>
      <c r="AJ357" s="9"/>
      <c r="AK357" s="9"/>
      <c r="AL357" s="9"/>
      <c r="AM357" s="9"/>
      <c r="AN357" s="9"/>
      <c r="AO357" s="9"/>
      <c r="AP357" s="9"/>
      <c r="AQ357" s="9"/>
      <c r="AR357" s="9"/>
      <c r="AS357" s="9"/>
      <c r="AT357" s="9"/>
      <c r="AU357" s="9"/>
      <c r="AV357" s="9"/>
      <c r="AW357" s="9"/>
      <c r="AX357" s="9"/>
      <c r="AY357" s="9"/>
      <c r="AZ357" s="9"/>
    </row>
    <row r="358" spans="1:52" ht="12.75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  <c r="AE358" s="9"/>
      <c r="AF358" s="9"/>
      <c r="AG358" s="9"/>
      <c r="AH358" s="9"/>
      <c r="AI358" s="9"/>
      <c r="AJ358" s="9"/>
      <c r="AK358" s="9"/>
      <c r="AL358" s="9"/>
      <c r="AM358" s="9"/>
      <c r="AN358" s="9"/>
      <c r="AO358" s="9"/>
      <c r="AP358" s="9"/>
      <c r="AQ358" s="9"/>
      <c r="AR358" s="9"/>
      <c r="AS358" s="9"/>
      <c r="AT358" s="9"/>
      <c r="AU358" s="9"/>
      <c r="AV358" s="9"/>
      <c r="AW358" s="9"/>
      <c r="AX358" s="9"/>
      <c r="AY358" s="9"/>
      <c r="AZ358" s="9"/>
    </row>
    <row r="359" spans="1:52" ht="12.75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  <c r="AE359" s="9"/>
      <c r="AF359" s="9"/>
      <c r="AG359" s="9"/>
      <c r="AH359" s="9"/>
      <c r="AI359" s="9"/>
      <c r="AJ359" s="9"/>
      <c r="AK359" s="9"/>
      <c r="AL359" s="9"/>
      <c r="AM359" s="9"/>
      <c r="AN359" s="9"/>
      <c r="AO359" s="9"/>
      <c r="AP359" s="9"/>
      <c r="AQ359" s="9"/>
      <c r="AR359" s="9"/>
      <c r="AS359" s="9"/>
      <c r="AT359" s="9"/>
      <c r="AU359" s="9"/>
      <c r="AV359" s="9"/>
      <c r="AW359" s="9"/>
      <c r="AX359" s="9"/>
      <c r="AY359" s="9"/>
      <c r="AZ359" s="9"/>
    </row>
    <row r="360" spans="1:52" ht="12.75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  <c r="AE360" s="9"/>
      <c r="AF360" s="9"/>
      <c r="AG360" s="9"/>
      <c r="AH360" s="9"/>
      <c r="AI360" s="9"/>
      <c r="AJ360" s="9"/>
      <c r="AK360" s="9"/>
      <c r="AL360" s="9"/>
      <c r="AM360" s="9"/>
      <c r="AN360" s="9"/>
      <c r="AO360" s="9"/>
      <c r="AP360" s="9"/>
      <c r="AQ360" s="9"/>
      <c r="AR360" s="9"/>
      <c r="AS360" s="9"/>
      <c r="AT360" s="9"/>
      <c r="AU360" s="9"/>
      <c r="AV360" s="9"/>
      <c r="AW360" s="9"/>
      <c r="AX360" s="9"/>
      <c r="AY360" s="9"/>
      <c r="AZ360" s="9"/>
    </row>
    <row r="361" spans="1:52" ht="12.75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  <c r="AE361" s="9"/>
      <c r="AF361" s="9"/>
      <c r="AG361" s="9"/>
      <c r="AH361" s="9"/>
      <c r="AI361" s="9"/>
      <c r="AJ361" s="9"/>
      <c r="AK361" s="9"/>
      <c r="AL361" s="9"/>
      <c r="AM361" s="9"/>
      <c r="AN361" s="9"/>
      <c r="AO361" s="9"/>
      <c r="AP361" s="9"/>
      <c r="AQ361" s="9"/>
      <c r="AR361" s="9"/>
      <c r="AS361" s="9"/>
      <c r="AT361" s="9"/>
      <c r="AU361" s="9"/>
      <c r="AV361" s="9"/>
      <c r="AW361" s="9"/>
      <c r="AX361" s="9"/>
      <c r="AY361" s="9"/>
      <c r="AZ361" s="9"/>
    </row>
    <row r="362" spans="1:52" ht="12.75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  <c r="AE362" s="9"/>
      <c r="AF362" s="9"/>
      <c r="AG362" s="9"/>
      <c r="AH362" s="9"/>
      <c r="AI362" s="9"/>
      <c r="AJ362" s="9"/>
      <c r="AK362" s="9"/>
      <c r="AL362" s="9"/>
      <c r="AM362" s="9"/>
      <c r="AN362" s="9"/>
      <c r="AO362" s="9"/>
      <c r="AP362" s="9"/>
      <c r="AQ362" s="9"/>
      <c r="AR362" s="9"/>
      <c r="AS362" s="9"/>
      <c r="AT362" s="9"/>
      <c r="AU362" s="9"/>
      <c r="AV362" s="9"/>
      <c r="AW362" s="9"/>
      <c r="AX362" s="9"/>
      <c r="AY362" s="9"/>
      <c r="AZ362" s="9"/>
    </row>
    <row r="363" spans="1:52" ht="12.75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  <c r="AE363" s="9"/>
      <c r="AF363" s="9"/>
      <c r="AG363" s="9"/>
      <c r="AH363" s="9"/>
      <c r="AI363" s="9"/>
      <c r="AJ363" s="9"/>
      <c r="AK363" s="9"/>
      <c r="AL363" s="9"/>
      <c r="AM363" s="9"/>
      <c r="AN363" s="9"/>
      <c r="AO363" s="9"/>
      <c r="AP363" s="9"/>
      <c r="AQ363" s="9"/>
      <c r="AR363" s="9"/>
      <c r="AS363" s="9"/>
      <c r="AT363" s="9"/>
      <c r="AU363" s="9"/>
      <c r="AV363" s="9"/>
      <c r="AW363" s="9"/>
      <c r="AX363" s="9"/>
      <c r="AY363" s="9"/>
      <c r="AZ363" s="9"/>
    </row>
    <row r="364" spans="1:52" ht="12.75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  <c r="AE364" s="9"/>
      <c r="AF364" s="9"/>
      <c r="AG364" s="9"/>
      <c r="AH364" s="9"/>
      <c r="AI364" s="9"/>
      <c r="AJ364" s="9"/>
      <c r="AK364" s="9"/>
      <c r="AL364" s="9"/>
      <c r="AM364" s="9"/>
      <c r="AN364" s="9"/>
      <c r="AO364" s="9"/>
      <c r="AP364" s="9"/>
      <c r="AQ364" s="9"/>
      <c r="AR364" s="9"/>
      <c r="AS364" s="9"/>
      <c r="AT364" s="9"/>
      <c r="AU364" s="9"/>
      <c r="AV364" s="9"/>
      <c r="AW364" s="9"/>
      <c r="AX364" s="9"/>
      <c r="AY364" s="9"/>
      <c r="AZ364" s="9"/>
    </row>
    <row r="365" spans="1:52" ht="12.75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  <c r="AE365" s="9"/>
      <c r="AF365" s="9"/>
      <c r="AG365" s="9"/>
      <c r="AH365" s="9"/>
      <c r="AI365" s="9"/>
      <c r="AJ365" s="9"/>
      <c r="AK365" s="9"/>
      <c r="AL365" s="9"/>
      <c r="AM365" s="9"/>
      <c r="AN365" s="9"/>
      <c r="AO365" s="9"/>
      <c r="AP365" s="9"/>
      <c r="AQ365" s="9"/>
      <c r="AR365" s="9"/>
      <c r="AS365" s="9"/>
      <c r="AT365" s="9"/>
      <c r="AU365" s="9"/>
      <c r="AV365" s="9"/>
      <c r="AW365" s="9"/>
      <c r="AX365" s="9"/>
      <c r="AY365" s="9"/>
      <c r="AZ365" s="9"/>
    </row>
    <row r="366" spans="1:52" ht="12.75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  <c r="AE366" s="9"/>
      <c r="AF366" s="9"/>
      <c r="AG366" s="9"/>
      <c r="AH366" s="9"/>
      <c r="AI366" s="9"/>
      <c r="AJ366" s="9"/>
      <c r="AK366" s="9"/>
      <c r="AL366" s="9"/>
      <c r="AM366" s="9"/>
      <c r="AN366" s="9"/>
      <c r="AO366" s="9"/>
      <c r="AP366" s="9"/>
      <c r="AQ366" s="9"/>
      <c r="AR366" s="9"/>
      <c r="AS366" s="9"/>
      <c r="AT366" s="9"/>
      <c r="AU366" s="9"/>
      <c r="AV366" s="9"/>
      <c r="AW366" s="9"/>
      <c r="AX366" s="9"/>
      <c r="AY366" s="9"/>
      <c r="AZ366" s="9"/>
    </row>
    <row r="367" spans="1:52" ht="12.75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  <c r="AE367" s="9"/>
      <c r="AF367" s="9"/>
      <c r="AG367" s="9"/>
      <c r="AH367" s="9"/>
      <c r="AI367" s="9"/>
      <c r="AJ367" s="9"/>
      <c r="AK367" s="9"/>
      <c r="AL367" s="9"/>
      <c r="AM367" s="9"/>
      <c r="AN367" s="9"/>
      <c r="AO367" s="9"/>
      <c r="AP367" s="9"/>
      <c r="AQ367" s="9"/>
      <c r="AR367" s="9"/>
      <c r="AS367" s="9"/>
      <c r="AT367" s="9"/>
      <c r="AU367" s="9"/>
      <c r="AV367" s="9"/>
      <c r="AW367" s="9"/>
      <c r="AX367" s="9"/>
      <c r="AY367" s="9"/>
      <c r="AZ367" s="9"/>
    </row>
    <row r="368" spans="1:52" ht="12.75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  <c r="AE368" s="9"/>
      <c r="AF368" s="9"/>
      <c r="AG368" s="9"/>
      <c r="AH368" s="9"/>
      <c r="AI368" s="9"/>
      <c r="AJ368" s="9"/>
      <c r="AK368" s="9"/>
      <c r="AL368" s="9"/>
      <c r="AM368" s="9"/>
      <c r="AN368" s="9"/>
      <c r="AO368" s="9"/>
      <c r="AP368" s="9"/>
      <c r="AQ368" s="9"/>
      <c r="AR368" s="9"/>
      <c r="AS368" s="9"/>
      <c r="AT368" s="9"/>
      <c r="AU368" s="9"/>
      <c r="AV368" s="9"/>
      <c r="AW368" s="9"/>
      <c r="AX368" s="9"/>
      <c r="AY368" s="9"/>
      <c r="AZ368" s="9"/>
    </row>
    <row r="369" spans="1:52" ht="12.75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  <c r="AE369" s="9"/>
      <c r="AF369" s="9"/>
      <c r="AG369" s="9"/>
      <c r="AH369" s="9"/>
      <c r="AI369" s="9"/>
      <c r="AJ369" s="9"/>
      <c r="AK369" s="9"/>
      <c r="AL369" s="9"/>
      <c r="AM369" s="9"/>
      <c r="AN369" s="9"/>
      <c r="AO369" s="9"/>
      <c r="AP369" s="9"/>
      <c r="AQ369" s="9"/>
      <c r="AR369" s="9"/>
      <c r="AS369" s="9"/>
      <c r="AT369" s="9"/>
      <c r="AU369" s="9"/>
      <c r="AV369" s="9"/>
      <c r="AW369" s="9"/>
      <c r="AX369" s="9"/>
      <c r="AY369" s="9"/>
      <c r="AZ369" s="9"/>
    </row>
    <row r="370" spans="1:52" ht="12.75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  <c r="AE370" s="9"/>
      <c r="AF370" s="9"/>
      <c r="AG370" s="9"/>
      <c r="AH370" s="9"/>
      <c r="AI370" s="9"/>
      <c r="AJ370" s="9"/>
      <c r="AK370" s="9"/>
      <c r="AL370" s="9"/>
      <c r="AM370" s="9"/>
      <c r="AN370" s="9"/>
      <c r="AO370" s="9"/>
      <c r="AP370" s="9"/>
      <c r="AQ370" s="9"/>
      <c r="AR370" s="9"/>
      <c r="AS370" s="9"/>
      <c r="AT370" s="9"/>
      <c r="AU370" s="9"/>
      <c r="AV370" s="9"/>
      <c r="AW370" s="9"/>
      <c r="AX370" s="9"/>
      <c r="AY370" s="9"/>
      <c r="AZ370" s="9"/>
    </row>
    <row r="371" spans="1:52" ht="12.75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  <c r="AE371" s="9"/>
      <c r="AF371" s="9"/>
      <c r="AG371" s="9"/>
      <c r="AH371" s="9"/>
      <c r="AI371" s="9"/>
      <c r="AJ371" s="9"/>
      <c r="AK371" s="9"/>
      <c r="AL371" s="9"/>
      <c r="AM371" s="9"/>
      <c r="AN371" s="9"/>
      <c r="AO371" s="9"/>
      <c r="AP371" s="9"/>
      <c r="AQ371" s="9"/>
      <c r="AR371" s="9"/>
      <c r="AS371" s="9"/>
      <c r="AT371" s="9"/>
      <c r="AU371" s="9"/>
      <c r="AV371" s="9"/>
      <c r="AW371" s="9"/>
      <c r="AX371" s="9"/>
      <c r="AY371" s="9"/>
      <c r="AZ371" s="9"/>
    </row>
    <row r="372" spans="1:52" ht="12.75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  <c r="AE372" s="9"/>
      <c r="AF372" s="9"/>
      <c r="AG372" s="9"/>
      <c r="AH372" s="9"/>
      <c r="AI372" s="9"/>
      <c r="AJ372" s="9"/>
      <c r="AK372" s="9"/>
      <c r="AL372" s="9"/>
      <c r="AM372" s="9"/>
      <c r="AN372" s="9"/>
      <c r="AO372" s="9"/>
      <c r="AP372" s="9"/>
      <c r="AQ372" s="9"/>
      <c r="AR372" s="9"/>
      <c r="AS372" s="9"/>
      <c r="AT372" s="9"/>
      <c r="AU372" s="9"/>
      <c r="AV372" s="9"/>
      <c r="AW372" s="9"/>
      <c r="AX372" s="9"/>
      <c r="AY372" s="9"/>
      <c r="AZ372" s="9"/>
    </row>
    <row r="373" spans="1:52" ht="12.75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  <c r="AE373" s="9"/>
      <c r="AF373" s="9"/>
      <c r="AG373" s="9"/>
      <c r="AH373" s="9"/>
      <c r="AI373" s="9"/>
      <c r="AJ373" s="9"/>
      <c r="AK373" s="9"/>
      <c r="AL373" s="9"/>
      <c r="AM373" s="9"/>
      <c r="AN373" s="9"/>
      <c r="AO373" s="9"/>
      <c r="AP373" s="9"/>
      <c r="AQ373" s="9"/>
      <c r="AR373" s="9"/>
      <c r="AS373" s="9"/>
      <c r="AT373" s="9"/>
      <c r="AU373" s="9"/>
      <c r="AV373" s="9"/>
      <c r="AW373" s="9"/>
      <c r="AX373" s="9"/>
      <c r="AY373" s="9"/>
      <c r="AZ373" s="9"/>
    </row>
    <row r="374" spans="1:52" ht="12.75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  <c r="AE374" s="9"/>
      <c r="AF374" s="9"/>
      <c r="AG374" s="9"/>
      <c r="AH374" s="9"/>
      <c r="AI374" s="9"/>
      <c r="AJ374" s="9"/>
      <c r="AK374" s="9"/>
      <c r="AL374" s="9"/>
      <c r="AM374" s="9"/>
      <c r="AN374" s="9"/>
      <c r="AO374" s="9"/>
      <c r="AP374" s="9"/>
      <c r="AQ374" s="9"/>
      <c r="AR374" s="9"/>
      <c r="AS374" s="9"/>
      <c r="AT374" s="9"/>
      <c r="AU374" s="9"/>
      <c r="AV374" s="9"/>
      <c r="AW374" s="9"/>
      <c r="AX374" s="9"/>
      <c r="AY374" s="9"/>
      <c r="AZ374" s="9"/>
    </row>
    <row r="375" spans="1:52" ht="12.75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  <c r="AE375" s="9"/>
      <c r="AF375" s="9"/>
      <c r="AG375" s="9"/>
      <c r="AH375" s="9"/>
      <c r="AI375" s="9"/>
      <c r="AJ375" s="9"/>
      <c r="AK375" s="9"/>
      <c r="AL375" s="9"/>
      <c r="AM375" s="9"/>
      <c r="AN375" s="9"/>
      <c r="AO375" s="9"/>
      <c r="AP375" s="9"/>
      <c r="AQ375" s="9"/>
      <c r="AR375" s="9"/>
      <c r="AS375" s="9"/>
      <c r="AT375" s="9"/>
      <c r="AU375" s="9"/>
      <c r="AV375" s="9"/>
      <c r="AW375" s="9"/>
      <c r="AX375" s="9"/>
      <c r="AY375" s="9"/>
      <c r="AZ375" s="9"/>
    </row>
    <row r="376" spans="1:52" ht="12.75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  <c r="AE376" s="9"/>
      <c r="AF376" s="9"/>
      <c r="AG376" s="9"/>
      <c r="AH376" s="9"/>
      <c r="AI376" s="9"/>
      <c r="AJ376" s="9"/>
      <c r="AK376" s="9"/>
      <c r="AL376" s="9"/>
      <c r="AM376" s="9"/>
      <c r="AN376" s="9"/>
      <c r="AO376" s="9"/>
      <c r="AP376" s="9"/>
      <c r="AQ376" s="9"/>
      <c r="AR376" s="9"/>
      <c r="AS376" s="9"/>
      <c r="AT376" s="9"/>
      <c r="AU376" s="9"/>
      <c r="AV376" s="9"/>
      <c r="AW376" s="9"/>
      <c r="AX376" s="9"/>
      <c r="AY376" s="9"/>
      <c r="AZ376" s="9"/>
    </row>
    <row r="377" spans="1:52" ht="12.75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  <c r="AE377" s="9"/>
      <c r="AF377" s="9"/>
      <c r="AG377" s="9"/>
      <c r="AH377" s="9"/>
      <c r="AI377" s="9"/>
      <c r="AJ377" s="9"/>
      <c r="AK377" s="9"/>
      <c r="AL377" s="9"/>
      <c r="AM377" s="9"/>
      <c r="AN377" s="9"/>
      <c r="AO377" s="9"/>
      <c r="AP377" s="9"/>
      <c r="AQ377" s="9"/>
      <c r="AR377" s="9"/>
      <c r="AS377" s="9"/>
      <c r="AT377" s="9"/>
      <c r="AU377" s="9"/>
      <c r="AV377" s="9"/>
      <c r="AW377" s="9"/>
      <c r="AX377" s="9"/>
      <c r="AY377" s="9"/>
      <c r="AZ377" s="9"/>
    </row>
    <row r="378" spans="1:52" ht="12.75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  <c r="AE378" s="9"/>
      <c r="AF378" s="9"/>
      <c r="AG378" s="9"/>
      <c r="AH378" s="9"/>
      <c r="AI378" s="9"/>
      <c r="AJ378" s="9"/>
      <c r="AK378" s="9"/>
      <c r="AL378" s="9"/>
      <c r="AM378" s="9"/>
      <c r="AN378" s="9"/>
      <c r="AO378" s="9"/>
      <c r="AP378" s="9"/>
      <c r="AQ378" s="9"/>
      <c r="AR378" s="9"/>
      <c r="AS378" s="9"/>
      <c r="AT378" s="9"/>
      <c r="AU378" s="9"/>
      <c r="AV378" s="9"/>
      <c r="AW378" s="9"/>
      <c r="AX378" s="9"/>
      <c r="AY378" s="9"/>
      <c r="AZ378" s="9"/>
    </row>
    <row r="379" spans="1:52" ht="12.75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  <c r="AE379" s="9"/>
      <c r="AF379" s="9"/>
      <c r="AG379" s="9"/>
      <c r="AH379" s="9"/>
      <c r="AI379" s="9"/>
      <c r="AJ379" s="9"/>
      <c r="AK379" s="9"/>
      <c r="AL379" s="9"/>
      <c r="AM379" s="9"/>
      <c r="AN379" s="9"/>
      <c r="AO379" s="9"/>
      <c r="AP379" s="9"/>
      <c r="AQ379" s="9"/>
      <c r="AR379" s="9"/>
      <c r="AS379" s="9"/>
      <c r="AT379" s="9"/>
      <c r="AU379" s="9"/>
      <c r="AV379" s="9"/>
      <c r="AW379" s="9"/>
      <c r="AX379" s="9"/>
      <c r="AY379" s="9"/>
      <c r="AZ379" s="9"/>
    </row>
    <row r="380" spans="1:52" ht="12.75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  <c r="AE380" s="9"/>
      <c r="AF380" s="9"/>
      <c r="AG380" s="9"/>
      <c r="AH380" s="9"/>
      <c r="AI380" s="9"/>
      <c r="AJ380" s="9"/>
      <c r="AK380" s="9"/>
      <c r="AL380" s="9"/>
      <c r="AM380" s="9"/>
      <c r="AN380" s="9"/>
      <c r="AO380" s="9"/>
      <c r="AP380" s="9"/>
      <c r="AQ380" s="9"/>
      <c r="AR380" s="9"/>
      <c r="AS380" s="9"/>
      <c r="AT380" s="9"/>
      <c r="AU380" s="9"/>
      <c r="AV380" s="9"/>
      <c r="AW380" s="9"/>
      <c r="AX380" s="9"/>
      <c r="AY380" s="9"/>
      <c r="AZ380" s="9"/>
    </row>
    <row r="381" spans="1:52" ht="12.75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  <c r="AE381" s="9"/>
      <c r="AF381" s="9"/>
      <c r="AG381" s="9"/>
      <c r="AH381" s="9"/>
      <c r="AI381" s="9"/>
      <c r="AJ381" s="9"/>
      <c r="AK381" s="9"/>
      <c r="AL381" s="9"/>
      <c r="AM381" s="9"/>
      <c r="AN381" s="9"/>
      <c r="AO381" s="9"/>
      <c r="AP381" s="9"/>
      <c r="AQ381" s="9"/>
      <c r="AR381" s="9"/>
      <c r="AS381" s="9"/>
      <c r="AT381" s="9"/>
      <c r="AU381" s="9"/>
      <c r="AV381" s="9"/>
      <c r="AW381" s="9"/>
      <c r="AX381" s="9"/>
      <c r="AY381" s="9"/>
      <c r="AZ381" s="9"/>
    </row>
    <row r="382" spans="1:52" ht="12.75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  <c r="AE382" s="9"/>
      <c r="AF382" s="9"/>
      <c r="AG382" s="9"/>
      <c r="AH382" s="9"/>
      <c r="AI382" s="9"/>
      <c r="AJ382" s="9"/>
      <c r="AK382" s="9"/>
      <c r="AL382" s="9"/>
      <c r="AM382" s="9"/>
      <c r="AN382" s="9"/>
      <c r="AO382" s="9"/>
      <c r="AP382" s="9"/>
      <c r="AQ382" s="9"/>
      <c r="AR382" s="9"/>
      <c r="AS382" s="9"/>
      <c r="AT382" s="9"/>
      <c r="AU382" s="9"/>
      <c r="AV382" s="9"/>
      <c r="AW382" s="9"/>
      <c r="AX382" s="9"/>
      <c r="AY382" s="9"/>
      <c r="AZ382" s="9"/>
    </row>
    <row r="383" spans="1:52" ht="12.75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  <c r="AE383" s="9"/>
      <c r="AF383" s="9"/>
      <c r="AG383" s="9"/>
      <c r="AH383" s="9"/>
      <c r="AI383" s="9"/>
      <c r="AJ383" s="9"/>
      <c r="AK383" s="9"/>
      <c r="AL383" s="9"/>
      <c r="AM383" s="9"/>
      <c r="AN383" s="9"/>
      <c r="AO383" s="9"/>
      <c r="AP383" s="9"/>
      <c r="AQ383" s="9"/>
      <c r="AR383" s="9"/>
      <c r="AS383" s="9"/>
      <c r="AT383" s="9"/>
      <c r="AU383" s="9"/>
      <c r="AV383" s="9"/>
      <c r="AW383" s="9"/>
      <c r="AX383" s="9"/>
      <c r="AY383" s="9"/>
      <c r="AZ383" s="9"/>
    </row>
    <row r="384" spans="1:52" ht="12.75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  <c r="AE384" s="9"/>
      <c r="AF384" s="9"/>
      <c r="AG384" s="9"/>
      <c r="AH384" s="9"/>
      <c r="AI384" s="9"/>
      <c r="AJ384" s="9"/>
      <c r="AK384" s="9"/>
      <c r="AL384" s="9"/>
      <c r="AM384" s="9"/>
      <c r="AN384" s="9"/>
      <c r="AO384" s="9"/>
      <c r="AP384" s="9"/>
      <c r="AQ384" s="9"/>
      <c r="AR384" s="9"/>
      <c r="AS384" s="9"/>
      <c r="AT384" s="9"/>
      <c r="AU384" s="9"/>
      <c r="AV384" s="9"/>
      <c r="AW384" s="9"/>
      <c r="AX384" s="9"/>
      <c r="AY384" s="9"/>
      <c r="AZ384" s="9"/>
    </row>
    <row r="385" spans="1:52" ht="12.75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  <c r="AE385" s="9"/>
      <c r="AF385" s="9"/>
      <c r="AG385" s="9"/>
      <c r="AH385" s="9"/>
      <c r="AI385" s="9"/>
      <c r="AJ385" s="9"/>
      <c r="AK385" s="9"/>
      <c r="AL385" s="9"/>
      <c r="AM385" s="9"/>
      <c r="AN385" s="9"/>
      <c r="AO385" s="9"/>
      <c r="AP385" s="9"/>
      <c r="AQ385" s="9"/>
      <c r="AR385" s="9"/>
      <c r="AS385" s="9"/>
      <c r="AT385" s="9"/>
      <c r="AU385" s="9"/>
      <c r="AV385" s="9"/>
      <c r="AW385" s="9"/>
      <c r="AX385" s="9"/>
      <c r="AY385" s="9"/>
      <c r="AZ385" s="9"/>
    </row>
    <row r="386" spans="1:52" ht="12.75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  <c r="AE386" s="9"/>
      <c r="AF386" s="9"/>
      <c r="AG386" s="9"/>
      <c r="AH386" s="9"/>
      <c r="AI386" s="9"/>
      <c r="AJ386" s="9"/>
      <c r="AK386" s="9"/>
      <c r="AL386" s="9"/>
      <c r="AM386" s="9"/>
      <c r="AN386" s="9"/>
      <c r="AO386" s="9"/>
      <c r="AP386" s="9"/>
      <c r="AQ386" s="9"/>
      <c r="AR386" s="9"/>
      <c r="AS386" s="9"/>
      <c r="AT386" s="9"/>
      <c r="AU386" s="9"/>
      <c r="AV386" s="9"/>
      <c r="AW386" s="9"/>
      <c r="AX386" s="9"/>
      <c r="AY386" s="9"/>
      <c r="AZ386" s="9"/>
    </row>
    <row r="387" spans="1:52" ht="12.75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  <c r="AE387" s="9"/>
      <c r="AF387" s="9"/>
      <c r="AG387" s="9"/>
      <c r="AH387" s="9"/>
      <c r="AI387" s="9"/>
      <c r="AJ387" s="9"/>
      <c r="AK387" s="9"/>
      <c r="AL387" s="9"/>
      <c r="AM387" s="9"/>
      <c r="AN387" s="9"/>
      <c r="AO387" s="9"/>
      <c r="AP387" s="9"/>
      <c r="AQ387" s="9"/>
      <c r="AR387" s="9"/>
      <c r="AS387" s="9"/>
      <c r="AT387" s="9"/>
      <c r="AU387" s="9"/>
      <c r="AV387" s="9"/>
      <c r="AW387" s="9"/>
      <c r="AX387" s="9"/>
      <c r="AY387" s="9"/>
      <c r="AZ387" s="9"/>
    </row>
    <row r="388" spans="1:52" ht="12.75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  <c r="AE388" s="9"/>
      <c r="AF388" s="9"/>
      <c r="AG388" s="9"/>
      <c r="AH388" s="9"/>
      <c r="AI388" s="9"/>
      <c r="AJ388" s="9"/>
      <c r="AK388" s="9"/>
      <c r="AL388" s="9"/>
      <c r="AM388" s="9"/>
      <c r="AN388" s="9"/>
      <c r="AO388" s="9"/>
      <c r="AP388" s="9"/>
      <c r="AQ388" s="9"/>
      <c r="AR388" s="9"/>
      <c r="AS388" s="9"/>
      <c r="AT388" s="9"/>
      <c r="AU388" s="9"/>
      <c r="AV388" s="9"/>
      <c r="AW388" s="9"/>
      <c r="AX388" s="9"/>
      <c r="AY388" s="9"/>
      <c r="AZ388" s="9"/>
    </row>
    <row r="389" spans="1:52" ht="12.75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  <c r="AE389" s="9"/>
      <c r="AF389" s="9"/>
      <c r="AG389" s="9"/>
      <c r="AH389" s="9"/>
      <c r="AI389" s="9"/>
      <c r="AJ389" s="9"/>
      <c r="AK389" s="9"/>
      <c r="AL389" s="9"/>
      <c r="AM389" s="9"/>
      <c r="AN389" s="9"/>
      <c r="AO389" s="9"/>
      <c r="AP389" s="9"/>
      <c r="AQ389" s="9"/>
      <c r="AR389" s="9"/>
      <c r="AS389" s="9"/>
      <c r="AT389" s="9"/>
      <c r="AU389" s="9"/>
      <c r="AV389" s="9"/>
      <c r="AW389" s="9"/>
      <c r="AX389" s="9"/>
      <c r="AY389" s="9"/>
      <c r="AZ389" s="9"/>
    </row>
    <row r="390" spans="1:52" ht="12.75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  <c r="AE390" s="9"/>
      <c r="AF390" s="9"/>
      <c r="AG390" s="9"/>
      <c r="AH390" s="9"/>
      <c r="AI390" s="9"/>
      <c r="AJ390" s="9"/>
      <c r="AK390" s="9"/>
      <c r="AL390" s="9"/>
      <c r="AM390" s="9"/>
      <c r="AN390" s="9"/>
      <c r="AO390" s="9"/>
      <c r="AP390" s="9"/>
      <c r="AQ390" s="9"/>
      <c r="AR390" s="9"/>
      <c r="AS390" s="9"/>
      <c r="AT390" s="9"/>
      <c r="AU390" s="9"/>
      <c r="AV390" s="9"/>
      <c r="AW390" s="9"/>
      <c r="AX390" s="9"/>
      <c r="AY390" s="9"/>
      <c r="AZ390" s="9"/>
    </row>
    <row r="391" spans="1:52" ht="12.75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  <c r="AE391" s="9"/>
      <c r="AF391" s="9"/>
      <c r="AG391" s="9"/>
      <c r="AH391" s="9"/>
      <c r="AI391" s="9"/>
      <c r="AJ391" s="9"/>
      <c r="AK391" s="9"/>
      <c r="AL391" s="9"/>
      <c r="AM391" s="9"/>
      <c r="AN391" s="9"/>
      <c r="AO391" s="9"/>
      <c r="AP391" s="9"/>
      <c r="AQ391" s="9"/>
      <c r="AR391" s="9"/>
      <c r="AS391" s="9"/>
      <c r="AT391" s="9"/>
      <c r="AU391" s="9"/>
      <c r="AV391" s="9"/>
      <c r="AW391" s="9"/>
      <c r="AX391" s="9"/>
      <c r="AY391" s="9"/>
      <c r="AZ391" s="9"/>
    </row>
    <row r="392" spans="1:52" ht="12.75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  <c r="AE392" s="9"/>
      <c r="AF392" s="9"/>
      <c r="AG392" s="9"/>
      <c r="AH392" s="9"/>
      <c r="AI392" s="9"/>
      <c r="AJ392" s="9"/>
      <c r="AK392" s="9"/>
      <c r="AL392" s="9"/>
      <c r="AM392" s="9"/>
      <c r="AN392" s="9"/>
      <c r="AO392" s="9"/>
      <c r="AP392" s="9"/>
      <c r="AQ392" s="9"/>
      <c r="AR392" s="9"/>
      <c r="AS392" s="9"/>
      <c r="AT392" s="9"/>
      <c r="AU392" s="9"/>
      <c r="AV392" s="9"/>
      <c r="AW392" s="9"/>
      <c r="AX392" s="9"/>
      <c r="AY392" s="9"/>
      <c r="AZ392" s="9"/>
    </row>
    <row r="393" spans="1:52" ht="12.75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  <c r="AE393" s="9"/>
      <c r="AF393" s="9"/>
      <c r="AG393" s="9"/>
      <c r="AH393" s="9"/>
      <c r="AI393" s="9"/>
      <c r="AJ393" s="9"/>
      <c r="AK393" s="9"/>
      <c r="AL393" s="9"/>
      <c r="AM393" s="9"/>
      <c r="AN393" s="9"/>
      <c r="AO393" s="9"/>
      <c r="AP393" s="9"/>
      <c r="AQ393" s="9"/>
      <c r="AR393" s="9"/>
      <c r="AS393" s="9"/>
      <c r="AT393" s="9"/>
      <c r="AU393" s="9"/>
      <c r="AV393" s="9"/>
      <c r="AW393" s="9"/>
      <c r="AX393" s="9"/>
      <c r="AY393" s="9"/>
      <c r="AZ393" s="9"/>
    </row>
    <row r="394" spans="1:52" ht="12.75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  <c r="AE394" s="9"/>
      <c r="AF394" s="9"/>
      <c r="AG394" s="9"/>
      <c r="AH394" s="9"/>
      <c r="AI394" s="9"/>
      <c r="AJ394" s="9"/>
      <c r="AK394" s="9"/>
      <c r="AL394" s="9"/>
      <c r="AM394" s="9"/>
      <c r="AN394" s="9"/>
      <c r="AO394" s="9"/>
      <c r="AP394" s="9"/>
      <c r="AQ394" s="9"/>
      <c r="AR394" s="9"/>
      <c r="AS394" s="9"/>
      <c r="AT394" s="9"/>
      <c r="AU394" s="9"/>
      <c r="AV394" s="9"/>
      <c r="AW394" s="9"/>
      <c r="AX394" s="9"/>
      <c r="AY394" s="9"/>
      <c r="AZ394" s="9"/>
    </row>
    <row r="395" spans="1:52" ht="12.75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  <c r="AE395" s="9"/>
      <c r="AF395" s="9"/>
      <c r="AG395" s="9"/>
      <c r="AH395" s="9"/>
      <c r="AI395" s="9"/>
      <c r="AJ395" s="9"/>
      <c r="AK395" s="9"/>
      <c r="AL395" s="9"/>
      <c r="AM395" s="9"/>
      <c r="AN395" s="9"/>
      <c r="AO395" s="9"/>
      <c r="AP395" s="9"/>
      <c r="AQ395" s="9"/>
      <c r="AR395" s="9"/>
      <c r="AS395" s="9"/>
      <c r="AT395" s="9"/>
      <c r="AU395" s="9"/>
      <c r="AV395" s="9"/>
      <c r="AW395" s="9"/>
      <c r="AX395" s="9"/>
      <c r="AY395" s="9"/>
      <c r="AZ395" s="9"/>
    </row>
    <row r="396" spans="1:52" ht="12.75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  <c r="AE396" s="9"/>
      <c r="AF396" s="9"/>
      <c r="AG396" s="9"/>
      <c r="AH396" s="9"/>
      <c r="AI396" s="9"/>
      <c r="AJ396" s="9"/>
      <c r="AK396" s="9"/>
      <c r="AL396" s="9"/>
      <c r="AM396" s="9"/>
      <c r="AN396" s="9"/>
      <c r="AO396" s="9"/>
      <c r="AP396" s="9"/>
      <c r="AQ396" s="9"/>
      <c r="AR396" s="9"/>
      <c r="AS396" s="9"/>
      <c r="AT396" s="9"/>
      <c r="AU396" s="9"/>
      <c r="AV396" s="9"/>
      <c r="AW396" s="9"/>
      <c r="AX396" s="9"/>
      <c r="AY396" s="9"/>
      <c r="AZ396" s="9"/>
    </row>
    <row r="397" spans="1:52" ht="12.75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  <c r="AE397" s="9"/>
      <c r="AF397" s="9"/>
      <c r="AG397" s="9"/>
      <c r="AH397" s="9"/>
      <c r="AI397" s="9"/>
      <c r="AJ397" s="9"/>
      <c r="AK397" s="9"/>
      <c r="AL397" s="9"/>
      <c r="AM397" s="9"/>
      <c r="AN397" s="9"/>
      <c r="AO397" s="9"/>
      <c r="AP397" s="9"/>
      <c r="AQ397" s="9"/>
      <c r="AR397" s="9"/>
      <c r="AS397" s="9"/>
      <c r="AT397" s="9"/>
      <c r="AU397" s="9"/>
      <c r="AV397" s="9"/>
      <c r="AW397" s="9"/>
      <c r="AX397" s="9"/>
      <c r="AY397" s="9"/>
      <c r="AZ397" s="9"/>
    </row>
    <row r="398" spans="1:52" ht="12.75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  <c r="AE398" s="9"/>
      <c r="AF398" s="9"/>
      <c r="AG398" s="9"/>
      <c r="AH398" s="9"/>
      <c r="AI398" s="9"/>
      <c r="AJ398" s="9"/>
      <c r="AK398" s="9"/>
      <c r="AL398" s="9"/>
      <c r="AM398" s="9"/>
      <c r="AN398" s="9"/>
      <c r="AO398" s="9"/>
      <c r="AP398" s="9"/>
      <c r="AQ398" s="9"/>
      <c r="AR398" s="9"/>
      <c r="AS398" s="9"/>
      <c r="AT398" s="9"/>
      <c r="AU398" s="9"/>
      <c r="AV398" s="9"/>
      <c r="AW398" s="9"/>
      <c r="AX398" s="9"/>
      <c r="AY398" s="9"/>
      <c r="AZ398" s="9"/>
    </row>
    <row r="399" spans="1:52" ht="12.75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  <c r="AE399" s="9"/>
      <c r="AF399" s="9"/>
      <c r="AG399" s="9"/>
      <c r="AH399" s="9"/>
      <c r="AI399" s="9"/>
      <c r="AJ399" s="9"/>
      <c r="AK399" s="9"/>
      <c r="AL399" s="9"/>
      <c r="AM399" s="9"/>
      <c r="AN399" s="9"/>
      <c r="AO399" s="9"/>
      <c r="AP399" s="9"/>
      <c r="AQ399" s="9"/>
      <c r="AR399" s="9"/>
      <c r="AS399" s="9"/>
      <c r="AT399" s="9"/>
      <c r="AU399" s="9"/>
      <c r="AV399" s="9"/>
      <c r="AW399" s="9"/>
      <c r="AX399" s="9"/>
      <c r="AY399" s="9"/>
      <c r="AZ399" s="9"/>
    </row>
    <row r="400" spans="1:52" ht="12.75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  <c r="AE400" s="9"/>
      <c r="AF400" s="9"/>
      <c r="AG400" s="9"/>
      <c r="AH400" s="9"/>
      <c r="AI400" s="9"/>
      <c r="AJ400" s="9"/>
      <c r="AK400" s="9"/>
      <c r="AL400" s="9"/>
      <c r="AM400" s="9"/>
      <c r="AN400" s="9"/>
      <c r="AO400" s="9"/>
      <c r="AP400" s="9"/>
      <c r="AQ400" s="9"/>
      <c r="AR400" s="9"/>
      <c r="AS400" s="9"/>
      <c r="AT400" s="9"/>
      <c r="AU400" s="9"/>
      <c r="AV400" s="9"/>
      <c r="AW400" s="9"/>
      <c r="AX400" s="9"/>
      <c r="AY400" s="9"/>
      <c r="AZ400" s="9"/>
    </row>
    <row r="401" spans="1:52" ht="12.75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  <c r="AE401" s="9"/>
      <c r="AF401" s="9"/>
      <c r="AG401" s="9"/>
      <c r="AH401" s="9"/>
      <c r="AI401" s="9"/>
      <c r="AJ401" s="9"/>
      <c r="AK401" s="9"/>
      <c r="AL401" s="9"/>
      <c r="AM401" s="9"/>
      <c r="AN401" s="9"/>
      <c r="AO401" s="9"/>
      <c r="AP401" s="9"/>
      <c r="AQ401" s="9"/>
      <c r="AR401" s="9"/>
      <c r="AS401" s="9"/>
      <c r="AT401" s="9"/>
      <c r="AU401" s="9"/>
      <c r="AV401" s="9"/>
      <c r="AW401" s="9"/>
      <c r="AX401" s="9"/>
      <c r="AY401" s="9"/>
      <c r="AZ401" s="9"/>
    </row>
    <row r="402" spans="1:52" ht="12.75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  <c r="AE402" s="9"/>
      <c r="AF402" s="9"/>
      <c r="AG402" s="9"/>
      <c r="AH402" s="9"/>
      <c r="AI402" s="9"/>
      <c r="AJ402" s="9"/>
      <c r="AK402" s="9"/>
      <c r="AL402" s="9"/>
      <c r="AM402" s="9"/>
      <c r="AN402" s="9"/>
      <c r="AO402" s="9"/>
      <c r="AP402" s="9"/>
      <c r="AQ402" s="9"/>
      <c r="AR402" s="9"/>
      <c r="AS402" s="9"/>
      <c r="AT402" s="9"/>
      <c r="AU402" s="9"/>
      <c r="AV402" s="9"/>
      <c r="AW402" s="9"/>
      <c r="AX402" s="9"/>
      <c r="AY402" s="9"/>
      <c r="AZ402" s="9"/>
    </row>
    <row r="403" spans="1:52" ht="12.75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  <c r="AE403" s="9"/>
      <c r="AF403" s="9"/>
      <c r="AG403" s="9"/>
      <c r="AH403" s="9"/>
      <c r="AI403" s="9"/>
      <c r="AJ403" s="9"/>
      <c r="AK403" s="9"/>
      <c r="AL403" s="9"/>
      <c r="AM403" s="9"/>
      <c r="AN403" s="9"/>
      <c r="AO403" s="9"/>
      <c r="AP403" s="9"/>
      <c r="AQ403" s="9"/>
      <c r="AR403" s="9"/>
      <c r="AS403" s="9"/>
      <c r="AT403" s="9"/>
      <c r="AU403" s="9"/>
      <c r="AV403" s="9"/>
      <c r="AW403" s="9"/>
      <c r="AX403" s="9"/>
      <c r="AY403" s="9"/>
      <c r="AZ403" s="9"/>
    </row>
    <row r="404" spans="1:52" ht="12.75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  <c r="AE404" s="9"/>
      <c r="AF404" s="9"/>
      <c r="AG404" s="9"/>
      <c r="AH404" s="9"/>
      <c r="AI404" s="9"/>
      <c r="AJ404" s="9"/>
      <c r="AK404" s="9"/>
      <c r="AL404" s="9"/>
      <c r="AM404" s="9"/>
      <c r="AN404" s="9"/>
      <c r="AO404" s="9"/>
      <c r="AP404" s="9"/>
      <c r="AQ404" s="9"/>
      <c r="AR404" s="9"/>
      <c r="AS404" s="9"/>
      <c r="AT404" s="9"/>
      <c r="AU404" s="9"/>
      <c r="AV404" s="9"/>
      <c r="AW404" s="9"/>
      <c r="AX404" s="9"/>
      <c r="AY404" s="9"/>
      <c r="AZ404" s="9"/>
    </row>
    <row r="405" spans="1:52" ht="12.75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  <c r="AE405" s="9"/>
      <c r="AF405" s="9"/>
      <c r="AG405" s="9"/>
      <c r="AH405" s="9"/>
      <c r="AI405" s="9"/>
      <c r="AJ405" s="9"/>
      <c r="AK405" s="9"/>
      <c r="AL405" s="9"/>
      <c r="AM405" s="9"/>
      <c r="AN405" s="9"/>
      <c r="AO405" s="9"/>
      <c r="AP405" s="9"/>
      <c r="AQ405" s="9"/>
      <c r="AR405" s="9"/>
      <c r="AS405" s="9"/>
      <c r="AT405" s="9"/>
      <c r="AU405" s="9"/>
      <c r="AV405" s="9"/>
      <c r="AW405" s="9"/>
      <c r="AX405" s="9"/>
      <c r="AY405" s="9"/>
      <c r="AZ405" s="9"/>
    </row>
    <row r="406" spans="1:52" ht="12.75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  <c r="AE406" s="9"/>
      <c r="AF406" s="9"/>
      <c r="AG406" s="9"/>
      <c r="AH406" s="9"/>
      <c r="AI406" s="9"/>
      <c r="AJ406" s="9"/>
      <c r="AK406" s="9"/>
      <c r="AL406" s="9"/>
      <c r="AM406" s="9"/>
      <c r="AN406" s="9"/>
      <c r="AO406" s="9"/>
      <c r="AP406" s="9"/>
      <c r="AQ406" s="9"/>
      <c r="AR406" s="9"/>
      <c r="AS406" s="9"/>
      <c r="AT406" s="9"/>
      <c r="AU406" s="9"/>
      <c r="AV406" s="9"/>
      <c r="AW406" s="9"/>
      <c r="AX406" s="9"/>
      <c r="AY406" s="9"/>
      <c r="AZ406" s="9"/>
    </row>
    <row r="407" spans="1:52" ht="12.75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  <c r="AE407" s="9"/>
      <c r="AF407" s="9"/>
      <c r="AG407" s="9"/>
      <c r="AH407" s="9"/>
      <c r="AI407" s="9"/>
      <c r="AJ407" s="9"/>
      <c r="AK407" s="9"/>
      <c r="AL407" s="9"/>
      <c r="AM407" s="9"/>
      <c r="AN407" s="9"/>
      <c r="AO407" s="9"/>
      <c r="AP407" s="9"/>
      <c r="AQ407" s="9"/>
      <c r="AR407" s="9"/>
      <c r="AS407" s="9"/>
      <c r="AT407" s="9"/>
      <c r="AU407" s="9"/>
      <c r="AV407" s="9"/>
      <c r="AW407" s="9"/>
      <c r="AX407" s="9"/>
      <c r="AY407" s="9"/>
      <c r="AZ407" s="9"/>
    </row>
    <row r="408" spans="1:52" ht="12.75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  <c r="AE408" s="9"/>
      <c r="AF408" s="9"/>
      <c r="AG408" s="9"/>
      <c r="AH408" s="9"/>
      <c r="AI408" s="9"/>
      <c r="AJ408" s="9"/>
      <c r="AK408" s="9"/>
      <c r="AL408" s="9"/>
      <c r="AM408" s="9"/>
      <c r="AN408" s="9"/>
      <c r="AO408" s="9"/>
      <c r="AP408" s="9"/>
      <c r="AQ408" s="9"/>
      <c r="AR408" s="9"/>
      <c r="AS408" s="9"/>
      <c r="AT408" s="9"/>
      <c r="AU408" s="9"/>
      <c r="AV408" s="9"/>
      <c r="AW408" s="9"/>
      <c r="AX408" s="9"/>
      <c r="AY408" s="9"/>
      <c r="AZ408" s="9"/>
    </row>
    <row r="409" spans="1:52" ht="12.75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  <c r="AE409" s="9"/>
      <c r="AF409" s="9"/>
      <c r="AG409" s="9"/>
      <c r="AH409" s="9"/>
      <c r="AI409" s="9"/>
      <c r="AJ409" s="9"/>
      <c r="AK409" s="9"/>
      <c r="AL409" s="9"/>
      <c r="AM409" s="9"/>
      <c r="AN409" s="9"/>
      <c r="AO409" s="9"/>
      <c r="AP409" s="9"/>
      <c r="AQ409" s="9"/>
      <c r="AR409" s="9"/>
      <c r="AS409" s="9"/>
      <c r="AT409" s="9"/>
      <c r="AU409" s="9"/>
      <c r="AV409" s="9"/>
      <c r="AW409" s="9"/>
      <c r="AX409" s="9"/>
      <c r="AY409" s="9"/>
      <c r="AZ409" s="9"/>
    </row>
    <row r="410" spans="1:52" ht="12.75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  <c r="AE410" s="9"/>
      <c r="AF410" s="9"/>
      <c r="AG410" s="9"/>
      <c r="AH410" s="9"/>
      <c r="AI410" s="9"/>
      <c r="AJ410" s="9"/>
      <c r="AK410" s="9"/>
      <c r="AL410" s="9"/>
      <c r="AM410" s="9"/>
      <c r="AN410" s="9"/>
      <c r="AO410" s="9"/>
      <c r="AP410" s="9"/>
      <c r="AQ410" s="9"/>
      <c r="AR410" s="9"/>
      <c r="AS410" s="9"/>
      <c r="AT410" s="9"/>
      <c r="AU410" s="9"/>
      <c r="AV410" s="9"/>
      <c r="AW410" s="9"/>
      <c r="AX410" s="9"/>
      <c r="AY410" s="9"/>
      <c r="AZ410" s="9"/>
    </row>
    <row r="411" spans="1:52" ht="12.75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  <c r="AE411" s="9"/>
      <c r="AF411" s="9"/>
      <c r="AG411" s="9"/>
      <c r="AH411" s="9"/>
      <c r="AI411" s="9"/>
      <c r="AJ411" s="9"/>
      <c r="AK411" s="9"/>
      <c r="AL411" s="9"/>
      <c r="AM411" s="9"/>
      <c r="AN411" s="9"/>
      <c r="AO411" s="9"/>
      <c r="AP411" s="9"/>
      <c r="AQ411" s="9"/>
      <c r="AR411" s="9"/>
      <c r="AS411" s="9"/>
      <c r="AT411" s="9"/>
      <c r="AU411" s="9"/>
      <c r="AV411" s="9"/>
      <c r="AW411" s="9"/>
      <c r="AX411" s="9"/>
      <c r="AY411" s="9"/>
      <c r="AZ411" s="9"/>
    </row>
    <row r="412" spans="1:52" ht="12.75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  <c r="AE412" s="9"/>
      <c r="AF412" s="9"/>
      <c r="AG412" s="9"/>
      <c r="AH412" s="9"/>
      <c r="AI412" s="9"/>
      <c r="AJ412" s="9"/>
      <c r="AK412" s="9"/>
      <c r="AL412" s="9"/>
      <c r="AM412" s="9"/>
      <c r="AN412" s="9"/>
      <c r="AO412" s="9"/>
      <c r="AP412" s="9"/>
      <c r="AQ412" s="9"/>
      <c r="AR412" s="9"/>
      <c r="AS412" s="9"/>
      <c r="AT412" s="9"/>
      <c r="AU412" s="9"/>
      <c r="AV412" s="9"/>
      <c r="AW412" s="9"/>
      <c r="AX412" s="9"/>
      <c r="AY412" s="9"/>
      <c r="AZ412" s="9"/>
    </row>
    <row r="413" spans="1:52" ht="12.75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  <c r="AE413" s="9"/>
      <c r="AF413" s="9"/>
      <c r="AG413" s="9"/>
      <c r="AH413" s="9"/>
      <c r="AI413" s="9"/>
      <c r="AJ413" s="9"/>
      <c r="AK413" s="9"/>
      <c r="AL413" s="9"/>
      <c r="AM413" s="9"/>
      <c r="AN413" s="9"/>
      <c r="AO413" s="9"/>
      <c r="AP413" s="9"/>
      <c r="AQ413" s="9"/>
      <c r="AR413" s="9"/>
      <c r="AS413" s="9"/>
      <c r="AT413" s="9"/>
      <c r="AU413" s="9"/>
      <c r="AV413" s="9"/>
      <c r="AW413" s="9"/>
      <c r="AX413" s="9"/>
      <c r="AY413" s="9"/>
      <c r="AZ413" s="9"/>
    </row>
    <row r="414" spans="1:52" ht="12.75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  <c r="AE414" s="9"/>
      <c r="AF414" s="9"/>
      <c r="AG414" s="9"/>
      <c r="AH414" s="9"/>
      <c r="AI414" s="9"/>
      <c r="AJ414" s="9"/>
      <c r="AK414" s="9"/>
      <c r="AL414" s="9"/>
      <c r="AM414" s="9"/>
      <c r="AN414" s="9"/>
      <c r="AO414" s="9"/>
      <c r="AP414" s="9"/>
      <c r="AQ414" s="9"/>
      <c r="AR414" s="9"/>
      <c r="AS414" s="9"/>
      <c r="AT414" s="9"/>
      <c r="AU414" s="9"/>
      <c r="AV414" s="9"/>
      <c r="AW414" s="9"/>
      <c r="AX414" s="9"/>
      <c r="AY414" s="9"/>
      <c r="AZ414" s="9"/>
    </row>
    <row r="415" spans="1:52" ht="12.75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  <c r="AE415" s="9"/>
      <c r="AF415" s="9"/>
      <c r="AG415" s="9"/>
      <c r="AH415" s="9"/>
      <c r="AI415" s="9"/>
      <c r="AJ415" s="9"/>
      <c r="AK415" s="9"/>
      <c r="AL415" s="9"/>
      <c r="AM415" s="9"/>
      <c r="AN415" s="9"/>
      <c r="AO415" s="9"/>
      <c r="AP415" s="9"/>
      <c r="AQ415" s="9"/>
      <c r="AR415" s="9"/>
      <c r="AS415" s="9"/>
      <c r="AT415" s="9"/>
      <c r="AU415" s="9"/>
      <c r="AV415" s="9"/>
      <c r="AW415" s="9"/>
      <c r="AX415" s="9"/>
      <c r="AY415" s="9"/>
      <c r="AZ415" s="9"/>
    </row>
    <row r="416" spans="1:52" ht="12.75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  <c r="AE416" s="9"/>
      <c r="AF416" s="9"/>
      <c r="AG416" s="9"/>
      <c r="AH416" s="9"/>
      <c r="AI416" s="9"/>
      <c r="AJ416" s="9"/>
      <c r="AK416" s="9"/>
      <c r="AL416" s="9"/>
      <c r="AM416" s="9"/>
      <c r="AN416" s="9"/>
      <c r="AO416" s="9"/>
      <c r="AP416" s="9"/>
      <c r="AQ416" s="9"/>
      <c r="AR416" s="9"/>
      <c r="AS416" s="9"/>
      <c r="AT416" s="9"/>
      <c r="AU416" s="9"/>
      <c r="AV416" s="9"/>
      <c r="AW416" s="9"/>
      <c r="AX416" s="9"/>
      <c r="AY416" s="9"/>
      <c r="AZ416" s="9"/>
    </row>
    <row r="417" spans="1:52" ht="12.75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  <c r="AE417" s="9"/>
      <c r="AF417" s="9"/>
      <c r="AG417" s="9"/>
      <c r="AH417" s="9"/>
      <c r="AI417" s="9"/>
      <c r="AJ417" s="9"/>
      <c r="AK417" s="9"/>
      <c r="AL417" s="9"/>
      <c r="AM417" s="9"/>
      <c r="AN417" s="9"/>
      <c r="AO417" s="9"/>
      <c r="AP417" s="9"/>
      <c r="AQ417" s="9"/>
      <c r="AR417" s="9"/>
      <c r="AS417" s="9"/>
      <c r="AT417" s="9"/>
      <c r="AU417" s="9"/>
      <c r="AV417" s="9"/>
      <c r="AW417" s="9"/>
      <c r="AX417" s="9"/>
      <c r="AY417" s="9"/>
      <c r="AZ417" s="9"/>
    </row>
    <row r="418" spans="1:52" ht="12.75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  <c r="AE418" s="9"/>
      <c r="AF418" s="9"/>
      <c r="AG418" s="9"/>
      <c r="AH418" s="9"/>
      <c r="AI418" s="9"/>
      <c r="AJ418" s="9"/>
      <c r="AK418" s="9"/>
      <c r="AL418" s="9"/>
      <c r="AM418" s="9"/>
      <c r="AN418" s="9"/>
      <c r="AO418" s="9"/>
      <c r="AP418" s="9"/>
      <c r="AQ418" s="9"/>
      <c r="AR418" s="9"/>
      <c r="AS418" s="9"/>
      <c r="AT418" s="9"/>
      <c r="AU418" s="9"/>
      <c r="AV418" s="9"/>
      <c r="AW418" s="9"/>
      <c r="AX418" s="9"/>
      <c r="AY418" s="9"/>
      <c r="AZ418" s="9"/>
    </row>
    <row r="419" spans="1:52" ht="12.75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  <c r="AE419" s="9"/>
      <c r="AF419" s="9"/>
      <c r="AG419" s="9"/>
      <c r="AH419" s="9"/>
      <c r="AI419" s="9"/>
      <c r="AJ419" s="9"/>
      <c r="AK419" s="9"/>
      <c r="AL419" s="9"/>
      <c r="AM419" s="9"/>
      <c r="AN419" s="9"/>
      <c r="AO419" s="9"/>
      <c r="AP419" s="9"/>
      <c r="AQ419" s="9"/>
      <c r="AR419" s="9"/>
      <c r="AS419" s="9"/>
      <c r="AT419" s="9"/>
      <c r="AU419" s="9"/>
      <c r="AV419" s="9"/>
      <c r="AW419" s="9"/>
      <c r="AX419" s="9"/>
      <c r="AY419" s="9"/>
      <c r="AZ419" s="9"/>
    </row>
    <row r="420" spans="1:52" ht="12.75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  <c r="AE420" s="9"/>
      <c r="AF420" s="9"/>
      <c r="AG420" s="9"/>
      <c r="AH420" s="9"/>
      <c r="AI420" s="9"/>
      <c r="AJ420" s="9"/>
      <c r="AK420" s="9"/>
      <c r="AL420" s="9"/>
      <c r="AM420" s="9"/>
      <c r="AN420" s="9"/>
      <c r="AO420" s="9"/>
      <c r="AP420" s="9"/>
      <c r="AQ420" s="9"/>
      <c r="AR420" s="9"/>
      <c r="AS420" s="9"/>
      <c r="AT420" s="9"/>
      <c r="AU420" s="9"/>
      <c r="AV420" s="9"/>
      <c r="AW420" s="9"/>
      <c r="AX420" s="9"/>
      <c r="AY420" s="9"/>
      <c r="AZ420" s="9"/>
    </row>
    <row r="421" spans="1:52" ht="12.75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  <c r="AE421" s="9"/>
      <c r="AF421" s="9"/>
      <c r="AG421" s="9"/>
      <c r="AH421" s="9"/>
      <c r="AI421" s="9"/>
      <c r="AJ421" s="9"/>
      <c r="AK421" s="9"/>
      <c r="AL421" s="9"/>
      <c r="AM421" s="9"/>
      <c r="AN421" s="9"/>
      <c r="AO421" s="9"/>
      <c r="AP421" s="9"/>
      <c r="AQ421" s="9"/>
      <c r="AR421" s="9"/>
      <c r="AS421" s="9"/>
      <c r="AT421" s="9"/>
      <c r="AU421" s="9"/>
      <c r="AV421" s="9"/>
      <c r="AW421" s="9"/>
      <c r="AX421" s="9"/>
      <c r="AY421" s="9"/>
      <c r="AZ421" s="9"/>
    </row>
    <row r="422" spans="1:52" ht="12.75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  <c r="AE422" s="9"/>
      <c r="AF422" s="9"/>
      <c r="AG422" s="9"/>
      <c r="AH422" s="9"/>
      <c r="AI422" s="9"/>
      <c r="AJ422" s="9"/>
      <c r="AK422" s="9"/>
      <c r="AL422" s="9"/>
      <c r="AM422" s="9"/>
      <c r="AN422" s="9"/>
      <c r="AO422" s="9"/>
      <c r="AP422" s="9"/>
      <c r="AQ422" s="9"/>
      <c r="AR422" s="9"/>
      <c r="AS422" s="9"/>
      <c r="AT422" s="9"/>
      <c r="AU422" s="9"/>
      <c r="AV422" s="9"/>
      <c r="AW422" s="9"/>
      <c r="AX422" s="9"/>
      <c r="AY422" s="9"/>
      <c r="AZ422" s="9"/>
    </row>
    <row r="423" spans="1:52" ht="12.75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  <c r="AE423" s="9"/>
      <c r="AF423" s="9"/>
      <c r="AG423" s="9"/>
      <c r="AH423" s="9"/>
      <c r="AI423" s="9"/>
      <c r="AJ423" s="9"/>
      <c r="AK423" s="9"/>
      <c r="AL423" s="9"/>
      <c r="AM423" s="9"/>
      <c r="AN423" s="9"/>
      <c r="AO423" s="9"/>
      <c r="AP423" s="9"/>
      <c r="AQ423" s="9"/>
      <c r="AR423" s="9"/>
      <c r="AS423" s="9"/>
      <c r="AT423" s="9"/>
      <c r="AU423" s="9"/>
      <c r="AV423" s="9"/>
      <c r="AW423" s="9"/>
      <c r="AX423" s="9"/>
      <c r="AY423" s="9"/>
      <c r="AZ423" s="9"/>
    </row>
    <row r="424" spans="1:52" ht="12.75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  <c r="AE424" s="9"/>
      <c r="AF424" s="9"/>
      <c r="AG424" s="9"/>
      <c r="AH424" s="9"/>
      <c r="AI424" s="9"/>
      <c r="AJ424" s="9"/>
      <c r="AK424" s="9"/>
      <c r="AL424" s="9"/>
      <c r="AM424" s="9"/>
      <c r="AN424" s="9"/>
      <c r="AO424" s="9"/>
      <c r="AP424" s="9"/>
      <c r="AQ424" s="9"/>
      <c r="AR424" s="9"/>
      <c r="AS424" s="9"/>
      <c r="AT424" s="9"/>
      <c r="AU424" s="9"/>
      <c r="AV424" s="9"/>
      <c r="AW424" s="9"/>
      <c r="AX424" s="9"/>
      <c r="AY424" s="9"/>
      <c r="AZ424" s="9"/>
    </row>
    <row r="425" spans="1:52" ht="12.75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  <c r="AE425" s="9"/>
      <c r="AF425" s="9"/>
      <c r="AG425" s="9"/>
      <c r="AH425" s="9"/>
      <c r="AI425" s="9"/>
      <c r="AJ425" s="9"/>
      <c r="AK425" s="9"/>
      <c r="AL425" s="9"/>
      <c r="AM425" s="9"/>
      <c r="AN425" s="9"/>
      <c r="AO425" s="9"/>
      <c r="AP425" s="9"/>
      <c r="AQ425" s="9"/>
      <c r="AR425" s="9"/>
      <c r="AS425" s="9"/>
      <c r="AT425" s="9"/>
      <c r="AU425" s="9"/>
      <c r="AV425" s="9"/>
      <c r="AW425" s="9"/>
      <c r="AX425" s="9"/>
      <c r="AY425" s="9"/>
      <c r="AZ425" s="9"/>
    </row>
    <row r="426" spans="1:52" ht="12.75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  <c r="AE426" s="9"/>
      <c r="AF426" s="9"/>
      <c r="AG426" s="9"/>
      <c r="AH426" s="9"/>
      <c r="AI426" s="9"/>
      <c r="AJ426" s="9"/>
      <c r="AK426" s="9"/>
      <c r="AL426" s="9"/>
      <c r="AM426" s="9"/>
      <c r="AN426" s="9"/>
      <c r="AO426" s="9"/>
      <c r="AP426" s="9"/>
      <c r="AQ426" s="9"/>
      <c r="AR426" s="9"/>
      <c r="AS426" s="9"/>
      <c r="AT426" s="9"/>
      <c r="AU426" s="9"/>
      <c r="AV426" s="9"/>
      <c r="AW426" s="9"/>
      <c r="AX426" s="9"/>
      <c r="AY426" s="9"/>
      <c r="AZ426" s="9"/>
    </row>
    <row r="427" spans="1:52" ht="12.75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  <c r="AE427" s="9"/>
      <c r="AF427" s="9"/>
      <c r="AG427" s="9"/>
      <c r="AH427" s="9"/>
      <c r="AI427" s="9"/>
      <c r="AJ427" s="9"/>
      <c r="AK427" s="9"/>
      <c r="AL427" s="9"/>
      <c r="AM427" s="9"/>
      <c r="AN427" s="9"/>
      <c r="AO427" s="9"/>
      <c r="AP427" s="9"/>
      <c r="AQ427" s="9"/>
      <c r="AR427" s="9"/>
      <c r="AS427" s="9"/>
      <c r="AT427" s="9"/>
      <c r="AU427" s="9"/>
      <c r="AV427" s="9"/>
      <c r="AW427" s="9"/>
      <c r="AX427" s="9"/>
      <c r="AY427" s="9"/>
      <c r="AZ427" s="9"/>
    </row>
    <row r="428" spans="1:52" ht="12.75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  <c r="AE428" s="9"/>
      <c r="AF428" s="9"/>
      <c r="AG428" s="9"/>
      <c r="AH428" s="9"/>
      <c r="AI428" s="9"/>
      <c r="AJ428" s="9"/>
      <c r="AK428" s="9"/>
      <c r="AL428" s="9"/>
      <c r="AM428" s="9"/>
      <c r="AN428" s="9"/>
      <c r="AO428" s="9"/>
      <c r="AP428" s="9"/>
      <c r="AQ428" s="9"/>
      <c r="AR428" s="9"/>
      <c r="AS428" s="9"/>
      <c r="AT428" s="9"/>
      <c r="AU428" s="9"/>
      <c r="AV428" s="9"/>
      <c r="AW428" s="9"/>
      <c r="AX428" s="9"/>
      <c r="AY428" s="9"/>
      <c r="AZ428" s="9"/>
    </row>
    <row r="429" spans="1:52" ht="12.75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  <c r="AE429" s="9"/>
      <c r="AF429" s="9"/>
      <c r="AG429" s="9"/>
      <c r="AH429" s="9"/>
      <c r="AI429" s="9"/>
      <c r="AJ429" s="9"/>
      <c r="AK429" s="9"/>
      <c r="AL429" s="9"/>
      <c r="AM429" s="9"/>
      <c r="AN429" s="9"/>
      <c r="AO429" s="9"/>
      <c r="AP429" s="9"/>
      <c r="AQ429" s="9"/>
      <c r="AR429" s="9"/>
      <c r="AS429" s="9"/>
      <c r="AT429" s="9"/>
      <c r="AU429" s="9"/>
      <c r="AV429" s="9"/>
      <c r="AW429" s="9"/>
      <c r="AX429" s="9"/>
      <c r="AY429" s="9"/>
      <c r="AZ429" s="9"/>
    </row>
    <row r="430" spans="1:52" ht="12.75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  <c r="AE430" s="9"/>
      <c r="AF430" s="9"/>
      <c r="AG430" s="9"/>
      <c r="AH430" s="9"/>
      <c r="AI430" s="9"/>
      <c r="AJ430" s="9"/>
      <c r="AK430" s="9"/>
      <c r="AL430" s="9"/>
      <c r="AM430" s="9"/>
      <c r="AN430" s="9"/>
      <c r="AO430" s="9"/>
      <c r="AP430" s="9"/>
      <c r="AQ430" s="9"/>
      <c r="AR430" s="9"/>
      <c r="AS430" s="9"/>
      <c r="AT430" s="9"/>
      <c r="AU430" s="9"/>
      <c r="AV430" s="9"/>
      <c r="AW430" s="9"/>
      <c r="AX430" s="9"/>
      <c r="AY430" s="9"/>
      <c r="AZ430" s="9"/>
    </row>
    <row r="431" spans="1:52" ht="12.75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  <c r="AE431" s="9"/>
      <c r="AF431" s="9"/>
      <c r="AG431" s="9"/>
      <c r="AH431" s="9"/>
      <c r="AI431" s="9"/>
      <c r="AJ431" s="9"/>
      <c r="AK431" s="9"/>
      <c r="AL431" s="9"/>
      <c r="AM431" s="9"/>
      <c r="AN431" s="9"/>
      <c r="AO431" s="9"/>
      <c r="AP431" s="9"/>
      <c r="AQ431" s="9"/>
      <c r="AR431" s="9"/>
      <c r="AS431" s="9"/>
      <c r="AT431" s="9"/>
      <c r="AU431" s="9"/>
      <c r="AV431" s="9"/>
      <c r="AW431" s="9"/>
      <c r="AX431" s="9"/>
      <c r="AY431" s="9"/>
      <c r="AZ431" s="9"/>
    </row>
    <row r="432" spans="1:52" ht="12.75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9"/>
      <c r="AE432" s="9"/>
      <c r="AF432" s="9"/>
      <c r="AG432" s="9"/>
      <c r="AH432" s="9"/>
      <c r="AI432" s="9"/>
      <c r="AJ432" s="9"/>
      <c r="AK432" s="9"/>
      <c r="AL432" s="9"/>
      <c r="AM432" s="9"/>
      <c r="AN432" s="9"/>
      <c r="AO432" s="9"/>
      <c r="AP432" s="9"/>
      <c r="AQ432" s="9"/>
      <c r="AR432" s="9"/>
      <c r="AS432" s="9"/>
      <c r="AT432" s="9"/>
      <c r="AU432" s="9"/>
      <c r="AV432" s="9"/>
      <c r="AW432" s="9"/>
      <c r="AX432" s="9"/>
      <c r="AY432" s="9"/>
      <c r="AZ432" s="9"/>
    </row>
    <row r="433" spans="1:52" ht="12.75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  <c r="AE433" s="9"/>
      <c r="AF433" s="9"/>
      <c r="AG433" s="9"/>
      <c r="AH433" s="9"/>
      <c r="AI433" s="9"/>
      <c r="AJ433" s="9"/>
      <c r="AK433" s="9"/>
      <c r="AL433" s="9"/>
      <c r="AM433" s="9"/>
      <c r="AN433" s="9"/>
      <c r="AO433" s="9"/>
      <c r="AP433" s="9"/>
      <c r="AQ433" s="9"/>
      <c r="AR433" s="9"/>
      <c r="AS433" s="9"/>
      <c r="AT433" s="9"/>
      <c r="AU433" s="9"/>
      <c r="AV433" s="9"/>
      <c r="AW433" s="9"/>
      <c r="AX433" s="9"/>
      <c r="AY433" s="9"/>
      <c r="AZ433" s="9"/>
    </row>
    <row r="434" spans="1:52" ht="12.75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  <c r="AE434" s="9"/>
      <c r="AF434" s="9"/>
      <c r="AG434" s="9"/>
      <c r="AH434" s="9"/>
      <c r="AI434" s="9"/>
      <c r="AJ434" s="9"/>
      <c r="AK434" s="9"/>
      <c r="AL434" s="9"/>
      <c r="AM434" s="9"/>
      <c r="AN434" s="9"/>
      <c r="AO434" s="9"/>
      <c r="AP434" s="9"/>
      <c r="AQ434" s="9"/>
      <c r="AR434" s="9"/>
      <c r="AS434" s="9"/>
      <c r="AT434" s="9"/>
      <c r="AU434" s="9"/>
      <c r="AV434" s="9"/>
      <c r="AW434" s="9"/>
      <c r="AX434" s="9"/>
      <c r="AY434" s="9"/>
      <c r="AZ434" s="9"/>
    </row>
    <row r="435" spans="1:52" ht="12.75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  <c r="AE435" s="9"/>
      <c r="AF435" s="9"/>
      <c r="AG435" s="9"/>
      <c r="AH435" s="9"/>
      <c r="AI435" s="9"/>
      <c r="AJ435" s="9"/>
      <c r="AK435" s="9"/>
      <c r="AL435" s="9"/>
      <c r="AM435" s="9"/>
      <c r="AN435" s="9"/>
      <c r="AO435" s="9"/>
      <c r="AP435" s="9"/>
      <c r="AQ435" s="9"/>
      <c r="AR435" s="9"/>
      <c r="AS435" s="9"/>
      <c r="AT435" s="9"/>
      <c r="AU435" s="9"/>
      <c r="AV435" s="9"/>
      <c r="AW435" s="9"/>
      <c r="AX435" s="9"/>
      <c r="AY435" s="9"/>
      <c r="AZ435" s="9"/>
    </row>
    <row r="436" spans="1:52" ht="12.75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  <c r="AE436" s="9"/>
      <c r="AF436" s="9"/>
      <c r="AG436" s="9"/>
      <c r="AH436" s="9"/>
      <c r="AI436" s="9"/>
      <c r="AJ436" s="9"/>
      <c r="AK436" s="9"/>
      <c r="AL436" s="9"/>
      <c r="AM436" s="9"/>
      <c r="AN436" s="9"/>
      <c r="AO436" s="9"/>
      <c r="AP436" s="9"/>
      <c r="AQ436" s="9"/>
      <c r="AR436" s="9"/>
      <c r="AS436" s="9"/>
      <c r="AT436" s="9"/>
      <c r="AU436" s="9"/>
      <c r="AV436" s="9"/>
      <c r="AW436" s="9"/>
      <c r="AX436" s="9"/>
      <c r="AY436" s="9"/>
      <c r="AZ436" s="9"/>
    </row>
    <row r="437" spans="1:52" ht="12.75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9"/>
      <c r="AE437" s="9"/>
      <c r="AF437" s="9"/>
      <c r="AG437" s="9"/>
      <c r="AH437" s="9"/>
      <c r="AI437" s="9"/>
      <c r="AJ437" s="9"/>
      <c r="AK437" s="9"/>
      <c r="AL437" s="9"/>
      <c r="AM437" s="9"/>
      <c r="AN437" s="9"/>
      <c r="AO437" s="9"/>
      <c r="AP437" s="9"/>
      <c r="AQ437" s="9"/>
      <c r="AR437" s="9"/>
      <c r="AS437" s="9"/>
      <c r="AT437" s="9"/>
      <c r="AU437" s="9"/>
      <c r="AV437" s="9"/>
      <c r="AW437" s="9"/>
      <c r="AX437" s="9"/>
      <c r="AY437" s="9"/>
      <c r="AZ437" s="9"/>
    </row>
    <row r="438" spans="1:52" ht="12.75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  <c r="AE438" s="9"/>
      <c r="AF438" s="9"/>
      <c r="AG438" s="9"/>
      <c r="AH438" s="9"/>
      <c r="AI438" s="9"/>
      <c r="AJ438" s="9"/>
      <c r="AK438" s="9"/>
      <c r="AL438" s="9"/>
      <c r="AM438" s="9"/>
      <c r="AN438" s="9"/>
      <c r="AO438" s="9"/>
      <c r="AP438" s="9"/>
      <c r="AQ438" s="9"/>
      <c r="AR438" s="9"/>
      <c r="AS438" s="9"/>
      <c r="AT438" s="9"/>
      <c r="AU438" s="9"/>
      <c r="AV438" s="9"/>
      <c r="AW438" s="9"/>
      <c r="AX438" s="9"/>
      <c r="AY438" s="9"/>
      <c r="AZ438" s="9"/>
    </row>
    <row r="439" spans="1:52" ht="12.75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9"/>
      <c r="AE439" s="9"/>
      <c r="AF439" s="9"/>
      <c r="AG439" s="9"/>
      <c r="AH439" s="9"/>
      <c r="AI439" s="9"/>
      <c r="AJ439" s="9"/>
      <c r="AK439" s="9"/>
      <c r="AL439" s="9"/>
      <c r="AM439" s="9"/>
      <c r="AN439" s="9"/>
      <c r="AO439" s="9"/>
      <c r="AP439" s="9"/>
      <c r="AQ439" s="9"/>
      <c r="AR439" s="9"/>
      <c r="AS439" s="9"/>
      <c r="AT439" s="9"/>
      <c r="AU439" s="9"/>
      <c r="AV439" s="9"/>
      <c r="AW439" s="9"/>
      <c r="AX439" s="9"/>
      <c r="AY439" s="9"/>
      <c r="AZ439" s="9"/>
    </row>
    <row r="440" spans="1:52" ht="12.75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9"/>
      <c r="AE440" s="9"/>
      <c r="AF440" s="9"/>
      <c r="AG440" s="9"/>
      <c r="AH440" s="9"/>
      <c r="AI440" s="9"/>
      <c r="AJ440" s="9"/>
      <c r="AK440" s="9"/>
      <c r="AL440" s="9"/>
      <c r="AM440" s="9"/>
      <c r="AN440" s="9"/>
      <c r="AO440" s="9"/>
      <c r="AP440" s="9"/>
      <c r="AQ440" s="9"/>
      <c r="AR440" s="9"/>
      <c r="AS440" s="9"/>
      <c r="AT440" s="9"/>
      <c r="AU440" s="9"/>
      <c r="AV440" s="9"/>
      <c r="AW440" s="9"/>
      <c r="AX440" s="9"/>
      <c r="AY440" s="9"/>
      <c r="AZ440" s="9"/>
    </row>
    <row r="441" spans="1:52" ht="12.75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  <c r="AE441" s="9"/>
      <c r="AF441" s="9"/>
      <c r="AG441" s="9"/>
      <c r="AH441" s="9"/>
      <c r="AI441" s="9"/>
      <c r="AJ441" s="9"/>
      <c r="AK441" s="9"/>
      <c r="AL441" s="9"/>
      <c r="AM441" s="9"/>
      <c r="AN441" s="9"/>
      <c r="AO441" s="9"/>
      <c r="AP441" s="9"/>
      <c r="AQ441" s="9"/>
      <c r="AR441" s="9"/>
      <c r="AS441" s="9"/>
      <c r="AT441" s="9"/>
      <c r="AU441" s="9"/>
      <c r="AV441" s="9"/>
      <c r="AW441" s="9"/>
      <c r="AX441" s="9"/>
      <c r="AY441" s="9"/>
      <c r="AZ441" s="9"/>
    </row>
    <row r="442" spans="1:52" ht="12.75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  <c r="AE442" s="9"/>
      <c r="AF442" s="9"/>
      <c r="AG442" s="9"/>
      <c r="AH442" s="9"/>
      <c r="AI442" s="9"/>
      <c r="AJ442" s="9"/>
      <c r="AK442" s="9"/>
      <c r="AL442" s="9"/>
      <c r="AM442" s="9"/>
      <c r="AN442" s="9"/>
      <c r="AO442" s="9"/>
      <c r="AP442" s="9"/>
      <c r="AQ442" s="9"/>
      <c r="AR442" s="9"/>
      <c r="AS442" s="9"/>
      <c r="AT442" s="9"/>
      <c r="AU442" s="9"/>
      <c r="AV442" s="9"/>
      <c r="AW442" s="9"/>
      <c r="AX442" s="9"/>
      <c r="AY442" s="9"/>
      <c r="AZ442" s="9"/>
    </row>
    <row r="443" spans="1:52" ht="12.75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9"/>
      <c r="AE443" s="9"/>
      <c r="AF443" s="9"/>
      <c r="AG443" s="9"/>
      <c r="AH443" s="9"/>
      <c r="AI443" s="9"/>
      <c r="AJ443" s="9"/>
      <c r="AK443" s="9"/>
      <c r="AL443" s="9"/>
      <c r="AM443" s="9"/>
      <c r="AN443" s="9"/>
      <c r="AO443" s="9"/>
      <c r="AP443" s="9"/>
      <c r="AQ443" s="9"/>
      <c r="AR443" s="9"/>
      <c r="AS443" s="9"/>
      <c r="AT443" s="9"/>
      <c r="AU443" s="9"/>
      <c r="AV443" s="9"/>
      <c r="AW443" s="9"/>
      <c r="AX443" s="9"/>
      <c r="AY443" s="9"/>
      <c r="AZ443" s="9"/>
    </row>
    <row r="444" spans="1:52" ht="12.75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9"/>
      <c r="AE444" s="9"/>
      <c r="AF444" s="9"/>
      <c r="AG444" s="9"/>
      <c r="AH444" s="9"/>
      <c r="AI444" s="9"/>
      <c r="AJ444" s="9"/>
      <c r="AK444" s="9"/>
      <c r="AL444" s="9"/>
      <c r="AM444" s="9"/>
      <c r="AN444" s="9"/>
      <c r="AO444" s="9"/>
      <c r="AP444" s="9"/>
      <c r="AQ444" s="9"/>
      <c r="AR444" s="9"/>
      <c r="AS444" s="9"/>
      <c r="AT444" s="9"/>
      <c r="AU444" s="9"/>
      <c r="AV444" s="9"/>
      <c r="AW444" s="9"/>
      <c r="AX444" s="9"/>
      <c r="AY444" s="9"/>
      <c r="AZ444" s="9"/>
    </row>
    <row r="445" spans="1:52" ht="12.75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9"/>
      <c r="AE445" s="9"/>
      <c r="AF445" s="9"/>
      <c r="AG445" s="9"/>
      <c r="AH445" s="9"/>
      <c r="AI445" s="9"/>
      <c r="AJ445" s="9"/>
      <c r="AK445" s="9"/>
      <c r="AL445" s="9"/>
      <c r="AM445" s="9"/>
      <c r="AN445" s="9"/>
      <c r="AO445" s="9"/>
      <c r="AP445" s="9"/>
      <c r="AQ445" s="9"/>
      <c r="AR445" s="9"/>
      <c r="AS445" s="9"/>
      <c r="AT445" s="9"/>
      <c r="AU445" s="9"/>
      <c r="AV445" s="9"/>
      <c r="AW445" s="9"/>
      <c r="AX445" s="9"/>
      <c r="AY445" s="9"/>
      <c r="AZ445" s="9"/>
    </row>
    <row r="446" spans="1:52" ht="12.75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  <c r="AE446" s="9"/>
      <c r="AF446" s="9"/>
      <c r="AG446" s="9"/>
      <c r="AH446" s="9"/>
      <c r="AI446" s="9"/>
      <c r="AJ446" s="9"/>
      <c r="AK446" s="9"/>
      <c r="AL446" s="9"/>
      <c r="AM446" s="9"/>
      <c r="AN446" s="9"/>
      <c r="AO446" s="9"/>
      <c r="AP446" s="9"/>
      <c r="AQ446" s="9"/>
      <c r="AR446" s="9"/>
      <c r="AS446" s="9"/>
      <c r="AT446" s="9"/>
      <c r="AU446" s="9"/>
      <c r="AV446" s="9"/>
      <c r="AW446" s="9"/>
      <c r="AX446" s="9"/>
      <c r="AY446" s="9"/>
      <c r="AZ446" s="9"/>
    </row>
    <row r="447" spans="1:52" ht="12.75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9"/>
      <c r="AE447" s="9"/>
      <c r="AF447" s="9"/>
      <c r="AG447" s="9"/>
      <c r="AH447" s="9"/>
      <c r="AI447" s="9"/>
      <c r="AJ447" s="9"/>
      <c r="AK447" s="9"/>
      <c r="AL447" s="9"/>
      <c r="AM447" s="9"/>
      <c r="AN447" s="9"/>
      <c r="AO447" s="9"/>
      <c r="AP447" s="9"/>
      <c r="AQ447" s="9"/>
      <c r="AR447" s="9"/>
      <c r="AS447" s="9"/>
      <c r="AT447" s="9"/>
      <c r="AU447" s="9"/>
      <c r="AV447" s="9"/>
      <c r="AW447" s="9"/>
      <c r="AX447" s="9"/>
      <c r="AY447" s="9"/>
      <c r="AZ447" s="9"/>
    </row>
    <row r="448" spans="1:52" ht="12.75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9"/>
      <c r="AE448" s="9"/>
      <c r="AF448" s="9"/>
      <c r="AG448" s="9"/>
      <c r="AH448" s="9"/>
      <c r="AI448" s="9"/>
      <c r="AJ448" s="9"/>
      <c r="AK448" s="9"/>
      <c r="AL448" s="9"/>
      <c r="AM448" s="9"/>
      <c r="AN448" s="9"/>
      <c r="AO448" s="9"/>
      <c r="AP448" s="9"/>
      <c r="AQ448" s="9"/>
      <c r="AR448" s="9"/>
      <c r="AS448" s="9"/>
      <c r="AT448" s="9"/>
      <c r="AU448" s="9"/>
      <c r="AV448" s="9"/>
      <c r="AW448" s="9"/>
      <c r="AX448" s="9"/>
      <c r="AY448" s="9"/>
      <c r="AZ448" s="9"/>
    </row>
    <row r="449" spans="1:52" ht="12.75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9"/>
      <c r="AE449" s="9"/>
      <c r="AF449" s="9"/>
      <c r="AG449" s="9"/>
      <c r="AH449" s="9"/>
      <c r="AI449" s="9"/>
      <c r="AJ449" s="9"/>
      <c r="AK449" s="9"/>
      <c r="AL449" s="9"/>
      <c r="AM449" s="9"/>
      <c r="AN449" s="9"/>
      <c r="AO449" s="9"/>
      <c r="AP449" s="9"/>
      <c r="AQ449" s="9"/>
      <c r="AR449" s="9"/>
      <c r="AS449" s="9"/>
      <c r="AT449" s="9"/>
      <c r="AU449" s="9"/>
      <c r="AV449" s="9"/>
      <c r="AW449" s="9"/>
      <c r="AX449" s="9"/>
      <c r="AY449" s="9"/>
      <c r="AZ449" s="9"/>
    </row>
    <row r="450" spans="1:52" ht="12.75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  <c r="AE450" s="9"/>
      <c r="AF450" s="9"/>
      <c r="AG450" s="9"/>
      <c r="AH450" s="9"/>
      <c r="AI450" s="9"/>
      <c r="AJ450" s="9"/>
      <c r="AK450" s="9"/>
      <c r="AL450" s="9"/>
      <c r="AM450" s="9"/>
      <c r="AN450" s="9"/>
      <c r="AO450" s="9"/>
      <c r="AP450" s="9"/>
      <c r="AQ450" s="9"/>
      <c r="AR450" s="9"/>
      <c r="AS450" s="9"/>
      <c r="AT450" s="9"/>
      <c r="AU450" s="9"/>
      <c r="AV450" s="9"/>
      <c r="AW450" s="9"/>
      <c r="AX450" s="9"/>
      <c r="AY450" s="9"/>
      <c r="AZ450" s="9"/>
    </row>
    <row r="451" spans="1:52" ht="12.75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  <c r="AE451" s="9"/>
      <c r="AF451" s="9"/>
      <c r="AG451" s="9"/>
      <c r="AH451" s="9"/>
      <c r="AI451" s="9"/>
      <c r="AJ451" s="9"/>
      <c r="AK451" s="9"/>
      <c r="AL451" s="9"/>
      <c r="AM451" s="9"/>
      <c r="AN451" s="9"/>
      <c r="AO451" s="9"/>
      <c r="AP451" s="9"/>
      <c r="AQ451" s="9"/>
      <c r="AR451" s="9"/>
      <c r="AS451" s="9"/>
      <c r="AT451" s="9"/>
      <c r="AU451" s="9"/>
      <c r="AV451" s="9"/>
      <c r="AW451" s="9"/>
      <c r="AX451" s="9"/>
      <c r="AY451" s="9"/>
      <c r="AZ451" s="9"/>
    </row>
    <row r="452" spans="1:52" ht="12.75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9"/>
      <c r="AE452" s="9"/>
      <c r="AF452" s="9"/>
      <c r="AG452" s="9"/>
      <c r="AH452" s="9"/>
      <c r="AI452" s="9"/>
      <c r="AJ452" s="9"/>
      <c r="AK452" s="9"/>
      <c r="AL452" s="9"/>
      <c r="AM452" s="9"/>
      <c r="AN452" s="9"/>
      <c r="AO452" s="9"/>
      <c r="AP452" s="9"/>
      <c r="AQ452" s="9"/>
      <c r="AR452" s="9"/>
      <c r="AS452" s="9"/>
      <c r="AT452" s="9"/>
      <c r="AU452" s="9"/>
      <c r="AV452" s="9"/>
      <c r="AW452" s="9"/>
      <c r="AX452" s="9"/>
      <c r="AY452" s="9"/>
      <c r="AZ452" s="9"/>
    </row>
    <row r="453" spans="1:52" ht="12.75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9"/>
      <c r="AE453" s="9"/>
      <c r="AF453" s="9"/>
      <c r="AG453" s="9"/>
      <c r="AH453" s="9"/>
      <c r="AI453" s="9"/>
      <c r="AJ453" s="9"/>
      <c r="AK453" s="9"/>
      <c r="AL453" s="9"/>
      <c r="AM453" s="9"/>
      <c r="AN453" s="9"/>
      <c r="AO453" s="9"/>
      <c r="AP453" s="9"/>
      <c r="AQ453" s="9"/>
      <c r="AR453" s="9"/>
      <c r="AS453" s="9"/>
      <c r="AT453" s="9"/>
      <c r="AU453" s="9"/>
      <c r="AV453" s="9"/>
      <c r="AW453" s="9"/>
      <c r="AX453" s="9"/>
      <c r="AY453" s="9"/>
      <c r="AZ453" s="9"/>
    </row>
    <row r="454" spans="1:52" ht="12.75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  <c r="AE454" s="9"/>
      <c r="AF454" s="9"/>
      <c r="AG454" s="9"/>
      <c r="AH454" s="9"/>
      <c r="AI454" s="9"/>
      <c r="AJ454" s="9"/>
      <c r="AK454" s="9"/>
      <c r="AL454" s="9"/>
      <c r="AM454" s="9"/>
      <c r="AN454" s="9"/>
      <c r="AO454" s="9"/>
      <c r="AP454" s="9"/>
      <c r="AQ454" s="9"/>
      <c r="AR454" s="9"/>
      <c r="AS454" s="9"/>
      <c r="AT454" s="9"/>
      <c r="AU454" s="9"/>
      <c r="AV454" s="9"/>
      <c r="AW454" s="9"/>
      <c r="AX454" s="9"/>
      <c r="AY454" s="9"/>
      <c r="AZ454" s="9"/>
    </row>
    <row r="455" spans="1:52" ht="12.75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  <c r="AE455" s="9"/>
      <c r="AF455" s="9"/>
      <c r="AG455" s="9"/>
      <c r="AH455" s="9"/>
      <c r="AI455" s="9"/>
      <c r="AJ455" s="9"/>
      <c r="AK455" s="9"/>
      <c r="AL455" s="9"/>
      <c r="AM455" s="9"/>
      <c r="AN455" s="9"/>
      <c r="AO455" s="9"/>
      <c r="AP455" s="9"/>
      <c r="AQ455" s="9"/>
      <c r="AR455" s="9"/>
      <c r="AS455" s="9"/>
      <c r="AT455" s="9"/>
      <c r="AU455" s="9"/>
      <c r="AV455" s="9"/>
      <c r="AW455" s="9"/>
      <c r="AX455" s="9"/>
      <c r="AY455" s="9"/>
      <c r="AZ455" s="9"/>
    </row>
    <row r="456" spans="1:52" ht="12.75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9"/>
      <c r="AE456" s="9"/>
      <c r="AF456" s="9"/>
      <c r="AG456" s="9"/>
      <c r="AH456" s="9"/>
      <c r="AI456" s="9"/>
      <c r="AJ456" s="9"/>
      <c r="AK456" s="9"/>
      <c r="AL456" s="9"/>
      <c r="AM456" s="9"/>
      <c r="AN456" s="9"/>
      <c r="AO456" s="9"/>
      <c r="AP456" s="9"/>
      <c r="AQ456" s="9"/>
      <c r="AR456" s="9"/>
      <c r="AS456" s="9"/>
      <c r="AT456" s="9"/>
      <c r="AU456" s="9"/>
      <c r="AV456" s="9"/>
      <c r="AW456" s="9"/>
      <c r="AX456" s="9"/>
      <c r="AY456" s="9"/>
      <c r="AZ456" s="9"/>
    </row>
    <row r="457" spans="1:52" ht="12.75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9"/>
      <c r="AE457" s="9"/>
      <c r="AF457" s="9"/>
      <c r="AG457" s="9"/>
      <c r="AH457" s="9"/>
      <c r="AI457" s="9"/>
      <c r="AJ457" s="9"/>
      <c r="AK457" s="9"/>
      <c r="AL457" s="9"/>
      <c r="AM457" s="9"/>
      <c r="AN457" s="9"/>
      <c r="AO457" s="9"/>
      <c r="AP457" s="9"/>
      <c r="AQ457" s="9"/>
      <c r="AR457" s="9"/>
      <c r="AS457" s="9"/>
      <c r="AT457" s="9"/>
      <c r="AU457" s="9"/>
      <c r="AV457" s="9"/>
      <c r="AW457" s="9"/>
      <c r="AX457" s="9"/>
      <c r="AY457" s="9"/>
      <c r="AZ457" s="9"/>
    </row>
    <row r="458" spans="1:52" ht="12.75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  <c r="AE458" s="9"/>
      <c r="AF458" s="9"/>
      <c r="AG458" s="9"/>
      <c r="AH458" s="9"/>
      <c r="AI458" s="9"/>
      <c r="AJ458" s="9"/>
      <c r="AK458" s="9"/>
      <c r="AL458" s="9"/>
      <c r="AM458" s="9"/>
      <c r="AN458" s="9"/>
      <c r="AO458" s="9"/>
      <c r="AP458" s="9"/>
      <c r="AQ458" s="9"/>
      <c r="AR458" s="9"/>
      <c r="AS458" s="9"/>
      <c r="AT458" s="9"/>
      <c r="AU458" s="9"/>
      <c r="AV458" s="9"/>
      <c r="AW458" s="9"/>
      <c r="AX458" s="9"/>
      <c r="AY458" s="9"/>
      <c r="AZ458" s="9"/>
    </row>
    <row r="459" spans="1:52" ht="12.75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9"/>
      <c r="AE459" s="9"/>
      <c r="AF459" s="9"/>
      <c r="AG459" s="9"/>
      <c r="AH459" s="9"/>
      <c r="AI459" s="9"/>
      <c r="AJ459" s="9"/>
      <c r="AK459" s="9"/>
      <c r="AL459" s="9"/>
      <c r="AM459" s="9"/>
      <c r="AN459" s="9"/>
      <c r="AO459" s="9"/>
      <c r="AP459" s="9"/>
      <c r="AQ459" s="9"/>
      <c r="AR459" s="9"/>
      <c r="AS459" s="9"/>
      <c r="AT459" s="9"/>
      <c r="AU459" s="9"/>
      <c r="AV459" s="9"/>
      <c r="AW459" s="9"/>
      <c r="AX459" s="9"/>
      <c r="AY459" s="9"/>
      <c r="AZ459" s="9"/>
    </row>
    <row r="460" spans="1:52" ht="12.75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9"/>
      <c r="AE460" s="9"/>
      <c r="AF460" s="9"/>
      <c r="AG460" s="9"/>
      <c r="AH460" s="9"/>
      <c r="AI460" s="9"/>
      <c r="AJ460" s="9"/>
      <c r="AK460" s="9"/>
      <c r="AL460" s="9"/>
      <c r="AM460" s="9"/>
      <c r="AN460" s="9"/>
      <c r="AO460" s="9"/>
      <c r="AP460" s="9"/>
      <c r="AQ460" s="9"/>
      <c r="AR460" s="9"/>
      <c r="AS460" s="9"/>
      <c r="AT460" s="9"/>
      <c r="AU460" s="9"/>
      <c r="AV460" s="9"/>
      <c r="AW460" s="9"/>
      <c r="AX460" s="9"/>
      <c r="AY460" s="9"/>
      <c r="AZ460" s="9"/>
    </row>
    <row r="461" spans="1:52" ht="12.75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9"/>
      <c r="AE461" s="9"/>
      <c r="AF461" s="9"/>
      <c r="AG461" s="9"/>
      <c r="AH461" s="9"/>
      <c r="AI461" s="9"/>
      <c r="AJ461" s="9"/>
      <c r="AK461" s="9"/>
      <c r="AL461" s="9"/>
      <c r="AM461" s="9"/>
      <c r="AN461" s="9"/>
      <c r="AO461" s="9"/>
      <c r="AP461" s="9"/>
      <c r="AQ461" s="9"/>
      <c r="AR461" s="9"/>
      <c r="AS461" s="9"/>
      <c r="AT461" s="9"/>
      <c r="AU461" s="9"/>
      <c r="AV461" s="9"/>
      <c r="AW461" s="9"/>
      <c r="AX461" s="9"/>
      <c r="AY461" s="9"/>
      <c r="AZ461" s="9"/>
    </row>
    <row r="462" spans="1:52" ht="12.75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  <c r="AE462" s="9"/>
      <c r="AF462" s="9"/>
      <c r="AG462" s="9"/>
      <c r="AH462" s="9"/>
      <c r="AI462" s="9"/>
      <c r="AJ462" s="9"/>
      <c r="AK462" s="9"/>
      <c r="AL462" s="9"/>
      <c r="AM462" s="9"/>
      <c r="AN462" s="9"/>
      <c r="AO462" s="9"/>
      <c r="AP462" s="9"/>
      <c r="AQ462" s="9"/>
      <c r="AR462" s="9"/>
      <c r="AS462" s="9"/>
      <c r="AT462" s="9"/>
      <c r="AU462" s="9"/>
      <c r="AV462" s="9"/>
      <c r="AW462" s="9"/>
      <c r="AX462" s="9"/>
      <c r="AY462" s="9"/>
      <c r="AZ462" s="9"/>
    </row>
    <row r="463" spans="1:52" ht="12.75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9"/>
      <c r="AE463" s="9"/>
      <c r="AF463" s="9"/>
      <c r="AG463" s="9"/>
      <c r="AH463" s="9"/>
      <c r="AI463" s="9"/>
      <c r="AJ463" s="9"/>
      <c r="AK463" s="9"/>
      <c r="AL463" s="9"/>
      <c r="AM463" s="9"/>
      <c r="AN463" s="9"/>
      <c r="AO463" s="9"/>
      <c r="AP463" s="9"/>
      <c r="AQ463" s="9"/>
      <c r="AR463" s="9"/>
      <c r="AS463" s="9"/>
      <c r="AT463" s="9"/>
      <c r="AU463" s="9"/>
      <c r="AV463" s="9"/>
      <c r="AW463" s="9"/>
      <c r="AX463" s="9"/>
      <c r="AY463" s="9"/>
      <c r="AZ463" s="9"/>
    </row>
    <row r="464" spans="1:52" ht="12.75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9"/>
      <c r="AE464" s="9"/>
      <c r="AF464" s="9"/>
      <c r="AG464" s="9"/>
      <c r="AH464" s="9"/>
      <c r="AI464" s="9"/>
      <c r="AJ464" s="9"/>
      <c r="AK464" s="9"/>
      <c r="AL464" s="9"/>
      <c r="AM464" s="9"/>
      <c r="AN464" s="9"/>
      <c r="AO464" s="9"/>
      <c r="AP464" s="9"/>
      <c r="AQ464" s="9"/>
      <c r="AR464" s="9"/>
      <c r="AS464" s="9"/>
      <c r="AT464" s="9"/>
      <c r="AU464" s="9"/>
      <c r="AV464" s="9"/>
      <c r="AW464" s="9"/>
      <c r="AX464" s="9"/>
      <c r="AY464" s="9"/>
      <c r="AZ464" s="9"/>
    </row>
    <row r="465" spans="1:52" ht="12.75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9"/>
      <c r="AE465" s="9"/>
      <c r="AF465" s="9"/>
      <c r="AG465" s="9"/>
      <c r="AH465" s="9"/>
      <c r="AI465" s="9"/>
      <c r="AJ465" s="9"/>
      <c r="AK465" s="9"/>
      <c r="AL465" s="9"/>
      <c r="AM465" s="9"/>
      <c r="AN465" s="9"/>
      <c r="AO465" s="9"/>
      <c r="AP465" s="9"/>
      <c r="AQ465" s="9"/>
      <c r="AR465" s="9"/>
      <c r="AS465" s="9"/>
      <c r="AT465" s="9"/>
      <c r="AU465" s="9"/>
      <c r="AV465" s="9"/>
      <c r="AW465" s="9"/>
      <c r="AX465" s="9"/>
      <c r="AY465" s="9"/>
      <c r="AZ465" s="9"/>
    </row>
    <row r="466" spans="1:52" ht="12.75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  <c r="AE466" s="9"/>
      <c r="AF466" s="9"/>
      <c r="AG466" s="9"/>
      <c r="AH466" s="9"/>
      <c r="AI466" s="9"/>
      <c r="AJ466" s="9"/>
      <c r="AK466" s="9"/>
      <c r="AL466" s="9"/>
      <c r="AM466" s="9"/>
      <c r="AN466" s="9"/>
      <c r="AO466" s="9"/>
      <c r="AP466" s="9"/>
      <c r="AQ466" s="9"/>
      <c r="AR466" s="9"/>
      <c r="AS466" s="9"/>
      <c r="AT466" s="9"/>
      <c r="AU466" s="9"/>
      <c r="AV466" s="9"/>
      <c r="AW466" s="9"/>
      <c r="AX466" s="9"/>
      <c r="AY466" s="9"/>
      <c r="AZ466" s="9"/>
    </row>
    <row r="467" spans="1:52" ht="12.75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9"/>
      <c r="AE467" s="9"/>
      <c r="AF467" s="9"/>
      <c r="AG467" s="9"/>
      <c r="AH467" s="9"/>
      <c r="AI467" s="9"/>
      <c r="AJ467" s="9"/>
      <c r="AK467" s="9"/>
      <c r="AL467" s="9"/>
      <c r="AM467" s="9"/>
      <c r="AN467" s="9"/>
      <c r="AO467" s="9"/>
      <c r="AP467" s="9"/>
      <c r="AQ467" s="9"/>
      <c r="AR467" s="9"/>
      <c r="AS467" s="9"/>
      <c r="AT467" s="9"/>
      <c r="AU467" s="9"/>
      <c r="AV467" s="9"/>
      <c r="AW467" s="9"/>
      <c r="AX467" s="9"/>
      <c r="AY467" s="9"/>
      <c r="AZ467" s="9"/>
    </row>
    <row r="468" spans="1:52" ht="12.75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9"/>
      <c r="AE468" s="9"/>
      <c r="AF468" s="9"/>
      <c r="AG468" s="9"/>
      <c r="AH468" s="9"/>
      <c r="AI468" s="9"/>
      <c r="AJ468" s="9"/>
      <c r="AK468" s="9"/>
      <c r="AL468" s="9"/>
      <c r="AM468" s="9"/>
      <c r="AN468" s="9"/>
      <c r="AO468" s="9"/>
      <c r="AP468" s="9"/>
      <c r="AQ468" s="9"/>
      <c r="AR468" s="9"/>
      <c r="AS468" s="9"/>
      <c r="AT468" s="9"/>
      <c r="AU468" s="9"/>
      <c r="AV468" s="9"/>
      <c r="AW468" s="9"/>
      <c r="AX468" s="9"/>
      <c r="AY468" s="9"/>
      <c r="AZ468" s="9"/>
    </row>
    <row r="469" spans="1:52" ht="12.75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9"/>
      <c r="AE469" s="9"/>
      <c r="AF469" s="9"/>
      <c r="AG469" s="9"/>
      <c r="AH469" s="9"/>
      <c r="AI469" s="9"/>
      <c r="AJ469" s="9"/>
      <c r="AK469" s="9"/>
      <c r="AL469" s="9"/>
      <c r="AM469" s="9"/>
      <c r="AN469" s="9"/>
      <c r="AO469" s="9"/>
      <c r="AP469" s="9"/>
      <c r="AQ469" s="9"/>
      <c r="AR469" s="9"/>
      <c r="AS469" s="9"/>
      <c r="AT469" s="9"/>
      <c r="AU469" s="9"/>
      <c r="AV469" s="9"/>
      <c r="AW469" s="9"/>
      <c r="AX469" s="9"/>
      <c r="AY469" s="9"/>
      <c r="AZ469" s="9"/>
    </row>
    <row r="470" spans="1:52" ht="12.75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  <c r="AE470" s="9"/>
      <c r="AF470" s="9"/>
      <c r="AG470" s="9"/>
      <c r="AH470" s="9"/>
      <c r="AI470" s="9"/>
      <c r="AJ470" s="9"/>
      <c r="AK470" s="9"/>
      <c r="AL470" s="9"/>
      <c r="AM470" s="9"/>
      <c r="AN470" s="9"/>
      <c r="AO470" s="9"/>
      <c r="AP470" s="9"/>
      <c r="AQ470" s="9"/>
      <c r="AR470" s="9"/>
      <c r="AS470" s="9"/>
      <c r="AT470" s="9"/>
      <c r="AU470" s="9"/>
      <c r="AV470" s="9"/>
      <c r="AW470" s="9"/>
      <c r="AX470" s="9"/>
      <c r="AY470" s="9"/>
      <c r="AZ470" s="9"/>
    </row>
    <row r="471" spans="1:52" ht="12.75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  <c r="AE471" s="9"/>
      <c r="AF471" s="9"/>
      <c r="AG471" s="9"/>
      <c r="AH471" s="9"/>
      <c r="AI471" s="9"/>
      <c r="AJ471" s="9"/>
      <c r="AK471" s="9"/>
      <c r="AL471" s="9"/>
      <c r="AM471" s="9"/>
      <c r="AN471" s="9"/>
      <c r="AO471" s="9"/>
      <c r="AP471" s="9"/>
      <c r="AQ471" s="9"/>
      <c r="AR471" s="9"/>
      <c r="AS471" s="9"/>
      <c r="AT471" s="9"/>
      <c r="AU471" s="9"/>
      <c r="AV471" s="9"/>
      <c r="AW471" s="9"/>
      <c r="AX471" s="9"/>
      <c r="AY471" s="9"/>
      <c r="AZ471" s="9"/>
    </row>
    <row r="472" spans="1:52" ht="12.75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9"/>
      <c r="AE472" s="9"/>
      <c r="AF472" s="9"/>
      <c r="AG472" s="9"/>
      <c r="AH472" s="9"/>
      <c r="AI472" s="9"/>
      <c r="AJ472" s="9"/>
      <c r="AK472" s="9"/>
      <c r="AL472" s="9"/>
      <c r="AM472" s="9"/>
      <c r="AN472" s="9"/>
      <c r="AO472" s="9"/>
      <c r="AP472" s="9"/>
      <c r="AQ472" s="9"/>
      <c r="AR472" s="9"/>
      <c r="AS472" s="9"/>
      <c r="AT472" s="9"/>
      <c r="AU472" s="9"/>
      <c r="AV472" s="9"/>
      <c r="AW472" s="9"/>
      <c r="AX472" s="9"/>
      <c r="AY472" s="9"/>
      <c r="AZ472" s="9"/>
    </row>
    <row r="473" spans="1:52" ht="12.75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  <c r="AE473" s="9"/>
      <c r="AF473" s="9"/>
      <c r="AG473" s="9"/>
      <c r="AH473" s="9"/>
      <c r="AI473" s="9"/>
      <c r="AJ473" s="9"/>
      <c r="AK473" s="9"/>
      <c r="AL473" s="9"/>
      <c r="AM473" s="9"/>
      <c r="AN473" s="9"/>
      <c r="AO473" s="9"/>
      <c r="AP473" s="9"/>
      <c r="AQ473" s="9"/>
      <c r="AR473" s="9"/>
      <c r="AS473" s="9"/>
      <c r="AT473" s="9"/>
      <c r="AU473" s="9"/>
      <c r="AV473" s="9"/>
      <c r="AW473" s="9"/>
      <c r="AX473" s="9"/>
      <c r="AY473" s="9"/>
      <c r="AZ473" s="9"/>
    </row>
    <row r="474" spans="1:52" ht="12.75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  <c r="AE474" s="9"/>
      <c r="AF474" s="9"/>
      <c r="AG474" s="9"/>
      <c r="AH474" s="9"/>
      <c r="AI474" s="9"/>
      <c r="AJ474" s="9"/>
      <c r="AK474" s="9"/>
      <c r="AL474" s="9"/>
      <c r="AM474" s="9"/>
      <c r="AN474" s="9"/>
      <c r="AO474" s="9"/>
      <c r="AP474" s="9"/>
      <c r="AQ474" s="9"/>
      <c r="AR474" s="9"/>
      <c r="AS474" s="9"/>
      <c r="AT474" s="9"/>
      <c r="AU474" s="9"/>
      <c r="AV474" s="9"/>
      <c r="AW474" s="9"/>
      <c r="AX474" s="9"/>
      <c r="AY474" s="9"/>
      <c r="AZ474" s="9"/>
    </row>
    <row r="475" spans="1:52" ht="12.75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9"/>
      <c r="AE475" s="9"/>
      <c r="AF475" s="9"/>
      <c r="AG475" s="9"/>
      <c r="AH475" s="9"/>
      <c r="AI475" s="9"/>
      <c r="AJ475" s="9"/>
      <c r="AK475" s="9"/>
      <c r="AL475" s="9"/>
      <c r="AM475" s="9"/>
      <c r="AN475" s="9"/>
      <c r="AO475" s="9"/>
      <c r="AP475" s="9"/>
      <c r="AQ475" s="9"/>
      <c r="AR475" s="9"/>
      <c r="AS475" s="9"/>
      <c r="AT475" s="9"/>
      <c r="AU475" s="9"/>
      <c r="AV475" s="9"/>
      <c r="AW475" s="9"/>
      <c r="AX475" s="9"/>
      <c r="AY475" s="9"/>
      <c r="AZ475" s="9"/>
    </row>
    <row r="476" spans="1:52" ht="12.75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9"/>
      <c r="AE476" s="9"/>
      <c r="AF476" s="9"/>
      <c r="AG476" s="9"/>
      <c r="AH476" s="9"/>
      <c r="AI476" s="9"/>
      <c r="AJ476" s="9"/>
      <c r="AK476" s="9"/>
      <c r="AL476" s="9"/>
      <c r="AM476" s="9"/>
      <c r="AN476" s="9"/>
      <c r="AO476" s="9"/>
      <c r="AP476" s="9"/>
      <c r="AQ476" s="9"/>
      <c r="AR476" s="9"/>
      <c r="AS476" s="9"/>
      <c r="AT476" s="9"/>
      <c r="AU476" s="9"/>
      <c r="AV476" s="9"/>
      <c r="AW476" s="9"/>
      <c r="AX476" s="9"/>
      <c r="AY476" s="9"/>
      <c r="AZ476" s="9"/>
    </row>
    <row r="477" spans="1:52" ht="12.75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9"/>
      <c r="AE477" s="9"/>
      <c r="AF477" s="9"/>
      <c r="AG477" s="9"/>
      <c r="AH477" s="9"/>
      <c r="AI477" s="9"/>
      <c r="AJ477" s="9"/>
      <c r="AK477" s="9"/>
      <c r="AL477" s="9"/>
      <c r="AM477" s="9"/>
      <c r="AN477" s="9"/>
      <c r="AO477" s="9"/>
      <c r="AP477" s="9"/>
      <c r="AQ477" s="9"/>
      <c r="AR477" s="9"/>
      <c r="AS477" s="9"/>
      <c r="AT477" s="9"/>
      <c r="AU477" s="9"/>
      <c r="AV477" s="9"/>
      <c r="AW477" s="9"/>
      <c r="AX477" s="9"/>
      <c r="AY477" s="9"/>
      <c r="AZ477" s="9"/>
    </row>
    <row r="478" spans="1:52" ht="12.75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  <c r="AE478" s="9"/>
      <c r="AF478" s="9"/>
      <c r="AG478" s="9"/>
      <c r="AH478" s="9"/>
      <c r="AI478" s="9"/>
      <c r="AJ478" s="9"/>
      <c r="AK478" s="9"/>
      <c r="AL478" s="9"/>
      <c r="AM478" s="9"/>
      <c r="AN478" s="9"/>
      <c r="AO478" s="9"/>
      <c r="AP478" s="9"/>
      <c r="AQ478" s="9"/>
      <c r="AR478" s="9"/>
      <c r="AS478" s="9"/>
      <c r="AT478" s="9"/>
      <c r="AU478" s="9"/>
      <c r="AV478" s="9"/>
      <c r="AW478" s="9"/>
      <c r="AX478" s="9"/>
      <c r="AY478" s="9"/>
      <c r="AZ478" s="9"/>
    </row>
    <row r="479" spans="1:52" ht="12.75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9"/>
      <c r="AE479" s="9"/>
      <c r="AF479" s="9"/>
      <c r="AG479" s="9"/>
      <c r="AH479" s="9"/>
      <c r="AI479" s="9"/>
      <c r="AJ479" s="9"/>
      <c r="AK479" s="9"/>
      <c r="AL479" s="9"/>
      <c r="AM479" s="9"/>
      <c r="AN479" s="9"/>
      <c r="AO479" s="9"/>
      <c r="AP479" s="9"/>
      <c r="AQ479" s="9"/>
      <c r="AR479" s="9"/>
      <c r="AS479" s="9"/>
      <c r="AT479" s="9"/>
      <c r="AU479" s="9"/>
      <c r="AV479" s="9"/>
      <c r="AW479" s="9"/>
      <c r="AX479" s="9"/>
      <c r="AY479" s="9"/>
      <c r="AZ479" s="9"/>
    </row>
    <row r="480" spans="1:52" ht="12.75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9"/>
      <c r="AE480" s="9"/>
      <c r="AF480" s="9"/>
      <c r="AG480" s="9"/>
      <c r="AH480" s="9"/>
      <c r="AI480" s="9"/>
      <c r="AJ480" s="9"/>
      <c r="AK480" s="9"/>
      <c r="AL480" s="9"/>
      <c r="AM480" s="9"/>
      <c r="AN480" s="9"/>
      <c r="AO480" s="9"/>
      <c r="AP480" s="9"/>
      <c r="AQ480" s="9"/>
      <c r="AR480" s="9"/>
      <c r="AS480" s="9"/>
      <c r="AT480" s="9"/>
      <c r="AU480" s="9"/>
      <c r="AV480" s="9"/>
      <c r="AW480" s="9"/>
      <c r="AX480" s="9"/>
      <c r="AY480" s="9"/>
      <c r="AZ480" s="9"/>
    </row>
    <row r="481" spans="1:52" ht="12.75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9"/>
      <c r="AE481" s="9"/>
      <c r="AF481" s="9"/>
      <c r="AG481" s="9"/>
      <c r="AH481" s="9"/>
      <c r="AI481" s="9"/>
      <c r="AJ481" s="9"/>
      <c r="AK481" s="9"/>
      <c r="AL481" s="9"/>
      <c r="AM481" s="9"/>
      <c r="AN481" s="9"/>
      <c r="AO481" s="9"/>
      <c r="AP481" s="9"/>
      <c r="AQ481" s="9"/>
      <c r="AR481" s="9"/>
      <c r="AS481" s="9"/>
      <c r="AT481" s="9"/>
      <c r="AU481" s="9"/>
      <c r="AV481" s="9"/>
      <c r="AW481" s="9"/>
      <c r="AX481" s="9"/>
      <c r="AY481" s="9"/>
      <c r="AZ481" s="9"/>
    </row>
    <row r="482" spans="1:52" ht="12.75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  <c r="AE482" s="9"/>
      <c r="AF482" s="9"/>
      <c r="AG482" s="9"/>
      <c r="AH482" s="9"/>
      <c r="AI482" s="9"/>
      <c r="AJ482" s="9"/>
      <c r="AK482" s="9"/>
      <c r="AL482" s="9"/>
      <c r="AM482" s="9"/>
      <c r="AN482" s="9"/>
      <c r="AO482" s="9"/>
      <c r="AP482" s="9"/>
      <c r="AQ482" s="9"/>
      <c r="AR482" s="9"/>
      <c r="AS482" s="9"/>
      <c r="AT482" s="9"/>
      <c r="AU482" s="9"/>
      <c r="AV482" s="9"/>
      <c r="AW482" s="9"/>
      <c r="AX482" s="9"/>
      <c r="AY482" s="9"/>
      <c r="AZ482" s="9"/>
    </row>
    <row r="483" spans="1:52" ht="12.75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9"/>
      <c r="AE483" s="9"/>
      <c r="AF483" s="9"/>
      <c r="AG483" s="9"/>
      <c r="AH483" s="9"/>
      <c r="AI483" s="9"/>
      <c r="AJ483" s="9"/>
      <c r="AK483" s="9"/>
      <c r="AL483" s="9"/>
      <c r="AM483" s="9"/>
      <c r="AN483" s="9"/>
      <c r="AO483" s="9"/>
      <c r="AP483" s="9"/>
      <c r="AQ483" s="9"/>
      <c r="AR483" s="9"/>
      <c r="AS483" s="9"/>
      <c r="AT483" s="9"/>
      <c r="AU483" s="9"/>
      <c r="AV483" s="9"/>
      <c r="AW483" s="9"/>
      <c r="AX483" s="9"/>
      <c r="AY483" s="9"/>
      <c r="AZ483" s="9"/>
    </row>
    <row r="484" spans="1:52" ht="12.75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  <c r="AE484" s="9"/>
      <c r="AF484" s="9"/>
      <c r="AG484" s="9"/>
      <c r="AH484" s="9"/>
      <c r="AI484" s="9"/>
      <c r="AJ484" s="9"/>
      <c r="AK484" s="9"/>
      <c r="AL484" s="9"/>
      <c r="AM484" s="9"/>
      <c r="AN484" s="9"/>
      <c r="AO484" s="9"/>
      <c r="AP484" s="9"/>
      <c r="AQ484" s="9"/>
      <c r="AR484" s="9"/>
      <c r="AS484" s="9"/>
      <c r="AT484" s="9"/>
      <c r="AU484" s="9"/>
      <c r="AV484" s="9"/>
      <c r="AW484" s="9"/>
      <c r="AX484" s="9"/>
      <c r="AY484" s="9"/>
      <c r="AZ484" s="9"/>
    </row>
    <row r="485" spans="1:52" ht="12.75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9"/>
      <c r="AE485" s="9"/>
      <c r="AF485" s="9"/>
      <c r="AG485" s="9"/>
      <c r="AH485" s="9"/>
      <c r="AI485" s="9"/>
      <c r="AJ485" s="9"/>
      <c r="AK485" s="9"/>
      <c r="AL485" s="9"/>
      <c r="AM485" s="9"/>
      <c r="AN485" s="9"/>
      <c r="AO485" s="9"/>
      <c r="AP485" s="9"/>
      <c r="AQ485" s="9"/>
      <c r="AR485" s="9"/>
      <c r="AS485" s="9"/>
      <c r="AT485" s="9"/>
      <c r="AU485" s="9"/>
      <c r="AV485" s="9"/>
      <c r="AW485" s="9"/>
      <c r="AX485" s="9"/>
      <c r="AY485" s="9"/>
      <c r="AZ485" s="9"/>
    </row>
    <row r="486" spans="1:52" ht="12.75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  <c r="AE486" s="9"/>
      <c r="AF486" s="9"/>
      <c r="AG486" s="9"/>
      <c r="AH486" s="9"/>
      <c r="AI486" s="9"/>
      <c r="AJ486" s="9"/>
      <c r="AK486" s="9"/>
      <c r="AL486" s="9"/>
      <c r="AM486" s="9"/>
      <c r="AN486" s="9"/>
      <c r="AO486" s="9"/>
      <c r="AP486" s="9"/>
      <c r="AQ486" s="9"/>
      <c r="AR486" s="9"/>
      <c r="AS486" s="9"/>
      <c r="AT486" s="9"/>
      <c r="AU486" s="9"/>
      <c r="AV486" s="9"/>
      <c r="AW486" s="9"/>
      <c r="AX486" s="9"/>
      <c r="AY486" s="9"/>
      <c r="AZ486" s="9"/>
    </row>
    <row r="487" spans="1:52" ht="12.75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9"/>
      <c r="AE487" s="9"/>
      <c r="AF487" s="9"/>
      <c r="AG487" s="9"/>
      <c r="AH487" s="9"/>
      <c r="AI487" s="9"/>
      <c r="AJ487" s="9"/>
      <c r="AK487" s="9"/>
      <c r="AL487" s="9"/>
      <c r="AM487" s="9"/>
      <c r="AN487" s="9"/>
      <c r="AO487" s="9"/>
      <c r="AP487" s="9"/>
      <c r="AQ487" s="9"/>
      <c r="AR487" s="9"/>
      <c r="AS487" s="9"/>
      <c r="AT487" s="9"/>
      <c r="AU487" s="9"/>
      <c r="AV487" s="9"/>
      <c r="AW487" s="9"/>
      <c r="AX487" s="9"/>
      <c r="AY487" s="9"/>
      <c r="AZ487" s="9"/>
    </row>
    <row r="488" spans="1:52" ht="12.75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9"/>
      <c r="AE488" s="9"/>
      <c r="AF488" s="9"/>
      <c r="AG488" s="9"/>
      <c r="AH488" s="9"/>
      <c r="AI488" s="9"/>
      <c r="AJ488" s="9"/>
      <c r="AK488" s="9"/>
      <c r="AL488" s="9"/>
      <c r="AM488" s="9"/>
      <c r="AN488" s="9"/>
      <c r="AO488" s="9"/>
      <c r="AP488" s="9"/>
      <c r="AQ488" s="9"/>
      <c r="AR488" s="9"/>
      <c r="AS488" s="9"/>
      <c r="AT488" s="9"/>
      <c r="AU488" s="9"/>
      <c r="AV488" s="9"/>
      <c r="AW488" s="9"/>
      <c r="AX488" s="9"/>
      <c r="AY488" s="9"/>
      <c r="AZ488" s="9"/>
    </row>
    <row r="489" spans="1:52" ht="12.75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9"/>
      <c r="AE489" s="9"/>
      <c r="AF489" s="9"/>
      <c r="AG489" s="9"/>
      <c r="AH489" s="9"/>
      <c r="AI489" s="9"/>
      <c r="AJ489" s="9"/>
      <c r="AK489" s="9"/>
      <c r="AL489" s="9"/>
      <c r="AM489" s="9"/>
      <c r="AN489" s="9"/>
      <c r="AO489" s="9"/>
      <c r="AP489" s="9"/>
      <c r="AQ489" s="9"/>
      <c r="AR489" s="9"/>
      <c r="AS489" s="9"/>
      <c r="AT489" s="9"/>
      <c r="AU489" s="9"/>
      <c r="AV489" s="9"/>
      <c r="AW489" s="9"/>
      <c r="AX489" s="9"/>
      <c r="AY489" s="9"/>
      <c r="AZ489" s="9"/>
    </row>
    <row r="490" spans="1:52" ht="12.75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  <c r="AE490" s="9"/>
      <c r="AF490" s="9"/>
      <c r="AG490" s="9"/>
      <c r="AH490" s="9"/>
      <c r="AI490" s="9"/>
      <c r="AJ490" s="9"/>
      <c r="AK490" s="9"/>
      <c r="AL490" s="9"/>
      <c r="AM490" s="9"/>
      <c r="AN490" s="9"/>
      <c r="AO490" s="9"/>
      <c r="AP490" s="9"/>
      <c r="AQ490" s="9"/>
      <c r="AR490" s="9"/>
      <c r="AS490" s="9"/>
      <c r="AT490" s="9"/>
      <c r="AU490" s="9"/>
      <c r="AV490" s="9"/>
      <c r="AW490" s="9"/>
      <c r="AX490" s="9"/>
      <c r="AY490" s="9"/>
      <c r="AZ490" s="9"/>
    </row>
    <row r="491" spans="1:52" ht="12.75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9"/>
      <c r="AE491" s="9"/>
      <c r="AF491" s="9"/>
      <c r="AG491" s="9"/>
      <c r="AH491" s="9"/>
      <c r="AI491" s="9"/>
      <c r="AJ491" s="9"/>
      <c r="AK491" s="9"/>
      <c r="AL491" s="9"/>
      <c r="AM491" s="9"/>
      <c r="AN491" s="9"/>
      <c r="AO491" s="9"/>
      <c r="AP491" s="9"/>
      <c r="AQ491" s="9"/>
      <c r="AR491" s="9"/>
      <c r="AS491" s="9"/>
      <c r="AT491" s="9"/>
      <c r="AU491" s="9"/>
      <c r="AV491" s="9"/>
      <c r="AW491" s="9"/>
      <c r="AX491" s="9"/>
      <c r="AY491" s="9"/>
      <c r="AZ491" s="9"/>
    </row>
    <row r="492" spans="1:52" ht="12.75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9"/>
      <c r="AE492" s="9"/>
      <c r="AF492" s="9"/>
      <c r="AG492" s="9"/>
      <c r="AH492" s="9"/>
      <c r="AI492" s="9"/>
      <c r="AJ492" s="9"/>
      <c r="AK492" s="9"/>
      <c r="AL492" s="9"/>
      <c r="AM492" s="9"/>
      <c r="AN492" s="9"/>
      <c r="AO492" s="9"/>
      <c r="AP492" s="9"/>
      <c r="AQ492" s="9"/>
      <c r="AR492" s="9"/>
      <c r="AS492" s="9"/>
      <c r="AT492" s="9"/>
      <c r="AU492" s="9"/>
      <c r="AV492" s="9"/>
      <c r="AW492" s="9"/>
      <c r="AX492" s="9"/>
      <c r="AY492" s="9"/>
      <c r="AZ492" s="9"/>
    </row>
    <row r="493" spans="1:52" ht="12.75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9"/>
      <c r="AE493" s="9"/>
      <c r="AF493" s="9"/>
      <c r="AG493" s="9"/>
      <c r="AH493" s="9"/>
      <c r="AI493" s="9"/>
      <c r="AJ493" s="9"/>
      <c r="AK493" s="9"/>
      <c r="AL493" s="9"/>
      <c r="AM493" s="9"/>
      <c r="AN493" s="9"/>
      <c r="AO493" s="9"/>
      <c r="AP493" s="9"/>
      <c r="AQ493" s="9"/>
      <c r="AR493" s="9"/>
      <c r="AS493" s="9"/>
      <c r="AT493" s="9"/>
      <c r="AU493" s="9"/>
      <c r="AV493" s="9"/>
      <c r="AW493" s="9"/>
      <c r="AX493" s="9"/>
      <c r="AY493" s="9"/>
      <c r="AZ493" s="9"/>
    </row>
    <row r="494" spans="1:52" ht="12.75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9"/>
      <c r="AE494" s="9"/>
      <c r="AF494" s="9"/>
      <c r="AG494" s="9"/>
      <c r="AH494" s="9"/>
      <c r="AI494" s="9"/>
      <c r="AJ494" s="9"/>
      <c r="AK494" s="9"/>
      <c r="AL494" s="9"/>
      <c r="AM494" s="9"/>
      <c r="AN494" s="9"/>
      <c r="AO494" s="9"/>
      <c r="AP494" s="9"/>
      <c r="AQ494" s="9"/>
      <c r="AR494" s="9"/>
      <c r="AS494" s="9"/>
      <c r="AT494" s="9"/>
      <c r="AU494" s="9"/>
      <c r="AV494" s="9"/>
      <c r="AW494" s="9"/>
      <c r="AX494" s="9"/>
      <c r="AY494" s="9"/>
      <c r="AZ494" s="9"/>
    </row>
    <row r="495" spans="1:52" ht="12.75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9"/>
      <c r="AE495" s="9"/>
      <c r="AF495" s="9"/>
      <c r="AG495" s="9"/>
      <c r="AH495" s="9"/>
      <c r="AI495" s="9"/>
      <c r="AJ495" s="9"/>
      <c r="AK495" s="9"/>
      <c r="AL495" s="9"/>
      <c r="AM495" s="9"/>
      <c r="AN495" s="9"/>
      <c r="AO495" s="9"/>
      <c r="AP495" s="9"/>
      <c r="AQ495" s="9"/>
      <c r="AR495" s="9"/>
      <c r="AS495" s="9"/>
      <c r="AT495" s="9"/>
      <c r="AU495" s="9"/>
      <c r="AV495" s="9"/>
      <c r="AW495" s="9"/>
      <c r="AX495" s="9"/>
      <c r="AY495" s="9"/>
      <c r="AZ495" s="9"/>
    </row>
    <row r="496" spans="1:52" ht="12.75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9"/>
      <c r="AE496" s="9"/>
      <c r="AF496" s="9"/>
      <c r="AG496" s="9"/>
      <c r="AH496" s="9"/>
      <c r="AI496" s="9"/>
      <c r="AJ496" s="9"/>
      <c r="AK496" s="9"/>
      <c r="AL496" s="9"/>
      <c r="AM496" s="9"/>
      <c r="AN496" s="9"/>
      <c r="AO496" s="9"/>
      <c r="AP496" s="9"/>
      <c r="AQ496" s="9"/>
      <c r="AR496" s="9"/>
      <c r="AS496" s="9"/>
      <c r="AT496" s="9"/>
      <c r="AU496" s="9"/>
      <c r="AV496" s="9"/>
      <c r="AW496" s="9"/>
      <c r="AX496" s="9"/>
      <c r="AY496" s="9"/>
      <c r="AZ496" s="9"/>
    </row>
    <row r="497" spans="1:52" ht="12.75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9"/>
      <c r="AE497" s="9"/>
      <c r="AF497" s="9"/>
      <c r="AG497" s="9"/>
      <c r="AH497" s="9"/>
      <c r="AI497" s="9"/>
      <c r="AJ497" s="9"/>
      <c r="AK497" s="9"/>
      <c r="AL497" s="9"/>
      <c r="AM497" s="9"/>
      <c r="AN497" s="9"/>
      <c r="AO497" s="9"/>
      <c r="AP497" s="9"/>
      <c r="AQ497" s="9"/>
      <c r="AR497" s="9"/>
      <c r="AS497" s="9"/>
      <c r="AT497" s="9"/>
      <c r="AU497" s="9"/>
      <c r="AV497" s="9"/>
      <c r="AW497" s="9"/>
      <c r="AX497" s="9"/>
      <c r="AY497" s="9"/>
      <c r="AZ497" s="9"/>
    </row>
    <row r="498" spans="1:52" ht="12.75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9"/>
      <c r="AE498" s="9"/>
      <c r="AF498" s="9"/>
      <c r="AG498" s="9"/>
      <c r="AH498" s="9"/>
      <c r="AI498" s="9"/>
      <c r="AJ498" s="9"/>
      <c r="AK498" s="9"/>
      <c r="AL498" s="9"/>
      <c r="AM498" s="9"/>
      <c r="AN498" s="9"/>
      <c r="AO498" s="9"/>
      <c r="AP498" s="9"/>
      <c r="AQ498" s="9"/>
      <c r="AR498" s="9"/>
      <c r="AS498" s="9"/>
      <c r="AT498" s="9"/>
      <c r="AU498" s="9"/>
      <c r="AV498" s="9"/>
      <c r="AW498" s="9"/>
      <c r="AX498" s="9"/>
      <c r="AY498" s="9"/>
      <c r="AZ498" s="9"/>
    </row>
    <row r="499" spans="1:52" ht="12.75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  <c r="AD499" s="9"/>
      <c r="AE499" s="9"/>
      <c r="AF499" s="9"/>
      <c r="AG499" s="9"/>
      <c r="AH499" s="9"/>
      <c r="AI499" s="9"/>
      <c r="AJ499" s="9"/>
      <c r="AK499" s="9"/>
      <c r="AL499" s="9"/>
      <c r="AM499" s="9"/>
      <c r="AN499" s="9"/>
      <c r="AO499" s="9"/>
      <c r="AP499" s="9"/>
      <c r="AQ499" s="9"/>
      <c r="AR499" s="9"/>
      <c r="AS499" s="9"/>
      <c r="AT499" s="9"/>
      <c r="AU499" s="9"/>
      <c r="AV499" s="9"/>
      <c r="AW499" s="9"/>
      <c r="AX499" s="9"/>
      <c r="AY499" s="9"/>
      <c r="AZ499" s="9"/>
    </row>
    <row r="500" spans="1:52" ht="12.75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  <c r="AD500" s="9"/>
      <c r="AE500" s="9"/>
      <c r="AF500" s="9"/>
      <c r="AG500" s="9"/>
      <c r="AH500" s="9"/>
      <c r="AI500" s="9"/>
      <c r="AJ500" s="9"/>
      <c r="AK500" s="9"/>
      <c r="AL500" s="9"/>
      <c r="AM500" s="9"/>
      <c r="AN500" s="9"/>
      <c r="AO500" s="9"/>
      <c r="AP500" s="9"/>
      <c r="AQ500" s="9"/>
      <c r="AR500" s="9"/>
      <c r="AS500" s="9"/>
      <c r="AT500" s="9"/>
      <c r="AU500" s="9"/>
      <c r="AV500" s="9"/>
      <c r="AW500" s="9"/>
      <c r="AX500" s="9"/>
      <c r="AY500" s="9"/>
      <c r="AZ500" s="9"/>
    </row>
    <row r="501" spans="1:52" ht="12.75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  <c r="AD501" s="9"/>
      <c r="AE501" s="9"/>
      <c r="AF501" s="9"/>
      <c r="AG501" s="9"/>
      <c r="AH501" s="9"/>
      <c r="AI501" s="9"/>
      <c r="AJ501" s="9"/>
      <c r="AK501" s="9"/>
      <c r="AL501" s="9"/>
      <c r="AM501" s="9"/>
      <c r="AN501" s="9"/>
      <c r="AO501" s="9"/>
      <c r="AP501" s="9"/>
      <c r="AQ501" s="9"/>
      <c r="AR501" s="9"/>
      <c r="AS501" s="9"/>
      <c r="AT501" s="9"/>
      <c r="AU501" s="9"/>
      <c r="AV501" s="9"/>
      <c r="AW501" s="9"/>
      <c r="AX501" s="9"/>
      <c r="AY501" s="9"/>
      <c r="AZ501" s="9"/>
    </row>
    <row r="502" spans="1:52" ht="12.75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  <c r="AD502" s="9"/>
      <c r="AE502" s="9"/>
      <c r="AF502" s="9"/>
      <c r="AG502" s="9"/>
      <c r="AH502" s="9"/>
      <c r="AI502" s="9"/>
      <c r="AJ502" s="9"/>
      <c r="AK502" s="9"/>
      <c r="AL502" s="9"/>
      <c r="AM502" s="9"/>
      <c r="AN502" s="9"/>
      <c r="AO502" s="9"/>
      <c r="AP502" s="9"/>
      <c r="AQ502" s="9"/>
      <c r="AR502" s="9"/>
      <c r="AS502" s="9"/>
      <c r="AT502" s="9"/>
      <c r="AU502" s="9"/>
      <c r="AV502" s="9"/>
      <c r="AW502" s="9"/>
      <c r="AX502" s="9"/>
      <c r="AY502" s="9"/>
      <c r="AZ502" s="9"/>
    </row>
    <row r="503" spans="1:52" ht="12.75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  <c r="AD503" s="9"/>
      <c r="AE503" s="9"/>
      <c r="AF503" s="9"/>
      <c r="AG503" s="9"/>
      <c r="AH503" s="9"/>
      <c r="AI503" s="9"/>
      <c r="AJ503" s="9"/>
      <c r="AK503" s="9"/>
      <c r="AL503" s="9"/>
      <c r="AM503" s="9"/>
      <c r="AN503" s="9"/>
      <c r="AO503" s="9"/>
      <c r="AP503" s="9"/>
      <c r="AQ503" s="9"/>
      <c r="AR503" s="9"/>
      <c r="AS503" s="9"/>
      <c r="AT503" s="9"/>
      <c r="AU503" s="9"/>
      <c r="AV503" s="9"/>
      <c r="AW503" s="9"/>
      <c r="AX503" s="9"/>
      <c r="AY503" s="9"/>
      <c r="AZ503" s="9"/>
    </row>
    <row r="504" spans="1:52" ht="12.75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  <c r="AD504" s="9"/>
      <c r="AE504" s="9"/>
      <c r="AF504" s="9"/>
      <c r="AG504" s="9"/>
      <c r="AH504" s="9"/>
      <c r="AI504" s="9"/>
      <c r="AJ504" s="9"/>
      <c r="AK504" s="9"/>
      <c r="AL504" s="9"/>
      <c r="AM504" s="9"/>
      <c r="AN504" s="9"/>
      <c r="AO504" s="9"/>
      <c r="AP504" s="9"/>
      <c r="AQ504" s="9"/>
      <c r="AR504" s="9"/>
      <c r="AS504" s="9"/>
      <c r="AT504" s="9"/>
      <c r="AU504" s="9"/>
      <c r="AV504" s="9"/>
      <c r="AW504" s="9"/>
      <c r="AX504" s="9"/>
      <c r="AY504" s="9"/>
      <c r="AZ504" s="9"/>
    </row>
    <row r="505" spans="1:52" ht="12.75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  <c r="AD505" s="9"/>
      <c r="AE505" s="9"/>
      <c r="AF505" s="9"/>
      <c r="AG505" s="9"/>
      <c r="AH505" s="9"/>
      <c r="AI505" s="9"/>
      <c r="AJ505" s="9"/>
      <c r="AK505" s="9"/>
      <c r="AL505" s="9"/>
      <c r="AM505" s="9"/>
      <c r="AN505" s="9"/>
      <c r="AO505" s="9"/>
      <c r="AP505" s="9"/>
      <c r="AQ505" s="9"/>
      <c r="AR505" s="9"/>
      <c r="AS505" s="9"/>
      <c r="AT505" s="9"/>
      <c r="AU505" s="9"/>
      <c r="AV505" s="9"/>
      <c r="AW505" s="9"/>
      <c r="AX505" s="9"/>
      <c r="AY505" s="9"/>
      <c r="AZ505" s="9"/>
    </row>
    <row r="506" spans="1:52" ht="12.75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  <c r="AD506" s="9"/>
      <c r="AE506" s="9"/>
      <c r="AF506" s="9"/>
      <c r="AG506" s="9"/>
      <c r="AH506" s="9"/>
      <c r="AI506" s="9"/>
      <c r="AJ506" s="9"/>
      <c r="AK506" s="9"/>
      <c r="AL506" s="9"/>
      <c r="AM506" s="9"/>
      <c r="AN506" s="9"/>
      <c r="AO506" s="9"/>
      <c r="AP506" s="9"/>
      <c r="AQ506" s="9"/>
      <c r="AR506" s="9"/>
      <c r="AS506" s="9"/>
      <c r="AT506" s="9"/>
      <c r="AU506" s="9"/>
      <c r="AV506" s="9"/>
      <c r="AW506" s="9"/>
      <c r="AX506" s="9"/>
      <c r="AY506" s="9"/>
      <c r="AZ506" s="9"/>
    </row>
    <row r="507" spans="1:52" ht="12.75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  <c r="AD507" s="9"/>
      <c r="AE507" s="9"/>
      <c r="AF507" s="9"/>
      <c r="AG507" s="9"/>
      <c r="AH507" s="9"/>
      <c r="AI507" s="9"/>
      <c r="AJ507" s="9"/>
      <c r="AK507" s="9"/>
      <c r="AL507" s="9"/>
      <c r="AM507" s="9"/>
      <c r="AN507" s="9"/>
      <c r="AO507" s="9"/>
      <c r="AP507" s="9"/>
      <c r="AQ507" s="9"/>
      <c r="AR507" s="9"/>
      <c r="AS507" s="9"/>
      <c r="AT507" s="9"/>
      <c r="AU507" s="9"/>
      <c r="AV507" s="9"/>
      <c r="AW507" s="9"/>
      <c r="AX507" s="9"/>
      <c r="AY507" s="9"/>
      <c r="AZ507" s="9"/>
    </row>
    <row r="508" spans="1:52" ht="12.75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  <c r="AD508" s="9"/>
      <c r="AE508" s="9"/>
      <c r="AF508" s="9"/>
      <c r="AG508" s="9"/>
      <c r="AH508" s="9"/>
      <c r="AI508" s="9"/>
      <c r="AJ508" s="9"/>
      <c r="AK508" s="9"/>
      <c r="AL508" s="9"/>
      <c r="AM508" s="9"/>
      <c r="AN508" s="9"/>
      <c r="AO508" s="9"/>
      <c r="AP508" s="9"/>
      <c r="AQ508" s="9"/>
      <c r="AR508" s="9"/>
      <c r="AS508" s="9"/>
      <c r="AT508" s="9"/>
      <c r="AU508" s="9"/>
      <c r="AV508" s="9"/>
      <c r="AW508" s="9"/>
      <c r="AX508" s="9"/>
      <c r="AY508" s="9"/>
      <c r="AZ508" s="9"/>
    </row>
    <row r="509" spans="1:52" ht="12.75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  <c r="AD509" s="9"/>
      <c r="AE509" s="9"/>
      <c r="AF509" s="9"/>
      <c r="AG509" s="9"/>
      <c r="AH509" s="9"/>
      <c r="AI509" s="9"/>
      <c r="AJ509" s="9"/>
      <c r="AK509" s="9"/>
      <c r="AL509" s="9"/>
      <c r="AM509" s="9"/>
      <c r="AN509" s="9"/>
      <c r="AO509" s="9"/>
      <c r="AP509" s="9"/>
      <c r="AQ509" s="9"/>
      <c r="AR509" s="9"/>
      <c r="AS509" s="9"/>
      <c r="AT509" s="9"/>
      <c r="AU509" s="9"/>
      <c r="AV509" s="9"/>
      <c r="AW509" s="9"/>
      <c r="AX509" s="9"/>
      <c r="AY509" s="9"/>
      <c r="AZ509" s="9"/>
    </row>
    <row r="510" spans="1:52" ht="12.75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  <c r="AD510" s="9"/>
      <c r="AE510" s="9"/>
      <c r="AF510" s="9"/>
      <c r="AG510" s="9"/>
      <c r="AH510" s="9"/>
      <c r="AI510" s="9"/>
      <c r="AJ510" s="9"/>
      <c r="AK510" s="9"/>
      <c r="AL510" s="9"/>
      <c r="AM510" s="9"/>
      <c r="AN510" s="9"/>
      <c r="AO510" s="9"/>
      <c r="AP510" s="9"/>
      <c r="AQ510" s="9"/>
      <c r="AR510" s="9"/>
      <c r="AS510" s="9"/>
      <c r="AT510" s="9"/>
      <c r="AU510" s="9"/>
      <c r="AV510" s="9"/>
      <c r="AW510" s="9"/>
      <c r="AX510" s="9"/>
      <c r="AY510" s="9"/>
      <c r="AZ510" s="9"/>
    </row>
    <row r="511" spans="1:52" ht="12.75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  <c r="AD511" s="9"/>
      <c r="AE511" s="9"/>
      <c r="AF511" s="9"/>
      <c r="AG511" s="9"/>
      <c r="AH511" s="9"/>
      <c r="AI511" s="9"/>
      <c r="AJ511" s="9"/>
      <c r="AK511" s="9"/>
      <c r="AL511" s="9"/>
      <c r="AM511" s="9"/>
      <c r="AN511" s="9"/>
      <c r="AO511" s="9"/>
      <c r="AP511" s="9"/>
      <c r="AQ511" s="9"/>
      <c r="AR511" s="9"/>
      <c r="AS511" s="9"/>
      <c r="AT511" s="9"/>
      <c r="AU511" s="9"/>
      <c r="AV511" s="9"/>
      <c r="AW511" s="9"/>
      <c r="AX511" s="9"/>
      <c r="AY511" s="9"/>
      <c r="AZ511" s="9"/>
    </row>
    <row r="512" spans="1:52" ht="12.75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9"/>
      <c r="AD512" s="9"/>
      <c r="AE512" s="9"/>
      <c r="AF512" s="9"/>
      <c r="AG512" s="9"/>
      <c r="AH512" s="9"/>
      <c r="AI512" s="9"/>
      <c r="AJ512" s="9"/>
      <c r="AK512" s="9"/>
      <c r="AL512" s="9"/>
      <c r="AM512" s="9"/>
      <c r="AN512" s="9"/>
      <c r="AO512" s="9"/>
      <c r="AP512" s="9"/>
      <c r="AQ512" s="9"/>
      <c r="AR512" s="9"/>
      <c r="AS512" s="9"/>
      <c r="AT512" s="9"/>
      <c r="AU512" s="9"/>
      <c r="AV512" s="9"/>
      <c r="AW512" s="9"/>
      <c r="AX512" s="9"/>
      <c r="AY512" s="9"/>
      <c r="AZ512" s="9"/>
    </row>
    <row r="513" spans="1:52" ht="12.75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  <c r="AD513" s="9"/>
      <c r="AE513" s="9"/>
      <c r="AF513" s="9"/>
      <c r="AG513" s="9"/>
      <c r="AH513" s="9"/>
      <c r="AI513" s="9"/>
      <c r="AJ513" s="9"/>
      <c r="AK513" s="9"/>
      <c r="AL513" s="9"/>
      <c r="AM513" s="9"/>
      <c r="AN513" s="9"/>
      <c r="AO513" s="9"/>
      <c r="AP513" s="9"/>
      <c r="AQ513" s="9"/>
      <c r="AR513" s="9"/>
      <c r="AS513" s="9"/>
      <c r="AT513" s="9"/>
      <c r="AU513" s="9"/>
      <c r="AV513" s="9"/>
      <c r="AW513" s="9"/>
      <c r="AX513" s="9"/>
      <c r="AY513" s="9"/>
      <c r="AZ513" s="9"/>
    </row>
    <row r="514" spans="1:52" ht="12.75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  <c r="AD514" s="9"/>
      <c r="AE514" s="9"/>
      <c r="AF514" s="9"/>
      <c r="AG514" s="9"/>
      <c r="AH514" s="9"/>
      <c r="AI514" s="9"/>
      <c r="AJ514" s="9"/>
      <c r="AK514" s="9"/>
      <c r="AL514" s="9"/>
      <c r="AM514" s="9"/>
      <c r="AN514" s="9"/>
      <c r="AO514" s="9"/>
      <c r="AP514" s="9"/>
      <c r="AQ514" s="9"/>
      <c r="AR514" s="9"/>
      <c r="AS514" s="9"/>
      <c r="AT514" s="9"/>
      <c r="AU514" s="9"/>
      <c r="AV514" s="9"/>
      <c r="AW514" s="9"/>
      <c r="AX514" s="9"/>
      <c r="AY514" s="9"/>
      <c r="AZ514" s="9"/>
    </row>
    <row r="515" spans="1:52" ht="12.75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  <c r="AD515" s="9"/>
      <c r="AE515" s="9"/>
      <c r="AF515" s="9"/>
      <c r="AG515" s="9"/>
      <c r="AH515" s="9"/>
      <c r="AI515" s="9"/>
      <c r="AJ515" s="9"/>
      <c r="AK515" s="9"/>
      <c r="AL515" s="9"/>
      <c r="AM515" s="9"/>
      <c r="AN515" s="9"/>
      <c r="AO515" s="9"/>
      <c r="AP515" s="9"/>
      <c r="AQ515" s="9"/>
      <c r="AR515" s="9"/>
      <c r="AS515" s="9"/>
      <c r="AT515" s="9"/>
      <c r="AU515" s="9"/>
      <c r="AV515" s="9"/>
      <c r="AW515" s="9"/>
      <c r="AX515" s="9"/>
      <c r="AY515" s="9"/>
      <c r="AZ515" s="9"/>
    </row>
    <row r="516" spans="1:52" ht="12.75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  <c r="AD516" s="9"/>
      <c r="AE516" s="9"/>
      <c r="AF516" s="9"/>
      <c r="AG516" s="9"/>
      <c r="AH516" s="9"/>
      <c r="AI516" s="9"/>
      <c r="AJ516" s="9"/>
      <c r="AK516" s="9"/>
      <c r="AL516" s="9"/>
      <c r="AM516" s="9"/>
      <c r="AN516" s="9"/>
      <c r="AO516" s="9"/>
      <c r="AP516" s="9"/>
      <c r="AQ516" s="9"/>
      <c r="AR516" s="9"/>
      <c r="AS516" s="9"/>
      <c r="AT516" s="9"/>
      <c r="AU516" s="9"/>
      <c r="AV516" s="9"/>
      <c r="AW516" s="9"/>
      <c r="AX516" s="9"/>
      <c r="AY516" s="9"/>
      <c r="AZ516" s="9"/>
    </row>
    <row r="517" spans="1:52" ht="12.75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  <c r="AD517" s="9"/>
      <c r="AE517" s="9"/>
      <c r="AF517" s="9"/>
      <c r="AG517" s="9"/>
      <c r="AH517" s="9"/>
      <c r="AI517" s="9"/>
      <c r="AJ517" s="9"/>
      <c r="AK517" s="9"/>
      <c r="AL517" s="9"/>
      <c r="AM517" s="9"/>
      <c r="AN517" s="9"/>
      <c r="AO517" s="9"/>
      <c r="AP517" s="9"/>
      <c r="AQ517" s="9"/>
      <c r="AR517" s="9"/>
      <c r="AS517" s="9"/>
      <c r="AT517" s="9"/>
      <c r="AU517" s="9"/>
      <c r="AV517" s="9"/>
      <c r="AW517" s="9"/>
      <c r="AX517" s="9"/>
      <c r="AY517" s="9"/>
      <c r="AZ517" s="9"/>
    </row>
    <row r="518" spans="1:52" ht="12.75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  <c r="AD518" s="9"/>
      <c r="AE518" s="9"/>
      <c r="AF518" s="9"/>
      <c r="AG518" s="9"/>
      <c r="AH518" s="9"/>
      <c r="AI518" s="9"/>
      <c r="AJ518" s="9"/>
      <c r="AK518" s="9"/>
      <c r="AL518" s="9"/>
      <c r="AM518" s="9"/>
      <c r="AN518" s="9"/>
      <c r="AO518" s="9"/>
      <c r="AP518" s="9"/>
      <c r="AQ518" s="9"/>
      <c r="AR518" s="9"/>
      <c r="AS518" s="9"/>
      <c r="AT518" s="9"/>
      <c r="AU518" s="9"/>
      <c r="AV518" s="9"/>
      <c r="AW518" s="9"/>
      <c r="AX518" s="9"/>
      <c r="AY518" s="9"/>
      <c r="AZ518" s="9"/>
    </row>
    <row r="519" spans="1:52" ht="12.75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9"/>
      <c r="AD519" s="9"/>
      <c r="AE519" s="9"/>
      <c r="AF519" s="9"/>
      <c r="AG519" s="9"/>
      <c r="AH519" s="9"/>
      <c r="AI519" s="9"/>
      <c r="AJ519" s="9"/>
      <c r="AK519" s="9"/>
      <c r="AL519" s="9"/>
      <c r="AM519" s="9"/>
      <c r="AN519" s="9"/>
      <c r="AO519" s="9"/>
      <c r="AP519" s="9"/>
      <c r="AQ519" s="9"/>
      <c r="AR519" s="9"/>
      <c r="AS519" s="9"/>
      <c r="AT519" s="9"/>
      <c r="AU519" s="9"/>
      <c r="AV519" s="9"/>
      <c r="AW519" s="9"/>
      <c r="AX519" s="9"/>
      <c r="AY519" s="9"/>
      <c r="AZ519" s="9"/>
    </row>
    <row r="520" spans="1:52" ht="12.75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9"/>
      <c r="AD520" s="9"/>
      <c r="AE520" s="9"/>
      <c r="AF520" s="9"/>
      <c r="AG520" s="9"/>
      <c r="AH520" s="9"/>
      <c r="AI520" s="9"/>
      <c r="AJ520" s="9"/>
      <c r="AK520" s="9"/>
      <c r="AL520" s="9"/>
      <c r="AM520" s="9"/>
      <c r="AN520" s="9"/>
      <c r="AO520" s="9"/>
      <c r="AP520" s="9"/>
      <c r="AQ520" s="9"/>
      <c r="AR520" s="9"/>
      <c r="AS520" s="9"/>
      <c r="AT520" s="9"/>
      <c r="AU520" s="9"/>
      <c r="AV520" s="9"/>
      <c r="AW520" s="9"/>
      <c r="AX520" s="9"/>
      <c r="AY520" s="9"/>
      <c r="AZ520" s="9"/>
    </row>
    <row r="521" spans="1:52" ht="12.75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  <c r="AD521" s="9"/>
      <c r="AE521" s="9"/>
      <c r="AF521" s="9"/>
      <c r="AG521" s="9"/>
      <c r="AH521" s="9"/>
      <c r="AI521" s="9"/>
      <c r="AJ521" s="9"/>
      <c r="AK521" s="9"/>
      <c r="AL521" s="9"/>
      <c r="AM521" s="9"/>
      <c r="AN521" s="9"/>
      <c r="AO521" s="9"/>
      <c r="AP521" s="9"/>
      <c r="AQ521" s="9"/>
      <c r="AR521" s="9"/>
      <c r="AS521" s="9"/>
      <c r="AT521" s="9"/>
      <c r="AU521" s="9"/>
      <c r="AV521" s="9"/>
      <c r="AW521" s="9"/>
      <c r="AX521" s="9"/>
      <c r="AY521" s="9"/>
      <c r="AZ521" s="9"/>
    </row>
    <row r="522" spans="1:52" ht="12.75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  <c r="AD522" s="9"/>
      <c r="AE522" s="9"/>
      <c r="AF522" s="9"/>
      <c r="AG522" s="9"/>
      <c r="AH522" s="9"/>
      <c r="AI522" s="9"/>
      <c r="AJ522" s="9"/>
      <c r="AK522" s="9"/>
      <c r="AL522" s="9"/>
      <c r="AM522" s="9"/>
      <c r="AN522" s="9"/>
      <c r="AO522" s="9"/>
      <c r="AP522" s="9"/>
      <c r="AQ522" s="9"/>
      <c r="AR522" s="9"/>
      <c r="AS522" s="9"/>
      <c r="AT522" s="9"/>
      <c r="AU522" s="9"/>
      <c r="AV522" s="9"/>
      <c r="AW522" s="9"/>
      <c r="AX522" s="9"/>
      <c r="AY522" s="9"/>
      <c r="AZ522" s="9"/>
    </row>
    <row r="523" spans="1:52" ht="12.75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9"/>
      <c r="AD523" s="9"/>
      <c r="AE523" s="9"/>
      <c r="AF523" s="9"/>
      <c r="AG523" s="9"/>
      <c r="AH523" s="9"/>
      <c r="AI523" s="9"/>
      <c r="AJ523" s="9"/>
      <c r="AK523" s="9"/>
      <c r="AL523" s="9"/>
      <c r="AM523" s="9"/>
      <c r="AN523" s="9"/>
      <c r="AO523" s="9"/>
      <c r="AP523" s="9"/>
      <c r="AQ523" s="9"/>
      <c r="AR523" s="9"/>
      <c r="AS523" s="9"/>
      <c r="AT523" s="9"/>
      <c r="AU523" s="9"/>
      <c r="AV523" s="9"/>
      <c r="AW523" s="9"/>
      <c r="AX523" s="9"/>
      <c r="AY523" s="9"/>
      <c r="AZ523" s="9"/>
    </row>
    <row r="524" spans="1:52" ht="12.75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9"/>
      <c r="AD524" s="9"/>
      <c r="AE524" s="9"/>
      <c r="AF524" s="9"/>
      <c r="AG524" s="9"/>
      <c r="AH524" s="9"/>
      <c r="AI524" s="9"/>
      <c r="AJ524" s="9"/>
      <c r="AK524" s="9"/>
      <c r="AL524" s="9"/>
      <c r="AM524" s="9"/>
      <c r="AN524" s="9"/>
      <c r="AO524" s="9"/>
      <c r="AP524" s="9"/>
      <c r="AQ524" s="9"/>
      <c r="AR524" s="9"/>
      <c r="AS524" s="9"/>
      <c r="AT524" s="9"/>
      <c r="AU524" s="9"/>
      <c r="AV524" s="9"/>
      <c r="AW524" s="9"/>
      <c r="AX524" s="9"/>
      <c r="AY524" s="9"/>
      <c r="AZ524" s="9"/>
    </row>
    <row r="525" spans="1:52" ht="12.75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  <c r="AD525" s="9"/>
      <c r="AE525" s="9"/>
      <c r="AF525" s="9"/>
      <c r="AG525" s="9"/>
      <c r="AH525" s="9"/>
      <c r="AI525" s="9"/>
      <c r="AJ525" s="9"/>
      <c r="AK525" s="9"/>
      <c r="AL525" s="9"/>
      <c r="AM525" s="9"/>
      <c r="AN525" s="9"/>
      <c r="AO525" s="9"/>
      <c r="AP525" s="9"/>
      <c r="AQ525" s="9"/>
      <c r="AR525" s="9"/>
      <c r="AS525" s="9"/>
      <c r="AT525" s="9"/>
      <c r="AU525" s="9"/>
      <c r="AV525" s="9"/>
      <c r="AW525" s="9"/>
      <c r="AX525" s="9"/>
      <c r="AY525" s="9"/>
      <c r="AZ525" s="9"/>
    </row>
    <row r="526" spans="1:52" ht="12.75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  <c r="AD526" s="9"/>
      <c r="AE526" s="9"/>
      <c r="AF526" s="9"/>
      <c r="AG526" s="9"/>
      <c r="AH526" s="9"/>
      <c r="AI526" s="9"/>
      <c r="AJ526" s="9"/>
      <c r="AK526" s="9"/>
      <c r="AL526" s="9"/>
      <c r="AM526" s="9"/>
      <c r="AN526" s="9"/>
      <c r="AO526" s="9"/>
      <c r="AP526" s="9"/>
      <c r="AQ526" s="9"/>
      <c r="AR526" s="9"/>
      <c r="AS526" s="9"/>
      <c r="AT526" s="9"/>
      <c r="AU526" s="9"/>
      <c r="AV526" s="9"/>
      <c r="AW526" s="9"/>
      <c r="AX526" s="9"/>
      <c r="AY526" s="9"/>
      <c r="AZ526" s="9"/>
    </row>
    <row r="527" spans="1:52" ht="12.75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  <c r="AD527" s="9"/>
      <c r="AE527" s="9"/>
      <c r="AF527" s="9"/>
      <c r="AG527" s="9"/>
      <c r="AH527" s="9"/>
      <c r="AI527" s="9"/>
      <c r="AJ527" s="9"/>
      <c r="AK527" s="9"/>
      <c r="AL527" s="9"/>
      <c r="AM527" s="9"/>
      <c r="AN527" s="9"/>
      <c r="AO527" s="9"/>
      <c r="AP527" s="9"/>
      <c r="AQ527" s="9"/>
      <c r="AR527" s="9"/>
      <c r="AS527" s="9"/>
      <c r="AT527" s="9"/>
      <c r="AU527" s="9"/>
      <c r="AV527" s="9"/>
      <c r="AW527" s="9"/>
      <c r="AX527" s="9"/>
      <c r="AY527" s="9"/>
      <c r="AZ527" s="9"/>
    </row>
    <row r="528" spans="1:52" ht="12.75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  <c r="AD528" s="9"/>
      <c r="AE528" s="9"/>
      <c r="AF528" s="9"/>
      <c r="AG528" s="9"/>
      <c r="AH528" s="9"/>
      <c r="AI528" s="9"/>
      <c r="AJ528" s="9"/>
      <c r="AK528" s="9"/>
      <c r="AL528" s="9"/>
      <c r="AM528" s="9"/>
      <c r="AN528" s="9"/>
      <c r="AO528" s="9"/>
      <c r="AP528" s="9"/>
      <c r="AQ528" s="9"/>
      <c r="AR528" s="9"/>
      <c r="AS528" s="9"/>
      <c r="AT528" s="9"/>
      <c r="AU528" s="9"/>
      <c r="AV528" s="9"/>
      <c r="AW528" s="9"/>
      <c r="AX528" s="9"/>
      <c r="AY528" s="9"/>
      <c r="AZ528" s="9"/>
    </row>
    <row r="529" spans="1:52" ht="12.75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9"/>
      <c r="AD529" s="9"/>
      <c r="AE529" s="9"/>
      <c r="AF529" s="9"/>
      <c r="AG529" s="9"/>
      <c r="AH529" s="9"/>
      <c r="AI529" s="9"/>
      <c r="AJ529" s="9"/>
      <c r="AK529" s="9"/>
      <c r="AL529" s="9"/>
      <c r="AM529" s="9"/>
      <c r="AN529" s="9"/>
      <c r="AO529" s="9"/>
      <c r="AP529" s="9"/>
      <c r="AQ529" s="9"/>
      <c r="AR529" s="9"/>
      <c r="AS529" s="9"/>
      <c r="AT529" s="9"/>
      <c r="AU529" s="9"/>
      <c r="AV529" s="9"/>
      <c r="AW529" s="9"/>
      <c r="AX529" s="9"/>
      <c r="AY529" s="9"/>
      <c r="AZ529" s="9"/>
    </row>
    <row r="530" spans="1:52" ht="12.75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  <c r="AD530" s="9"/>
      <c r="AE530" s="9"/>
      <c r="AF530" s="9"/>
      <c r="AG530" s="9"/>
      <c r="AH530" s="9"/>
      <c r="AI530" s="9"/>
      <c r="AJ530" s="9"/>
      <c r="AK530" s="9"/>
      <c r="AL530" s="9"/>
      <c r="AM530" s="9"/>
      <c r="AN530" s="9"/>
      <c r="AO530" s="9"/>
      <c r="AP530" s="9"/>
      <c r="AQ530" s="9"/>
      <c r="AR530" s="9"/>
      <c r="AS530" s="9"/>
      <c r="AT530" s="9"/>
      <c r="AU530" s="9"/>
      <c r="AV530" s="9"/>
      <c r="AW530" s="9"/>
      <c r="AX530" s="9"/>
      <c r="AY530" s="9"/>
      <c r="AZ530" s="9"/>
    </row>
    <row r="531" spans="1:52" ht="12.75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9"/>
      <c r="AD531" s="9"/>
      <c r="AE531" s="9"/>
      <c r="AF531" s="9"/>
      <c r="AG531" s="9"/>
      <c r="AH531" s="9"/>
      <c r="AI531" s="9"/>
      <c r="AJ531" s="9"/>
      <c r="AK531" s="9"/>
      <c r="AL531" s="9"/>
      <c r="AM531" s="9"/>
      <c r="AN531" s="9"/>
      <c r="AO531" s="9"/>
      <c r="AP531" s="9"/>
      <c r="AQ531" s="9"/>
      <c r="AR531" s="9"/>
      <c r="AS531" s="9"/>
      <c r="AT531" s="9"/>
      <c r="AU531" s="9"/>
      <c r="AV531" s="9"/>
      <c r="AW531" s="9"/>
      <c r="AX531" s="9"/>
      <c r="AY531" s="9"/>
      <c r="AZ531" s="9"/>
    </row>
    <row r="532" spans="1:52" ht="12.75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9"/>
      <c r="AD532" s="9"/>
      <c r="AE532" s="9"/>
      <c r="AF532" s="9"/>
      <c r="AG532" s="9"/>
      <c r="AH532" s="9"/>
      <c r="AI532" s="9"/>
      <c r="AJ532" s="9"/>
      <c r="AK532" s="9"/>
      <c r="AL532" s="9"/>
      <c r="AM532" s="9"/>
      <c r="AN532" s="9"/>
      <c r="AO532" s="9"/>
      <c r="AP532" s="9"/>
      <c r="AQ532" s="9"/>
      <c r="AR532" s="9"/>
      <c r="AS532" s="9"/>
      <c r="AT532" s="9"/>
      <c r="AU532" s="9"/>
      <c r="AV532" s="9"/>
      <c r="AW532" s="9"/>
      <c r="AX532" s="9"/>
      <c r="AY532" s="9"/>
      <c r="AZ532" s="9"/>
    </row>
    <row r="533" spans="1:52" ht="12.75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9"/>
      <c r="AD533" s="9"/>
      <c r="AE533" s="9"/>
      <c r="AF533" s="9"/>
      <c r="AG533" s="9"/>
      <c r="AH533" s="9"/>
      <c r="AI533" s="9"/>
      <c r="AJ533" s="9"/>
      <c r="AK533" s="9"/>
      <c r="AL533" s="9"/>
      <c r="AM533" s="9"/>
      <c r="AN533" s="9"/>
      <c r="AO533" s="9"/>
      <c r="AP533" s="9"/>
      <c r="AQ533" s="9"/>
      <c r="AR533" s="9"/>
      <c r="AS533" s="9"/>
      <c r="AT533" s="9"/>
      <c r="AU533" s="9"/>
      <c r="AV533" s="9"/>
      <c r="AW533" s="9"/>
      <c r="AX533" s="9"/>
      <c r="AY533" s="9"/>
      <c r="AZ533" s="9"/>
    </row>
    <row r="534" spans="1:52" ht="12.75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  <c r="AD534" s="9"/>
      <c r="AE534" s="9"/>
      <c r="AF534" s="9"/>
      <c r="AG534" s="9"/>
      <c r="AH534" s="9"/>
      <c r="AI534" s="9"/>
      <c r="AJ534" s="9"/>
      <c r="AK534" s="9"/>
      <c r="AL534" s="9"/>
      <c r="AM534" s="9"/>
      <c r="AN534" s="9"/>
      <c r="AO534" s="9"/>
      <c r="AP534" s="9"/>
      <c r="AQ534" s="9"/>
      <c r="AR534" s="9"/>
      <c r="AS534" s="9"/>
      <c r="AT534" s="9"/>
      <c r="AU534" s="9"/>
      <c r="AV534" s="9"/>
      <c r="AW534" s="9"/>
      <c r="AX534" s="9"/>
      <c r="AY534" s="9"/>
      <c r="AZ534" s="9"/>
    </row>
    <row r="535" spans="1:52" ht="12.75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9"/>
      <c r="AD535" s="9"/>
      <c r="AE535" s="9"/>
      <c r="AF535" s="9"/>
      <c r="AG535" s="9"/>
      <c r="AH535" s="9"/>
      <c r="AI535" s="9"/>
      <c r="AJ535" s="9"/>
      <c r="AK535" s="9"/>
      <c r="AL535" s="9"/>
      <c r="AM535" s="9"/>
      <c r="AN535" s="9"/>
      <c r="AO535" s="9"/>
      <c r="AP535" s="9"/>
      <c r="AQ535" s="9"/>
      <c r="AR535" s="9"/>
      <c r="AS535" s="9"/>
      <c r="AT535" s="9"/>
      <c r="AU535" s="9"/>
      <c r="AV535" s="9"/>
      <c r="AW535" s="9"/>
      <c r="AX535" s="9"/>
      <c r="AY535" s="9"/>
      <c r="AZ535" s="9"/>
    </row>
    <row r="536" spans="1:52" ht="12.75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9"/>
      <c r="AD536" s="9"/>
      <c r="AE536" s="9"/>
      <c r="AF536" s="9"/>
      <c r="AG536" s="9"/>
      <c r="AH536" s="9"/>
      <c r="AI536" s="9"/>
      <c r="AJ536" s="9"/>
      <c r="AK536" s="9"/>
      <c r="AL536" s="9"/>
      <c r="AM536" s="9"/>
      <c r="AN536" s="9"/>
      <c r="AO536" s="9"/>
      <c r="AP536" s="9"/>
      <c r="AQ536" s="9"/>
      <c r="AR536" s="9"/>
      <c r="AS536" s="9"/>
      <c r="AT536" s="9"/>
      <c r="AU536" s="9"/>
      <c r="AV536" s="9"/>
      <c r="AW536" s="9"/>
      <c r="AX536" s="9"/>
      <c r="AY536" s="9"/>
      <c r="AZ536" s="9"/>
    </row>
    <row r="537" spans="1:52" ht="12.75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9"/>
      <c r="AD537" s="9"/>
      <c r="AE537" s="9"/>
      <c r="AF537" s="9"/>
      <c r="AG537" s="9"/>
      <c r="AH537" s="9"/>
      <c r="AI537" s="9"/>
      <c r="AJ537" s="9"/>
      <c r="AK537" s="9"/>
      <c r="AL537" s="9"/>
      <c r="AM537" s="9"/>
      <c r="AN537" s="9"/>
      <c r="AO537" s="9"/>
      <c r="AP537" s="9"/>
      <c r="AQ537" s="9"/>
      <c r="AR537" s="9"/>
      <c r="AS537" s="9"/>
      <c r="AT537" s="9"/>
      <c r="AU537" s="9"/>
      <c r="AV537" s="9"/>
      <c r="AW537" s="9"/>
      <c r="AX537" s="9"/>
      <c r="AY537" s="9"/>
      <c r="AZ537" s="9"/>
    </row>
    <row r="538" spans="1:52" ht="12.75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  <c r="AD538" s="9"/>
      <c r="AE538" s="9"/>
      <c r="AF538" s="9"/>
      <c r="AG538" s="9"/>
      <c r="AH538" s="9"/>
      <c r="AI538" s="9"/>
      <c r="AJ538" s="9"/>
      <c r="AK538" s="9"/>
      <c r="AL538" s="9"/>
      <c r="AM538" s="9"/>
      <c r="AN538" s="9"/>
      <c r="AO538" s="9"/>
      <c r="AP538" s="9"/>
      <c r="AQ538" s="9"/>
      <c r="AR538" s="9"/>
      <c r="AS538" s="9"/>
      <c r="AT538" s="9"/>
      <c r="AU538" s="9"/>
      <c r="AV538" s="9"/>
      <c r="AW538" s="9"/>
      <c r="AX538" s="9"/>
      <c r="AY538" s="9"/>
      <c r="AZ538" s="9"/>
    </row>
    <row r="539" spans="1:52" ht="12.75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9"/>
      <c r="AD539" s="9"/>
      <c r="AE539" s="9"/>
      <c r="AF539" s="9"/>
      <c r="AG539" s="9"/>
      <c r="AH539" s="9"/>
      <c r="AI539" s="9"/>
      <c r="AJ539" s="9"/>
      <c r="AK539" s="9"/>
      <c r="AL539" s="9"/>
      <c r="AM539" s="9"/>
      <c r="AN539" s="9"/>
      <c r="AO539" s="9"/>
      <c r="AP539" s="9"/>
      <c r="AQ539" s="9"/>
      <c r="AR539" s="9"/>
      <c r="AS539" s="9"/>
      <c r="AT539" s="9"/>
      <c r="AU539" s="9"/>
      <c r="AV539" s="9"/>
      <c r="AW539" s="9"/>
      <c r="AX539" s="9"/>
      <c r="AY539" s="9"/>
      <c r="AZ539" s="9"/>
    </row>
    <row r="540" spans="1:52" ht="12.75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9"/>
      <c r="AD540" s="9"/>
      <c r="AE540" s="9"/>
      <c r="AF540" s="9"/>
      <c r="AG540" s="9"/>
      <c r="AH540" s="9"/>
      <c r="AI540" s="9"/>
      <c r="AJ540" s="9"/>
      <c r="AK540" s="9"/>
      <c r="AL540" s="9"/>
      <c r="AM540" s="9"/>
      <c r="AN540" s="9"/>
      <c r="AO540" s="9"/>
      <c r="AP540" s="9"/>
      <c r="AQ540" s="9"/>
      <c r="AR540" s="9"/>
      <c r="AS540" s="9"/>
      <c r="AT540" s="9"/>
      <c r="AU540" s="9"/>
      <c r="AV540" s="9"/>
      <c r="AW540" s="9"/>
      <c r="AX540" s="9"/>
      <c r="AY540" s="9"/>
      <c r="AZ540" s="9"/>
    </row>
    <row r="541" spans="1:52" ht="12.75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9"/>
      <c r="AD541" s="9"/>
      <c r="AE541" s="9"/>
      <c r="AF541" s="9"/>
      <c r="AG541" s="9"/>
      <c r="AH541" s="9"/>
      <c r="AI541" s="9"/>
      <c r="AJ541" s="9"/>
      <c r="AK541" s="9"/>
      <c r="AL541" s="9"/>
      <c r="AM541" s="9"/>
      <c r="AN541" s="9"/>
      <c r="AO541" s="9"/>
      <c r="AP541" s="9"/>
      <c r="AQ541" s="9"/>
      <c r="AR541" s="9"/>
      <c r="AS541" s="9"/>
      <c r="AT541" s="9"/>
      <c r="AU541" s="9"/>
      <c r="AV541" s="9"/>
      <c r="AW541" s="9"/>
      <c r="AX541" s="9"/>
      <c r="AY541" s="9"/>
      <c r="AZ541" s="9"/>
    </row>
    <row r="542" spans="1:52" ht="12.75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  <c r="AD542" s="9"/>
      <c r="AE542" s="9"/>
      <c r="AF542" s="9"/>
      <c r="AG542" s="9"/>
      <c r="AH542" s="9"/>
      <c r="AI542" s="9"/>
      <c r="AJ542" s="9"/>
      <c r="AK542" s="9"/>
      <c r="AL542" s="9"/>
      <c r="AM542" s="9"/>
      <c r="AN542" s="9"/>
      <c r="AO542" s="9"/>
      <c r="AP542" s="9"/>
      <c r="AQ542" s="9"/>
      <c r="AR542" s="9"/>
      <c r="AS542" s="9"/>
      <c r="AT542" s="9"/>
      <c r="AU542" s="9"/>
      <c r="AV542" s="9"/>
      <c r="AW542" s="9"/>
      <c r="AX542" s="9"/>
      <c r="AY542" s="9"/>
      <c r="AZ542" s="9"/>
    </row>
    <row r="543" spans="1:52" ht="12.75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9"/>
      <c r="AD543" s="9"/>
      <c r="AE543" s="9"/>
      <c r="AF543" s="9"/>
      <c r="AG543" s="9"/>
      <c r="AH543" s="9"/>
      <c r="AI543" s="9"/>
      <c r="AJ543" s="9"/>
      <c r="AK543" s="9"/>
      <c r="AL543" s="9"/>
      <c r="AM543" s="9"/>
      <c r="AN543" s="9"/>
      <c r="AO543" s="9"/>
      <c r="AP543" s="9"/>
      <c r="AQ543" s="9"/>
      <c r="AR543" s="9"/>
      <c r="AS543" s="9"/>
      <c r="AT543" s="9"/>
      <c r="AU543" s="9"/>
      <c r="AV543" s="9"/>
      <c r="AW543" s="9"/>
      <c r="AX543" s="9"/>
      <c r="AY543" s="9"/>
      <c r="AZ543" s="9"/>
    </row>
    <row r="544" spans="1:52" ht="12.75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9"/>
      <c r="AD544" s="9"/>
      <c r="AE544" s="9"/>
      <c r="AF544" s="9"/>
      <c r="AG544" s="9"/>
      <c r="AH544" s="9"/>
      <c r="AI544" s="9"/>
      <c r="AJ544" s="9"/>
      <c r="AK544" s="9"/>
      <c r="AL544" s="9"/>
      <c r="AM544" s="9"/>
      <c r="AN544" s="9"/>
      <c r="AO544" s="9"/>
      <c r="AP544" s="9"/>
      <c r="AQ544" s="9"/>
      <c r="AR544" s="9"/>
      <c r="AS544" s="9"/>
      <c r="AT544" s="9"/>
      <c r="AU544" s="9"/>
      <c r="AV544" s="9"/>
      <c r="AW544" s="9"/>
      <c r="AX544" s="9"/>
      <c r="AY544" s="9"/>
      <c r="AZ544" s="9"/>
    </row>
    <row r="545" spans="1:52" ht="12.75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9"/>
      <c r="AD545" s="9"/>
      <c r="AE545" s="9"/>
      <c r="AF545" s="9"/>
      <c r="AG545" s="9"/>
      <c r="AH545" s="9"/>
      <c r="AI545" s="9"/>
      <c r="AJ545" s="9"/>
      <c r="AK545" s="9"/>
      <c r="AL545" s="9"/>
      <c r="AM545" s="9"/>
      <c r="AN545" s="9"/>
      <c r="AO545" s="9"/>
      <c r="AP545" s="9"/>
      <c r="AQ545" s="9"/>
      <c r="AR545" s="9"/>
      <c r="AS545" s="9"/>
      <c r="AT545" s="9"/>
      <c r="AU545" s="9"/>
      <c r="AV545" s="9"/>
      <c r="AW545" s="9"/>
      <c r="AX545" s="9"/>
      <c r="AY545" s="9"/>
      <c r="AZ545" s="9"/>
    </row>
    <row r="546" spans="1:52" ht="12.75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  <c r="AD546" s="9"/>
      <c r="AE546" s="9"/>
      <c r="AF546" s="9"/>
      <c r="AG546" s="9"/>
      <c r="AH546" s="9"/>
      <c r="AI546" s="9"/>
      <c r="AJ546" s="9"/>
      <c r="AK546" s="9"/>
      <c r="AL546" s="9"/>
      <c r="AM546" s="9"/>
      <c r="AN546" s="9"/>
      <c r="AO546" s="9"/>
      <c r="AP546" s="9"/>
      <c r="AQ546" s="9"/>
      <c r="AR546" s="9"/>
      <c r="AS546" s="9"/>
      <c r="AT546" s="9"/>
      <c r="AU546" s="9"/>
      <c r="AV546" s="9"/>
      <c r="AW546" s="9"/>
      <c r="AX546" s="9"/>
      <c r="AY546" s="9"/>
      <c r="AZ546" s="9"/>
    </row>
    <row r="547" spans="1:52" ht="12.75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9"/>
      <c r="AD547" s="9"/>
      <c r="AE547" s="9"/>
      <c r="AF547" s="9"/>
      <c r="AG547" s="9"/>
      <c r="AH547" s="9"/>
      <c r="AI547" s="9"/>
      <c r="AJ547" s="9"/>
      <c r="AK547" s="9"/>
      <c r="AL547" s="9"/>
      <c r="AM547" s="9"/>
      <c r="AN547" s="9"/>
      <c r="AO547" s="9"/>
      <c r="AP547" s="9"/>
      <c r="AQ547" s="9"/>
      <c r="AR547" s="9"/>
      <c r="AS547" s="9"/>
      <c r="AT547" s="9"/>
      <c r="AU547" s="9"/>
      <c r="AV547" s="9"/>
      <c r="AW547" s="9"/>
      <c r="AX547" s="9"/>
      <c r="AY547" s="9"/>
      <c r="AZ547" s="9"/>
    </row>
    <row r="548" spans="1:52" ht="12.75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9"/>
      <c r="AD548" s="9"/>
      <c r="AE548" s="9"/>
      <c r="AF548" s="9"/>
      <c r="AG548" s="9"/>
      <c r="AH548" s="9"/>
      <c r="AI548" s="9"/>
      <c r="AJ548" s="9"/>
      <c r="AK548" s="9"/>
      <c r="AL548" s="9"/>
      <c r="AM548" s="9"/>
      <c r="AN548" s="9"/>
      <c r="AO548" s="9"/>
      <c r="AP548" s="9"/>
      <c r="AQ548" s="9"/>
      <c r="AR548" s="9"/>
      <c r="AS548" s="9"/>
      <c r="AT548" s="9"/>
      <c r="AU548" s="9"/>
      <c r="AV548" s="9"/>
      <c r="AW548" s="9"/>
      <c r="AX548" s="9"/>
      <c r="AY548" s="9"/>
      <c r="AZ548" s="9"/>
    </row>
    <row r="549" spans="1:52" ht="12.75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9"/>
      <c r="AD549" s="9"/>
      <c r="AE549" s="9"/>
      <c r="AF549" s="9"/>
      <c r="AG549" s="9"/>
      <c r="AH549" s="9"/>
      <c r="AI549" s="9"/>
      <c r="AJ549" s="9"/>
      <c r="AK549" s="9"/>
      <c r="AL549" s="9"/>
      <c r="AM549" s="9"/>
      <c r="AN549" s="9"/>
      <c r="AO549" s="9"/>
      <c r="AP549" s="9"/>
      <c r="AQ549" s="9"/>
      <c r="AR549" s="9"/>
      <c r="AS549" s="9"/>
      <c r="AT549" s="9"/>
      <c r="AU549" s="9"/>
      <c r="AV549" s="9"/>
      <c r="AW549" s="9"/>
      <c r="AX549" s="9"/>
      <c r="AY549" s="9"/>
      <c r="AZ549" s="9"/>
    </row>
    <row r="550" spans="1:52" ht="12.75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  <c r="AD550" s="9"/>
      <c r="AE550" s="9"/>
      <c r="AF550" s="9"/>
      <c r="AG550" s="9"/>
      <c r="AH550" s="9"/>
      <c r="AI550" s="9"/>
      <c r="AJ550" s="9"/>
      <c r="AK550" s="9"/>
      <c r="AL550" s="9"/>
      <c r="AM550" s="9"/>
      <c r="AN550" s="9"/>
      <c r="AO550" s="9"/>
      <c r="AP550" s="9"/>
      <c r="AQ550" s="9"/>
      <c r="AR550" s="9"/>
      <c r="AS550" s="9"/>
      <c r="AT550" s="9"/>
      <c r="AU550" s="9"/>
      <c r="AV550" s="9"/>
      <c r="AW550" s="9"/>
      <c r="AX550" s="9"/>
      <c r="AY550" s="9"/>
      <c r="AZ550" s="9"/>
    </row>
    <row r="551" spans="1:52" ht="12.75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9"/>
      <c r="AD551" s="9"/>
      <c r="AE551" s="9"/>
      <c r="AF551" s="9"/>
      <c r="AG551" s="9"/>
      <c r="AH551" s="9"/>
      <c r="AI551" s="9"/>
      <c r="AJ551" s="9"/>
      <c r="AK551" s="9"/>
      <c r="AL551" s="9"/>
      <c r="AM551" s="9"/>
      <c r="AN551" s="9"/>
      <c r="AO551" s="9"/>
      <c r="AP551" s="9"/>
      <c r="AQ551" s="9"/>
      <c r="AR551" s="9"/>
      <c r="AS551" s="9"/>
      <c r="AT551" s="9"/>
      <c r="AU551" s="9"/>
      <c r="AV551" s="9"/>
      <c r="AW551" s="9"/>
      <c r="AX551" s="9"/>
      <c r="AY551" s="9"/>
      <c r="AZ551" s="9"/>
    </row>
    <row r="552" spans="1:52" ht="12.75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  <c r="AC552" s="9"/>
      <c r="AD552" s="9"/>
      <c r="AE552" s="9"/>
      <c r="AF552" s="9"/>
      <c r="AG552" s="9"/>
      <c r="AH552" s="9"/>
      <c r="AI552" s="9"/>
      <c r="AJ552" s="9"/>
      <c r="AK552" s="9"/>
      <c r="AL552" s="9"/>
      <c r="AM552" s="9"/>
      <c r="AN552" s="9"/>
      <c r="AO552" s="9"/>
      <c r="AP552" s="9"/>
      <c r="AQ552" s="9"/>
      <c r="AR552" s="9"/>
      <c r="AS552" s="9"/>
      <c r="AT552" s="9"/>
      <c r="AU552" s="9"/>
      <c r="AV552" s="9"/>
      <c r="AW552" s="9"/>
      <c r="AX552" s="9"/>
      <c r="AY552" s="9"/>
      <c r="AZ552" s="9"/>
    </row>
    <row r="553" spans="1:52" ht="12.75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  <c r="AC553" s="9"/>
      <c r="AD553" s="9"/>
      <c r="AE553" s="9"/>
      <c r="AF553" s="9"/>
      <c r="AG553" s="9"/>
      <c r="AH553" s="9"/>
      <c r="AI553" s="9"/>
      <c r="AJ553" s="9"/>
      <c r="AK553" s="9"/>
      <c r="AL553" s="9"/>
      <c r="AM553" s="9"/>
      <c r="AN553" s="9"/>
      <c r="AO553" s="9"/>
      <c r="AP553" s="9"/>
      <c r="AQ553" s="9"/>
      <c r="AR553" s="9"/>
      <c r="AS553" s="9"/>
      <c r="AT553" s="9"/>
      <c r="AU553" s="9"/>
      <c r="AV553" s="9"/>
      <c r="AW553" s="9"/>
      <c r="AX553" s="9"/>
      <c r="AY553" s="9"/>
      <c r="AZ553" s="9"/>
    </row>
    <row r="554" spans="1:52" ht="12.75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9"/>
      <c r="AD554" s="9"/>
      <c r="AE554" s="9"/>
      <c r="AF554" s="9"/>
      <c r="AG554" s="9"/>
      <c r="AH554" s="9"/>
      <c r="AI554" s="9"/>
      <c r="AJ554" s="9"/>
      <c r="AK554" s="9"/>
      <c r="AL554" s="9"/>
      <c r="AM554" s="9"/>
      <c r="AN554" s="9"/>
      <c r="AO554" s="9"/>
      <c r="AP554" s="9"/>
      <c r="AQ554" s="9"/>
      <c r="AR554" s="9"/>
      <c r="AS554" s="9"/>
      <c r="AT554" s="9"/>
      <c r="AU554" s="9"/>
      <c r="AV554" s="9"/>
      <c r="AW554" s="9"/>
      <c r="AX554" s="9"/>
      <c r="AY554" s="9"/>
      <c r="AZ554" s="9"/>
    </row>
    <row r="555" spans="1:52" ht="12.75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9"/>
      <c r="AD555" s="9"/>
      <c r="AE555" s="9"/>
      <c r="AF555" s="9"/>
      <c r="AG555" s="9"/>
      <c r="AH555" s="9"/>
      <c r="AI555" s="9"/>
      <c r="AJ555" s="9"/>
      <c r="AK555" s="9"/>
      <c r="AL555" s="9"/>
      <c r="AM555" s="9"/>
      <c r="AN555" s="9"/>
      <c r="AO555" s="9"/>
      <c r="AP555" s="9"/>
      <c r="AQ555" s="9"/>
      <c r="AR555" s="9"/>
      <c r="AS555" s="9"/>
      <c r="AT555" s="9"/>
      <c r="AU555" s="9"/>
      <c r="AV555" s="9"/>
      <c r="AW555" s="9"/>
      <c r="AX555" s="9"/>
      <c r="AY555" s="9"/>
      <c r="AZ555" s="9"/>
    </row>
    <row r="556" spans="1:52" ht="12.75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9"/>
      <c r="AD556" s="9"/>
      <c r="AE556" s="9"/>
      <c r="AF556" s="9"/>
      <c r="AG556" s="9"/>
      <c r="AH556" s="9"/>
      <c r="AI556" s="9"/>
      <c r="AJ556" s="9"/>
      <c r="AK556" s="9"/>
      <c r="AL556" s="9"/>
      <c r="AM556" s="9"/>
      <c r="AN556" s="9"/>
      <c r="AO556" s="9"/>
      <c r="AP556" s="9"/>
      <c r="AQ556" s="9"/>
      <c r="AR556" s="9"/>
      <c r="AS556" s="9"/>
      <c r="AT556" s="9"/>
      <c r="AU556" s="9"/>
      <c r="AV556" s="9"/>
      <c r="AW556" s="9"/>
      <c r="AX556" s="9"/>
      <c r="AY556" s="9"/>
      <c r="AZ556" s="9"/>
    </row>
    <row r="557" spans="1:52" ht="12.75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9"/>
      <c r="AD557" s="9"/>
      <c r="AE557" s="9"/>
      <c r="AF557" s="9"/>
      <c r="AG557" s="9"/>
      <c r="AH557" s="9"/>
      <c r="AI557" s="9"/>
      <c r="AJ557" s="9"/>
      <c r="AK557" s="9"/>
      <c r="AL557" s="9"/>
      <c r="AM557" s="9"/>
      <c r="AN557" s="9"/>
      <c r="AO557" s="9"/>
      <c r="AP557" s="9"/>
      <c r="AQ557" s="9"/>
      <c r="AR557" s="9"/>
      <c r="AS557" s="9"/>
      <c r="AT557" s="9"/>
      <c r="AU557" s="9"/>
      <c r="AV557" s="9"/>
      <c r="AW557" s="9"/>
      <c r="AX557" s="9"/>
      <c r="AY557" s="9"/>
      <c r="AZ557" s="9"/>
    </row>
    <row r="558" spans="1:52" ht="12.75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  <c r="AD558" s="9"/>
      <c r="AE558" s="9"/>
      <c r="AF558" s="9"/>
      <c r="AG558" s="9"/>
      <c r="AH558" s="9"/>
      <c r="AI558" s="9"/>
      <c r="AJ558" s="9"/>
      <c r="AK558" s="9"/>
      <c r="AL558" s="9"/>
      <c r="AM558" s="9"/>
      <c r="AN558" s="9"/>
      <c r="AO558" s="9"/>
      <c r="AP558" s="9"/>
      <c r="AQ558" s="9"/>
      <c r="AR558" s="9"/>
      <c r="AS558" s="9"/>
      <c r="AT558" s="9"/>
      <c r="AU558" s="9"/>
      <c r="AV558" s="9"/>
      <c r="AW558" s="9"/>
      <c r="AX558" s="9"/>
      <c r="AY558" s="9"/>
      <c r="AZ558" s="9"/>
    </row>
    <row r="559" spans="1:52" ht="12.75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9"/>
      <c r="AD559" s="9"/>
      <c r="AE559" s="9"/>
      <c r="AF559" s="9"/>
      <c r="AG559" s="9"/>
      <c r="AH559" s="9"/>
      <c r="AI559" s="9"/>
      <c r="AJ559" s="9"/>
      <c r="AK559" s="9"/>
      <c r="AL559" s="9"/>
      <c r="AM559" s="9"/>
      <c r="AN559" s="9"/>
      <c r="AO559" s="9"/>
      <c r="AP559" s="9"/>
      <c r="AQ559" s="9"/>
      <c r="AR559" s="9"/>
      <c r="AS559" s="9"/>
      <c r="AT559" s="9"/>
      <c r="AU559" s="9"/>
      <c r="AV559" s="9"/>
      <c r="AW559" s="9"/>
      <c r="AX559" s="9"/>
      <c r="AY559" s="9"/>
      <c r="AZ559" s="9"/>
    </row>
    <row r="560" spans="1:52" ht="12.75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9"/>
      <c r="AD560" s="9"/>
      <c r="AE560" s="9"/>
      <c r="AF560" s="9"/>
      <c r="AG560" s="9"/>
      <c r="AH560" s="9"/>
      <c r="AI560" s="9"/>
      <c r="AJ560" s="9"/>
      <c r="AK560" s="9"/>
      <c r="AL560" s="9"/>
      <c r="AM560" s="9"/>
      <c r="AN560" s="9"/>
      <c r="AO560" s="9"/>
      <c r="AP560" s="9"/>
      <c r="AQ560" s="9"/>
      <c r="AR560" s="9"/>
      <c r="AS560" s="9"/>
      <c r="AT560" s="9"/>
      <c r="AU560" s="9"/>
      <c r="AV560" s="9"/>
      <c r="AW560" s="9"/>
      <c r="AX560" s="9"/>
      <c r="AY560" s="9"/>
      <c r="AZ560" s="9"/>
    </row>
    <row r="561" spans="1:52" ht="12.75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9"/>
      <c r="AD561" s="9"/>
      <c r="AE561" s="9"/>
      <c r="AF561" s="9"/>
      <c r="AG561" s="9"/>
      <c r="AH561" s="9"/>
      <c r="AI561" s="9"/>
      <c r="AJ561" s="9"/>
      <c r="AK561" s="9"/>
      <c r="AL561" s="9"/>
      <c r="AM561" s="9"/>
      <c r="AN561" s="9"/>
      <c r="AO561" s="9"/>
      <c r="AP561" s="9"/>
      <c r="AQ561" s="9"/>
      <c r="AR561" s="9"/>
      <c r="AS561" s="9"/>
      <c r="AT561" s="9"/>
      <c r="AU561" s="9"/>
      <c r="AV561" s="9"/>
      <c r="AW561" s="9"/>
      <c r="AX561" s="9"/>
      <c r="AY561" s="9"/>
      <c r="AZ561" s="9"/>
    </row>
    <row r="562" spans="1:52" ht="12.75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  <c r="AD562" s="9"/>
      <c r="AE562" s="9"/>
      <c r="AF562" s="9"/>
      <c r="AG562" s="9"/>
      <c r="AH562" s="9"/>
      <c r="AI562" s="9"/>
      <c r="AJ562" s="9"/>
      <c r="AK562" s="9"/>
      <c r="AL562" s="9"/>
      <c r="AM562" s="9"/>
      <c r="AN562" s="9"/>
      <c r="AO562" s="9"/>
      <c r="AP562" s="9"/>
      <c r="AQ562" s="9"/>
      <c r="AR562" s="9"/>
      <c r="AS562" s="9"/>
      <c r="AT562" s="9"/>
      <c r="AU562" s="9"/>
      <c r="AV562" s="9"/>
      <c r="AW562" s="9"/>
      <c r="AX562" s="9"/>
      <c r="AY562" s="9"/>
      <c r="AZ562" s="9"/>
    </row>
    <row r="563" spans="1:52" ht="12.75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9"/>
      <c r="AD563" s="9"/>
      <c r="AE563" s="9"/>
      <c r="AF563" s="9"/>
      <c r="AG563" s="9"/>
      <c r="AH563" s="9"/>
      <c r="AI563" s="9"/>
      <c r="AJ563" s="9"/>
      <c r="AK563" s="9"/>
      <c r="AL563" s="9"/>
      <c r="AM563" s="9"/>
      <c r="AN563" s="9"/>
      <c r="AO563" s="9"/>
      <c r="AP563" s="9"/>
      <c r="AQ563" s="9"/>
      <c r="AR563" s="9"/>
      <c r="AS563" s="9"/>
      <c r="AT563" s="9"/>
      <c r="AU563" s="9"/>
      <c r="AV563" s="9"/>
      <c r="AW563" s="9"/>
      <c r="AX563" s="9"/>
      <c r="AY563" s="9"/>
      <c r="AZ563" s="9"/>
    </row>
    <row r="564" spans="1:52" ht="12.75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9"/>
      <c r="AD564" s="9"/>
      <c r="AE564" s="9"/>
      <c r="AF564" s="9"/>
      <c r="AG564" s="9"/>
      <c r="AH564" s="9"/>
      <c r="AI564" s="9"/>
      <c r="AJ564" s="9"/>
      <c r="AK564" s="9"/>
      <c r="AL564" s="9"/>
      <c r="AM564" s="9"/>
      <c r="AN564" s="9"/>
      <c r="AO564" s="9"/>
      <c r="AP564" s="9"/>
      <c r="AQ564" s="9"/>
      <c r="AR564" s="9"/>
      <c r="AS564" s="9"/>
      <c r="AT564" s="9"/>
      <c r="AU564" s="9"/>
      <c r="AV564" s="9"/>
      <c r="AW564" s="9"/>
      <c r="AX564" s="9"/>
      <c r="AY564" s="9"/>
      <c r="AZ564" s="9"/>
    </row>
    <row r="565" spans="1:52" ht="12.75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  <c r="AC565" s="9"/>
      <c r="AD565" s="9"/>
      <c r="AE565" s="9"/>
      <c r="AF565" s="9"/>
      <c r="AG565" s="9"/>
      <c r="AH565" s="9"/>
      <c r="AI565" s="9"/>
      <c r="AJ565" s="9"/>
      <c r="AK565" s="9"/>
      <c r="AL565" s="9"/>
      <c r="AM565" s="9"/>
      <c r="AN565" s="9"/>
      <c r="AO565" s="9"/>
      <c r="AP565" s="9"/>
      <c r="AQ565" s="9"/>
      <c r="AR565" s="9"/>
      <c r="AS565" s="9"/>
      <c r="AT565" s="9"/>
      <c r="AU565" s="9"/>
      <c r="AV565" s="9"/>
      <c r="AW565" s="9"/>
      <c r="AX565" s="9"/>
      <c r="AY565" s="9"/>
      <c r="AZ565" s="9"/>
    </row>
    <row r="566" spans="1:52" ht="12.75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  <c r="AD566" s="9"/>
      <c r="AE566" s="9"/>
      <c r="AF566" s="9"/>
      <c r="AG566" s="9"/>
      <c r="AH566" s="9"/>
      <c r="AI566" s="9"/>
      <c r="AJ566" s="9"/>
      <c r="AK566" s="9"/>
      <c r="AL566" s="9"/>
      <c r="AM566" s="9"/>
      <c r="AN566" s="9"/>
      <c r="AO566" s="9"/>
      <c r="AP566" s="9"/>
      <c r="AQ566" s="9"/>
      <c r="AR566" s="9"/>
      <c r="AS566" s="9"/>
      <c r="AT566" s="9"/>
      <c r="AU566" s="9"/>
      <c r="AV566" s="9"/>
      <c r="AW566" s="9"/>
      <c r="AX566" s="9"/>
      <c r="AY566" s="9"/>
      <c r="AZ566" s="9"/>
    </row>
    <row r="567" spans="1:52" ht="12.75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9"/>
      <c r="AD567" s="9"/>
      <c r="AE567" s="9"/>
      <c r="AF567" s="9"/>
      <c r="AG567" s="9"/>
      <c r="AH567" s="9"/>
      <c r="AI567" s="9"/>
      <c r="AJ567" s="9"/>
      <c r="AK567" s="9"/>
      <c r="AL567" s="9"/>
      <c r="AM567" s="9"/>
      <c r="AN567" s="9"/>
      <c r="AO567" s="9"/>
      <c r="AP567" s="9"/>
      <c r="AQ567" s="9"/>
      <c r="AR567" s="9"/>
      <c r="AS567" s="9"/>
      <c r="AT567" s="9"/>
      <c r="AU567" s="9"/>
      <c r="AV567" s="9"/>
      <c r="AW567" s="9"/>
      <c r="AX567" s="9"/>
      <c r="AY567" s="9"/>
      <c r="AZ567" s="9"/>
    </row>
    <row r="568" spans="1:52" ht="12.75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9"/>
      <c r="AD568" s="9"/>
      <c r="AE568" s="9"/>
      <c r="AF568" s="9"/>
      <c r="AG568" s="9"/>
      <c r="AH568" s="9"/>
      <c r="AI568" s="9"/>
      <c r="AJ568" s="9"/>
      <c r="AK568" s="9"/>
      <c r="AL568" s="9"/>
      <c r="AM568" s="9"/>
      <c r="AN568" s="9"/>
      <c r="AO568" s="9"/>
      <c r="AP568" s="9"/>
      <c r="AQ568" s="9"/>
      <c r="AR568" s="9"/>
      <c r="AS568" s="9"/>
      <c r="AT568" s="9"/>
      <c r="AU568" s="9"/>
      <c r="AV568" s="9"/>
      <c r="AW568" s="9"/>
      <c r="AX568" s="9"/>
      <c r="AY568" s="9"/>
      <c r="AZ568" s="9"/>
    </row>
    <row r="569" spans="1:52" ht="12.75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9"/>
      <c r="AD569" s="9"/>
      <c r="AE569" s="9"/>
      <c r="AF569" s="9"/>
      <c r="AG569" s="9"/>
      <c r="AH569" s="9"/>
      <c r="AI569" s="9"/>
      <c r="AJ569" s="9"/>
      <c r="AK569" s="9"/>
      <c r="AL569" s="9"/>
      <c r="AM569" s="9"/>
      <c r="AN569" s="9"/>
      <c r="AO569" s="9"/>
      <c r="AP569" s="9"/>
      <c r="AQ569" s="9"/>
      <c r="AR569" s="9"/>
      <c r="AS569" s="9"/>
      <c r="AT569" s="9"/>
      <c r="AU569" s="9"/>
      <c r="AV569" s="9"/>
      <c r="AW569" s="9"/>
      <c r="AX569" s="9"/>
      <c r="AY569" s="9"/>
      <c r="AZ569" s="9"/>
    </row>
    <row r="570" spans="1:52" ht="12.75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  <c r="AD570" s="9"/>
      <c r="AE570" s="9"/>
      <c r="AF570" s="9"/>
      <c r="AG570" s="9"/>
      <c r="AH570" s="9"/>
      <c r="AI570" s="9"/>
      <c r="AJ570" s="9"/>
      <c r="AK570" s="9"/>
      <c r="AL570" s="9"/>
      <c r="AM570" s="9"/>
      <c r="AN570" s="9"/>
      <c r="AO570" s="9"/>
      <c r="AP570" s="9"/>
      <c r="AQ570" s="9"/>
      <c r="AR570" s="9"/>
      <c r="AS570" s="9"/>
      <c r="AT570" s="9"/>
      <c r="AU570" s="9"/>
      <c r="AV570" s="9"/>
      <c r="AW570" s="9"/>
      <c r="AX570" s="9"/>
      <c r="AY570" s="9"/>
      <c r="AZ570" s="9"/>
    </row>
    <row r="571" spans="1:52" ht="12.75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9"/>
      <c r="AD571" s="9"/>
      <c r="AE571" s="9"/>
      <c r="AF571" s="9"/>
      <c r="AG571" s="9"/>
      <c r="AH571" s="9"/>
      <c r="AI571" s="9"/>
      <c r="AJ571" s="9"/>
      <c r="AK571" s="9"/>
      <c r="AL571" s="9"/>
      <c r="AM571" s="9"/>
      <c r="AN571" s="9"/>
      <c r="AO571" s="9"/>
      <c r="AP571" s="9"/>
      <c r="AQ571" s="9"/>
      <c r="AR571" s="9"/>
      <c r="AS571" s="9"/>
      <c r="AT571" s="9"/>
      <c r="AU571" s="9"/>
      <c r="AV571" s="9"/>
      <c r="AW571" s="9"/>
      <c r="AX571" s="9"/>
      <c r="AY571" s="9"/>
      <c r="AZ571" s="9"/>
    </row>
    <row r="572" spans="1:52" ht="12.75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9"/>
      <c r="AD572" s="9"/>
      <c r="AE572" s="9"/>
      <c r="AF572" s="9"/>
      <c r="AG572" s="9"/>
      <c r="AH572" s="9"/>
      <c r="AI572" s="9"/>
      <c r="AJ572" s="9"/>
      <c r="AK572" s="9"/>
      <c r="AL572" s="9"/>
      <c r="AM572" s="9"/>
      <c r="AN572" s="9"/>
      <c r="AO572" s="9"/>
      <c r="AP572" s="9"/>
      <c r="AQ572" s="9"/>
      <c r="AR572" s="9"/>
      <c r="AS572" s="9"/>
      <c r="AT572" s="9"/>
      <c r="AU572" s="9"/>
      <c r="AV572" s="9"/>
      <c r="AW572" s="9"/>
      <c r="AX572" s="9"/>
      <c r="AY572" s="9"/>
      <c r="AZ572" s="9"/>
    </row>
    <row r="573" spans="1:52" ht="12.75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9"/>
      <c r="AD573" s="9"/>
      <c r="AE573" s="9"/>
      <c r="AF573" s="9"/>
      <c r="AG573" s="9"/>
      <c r="AH573" s="9"/>
      <c r="AI573" s="9"/>
      <c r="AJ573" s="9"/>
      <c r="AK573" s="9"/>
      <c r="AL573" s="9"/>
      <c r="AM573" s="9"/>
      <c r="AN573" s="9"/>
      <c r="AO573" s="9"/>
      <c r="AP573" s="9"/>
      <c r="AQ573" s="9"/>
      <c r="AR573" s="9"/>
      <c r="AS573" s="9"/>
      <c r="AT573" s="9"/>
      <c r="AU573" s="9"/>
      <c r="AV573" s="9"/>
      <c r="AW573" s="9"/>
      <c r="AX573" s="9"/>
      <c r="AY573" s="9"/>
      <c r="AZ573" s="9"/>
    </row>
    <row r="574" spans="1:52" ht="12.75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9"/>
      <c r="AD574" s="9"/>
      <c r="AE574" s="9"/>
      <c r="AF574" s="9"/>
      <c r="AG574" s="9"/>
      <c r="AH574" s="9"/>
      <c r="AI574" s="9"/>
      <c r="AJ574" s="9"/>
      <c r="AK574" s="9"/>
      <c r="AL574" s="9"/>
      <c r="AM574" s="9"/>
      <c r="AN574" s="9"/>
      <c r="AO574" s="9"/>
      <c r="AP574" s="9"/>
      <c r="AQ574" s="9"/>
      <c r="AR574" s="9"/>
      <c r="AS574" s="9"/>
      <c r="AT574" s="9"/>
      <c r="AU574" s="9"/>
      <c r="AV574" s="9"/>
      <c r="AW574" s="9"/>
      <c r="AX574" s="9"/>
      <c r="AY574" s="9"/>
      <c r="AZ574" s="9"/>
    </row>
    <row r="575" spans="1:52" ht="12.75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9"/>
      <c r="AD575" s="9"/>
      <c r="AE575" s="9"/>
      <c r="AF575" s="9"/>
      <c r="AG575" s="9"/>
      <c r="AH575" s="9"/>
      <c r="AI575" s="9"/>
      <c r="AJ575" s="9"/>
      <c r="AK575" s="9"/>
      <c r="AL575" s="9"/>
      <c r="AM575" s="9"/>
      <c r="AN575" s="9"/>
      <c r="AO575" s="9"/>
      <c r="AP575" s="9"/>
      <c r="AQ575" s="9"/>
      <c r="AR575" s="9"/>
      <c r="AS575" s="9"/>
      <c r="AT575" s="9"/>
      <c r="AU575" s="9"/>
      <c r="AV575" s="9"/>
      <c r="AW575" s="9"/>
      <c r="AX575" s="9"/>
      <c r="AY575" s="9"/>
      <c r="AZ575" s="9"/>
    </row>
    <row r="576" spans="1:52" ht="12.75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  <c r="AC576" s="9"/>
      <c r="AD576" s="9"/>
      <c r="AE576" s="9"/>
      <c r="AF576" s="9"/>
      <c r="AG576" s="9"/>
      <c r="AH576" s="9"/>
      <c r="AI576" s="9"/>
      <c r="AJ576" s="9"/>
      <c r="AK576" s="9"/>
      <c r="AL576" s="9"/>
      <c r="AM576" s="9"/>
      <c r="AN576" s="9"/>
      <c r="AO576" s="9"/>
      <c r="AP576" s="9"/>
      <c r="AQ576" s="9"/>
      <c r="AR576" s="9"/>
      <c r="AS576" s="9"/>
      <c r="AT576" s="9"/>
      <c r="AU576" s="9"/>
      <c r="AV576" s="9"/>
      <c r="AW576" s="9"/>
      <c r="AX576" s="9"/>
      <c r="AY576" s="9"/>
      <c r="AZ576" s="9"/>
    </row>
    <row r="577" spans="1:52" ht="12.75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9"/>
      <c r="AD577" s="9"/>
      <c r="AE577" s="9"/>
      <c r="AF577" s="9"/>
      <c r="AG577" s="9"/>
      <c r="AH577" s="9"/>
      <c r="AI577" s="9"/>
      <c r="AJ577" s="9"/>
      <c r="AK577" s="9"/>
      <c r="AL577" s="9"/>
      <c r="AM577" s="9"/>
      <c r="AN577" s="9"/>
      <c r="AO577" s="9"/>
      <c r="AP577" s="9"/>
      <c r="AQ577" s="9"/>
      <c r="AR577" s="9"/>
      <c r="AS577" s="9"/>
      <c r="AT577" s="9"/>
      <c r="AU577" s="9"/>
      <c r="AV577" s="9"/>
      <c r="AW577" s="9"/>
      <c r="AX577" s="9"/>
      <c r="AY577" s="9"/>
      <c r="AZ577" s="9"/>
    </row>
    <row r="578" spans="1:52" ht="12.75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9"/>
      <c r="AD578" s="9"/>
      <c r="AE578" s="9"/>
      <c r="AF578" s="9"/>
      <c r="AG578" s="9"/>
      <c r="AH578" s="9"/>
      <c r="AI578" s="9"/>
      <c r="AJ578" s="9"/>
      <c r="AK578" s="9"/>
      <c r="AL578" s="9"/>
      <c r="AM578" s="9"/>
      <c r="AN578" s="9"/>
      <c r="AO578" s="9"/>
      <c r="AP578" s="9"/>
      <c r="AQ578" s="9"/>
      <c r="AR578" s="9"/>
      <c r="AS578" s="9"/>
      <c r="AT578" s="9"/>
      <c r="AU578" s="9"/>
      <c r="AV578" s="9"/>
      <c r="AW578" s="9"/>
      <c r="AX578" s="9"/>
      <c r="AY578" s="9"/>
      <c r="AZ578" s="9"/>
    </row>
    <row r="579" spans="1:52" ht="12.75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9"/>
      <c r="AD579" s="9"/>
      <c r="AE579" s="9"/>
      <c r="AF579" s="9"/>
      <c r="AG579" s="9"/>
      <c r="AH579" s="9"/>
      <c r="AI579" s="9"/>
      <c r="AJ579" s="9"/>
      <c r="AK579" s="9"/>
      <c r="AL579" s="9"/>
      <c r="AM579" s="9"/>
      <c r="AN579" s="9"/>
      <c r="AO579" s="9"/>
      <c r="AP579" s="9"/>
      <c r="AQ579" s="9"/>
      <c r="AR579" s="9"/>
      <c r="AS579" s="9"/>
      <c r="AT579" s="9"/>
      <c r="AU579" s="9"/>
      <c r="AV579" s="9"/>
      <c r="AW579" s="9"/>
      <c r="AX579" s="9"/>
      <c r="AY579" s="9"/>
      <c r="AZ579" s="9"/>
    </row>
    <row r="580" spans="1:52" ht="12.75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9"/>
      <c r="AD580" s="9"/>
      <c r="AE580" s="9"/>
      <c r="AF580" s="9"/>
      <c r="AG580" s="9"/>
      <c r="AH580" s="9"/>
      <c r="AI580" s="9"/>
      <c r="AJ580" s="9"/>
      <c r="AK580" s="9"/>
      <c r="AL580" s="9"/>
      <c r="AM580" s="9"/>
      <c r="AN580" s="9"/>
      <c r="AO580" s="9"/>
      <c r="AP580" s="9"/>
      <c r="AQ580" s="9"/>
      <c r="AR580" s="9"/>
      <c r="AS580" s="9"/>
      <c r="AT580" s="9"/>
      <c r="AU580" s="9"/>
      <c r="AV580" s="9"/>
      <c r="AW580" s="9"/>
      <c r="AX580" s="9"/>
      <c r="AY580" s="9"/>
      <c r="AZ580" s="9"/>
    </row>
    <row r="581" spans="1:52" ht="12.75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9"/>
      <c r="AD581" s="9"/>
      <c r="AE581" s="9"/>
      <c r="AF581" s="9"/>
      <c r="AG581" s="9"/>
      <c r="AH581" s="9"/>
      <c r="AI581" s="9"/>
      <c r="AJ581" s="9"/>
      <c r="AK581" s="9"/>
      <c r="AL581" s="9"/>
      <c r="AM581" s="9"/>
      <c r="AN581" s="9"/>
      <c r="AO581" s="9"/>
      <c r="AP581" s="9"/>
      <c r="AQ581" s="9"/>
      <c r="AR581" s="9"/>
      <c r="AS581" s="9"/>
      <c r="AT581" s="9"/>
      <c r="AU581" s="9"/>
      <c r="AV581" s="9"/>
      <c r="AW581" s="9"/>
      <c r="AX581" s="9"/>
      <c r="AY581" s="9"/>
      <c r="AZ581" s="9"/>
    </row>
    <row r="582" spans="1:52" ht="12.75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9"/>
      <c r="AD582" s="9"/>
      <c r="AE582" s="9"/>
      <c r="AF582" s="9"/>
      <c r="AG582" s="9"/>
      <c r="AH582" s="9"/>
      <c r="AI582" s="9"/>
      <c r="AJ582" s="9"/>
      <c r="AK582" s="9"/>
      <c r="AL582" s="9"/>
      <c r="AM582" s="9"/>
      <c r="AN582" s="9"/>
      <c r="AO582" s="9"/>
      <c r="AP582" s="9"/>
      <c r="AQ582" s="9"/>
      <c r="AR582" s="9"/>
      <c r="AS582" s="9"/>
      <c r="AT582" s="9"/>
      <c r="AU582" s="9"/>
      <c r="AV582" s="9"/>
      <c r="AW582" s="9"/>
      <c r="AX582" s="9"/>
      <c r="AY582" s="9"/>
      <c r="AZ582" s="9"/>
    </row>
    <row r="583" spans="1:52" ht="12.75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9"/>
      <c r="AD583" s="9"/>
      <c r="AE583" s="9"/>
      <c r="AF583" s="9"/>
      <c r="AG583" s="9"/>
      <c r="AH583" s="9"/>
      <c r="AI583" s="9"/>
      <c r="AJ583" s="9"/>
      <c r="AK583" s="9"/>
      <c r="AL583" s="9"/>
      <c r="AM583" s="9"/>
      <c r="AN583" s="9"/>
      <c r="AO583" s="9"/>
      <c r="AP583" s="9"/>
      <c r="AQ583" s="9"/>
      <c r="AR583" s="9"/>
      <c r="AS583" s="9"/>
      <c r="AT583" s="9"/>
      <c r="AU583" s="9"/>
      <c r="AV583" s="9"/>
      <c r="AW583" s="9"/>
      <c r="AX583" s="9"/>
      <c r="AY583" s="9"/>
      <c r="AZ583" s="9"/>
    </row>
    <row r="584" spans="1:52" ht="12.75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9"/>
      <c r="AD584" s="9"/>
      <c r="AE584" s="9"/>
      <c r="AF584" s="9"/>
      <c r="AG584" s="9"/>
      <c r="AH584" s="9"/>
      <c r="AI584" s="9"/>
      <c r="AJ584" s="9"/>
      <c r="AK584" s="9"/>
      <c r="AL584" s="9"/>
      <c r="AM584" s="9"/>
      <c r="AN584" s="9"/>
      <c r="AO584" s="9"/>
      <c r="AP584" s="9"/>
      <c r="AQ584" s="9"/>
      <c r="AR584" s="9"/>
      <c r="AS584" s="9"/>
      <c r="AT584" s="9"/>
      <c r="AU584" s="9"/>
      <c r="AV584" s="9"/>
      <c r="AW584" s="9"/>
      <c r="AX584" s="9"/>
      <c r="AY584" s="9"/>
      <c r="AZ584" s="9"/>
    </row>
    <row r="585" spans="1:52" ht="12.75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9"/>
      <c r="AD585" s="9"/>
      <c r="AE585" s="9"/>
      <c r="AF585" s="9"/>
      <c r="AG585" s="9"/>
      <c r="AH585" s="9"/>
      <c r="AI585" s="9"/>
      <c r="AJ585" s="9"/>
      <c r="AK585" s="9"/>
      <c r="AL585" s="9"/>
      <c r="AM585" s="9"/>
      <c r="AN585" s="9"/>
      <c r="AO585" s="9"/>
      <c r="AP585" s="9"/>
      <c r="AQ585" s="9"/>
      <c r="AR585" s="9"/>
      <c r="AS585" s="9"/>
      <c r="AT585" s="9"/>
      <c r="AU585" s="9"/>
      <c r="AV585" s="9"/>
      <c r="AW585" s="9"/>
      <c r="AX585" s="9"/>
      <c r="AY585" s="9"/>
      <c r="AZ585" s="9"/>
    </row>
    <row r="586" spans="1:52" ht="12.75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9"/>
      <c r="AD586" s="9"/>
      <c r="AE586" s="9"/>
      <c r="AF586" s="9"/>
      <c r="AG586" s="9"/>
      <c r="AH586" s="9"/>
      <c r="AI586" s="9"/>
      <c r="AJ586" s="9"/>
      <c r="AK586" s="9"/>
      <c r="AL586" s="9"/>
      <c r="AM586" s="9"/>
      <c r="AN586" s="9"/>
      <c r="AO586" s="9"/>
      <c r="AP586" s="9"/>
      <c r="AQ586" s="9"/>
      <c r="AR586" s="9"/>
      <c r="AS586" s="9"/>
      <c r="AT586" s="9"/>
      <c r="AU586" s="9"/>
      <c r="AV586" s="9"/>
      <c r="AW586" s="9"/>
      <c r="AX586" s="9"/>
      <c r="AY586" s="9"/>
      <c r="AZ586" s="9"/>
    </row>
    <row r="587" spans="1:52" ht="12.75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9"/>
      <c r="AD587" s="9"/>
      <c r="AE587" s="9"/>
      <c r="AF587" s="9"/>
      <c r="AG587" s="9"/>
      <c r="AH587" s="9"/>
      <c r="AI587" s="9"/>
      <c r="AJ587" s="9"/>
      <c r="AK587" s="9"/>
      <c r="AL587" s="9"/>
      <c r="AM587" s="9"/>
      <c r="AN587" s="9"/>
      <c r="AO587" s="9"/>
      <c r="AP587" s="9"/>
      <c r="AQ587" s="9"/>
      <c r="AR587" s="9"/>
      <c r="AS587" s="9"/>
      <c r="AT587" s="9"/>
      <c r="AU587" s="9"/>
      <c r="AV587" s="9"/>
      <c r="AW587" s="9"/>
      <c r="AX587" s="9"/>
      <c r="AY587" s="9"/>
      <c r="AZ587" s="9"/>
    </row>
    <row r="588" spans="1:52" ht="12.75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  <c r="AC588" s="9"/>
      <c r="AD588" s="9"/>
      <c r="AE588" s="9"/>
      <c r="AF588" s="9"/>
      <c r="AG588" s="9"/>
      <c r="AH588" s="9"/>
      <c r="AI588" s="9"/>
      <c r="AJ588" s="9"/>
      <c r="AK588" s="9"/>
      <c r="AL588" s="9"/>
      <c r="AM588" s="9"/>
      <c r="AN588" s="9"/>
      <c r="AO588" s="9"/>
      <c r="AP588" s="9"/>
      <c r="AQ588" s="9"/>
      <c r="AR588" s="9"/>
      <c r="AS588" s="9"/>
      <c r="AT588" s="9"/>
      <c r="AU588" s="9"/>
      <c r="AV588" s="9"/>
      <c r="AW588" s="9"/>
      <c r="AX588" s="9"/>
      <c r="AY588" s="9"/>
      <c r="AZ588" s="9"/>
    </row>
    <row r="589" spans="1:52" ht="12.75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9"/>
      <c r="AD589" s="9"/>
      <c r="AE589" s="9"/>
      <c r="AF589" s="9"/>
      <c r="AG589" s="9"/>
      <c r="AH589" s="9"/>
      <c r="AI589" s="9"/>
      <c r="AJ589" s="9"/>
      <c r="AK589" s="9"/>
      <c r="AL589" s="9"/>
      <c r="AM589" s="9"/>
      <c r="AN589" s="9"/>
      <c r="AO589" s="9"/>
      <c r="AP589" s="9"/>
      <c r="AQ589" s="9"/>
      <c r="AR589" s="9"/>
      <c r="AS589" s="9"/>
      <c r="AT589" s="9"/>
      <c r="AU589" s="9"/>
      <c r="AV589" s="9"/>
      <c r="AW589" s="9"/>
      <c r="AX589" s="9"/>
      <c r="AY589" s="9"/>
      <c r="AZ589" s="9"/>
    </row>
    <row r="590" spans="1:52" ht="12.75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9"/>
      <c r="AD590" s="9"/>
      <c r="AE590" s="9"/>
      <c r="AF590" s="9"/>
      <c r="AG590" s="9"/>
      <c r="AH590" s="9"/>
      <c r="AI590" s="9"/>
      <c r="AJ590" s="9"/>
      <c r="AK590" s="9"/>
      <c r="AL590" s="9"/>
      <c r="AM590" s="9"/>
      <c r="AN590" s="9"/>
      <c r="AO590" s="9"/>
      <c r="AP590" s="9"/>
      <c r="AQ590" s="9"/>
      <c r="AR590" s="9"/>
      <c r="AS590" s="9"/>
      <c r="AT590" s="9"/>
      <c r="AU590" s="9"/>
      <c r="AV590" s="9"/>
      <c r="AW590" s="9"/>
      <c r="AX590" s="9"/>
      <c r="AY590" s="9"/>
      <c r="AZ590" s="9"/>
    </row>
    <row r="591" spans="1:52" ht="12.75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9"/>
      <c r="AD591" s="9"/>
      <c r="AE591" s="9"/>
      <c r="AF591" s="9"/>
      <c r="AG591" s="9"/>
      <c r="AH591" s="9"/>
      <c r="AI591" s="9"/>
      <c r="AJ591" s="9"/>
      <c r="AK591" s="9"/>
      <c r="AL591" s="9"/>
      <c r="AM591" s="9"/>
      <c r="AN591" s="9"/>
      <c r="AO591" s="9"/>
      <c r="AP591" s="9"/>
      <c r="AQ591" s="9"/>
      <c r="AR591" s="9"/>
      <c r="AS591" s="9"/>
      <c r="AT591" s="9"/>
      <c r="AU591" s="9"/>
      <c r="AV591" s="9"/>
      <c r="AW591" s="9"/>
      <c r="AX591" s="9"/>
      <c r="AY591" s="9"/>
      <c r="AZ591" s="9"/>
    </row>
    <row r="592" spans="1:52" ht="12.75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9"/>
      <c r="AD592" s="9"/>
      <c r="AE592" s="9"/>
      <c r="AF592" s="9"/>
      <c r="AG592" s="9"/>
      <c r="AH592" s="9"/>
      <c r="AI592" s="9"/>
      <c r="AJ592" s="9"/>
      <c r="AK592" s="9"/>
      <c r="AL592" s="9"/>
      <c r="AM592" s="9"/>
      <c r="AN592" s="9"/>
      <c r="AO592" s="9"/>
      <c r="AP592" s="9"/>
      <c r="AQ592" s="9"/>
      <c r="AR592" s="9"/>
      <c r="AS592" s="9"/>
      <c r="AT592" s="9"/>
      <c r="AU592" s="9"/>
      <c r="AV592" s="9"/>
      <c r="AW592" s="9"/>
      <c r="AX592" s="9"/>
      <c r="AY592" s="9"/>
      <c r="AZ592" s="9"/>
    </row>
    <row r="593" spans="1:52" ht="12.75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9"/>
      <c r="AD593" s="9"/>
      <c r="AE593" s="9"/>
      <c r="AF593" s="9"/>
      <c r="AG593" s="9"/>
      <c r="AH593" s="9"/>
      <c r="AI593" s="9"/>
      <c r="AJ593" s="9"/>
      <c r="AK593" s="9"/>
      <c r="AL593" s="9"/>
      <c r="AM593" s="9"/>
      <c r="AN593" s="9"/>
      <c r="AO593" s="9"/>
      <c r="AP593" s="9"/>
      <c r="AQ593" s="9"/>
      <c r="AR593" s="9"/>
      <c r="AS593" s="9"/>
      <c r="AT593" s="9"/>
      <c r="AU593" s="9"/>
      <c r="AV593" s="9"/>
      <c r="AW593" s="9"/>
      <c r="AX593" s="9"/>
      <c r="AY593" s="9"/>
      <c r="AZ593" s="9"/>
    </row>
    <row r="594" spans="1:52" ht="12.75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  <c r="AD594" s="9"/>
      <c r="AE594" s="9"/>
      <c r="AF594" s="9"/>
      <c r="AG594" s="9"/>
      <c r="AH594" s="9"/>
      <c r="AI594" s="9"/>
      <c r="AJ594" s="9"/>
      <c r="AK594" s="9"/>
      <c r="AL594" s="9"/>
      <c r="AM594" s="9"/>
      <c r="AN594" s="9"/>
      <c r="AO594" s="9"/>
      <c r="AP594" s="9"/>
      <c r="AQ594" s="9"/>
      <c r="AR594" s="9"/>
      <c r="AS594" s="9"/>
      <c r="AT594" s="9"/>
      <c r="AU594" s="9"/>
      <c r="AV594" s="9"/>
      <c r="AW594" s="9"/>
      <c r="AX594" s="9"/>
      <c r="AY594" s="9"/>
      <c r="AZ594" s="9"/>
    </row>
    <row r="595" spans="1:52" ht="12.75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9"/>
      <c r="AD595" s="9"/>
      <c r="AE595" s="9"/>
      <c r="AF595" s="9"/>
      <c r="AG595" s="9"/>
      <c r="AH595" s="9"/>
      <c r="AI595" s="9"/>
      <c r="AJ595" s="9"/>
      <c r="AK595" s="9"/>
      <c r="AL595" s="9"/>
      <c r="AM595" s="9"/>
      <c r="AN595" s="9"/>
      <c r="AO595" s="9"/>
      <c r="AP595" s="9"/>
      <c r="AQ595" s="9"/>
      <c r="AR595" s="9"/>
      <c r="AS595" s="9"/>
      <c r="AT595" s="9"/>
      <c r="AU595" s="9"/>
      <c r="AV595" s="9"/>
      <c r="AW595" s="9"/>
      <c r="AX595" s="9"/>
      <c r="AY595" s="9"/>
      <c r="AZ595" s="9"/>
    </row>
    <row r="596" spans="1:52" ht="12.75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9"/>
      <c r="AD596" s="9"/>
      <c r="AE596" s="9"/>
      <c r="AF596" s="9"/>
      <c r="AG596" s="9"/>
      <c r="AH596" s="9"/>
      <c r="AI596" s="9"/>
      <c r="AJ596" s="9"/>
      <c r="AK596" s="9"/>
      <c r="AL596" s="9"/>
      <c r="AM596" s="9"/>
      <c r="AN596" s="9"/>
      <c r="AO596" s="9"/>
      <c r="AP596" s="9"/>
      <c r="AQ596" s="9"/>
      <c r="AR596" s="9"/>
      <c r="AS596" s="9"/>
      <c r="AT596" s="9"/>
      <c r="AU596" s="9"/>
      <c r="AV596" s="9"/>
      <c r="AW596" s="9"/>
      <c r="AX596" s="9"/>
      <c r="AY596" s="9"/>
      <c r="AZ596" s="9"/>
    </row>
    <row r="597" spans="1:52" ht="12.75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  <c r="AC597" s="9"/>
      <c r="AD597" s="9"/>
      <c r="AE597" s="9"/>
      <c r="AF597" s="9"/>
      <c r="AG597" s="9"/>
      <c r="AH597" s="9"/>
      <c r="AI597" s="9"/>
      <c r="AJ597" s="9"/>
      <c r="AK597" s="9"/>
      <c r="AL597" s="9"/>
      <c r="AM597" s="9"/>
      <c r="AN597" s="9"/>
      <c r="AO597" s="9"/>
      <c r="AP597" s="9"/>
      <c r="AQ597" s="9"/>
      <c r="AR597" s="9"/>
      <c r="AS597" s="9"/>
      <c r="AT597" s="9"/>
      <c r="AU597" s="9"/>
      <c r="AV597" s="9"/>
      <c r="AW597" s="9"/>
      <c r="AX597" s="9"/>
      <c r="AY597" s="9"/>
      <c r="AZ597" s="9"/>
    </row>
    <row r="598" spans="1:52" ht="12.75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9"/>
      <c r="AD598" s="9"/>
      <c r="AE598" s="9"/>
      <c r="AF598" s="9"/>
      <c r="AG598" s="9"/>
      <c r="AH598" s="9"/>
      <c r="AI598" s="9"/>
      <c r="AJ598" s="9"/>
      <c r="AK598" s="9"/>
      <c r="AL598" s="9"/>
      <c r="AM598" s="9"/>
      <c r="AN598" s="9"/>
      <c r="AO598" s="9"/>
      <c r="AP598" s="9"/>
      <c r="AQ598" s="9"/>
      <c r="AR598" s="9"/>
      <c r="AS598" s="9"/>
      <c r="AT598" s="9"/>
      <c r="AU598" s="9"/>
      <c r="AV598" s="9"/>
      <c r="AW598" s="9"/>
      <c r="AX598" s="9"/>
      <c r="AY598" s="9"/>
      <c r="AZ598" s="9"/>
    </row>
    <row r="599" spans="1:52" ht="12.75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9"/>
      <c r="AD599" s="9"/>
      <c r="AE599" s="9"/>
      <c r="AF599" s="9"/>
      <c r="AG599" s="9"/>
      <c r="AH599" s="9"/>
      <c r="AI599" s="9"/>
      <c r="AJ599" s="9"/>
      <c r="AK599" s="9"/>
      <c r="AL599" s="9"/>
      <c r="AM599" s="9"/>
      <c r="AN599" s="9"/>
      <c r="AO599" s="9"/>
      <c r="AP599" s="9"/>
      <c r="AQ599" s="9"/>
      <c r="AR599" s="9"/>
      <c r="AS599" s="9"/>
      <c r="AT599" s="9"/>
      <c r="AU599" s="9"/>
      <c r="AV599" s="9"/>
      <c r="AW599" s="9"/>
      <c r="AX599" s="9"/>
      <c r="AY599" s="9"/>
      <c r="AZ599" s="9"/>
    </row>
    <row r="600" spans="1:52" ht="12.75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  <c r="AC600" s="9"/>
      <c r="AD600" s="9"/>
      <c r="AE600" s="9"/>
      <c r="AF600" s="9"/>
      <c r="AG600" s="9"/>
      <c r="AH600" s="9"/>
      <c r="AI600" s="9"/>
      <c r="AJ600" s="9"/>
      <c r="AK600" s="9"/>
      <c r="AL600" s="9"/>
      <c r="AM600" s="9"/>
      <c r="AN600" s="9"/>
      <c r="AO600" s="9"/>
      <c r="AP600" s="9"/>
      <c r="AQ600" s="9"/>
      <c r="AR600" s="9"/>
      <c r="AS600" s="9"/>
      <c r="AT600" s="9"/>
      <c r="AU600" s="9"/>
      <c r="AV600" s="9"/>
      <c r="AW600" s="9"/>
      <c r="AX600" s="9"/>
      <c r="AY600" s="9"/>
      <c r="AZ600" s="9"/>
    </row>
    <row r="601" spans="1:52" ht="12.75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9"/>
      <c r="AD601" s="9"/>
      <c r="AE601" s="9"/>
      <c r="AF601" s="9"/>
      <c r="AG601" s="9"/>
      <c r="AH601" s="9"/>
      <c r="AI601" s="9"/>
      <c r="AJ601" s="9"/>
      <c r="AK601" s="9"/>
      <c r="AL601" s="9"/>
      <c r="AM601" s="9"/>
      <c r="AN601" s="9"/>
      <c r="AO601" s="9"/>
      <c r="AP601" s="9"/>
      <c r="AQ601" s="9"/>
      <c r="AR601" s="9"/>
      <c r="AS601" s="9"/>
      <c r="AT601" s="9"/>
      <c r="AU601" s="9"/>
      <c r="AV601" s="9"/>
      <c r="AW601" s="9"/>
      <c r="AX601" s="9"/>
      <c r="AY601" s="9"/>
      <c r="AZ601" s="9"/>
    </row>
    <row r="602" spans="1:52" ht="12.75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9"/>
      <c r="AD602" s="9"/>
      <c r="AE602" s="9"/>
      <c r="AF602" s="9"/>
      <c r="AG602" s="9"/>
      <c r="AH602" s="9"/>
      <c r="AI602" s="9"/>
      <c r="AJ602" s="9"/>
      <c r="AK602" s="9"/>
      <c r="AL602" s="9"/>
      <c r="AM602" s="9"/>
      <c r="AN602" s="9"/>
      <c r="AO602" s="9"/>
      <c r="AP602" s="9"/>
      <c r="AQ602" s="9"/>
      <c r="AR602" s="9"/>
      <c r="AS602" s="9"/>
      <c r="AT602" s="9"/>
      <c r="AU602" s="9"/>
      <c r="AV602" s="9"/>
      <c r="AW602" s="9"/>
      <c r="AX602" s="9"/>
      <c r="AY602" s="9"/>
      <c r="AZ602" s="9"/>
    </row>
    <row r="603" spans="1:52" ht="12.75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9"/>
      <c r="AD603" s="9"/>
      <c r="AE603" s="9"/>
      <c r="AF603" s="9"/>
      <c r="AG603" s="9"/>
      <c r="AH603" s="9"/>
      <c r="AI603" s="9"/>
      <c r="AJ603" s="9"/>
      <c r="AK603" s="9"/>
      <c r="AL603" s="9"/>
      <c r="AM603" s="9"/>
      <c r="AN603" s="9"/>
      <c r="AO603" s="9"/>
      <c r="AP603" s="9"/>
      <c r="AQ603" s="9"/>
      <c r="AR603" s="9"/>
      <c r="AS603" s="9"/>
      <c r="AT603" s="9"/>
      <c r="AU603" s="9"/>
      <c r="AV603" s="9"/>
      <c r="AW603" s="9"/>
      <c r="AX603" s="9"/>
      <c r="AY603" s="9"/>
      <c r="AZ603" s="9"/>
    </row>
    <row r="604" spans="1:52" ht="12.75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  <c r="AC604" s="9"/>
      <c r="AD604" s="9"/>
      <c r="AE604" s="9"/>
      <c r="AF604" s="9"/>
      <c r="AG604" s="9"/>
      <c r="AH604" s="9"/>
      <c r="AI604" s="9"/>
      <c r="AJ604" s="9"/>
      <c r="AK604" s="9"/>
      <c r="AL604" s="9"/>
      <c r="AM604" s="9"/>
      <c r="AN604" s="9"/>
      <c r="AO604" s="9"/>
      <c r="AP604" s="9"/>
      <c r="AQ604" s="9"/>
      <c r="AR604" s="9"/>
      <c r="AS604" s="9"/>
      <c r="AT604" s="9"/>
      <c r="AU604" s="9"/>
      <c r="AV604" s="9"/>
      <c r="AW604" s="9"/>
      <c r="AX604" s="9"/>
      <c r="AY604" s="9"/>
      <c r="AZ604" s="9"/>
    </row>
    <row r="605" spans="1:52" ht="12.75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9"/>
      <c r="AD605" s="9"/>
      <c r="AE605" s="9"/>
      <c r="AF605" s="9"/>
      <c r="AG605" s="9"/>
      <c r="AH605" s="9"/>
      <c r="AI605" s="9"/>
      <c r="AJ605" s="9"/>
      <c r="AK605" s="9"/>
      <c r="AL605" s="9"/>
      <c r="AM605" s="9"/>
      <c r="AN605" s="9"/>
      <c r="AO605" s="9"/>
      <c r="AP605" s="9"/>
      <c r="AQ605" s="9"/>
      <c r="AR605" s="9"/>
      <c r="AS605" s="9"/>
      <c r="AT605" s="9"/>
      <c r="AU605" s="9"/>
      <c r="AV605" s="9"/>
      <c r="AW605" s="9"/>
      <c r="AX605" s="9"/>
      <c r="AY605" s="9"/>
      <c r="AZ605" s="9"/>
    </row>
    <row r="606" spans="1:52" ht="12.75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9"/>
      <c r="AD606" s="9"/>
      <c r="AE606" s="9"/>
      <c r="AF606" s="9"/>
      <c r="AG606" s="9"/>
      <c r="AH606" s="9"/>
      <c r="AI606" s="9"/>
      <c r="AJ606" s="9"/>
      <c r="AK606" s="9"/>
      <c r="AL606" s="9"/>
      <c r="AM606" s="9"/>
      <c r="AN606" s="9"/>
      <c r="AO606" s="9"/>
      <c r="AP606" s="9"/>
      <c r="AQ606" s="9"/>
      <c r="AR606" s="9"/>
      <c r="AS606" s="9"/>
      <c r="AT606" s="9"/>
      <c r="AU606" s="9"/>
      <c r="AV606" s="9"/>
      <c r="AW606" s="9"/>
      <c r="AX606" s="9"/>
      <c r="AY606" s="9"/>
      <c r="AZ606" s="9"/>
    </row>
    <row r="607" spans="1:52" ht="12.75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9"/>
      <c r="AD607" s="9"/>
      <c r="AE607" s="9"/>
      <c r="AF607" s="9"/>
      <c r="AG607" s="9"/>
      <c r="AH607" s="9"/>
      <c r="AI607" s="9"/>
      <c r="AJ607" s="9"/>
      <c r="AK607" s="9"/>
      <c r="AL607" s="9"/>
      <c r="AM607" s="9"/>
      <c r="AN607" s="9"/>
      <c r="AO607" s="9"/>
      <c r="AP607" s="9"/>
      <c r="AQ607" s="9"/>
      <c r="AR607" s="9"/>
      <c r="AS607" s="9"/>
      <c r="AT607" s="9"/>
      <c r="AU607" s="9"/>
      <c r="AV607" s="9"/>
      <c r="AW607" s="9"/>
      <c r="AX607" s="9"/>
      <c r="AY607" s="9"/>
      <c r="AZ607" s="9"/>
    </row>
    <row r="608" spans="1:52" ht="12.75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  <c r="AC608" s="9"/>
      <c r="AD608" s="9"/>
      <c r="AE608" s="9"/>
      <c r="AF608" s="9"/>
      <c r="AG608" s="9"/>
      <c r="AH608" s="9"/>
      <c r="AI608" s="9"/>
      <c r="AJ608" s="9"/>
      <c r="AK608" s="9"/>
      <c r="AL608" s="9"/>
      <c r="AM608" s="9"/>
      <c r="AN608" s="9"/>
      <c r="AO608" s="9"/>
      <c r="AP608" s="9"/>
      <c r="AQ608" s="9"/>
      <c r="AR608" s="9"/>
      <c r="AS608" s="9"/>
      <c r="AT608" s="9"/>
      <c r="AU608" s="9"/>
      <c r="AV608" s="9"/>
      <c r="AW608" s="9"/>
      <c r="AX608" s="9"/>
      <c r="AY608" s="9"/>
      <c r="AZ608" s="9"/>
    </row>
    <row r="609" spans="1:52" ht="12.75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  <c r="AC609" s="9"/>
      <c r="AD609" s="9"/>
      <c r="AE609" s="9"/>
      <c r="AF609" s="9"/>
      <c r="AG609" s="9"/>
      <c r="AH609" s="9"/>
      <c r="AI609" s="9"/>
      <c r="AJ609" s="9"/>
      <c r="AK609" s="9"/>
      <c r="AL609" s="9"/>
      <c r="AM609" s="9"/>
      <c r="AN609" s="9"/>
      <c r="AO609" s="9"/>
      <c r="AP609" s="9"/>
      <c r="AQ609" s="9"/>
      <c r="AR609" s="9"/>
      <c r="AS609" s="9"/>
      <c r="AT609" s="9"/>
      <c r="AU609" s="9"/>
      <c r="AV609" s="9"/>
      <c r="AW609" s="9"/>
      <c r="AX609" s="9"/>
      <c r="AY609" s="9"/>
      <c r="AZ609" s="9"/>
    </row>
    <row r="610" spans="1:52" ht="12.75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9"/>
      <c r="AD610" s="9"/>
      <c r="AE610" s="9"/>
      <c r="AF610" s="9"/>
      <c r="AG610" s="9"/>
      <c r="AH610" s="9"/>
      <c r="AI610" s="9"/>
      <c r="AJ610" s="9"/>
      <c r="AK610" s="9"/>
      <c r="AL610" s="9"/>
      <c r="AM610" s="9"/>
      <c r="AN610" s="9"/>
      <c r="AO610" s="9"/>
      <c r="AP610" s="9"/>
      <c r="AQ610" s="9"/>
      <c r="AR610" s="9"/>
      <c r="AS610" s="9"/>
      <c r="AT610" s="9"/>
      <c r="AU610" s="9"/>
      <c r="AV610" s="9"/>
      <c r="AW610" s="9"/>
      <c r="AX610" s="9"/>
      <c r="AY610" s="9"/>
      <c r="AZ610" s="9"/>
    </row>
    <row r="611" spans="1:52" ht="12.75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  <c r="AC611" s="9"/>
      <c r="AD611" s="9"/>
      <c r="AE611" s="9"/>
      <c r="AF611" s="9"/>
      <c r="AG611" s="9"/>
      <c r="AH611" s="9"/>
      <c r="AI611" s="9"/>
      <c r="AJ611" s="9"/>
      <c r="AK611" s="9"/>
      <c r="AL611" s="9"/>
      <c r="AM611" s="9"/>
      <c r="AN611" s="9"/>
      <c r="AO611" s="9"/>
      <c r="AP611" s="9"/>
      <c r="AQ611" s="9"/>
      <c r="AR611" s="9"/>
      <c r="AS611" s="9"/>
      <c r="AT611" s="9"/>
      <c r="AU611" s="9"/>
      <c r="AV611" s="9"/>
      <c r="AW611" s="9"/>
      <c r="AX611" s="9"/>
      <c r="AY611" s="9"/>
      <c r="AZ611" s="9"/>
    </row>
    <row r="612" spans="1:52" ht="12.75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  <c r="AC612" s="9"/>
      <c r="AD612" s="9"/>
      <c r="AE612" s="9"/>
      <c r="AF612" s="9"/>
      <c r="AG612" s="9"/>
      <c r="AH612" s="9"/>
      <c r="AI612" s="9"/>
      <c r="AJ612" s="9"/>
      <c r="AK612" s="9"/>
      <c r="AL612" s="9"/>
      <c r="AM612" s="9"/>
      <c r="AN612" s="9"/>
      <c r="AO612" s="9"/>
      <c r="AP612" s="9"/>
      <c r="AQ612" s="9"/>
      <c r="AR612" s="9"/>
      <c r="AS612" s="9"/>
      <c r="AT612" s="9"/>
      <c r="AU612" s="9"/>
      <c r="AV612" s="9"/>
      <c r="AW612" s="9"/>
      <c r="AX612" s="9"/>
      <c r="AY612" s="9"/>
      <c r="AZ612" s="9"/>
    </row>
    <row r="613" spans="1:52" ht="12.75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  <c r="AC613" s="9"/>
      <c r="AD613" s="9"/>
      <c r="AE613" s="9"/>
      <c r="AF613" s="9"/>
      <c r="AG613" s="9"/>
      <c r="AH613" s="9"/>
      <c r="AI613" s="9"/>
      <c r="AJ613" s="9"/>
      <c r="AK613" s="9"/>
      <c r="AL613" s="9"/>
      <c r="AM613" s="9"/>
      <c r="AN613" s="9"/>
      <c r="AO613" s="9"/>
      <c r="AP613" s="9"/>
      <c r="AQ613" s="9"/>
      <c r="AR613" s="9"/>
      <c r="AS613" s="9"/>
      <c r="AT613" s="9"/>
      <c r="AU613" s="9"/>
      <c r="AV613" s="9"/>
      <c r="AW613" s="9"/>
      <c r="AX613" s="9"/>
      <c r="AY613" s="9"/>
      <c r="AZ613" s="9"/>
    </row>
    <row r="614" spans="1:52" ht="12.75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9"/>
      <c r="AD614" s="9"/>
      <c r="AE614" s="9"/>
      <c r="AF614" s="9"/>
      <c r="AG614" s="9"/>
      <c r="AH614" s="9"/>
      <c r="AI614" s="9"/>
      <c r="AJ614" s="9"/>
      <c r="AK614" s="9"/>
      <c r="AL614" s="9"/>
      <c r="AM614" s="9"/>
      <c r="AN614" s="9"/>
      <c r="AO614" s="9"/>
      <c r="AP614" s="9"/>
      <c r="AQ614" s="9"/>
      <c r="AR614" s="9"/>
      <c r="AS614" s="9"/>
      <c r="AT614" s="9"/>
      <c r="AU614" s="9"/>
      <c r="AV614" s="9"/>
      <c r="AW614" s="9"/>
      <c r="AX614" s="9"/>
      <c r="AY614" s="9"/>
      <c r="AZ614" s="9"/>
    </row>
    <row r="615" spans="1:52" ht="12.75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  <c r="AC615" s="9"/>
      <c r="AD615" s="9"/>
      <c r="AE615" s="9"/>
      <c r="AF615" s="9"/>
      <c r="AG615" s="9"/>
      <c r="AH615" s="9"/>
      <c r="AI615" s="9"/>
      <c r="AJ615" s="9"/>
      <c r="AK615" s="9"/>
      <c r="AL615" s="9"/>
      <c r="AM615" s="9"/>
      <c r="AN615" s="9"/>
      <c r="AO615" s="9"/>
      <c r="AP615" s="9"/>
      <c r="AQ615" s="9"/>
      <c r="AR615" s="9"/>
      <c r="AS615" s="9"/>
      <c r="AT615" s="9"/>
      <c r="AU615" s="9"/>
      <c r="AV615" s="9"/>
      <c r="AW615" s="9"/>
      <c r="AX615" s="9"/>
      <c r="AY615" s="9"/>
      <c r="AZ615" s="9"/>
    </row>
    <row r="616" spans="1:52" ht="12.75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  <c r="AC616" s="9"/>
      <c r="AD616" s="9"/>
      <c r="AE616" s="9"/>
      <c r="AF616" s="9"/>
      <c r="AG616" s="9"/>
      <c r="AH616" s="9"/>
      <c r="AI616" s="9"/>
      <c r="AJ616" s="9"/>
      <c r="AK616" s="9"/>
      <c r="AL616" s="9"/>
      <c r="AM616" s="9"/>
      <c r="AN616" s="9"/>
      <c r="AO616" s="9"/>
      <c r="AP616" s="9"/>
      <c r="AQ616" s="9"/>
      <c r="AR616" s="9"/>
      <c r="AS616" s="9"/>
      <c r="AT616" s="9"/>
      <c r="AU616" s="9"/>
      <c r="AV616" s="9"/>
      <c r="AW616" s="9"/>
      <c r="AX616" s="9"/>
      <c r="AY616" s="9"/>
      <c r="AZ616" s="9"/>
    </row>
    <row r="617" spans="1:52" ht="12.75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  <c r="AC617" s="9"/>
      <c r="AD617" s="9"/>
      <c r="AE617" s="9"/>
      <c r="AF617" s="9"/>
      <c r="AG617" s="9"/>
      <c r="AH617" s="9"/>
      <c r="AI617" s="9"/>
      <c r="AJ617" s="9"/>
      <c r="AK617" s="9"/>
      <c r="AL617" s="9"/>
      <c r="AM617" s="9"/>
      <c r="AN617" s="9"/>
      <c r="AO617" s="9"/>
      <c r="AP617" s="9"/>
      <c r="AQ617" s="9"/>
      <c r="AR617" s="9"/>
      <c r="AS617" s="9"/>
      <c r="AT617" s="9"/>
      <c r="AU617" s="9"/>
      <c r="AV617" s="9"/>
      <c r="AW617" s="9"/>
      <c r="AX617" s="9"/>
      <c r="AY617" s="9"/>
      <c r="AZ617" s="9"/>
    </row>
    <row r="618" spans="1:52" ht="12.75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9"/>
      <c r="AD618" s="9"/>
      <c r="AE618" s="9"/>
      <c r="AF618" s="9"/>
      <c r="AG618" s="9"/>
      <c r="AH618" s="9"/>
      <c r="AI618" s="9"/>
      <c r="AJ618" s="9"/>
      <c r="AK618" s="9"/>
      <c r="AL618" s="9"/>
      <c r="AM618" s="9"/>
      <c r="AN618" s="9"/>
      <c r="AO618" s="9"/>
      <c r="AP618" s="9"/>
      <c r="AQ618" s="9"/>
      <c r="AR618" s="9"/>
      <c r="AS618" s="9"/>
      <c r="AT618" s="9"/>
      <c r="AU618" s="9"/>
      <c r="AV618" s="9"/>
      <c r="AW618" s="9"/>
      <c r="AX618" s="9"/>
      <c r="AY618" s="9"/>
      <c r="AZ618" s="9"/>
    </row>
    <row r="619" spans="1:52" ht="12.75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  <c r="AC619" s="9"/>
      <c r="AD619" s="9"/>
      <c r="AE619" s="9"/>
      <c r="AF619" s="9"/>
      <c r="AG619" s="9"/>
      <c r="AH619" s="9"/>
      <c r="AI619" s="9"/>
      <c r="AJ619" s="9"/>
      <c r="AK619" s="9"/>
      <c r="AL619" s="9"/>
      <c r="AM619" s="9"/>
      <c r="AN619" s="9"/>
      <c r="AO619" s="9"/>
      <c r="AP619" s="9"/>
      <c r="AQ619" s="9"/>
      <c r="AR619" s="9"/>
      <c r="AS619" s="9"/>
      <c r="AT619" s="9"/>
      <c r="AU619" s="9"/>
      <c r="AV619" s="9"/>
      <c r="AW619" s="9"/>
      <c r="AX619" s="9"/>
      <c r="AY619" s="9"/>
      <c r="AZ619" s="9"/>
    </row>
    <row r="620" spans="1:52" ht="12.75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  <c r="AC620" s="9"/>
      <c r="AD620" s="9"/>
      <c r="AE620" s="9"/>
      <c r="AF620" s="9"/>
      <c r="AG620" s="9"/>
      <c r="AH620" s="9"/>
      <c r="AI620" s="9"/>
      <c r="AJ620" s="9"/>
      <c r="AK620" s="9"/>
      <c r="AL620" s="9"/>
      <c r="AM620" s="9"/>
      <c r="AN620" s="9"/>
      <c r="AO620" s="9"/>
      <c r="AP620" s="9"/>
      <c r="AQ620" s="9"/>
      <c r="AR620" s="9"/>
      <c r="AS620" s="9"/>
      <c r="AT620" s="9"/>
      <c r="AU620" s="9"/>
      <c r="AV620" s="9"/>
      <c r="AW620" s="9"/>
      <c r="AX620" s="9"/>
      <c r="AY620" s="9"/>
      <c r="AZ620" s="9"/>
    </row>
    <row r="621" spans="1:52" ht="12.75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  <c r="AC621" s="9"/>
      <c r="AD621" s="9"/>
      <c r="AE621" s="9"/>
      <c r="AF621" s="9"/>
      <c r="AG621" s="9"/>
      <c r="AH621" s="9"/>
      <c r="AI621" s="9"/>
      <c r="AJ621" s="9"/>
      <c r="AK621" s="9"/>
      <c r="AL621" s="9"/>
      <c r="AM621" s="9"/>
      <c r="AN621" s="9"/>
      <c r="AO621" s="9"/>
      <c r="AP621" s="9"/>
      <c r="AQ621" s="9"/>
      <c r="AR621" s="9"/>
      <c r="AS621" s="9"/>
      <c r="AT621" s="9"/>
      <c r="AU621" s="9"/>
      <c r="AV621" s="9"/>
      <c r="AW621" s="9"/>
      <c r="AX621" s="9"/>
      <c r="AY621" s="9"/>
      <c r="AZ621" s="9"/>
    </row>
    <row r="622" spans="1:52" ht="12.75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9"/>
      <c r="AD622" s="9"/>
      <c r="AE622" s="9"/>
      <c r="AF622" s="9"/>
      <c r="AG622" s="9"/>
      <c r="AH622" s="9"/>
      <c r="AI622" s="9"/>
      <c r="AJ622" s="9"/>
      <c r="AK622" s="9"/>
      <c r="AL622" s="9"/>
      <c r="AM622" s="9"/>
      <c r="AN622" s="9"/>
      <c r="AO622" s="9"/>
      <c r="AP622" s="9"/>
      <c r="AQ622" s="9"/>
      <c r="AR622" s="9"/>
      <c r="AS622" s="9"/>
      <c r="AT622" s="9"/>
      <c r="AU622" s="9"/>
      <c r="AV622" s="9"/>
      <c r="AW622" s="9"/>
      <c r="AX622" s="9"/>
      <c r="AY622" s="9"/>
      <c r="AZ622" s="9"/>
    </row>
    <row r="623" spans="1:52" ht="12.75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  <c r="AC623" s="9"/>
      <c r="AD623" s="9"/>
      <c r="AE623" s="9"/>
      <c r="AF623" s="9"/>
      <c r="AG623" s="9"/>
      <c r="AH623" s="9"/>
      <c r="AI623" s="9"/>
      <c r="AJ623" s="9"/>
      <c r="AK623" s="9"/>
      <c r="AL623" s="9"/>
      <c r="AM623" s="9"/>
      <c r="AN623" s="9"/>
      <c r="AO623" s="9"/>
      <c r="AP623" s="9"/>
      <c r="AQ623" s="9"/>
      <c r="AR623" s="9"/>
      <c r="AS623" s="9"/>
      <c r="AT623" s="9"/>
      <c r="AU623" s="9"/>
      <c r="AV623" s="9"/>
      <c r="AW623" s="9"/>
      <c r="AX623" s="9"/>
      <c r="AY623" s="9"/>
      <c r="AZ623" s="9"/>
    </row>
    <row r="624" spans="1:52" ht="12.75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  <c r="AC624" s="9"/>
      <c r="AD624" s="9"/>
      <c r="AE624" s="9"/>
      <c r="AF624" s="9"/>
      <c r="AG624" s="9"/>
      <c r="AH624" s="9"/>
      <c r="AI624" s="9"/>
      <c r="AJ624" s="9"/>
      <c r="AK624" s="9"/>
      <c r="AL624" s="9"/>
      <c r="AM624" s="9"/>
      <c r="AN624" s="9"/>
      <c r="AO624" s="9"/>
      <c r="AP624" s="9"/>
      <c r="AQ624" s="9"/>
      <c r="AR624" s="9"/>
      <c r="AS624" s="9"/>
      <c r="AT624" s="9"/>
      <c r="AU624" s="9"/>
      <c r="AV624" s="9"/>
      <c r="AW624" s="9"/>
      <c r="AX624" s="9"/>
      <c r="AY624" s="9"/>
      <c r="AZ624" s="9"/>
    </row>
    <row r="625" spans="1:52" ht="12.75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  <c r="AD625" s="9"/>
      <c r="AE625" s="9"/>
      <c r="AF625" s="9"/>
      <c r="AG625" s="9"/>
      <c r="AH625" s="9"/>
      <c r="AI625" s="9"/>
      <c r="AJ625" s="9"/>
      <c r="AK625" s="9"/>
      <c r="AL625" s="9"/>
      <c r="AM625" s="9"/>
      <c r="AN625" s="9"/>
      <c r="AO625" s="9"/>
      <c r="AP625" s="9"/>
      <c r="AQ625" s="9"/>
      <c r="AR625" s="9"/>
      <c r="AS625" s="9"/>
      <c r="AT625" s="9"/>
      <c r="AU625" s="9"/>
      <c r="AV625" s="9"/>
      <c r="AW625" s="9"/>
      <c r="AX625" s="9"/>
      <c r="AY625" s="9"/>
      <c r="AZ625" s="9"/>
    </row>
    <row r="626" spans="1:52" ht="12.75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9"/>
      <c r="AD626" s="9"/>
      <c r="AE626" s="9"/>
      <c r="AF626" s="9"/>
      <c r="AG626" s="9"/>
      <c r="AH626" s="9"/>
      <c r="AI626" s="9"/>
      <c r="AJ626" s="9"/>
      <c r="AK626" s="9"/>
      <c r="AL626" s="9"/>
      <c r="AM626" s="9"/>
      <c r="AN626" s="9"/>
      <c r="AO626" s="9"/>
      <c r="AP626" s="9"/>
      <c r="AQ626" s="9"/>
      <c r="AR626" s="9"/>
      <c r="AS626" s="9"/>
      <c r="AT626" s="9"/>
      <c r="AU626" s="9"/>
      <c r="AV626" s="9"/>
      <c r="AW626" s="9"/>
      <c r="AX626" s="9"/>
      <c r="AY626" s="9"/>
      <c r="AZ626" s="9"/>
    </row>
    <row r="627" spans="1:52" ht="12.75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  <c r="AC627" s="9"/>
      <c r="AD627" s="9"/>
      <c r="AE627" s="9"/>
      <c r="AF627" s="9"/>
      <c r="AG627" s="9"/>
      <c r="AH627" s="9"/>
      <c r="AI627" s="9"/>
      <c r="AJ627" s="9"/>
      <c r="AK627" s="9"/>
      <c r="AL627" s="9"/>
      <c r="AM627" s="9"/>
      <c r="AN627" s="9"/>
      <c r="AO627" s="9"/>
      <c r="AP627" s="9"/>
      <c r="AQ627" s="9"/>
      <c r="AR627" s="9"/>
      <c r="AS627" s="9"/>
      <c r="AT627" s="9"/>
      <c r="AU627" s="9"/>
      <c r="AV627" s="9"/>
      <c r="AW627" s="9"/>
      <c r="AX627" s="9"/>
      <c r="AY627" s="9"/>
      <c r="AZ627" s="9"/>
    </row>
    <row r="628" spans="1:52" ht="12.75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  <c r="AC628" s="9"/>
      <c r="AD628" s="9"/>
      <c r="AE628" s="9"/>
      <c r="AF628" s="9"/>
      <c r="AG628" s="9"/>
      <c r="AH628" s="9"/>
      <c r="AI628" s="9"/>
      <c r="AJ628" s="9"/>
      <c r="AK628" s="9"/>
      <c r="AL628" s="9"/>
      <c r="AM628" s="9"/>
      <c r="AN628" s="9"/>
      <c r="AO628" s="9"/>
      <c r="AP628" s="9"/>
      <c r="AQ628" s="9"/>
      <c r="AR628" s="9"/>
      <c r="AS628" s="9"/>
      <c r="AT628" s="9"/>
      <c r="AU628" s="9"/>
      <c r="AV628" s="9"/>
      <c r="AW628" s="9"/>
      <c r="AX628" s="9"/>
      <c r="AY628" s="9"/>
      <c r="AZ628" s="9"/>
    </row>
    <row r="629" spans="1:52" ht="12.75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9"/>
      <c r="AD629" s="9"/>
      <c r="AE629" s="9"/>
      <c r="AF629" s="9"/>
      <c r="AG629" s="9"/>
      <c r="AH629" s="9"/>
      <c r="AI629" s="9"/>
      <c r="AJ629" s="9"/>
      <c r="AK629" s="9"/>
      <c r="AL629" s="9"/>
      <c r="AM629" s="9"/>
      <c r="AN629" s="9"/>
      <c r="AO629" s="9"/>
      <c r="AP629" s="9"/>
      <c r="AQ629" s="9"/>
      <c r="AR629" s="9"/>
      <c r="AS629" s="9"/>
      <c r="AT629" s="9"/>
      <c r="AU629" s="9"/>
      <c r="AV629" s="9"/>
      <c r="AW629" s="9"/>
      <c r="AX629" s="9"/>
      <c r="AY629" s="9"/>
      <c r="AZ629" s="9"/>
    </row>
    <row r="630" spans="1:52" ht="12.75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9"/>
      <c r="AD630" s="9"/>
      <c r="AE630" s="9"/>
      <c r="AF630" s="9"/>
      <c r="AG630" s="9"/>
      <c r="AH630" s="9"/>
      <c r="AI630" s="9"/>
      <c r="AJ630" s="9"/>
      <c r="AK630" s="9"/>
      <c r="AL630" s="9"/>
      <c r="AM630" s="9"/>
      <c r="AN630" s="9"/>
      <c r="AO630" s="9"/>
      <c r="AP630" s="9"/>
      <c r="AQ630" s="9"/>
      <c r="AR630" s="9"/>
      <c r="AS630" s="9"/>
      <c r="AT630" s="9"/>
      <c r="AU630" s="9"/>
      <c r="AV630" s="9"/>
      <c r="AW630" s="9"/>
      <c r="AX630" s="9"/>
      <c r="AY630" s="9"/>
      <c r="AZ630" s="9"/>
    </row>
    <row r="631" spans="1:52" ht="12.75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9"/>
      <c r="AD631" s="9"/>
      <c r="AE631" s="9"/>
      <c r="AF631" s="9"/>
      <c r="AG631" s="9"/>
      <c r="AH631" s="9"/>
      <c r="AI631" s="9"/>
      <c r="AJ631" s="9"/>
      <c r="AK631" s="9"/>
      <c r="AL631" s="9"/>
      <c r="AM631" s="9"/>
      <c r="AN631" s="9"/>
      <c r="AO631" s="9"/>
      <c r="AP631" s="9"/>
      <c r="AQ631" s="9"/>
      <c r="AR631" s="9"/>
      <c r="AS631" s="9"/>
      <c r="AT631" s="9"/>
      <c r="AU631" s="9"/>
      <c r="AV631" s="9"/>
      <c r="AW631" s="9"/>
      <c r="AX631" s="9"/>
      <c r="AY631" s="9"/>
      <c r="AZ631" s="9"/>
    </row>
    <row r="632" spans="1:52" ht="12.75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9"/>
      <c r="AD632" s="9"/>
      <c r="AE632" s="9"/>
      <c r="AF632" s="9"/>
      <c r="AG632" s="9"/>
      <c r="AH632" s="9"/>
      <c r="AI632" s="9"/>
      <c r="AJ632" s="9"/>
      <c r="AK632" s="9"/>
      <c r="AL632" s="9"/>
      <c r="AM632" s="9"/>
      <c r="AN632" s="9"/>
      <c r="AO632" s="9"/>
      <c r="AP632" s="9"/>
      <c r="AQ632" s="9"/>
      <c r="AR632" s="9"/>
      <c r="AS632" s="9"/>
      <c r="AT632" s="9"/>
      <c r="AU632" s="9"/>
      <c r="AV632" s="9"/>
      <c r="AW632" s="9"/>
      <c r="AX632" s="9"/>
      <c r="AY632" s="9"/>
      <c r="AZ632" s="9"/>
    </row>
    <row r="633" spans="1:52" ht="12.75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  <c r="AC633" s="9"/>
      <c r="AD633" s="9"/>
      <c r="AE633" s="9"/>
      <c r="AF633" s="9"/>
      <c r="AG633" s="9"/>
      <c r="AH633" s="9"/>
      <c r="AI633" s="9"/>
      <c r="AJ633" s="9"/>
      <c r="AK633" s="9"/>
      <c r="AL633" s="9"/>
      <c r="AM633" s="9"/>
      <c r="AN633" s="9"/>
      <c r="AO633" s="9"/>
      <c r="AP633" s="9"/>
      <c r="AQ633" s="9"/>
      <c r="AR633" s="9"/>
      <c r="AS633" s="9"/>
      <c r="AT633" s="9"/>
      <c r="AU633" s="9"/>
      <c r="AV633" s="9"/>
      <c r="AW633" s="9"/>
      <c r="AX633" s="9"/>
      <c r="AY633" s="9"/>
      <c r="AZ633" s="9"/>
    </row>
    <row r="634" spans="1:52" ht="12.75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9"/>
      <c r="AD634" s="9"/>
      <c r="AE634" s="9"/>
      <c r="AF634" s="9"/>
      <c r="AG634" s="9"/>
      <c r="AH634" s="9"/>
      <c r="AI634" s="9"/>
      <c r="AJ634" s="9"/>
      <c r="AK634" s="9"/>
      <c r="AL634" s="9"/>
      <c r="AM634" s="9"/>
      <c r="AN634" s="9"/>
      <c r="AO634" s="9"/>
      <c r="AP634" s="9"/>
      <c r="AQ634" s="9"/>
      <c r="AR634" s="9"/>
      <c r="AS634" s="9"/>
      <c r="AT634" s="9"/>
      <c r="AU634" s="9"/>
      <c r="AV634" s="9"/>
      <c r="AW634" s="9"/>
      <c r="AX634" s="9"/>
      <c r="AY634" s="9"/>
      <c r="AZ634" s="9"/>
    </row>
    <row r="635" spans="1:52" ht="12.75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9"/>
      <c r="AD635" s="9"/>
      <c r="AE635" s="9"/>
      <c r="AF635" s="9"/>
      <c r="AG635" s="9"/>
      <c r="AH635" s="9"/>
      <c r="AI635" s="9"/>
      <c r="AJ635" s="9"/>
      <c r="AK635" s="9"/>
      <c r="AL635" s="9"/>
      <c r="AM635" s="9"/>
      <c r="AN635" s="9"/>
      <c r="AO635" s="9"/>
      <c r="AP635" s="9"/>
      <c r="AQ635" s="9"/>
      <c r="AR635" s="9"/>
      <c r="AS635" s="9"/>
      <c r="AT635" s="9"/>
      <c r="AU635" s="9"/>
      <c r="AV635" s="9"/>
      <c r="AW635" s="9"/>
      <c r="AX635" s="9"/>
      <c r="AY635" s="9"/>
      <c r="AZ635" s="9"/>
    </row>
    <row r="636" spans="1:52" ht="12.75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  <c r="AC636" s="9"/>
      <c r="AD636" s="9"/>
      <c r="AE636" s="9"/>
      <c r="AF636" s="9"/>
      <c r="AG636" s="9"/>
      <c r="AH636" s="9"/>
      <c r="AI636" s="9"/>
      <c r="AJ636" s="9"/>
      <c r="AK636" s="9"/>
      <c r="AL636" s="9"/>
      <c r="AM636" s="9"/>
      <c r="AN636" s="9"/>
      <c r="AO636" s="9"/>
      <c r="AP636" s="9"/>
      <c r="AQ636" s="9"/>
      <c r="AR636" s="9"/>
      <c r="AS636" s="9"/>
      <c r="AT636" s="9"/>
      <c r="AU636" s="9"/>
      <c r="AV636" s="9"/>
      <c r="AW636" s="9"/>
      <c r="AX636" s="9"/>
      <c r="AY636" s="9"/>
      <c r="AZ636" s="9"/>
    </row>
    <row r="637" spans="1:52" ht="12.75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9"/>
      <c r="AD637" s="9"/>
      <c r="AE637" s="9"/>
      <c r="AF637" s="9"/>
      <c r="AG637" s="9"/>
      <c r="AH637" s="9"/>
      <c r="AI637" s="9"/>
      <c r="AJ637" s="9"/>
      <c r="AK637" s="9"/>
      <c r="AL637" s="9"/>
      <c r="AM637" s="9"/>
      <c r="AN637" s="9"/>
      <c r="AO637" s="9"/>
      <c r="AP637" s="9"/>
      <c r="AQ637" s="9"/>
      <c r="AR637" s="9"/>
      <c r="AS637" s="9"/>
      <c r="AT637" s="9"/>
      <c r="AU637" s="9"/>
      <c r="AV637" s="9"/>
      <c r="AW637" s="9"/>
      <c r="AX637" s="9"/>
      <c r="AY637" s="9"/>
      <c r="AZ637" s="9"/>
    </row>
    <row r="638" spans="1:52" ht="12.75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  <c r="AD638" s="9"/>
      <c r="AE638" s="9"/>
      <c r="AF638" s="9"/>
      <c r="AG638" s="9"/>
      <c r="AH638" s="9"/>
      <c r="AI638" s="9"/>
      <c r="AJ638" s="9"/>
      <c r="AK638" s="9"/>
      <c r="AL638" s="9"/>
      <c r="AM638" s="9"/>
      <c r="AN638" s="9"/>
      <c r="AO638" s="9"/>
      <c r="AP638" s="9"/>
      <c r="AQ638" s="9"/>
      <c r="AR638" s="9"/>
      <c r="AS638" s="9"/>
      <c r="AT638" s="9"/>
      <c r="AU638" s="9"/>
      <c r="AV638" s="9"/>
      <c r="AW638" s="9"/>
      <c r="AX638" s="9"/>
      <c r="AY638" s="9"/>
      <c r="AZ638" s="9"/>
    </row>
    <row r="639" spans="1:52" ht="12.75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9"/>
      <c r="AD639" s="9"/>
      <c r="AE639" s="9"/>
      <c r="AF639" s="9"/>
      <c r="AG639" s="9"/>
      <c r="AH639" s="9"/>
      <c r="AI639" s="9"/>
      <c r="AJ639" s="9"/>
      <c r="AK639" s="9"/>
      <c r="AL639" s="9"/>
      <c r="AM639" s="9"/>
      <c r="AN639" s="9"/>
      <c r="AO639" s="9"/>
      <c r="AP639" s="9"/>
      <c r="AQ639" s="9"/>
      <c r="AR639" s="9"/>
      <c r="AS639" s="9"/>
      <c r="AT639" s="9"/>
      <c r="AU639" s="9"/>
      <c r="AV639" s="9"/>
      <c r="AW639" s="9"/>
      <c r="AX639" s="9"/>
      <c r="AY639" s="9"/>
      <c r="AZ639" s="9"/>
    </row>
    <row r="640" spans="1:52" ht="12.75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  <c r="AC640" s="9"/>
      <c r="AD640" s="9"/>
      <c r="AE640" s="9"/>
      <c r="AF640" s="9"/>
      <c r="AG640" s="9"/>
      <c r="AH640" s="9"/>
      <c r="AI640" s="9"/>
      <c r="AJ640" s="9"/>
      <c r="AK640" s="9"/>
      <c r="AL640" s="9"/>
      <c r="AM640" s="9"/>
      <c r="AN640" s="9"/>
      <c r="AO640" s="9"/>
      <c r="AP640" s="9"/>
      <c r="AQ640" s="9"/>
      <c r="AR640" s="9"/>
      <c r="AS640" s="9"/>
      <c r="AT640" s="9"/>
      <c r="AU640" s="9"/>
      <c r="AV640" s="9"/>
      <c r="AW640" s="9"/>
      <c r="AX640" s="9"/>
      <c r="AY640" s="9"/>
      <c r="AZ640" s="9"/>
    </row>
    <row r="641" spans="1:52" ht="12.75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9"/>
      <c r="AD641" s="9"/>
      <c r="AE641" s="9"/>
      <c r="AF641" s="9"/>
      <c r="AG641" s="9"/>
      <c r="AH641" s="9"/>
      <c r="AI641" s="9"/>
      <c r="AJ641" s="9"/>
      <c r="AK641" s="9"/>
      <c r="AL641" s="9"/>
      <c r="AM641" s="9"/>
      <c r="AN641" s="9"/>
      <c r="AO641" s="9"/>
      <c r="AP641" s="9"/>
      <c r="AQ641" s="9"/>
      <c r="AR641" s="9"/>
      <c r="AS641" s="9"/>
      <c r="AT641" s="9"/>
      <c r="AU641" s="9"/>
      <c r="AV641" s="9"/>
      <c r="AW641" s="9"/>
      <c r="AX641" s="9"/>
      <c r="AY641" s="9"/>
      <c r="AZ641" s="9"/>
    </row>
    <row r="642" spans="1:52" ht="12.75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9"/>
      <c r="AD642" s="9"/>
      <c r="AE642" s="9"/>
      <c r="AF642" s="9"/>
      <c r="AG642" s="9"/>
      <c r="AH642" s="9"/>
      <c r="AI642" s="9"/>
      <c r="AJ642" s="9"/>
      <c r="AK642" s="9"/>
      <c r="AL642" s="9"/>
      <c r="AM642" s="9"/>
      <c r="AN642" s="9"/>
      <c r="AO642" s="9"/>
      <c r="AP642" s="9"/>
      <c r="AQ642" s="9"/>
      <c r="AR642" s="9"/>
      <c r="AS642" s="9"/>
      <c r="AT642" s="9"/>
      <c r="AU642" s="9"/>
      <c r="AV642" s="9"/>
      <c r="AW642" s="9"/>
      <c r="AX642" s="9"/>
      <c r="AY642" s="9"/>
      <c r="AZ642" s="9"/>
    </row>
    <row r="643" spans="1:52" ht="12.75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9"/>
      <c r="AD643" s="9"/>
      <c r="AE643" s="9"/>
      <c r="AF643" s="9"/>
      <c r="AG643" s="9"/>
      <c r="AH643" s="9"/>
      <c r="AI643" s="9"/>
      <c r="AJ643" s="9"/>
      <c r="AK643" s="9"/>
      <c r="AL643" s="9"/>
      <c r="AM643" s="9"/>
      <c r="AN643" s="9"/>
      <c r="AO643" s="9"/>
      <c r="AP643" s="9"/>
      <c r="AQ643" s="9"/>
      <c r="AR643" s="9"/>
      <c r="AS643" s="9"/>
      <c r="AT643" s="9"/>
      <c r="AU643" s="9"/>
      <c r="AV643" s="9"/>
      <c r="AW643" s="9"/>
      <c r="AX643" s="9"/>
      <c r="AY643" s="9"/>
      <c r="AZ643" s="9"/>
    </row>
    <row r="644" spans="1:52" ht="12.75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  <c r="AC644" s="9"/>
      <c r="AD644" s="9"/>
      <c r="AE644" s="9"/>
      <c r="AF644" s="9"/>
      <c r="AG644" s="9"/>
      <c r="AH644" s="9"/>
      <c r="AI644" s="9"/>
      <c r="AJ644" s="9"/>
      <c r="AK644" s="9"/>
      <c r="AL644" s="9"/>
      <c r="AM644" s="9"/>
      <c r="AN644" s="9"/>
      <c r="AO644" s="9"/>
      <c r="AP644" s="9"/>
      <c r="AQ644" s="9"/>
      <c r="AR644" s="9"/>
      <c r="AS644" s="9"/>
      <c r="AT644" s="9"/>
      <c r="AU644" s="9"/>
      <c r="AV644" s="9"/>
      <c r="AW644" s="9"/>
      <c r="AX644" s="9"/>
      <c r="AY644" s="9"/>
      <c r="AZ644" s="9"/>
    </row>
    <row r="645" spans="1:52" ht="12.75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9"/>
      <c r="AD645" s="9"/>
      <c r="AE645" s="9"/>
      <c r="AF645" s="9"/>
      <c r="AG645" s="9"/>
      <c r="AH645" s="9"/>
      <c r="AI645" s="9"/>
      <c r="AJ645" s="9"/>
      <c r="AK645" s="9"/>
      <c r="AL645" s="9"/>
      <c r="AM645" s="9"/>
      <c r="AN645" s="9"/>
      <c r="AO645" s="9"/>
      <c r="AP645" s="9"/>
      <c r="AQ645" s="9"/>
      <c r="AR645" s="9"/>
      <c r="AS645" s="9"/>
      <c r="AT645" s="9"/>
      <c r="AU645" s="9"/>
      <c r="AV645" s="9"/>
      <c r="AW645" s="9"/>
      <c r="AX645" s="9"/>
      <c r="AY645" s="9"/>
      <c r="AZ645" s="9"/>
    </row>
    <row r="646" spans="1:52" ht="12.75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  <c r="AD646" s="9"/>
      <c r="AE646" s="9"/>
      <c r="AF646" s="9"/>
      <c r="AG646" s="9"/>
      <c r="AH646" s="9"/>
      <c r="AI646" s="9"/>
      <c r="AJ646" s="9"/>
      <c r="AK646" s="9"/>
      <c r="AL646" s="9"/>
      <c r="AM646" s="9"/>
      <c r="AN646" s="9"/>
      <c r="AO646" s="9"/>
      <c r="AP646" s="9"/>
      <c r="AQ646" s="9"/>
      <c r="AR646" s="9"/>
      <c r="AS646" s="9"/>
      <c r="AT646" s="9"/>
      <c r="AU646" s="9"/>
      <c r="AV646" s="9"/>
      <c r="AW646" s="9"/>
      <c r="AX646" s="9"/>
      <c r="AY646" s="9"/>
      <c r="AZ646" s="9"/>
    </row>
    <row r="647" spans="1:52" ht="12.75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9"/>
      <c r="AD647" s="9"/>
      <c r="AE647" s="9"/>
      <c r="AF647" s="9"/>
      <c r="AG647" s="9"/>
      <c r="AH647" s="9"/>
      <c r="AI647" s="9"/>
      <c r="AJ647" s="9"/>
      <c r="AK647" s="9"/>
      <c r="AL647" s="9"/>
      <c r="AM647" s="9"/>
      <c r="AN647" s="9"/>
      <c r="AO647" s="9"/>
      <c r="AP647" s="9"/>
      <c r="AQ647" s="9"/>
      <c r="AR647" s="9"/>
      <c r="AS647" s="9"/>
      <c r="AT647" s="9"/>
      <c r="AU647" s="9"/>
      <c r="AV647" s="9"/>
      <c r="AW647" s="9"/>
      <c r="AX647" s="9"/>
      <c r="AY647" s="9"/>
      <c r="AZ647" s="9"/>
    </row>
    <row r="648" spans="1:52" ht="12.75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9"/>
      <c r="AD648" s="9"/>
      <c r="AE648" s="9"/>
      <c r="AF648" s="9"/>
      <c r="AG648" s="9"/>
      <c r="AH648" s="9"/>
      <c r="AI648" s="9"/>
      <c r="AJ648" s="9"/>
      <c r="AK648" s="9"/>
      <c r="AL648" s="9"/>
      <c r="AM648" s="9"/>
      <c r="AN648" s="9"/>
      <c r="AO648" s="9"/>
      <c r="AP648" s="9"/>
      <c r="AQ648" s="9"/>
      <c r="AR648" s="9"/>
      <c r="AS648" s="9"/>
      <c r="AT648" s="9"/>
      <c r="AU648" s="9"/>
      <c r="AV648" s="9"/>
      <c r="AW648" s="9"/>
      <c r="AX648" s="9"/>
      <c r="AY648" s="9"/>
      <c r="AZ648" s="9"/>
    </row>
    <row r="649" spans="1:52" ht="12.75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  <c r="AD649" s="9"/>
      <c r="AE649" s="9"/>
      <c r="AF649" s="9"/>
      <c r="AG649" s="9"/>
      <c r="AH649" s="9"/>
      <c r="AI649" s="9"/>
      <c r="AJ649" s="9"/>
      <c r="AK649" s="9"/>
      <c r="AL649" s="9"/>
      <c r="AM649" s="9"/>
      <c r="AN649" s="9"/>
      <c r="AO649" s="9"/>
      <c r="AP649" s="9"/>
      <c r="AQ649" s="9"/>
      <c r="AR649" s="9"/>
      <c r="AS649" s="9"/>
      <c r="AT649" s="9"/>
      <c r="AU649" s="9"/>
      <c r="AV649" s="9"/>
      <c r="AW649" s="9"/>
      <c r="AX649" s="9"/>
      <c r="AY649" s="9"/>
      <c r="AZ649" s="9"/>
    </row>
    <row r="650" spans="1:52" ht="12.75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  <c r="AD650" s="9"/>
      <c r="AE650" s="9"/>
      <c r="AF650" s="9"/>
      <c r="AG650" s="9"/>
      <c r="AH650" s="9"/>
      <c r="AI650" s="9"/>
      <c r="AJ650" s="9"/>
      <c r="AK650" s="9"/>
      <c r="AL650" s="9"/>
      <c r="AM650" s="9"/>
      <c r="AN650" s="9"/>
      <c r="AO650" s="9"/>
      <c r="AP650" s="9"/>
      <c r="AQ650" s="9"/>
      <c r="AR650" s="9"/>
      <c r="AS650" s="9"/>
      <c r="AT650" s="9"/>
      <c r="AU650" s="9"/>
      <c r="AV650" s="9"/>
      <c r="AW650" s="9"/>
      <c r="AX650" s="9"/>
      <c r="AY650" s="9"/>
      <c r="AZ650" s="9"/>
    </row>
    <row r="651" spans="1:52" ht="12.75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9"/>
      <c r="AD651" s="9"/>
      <c r="AE651" s="9"/>
      <c r="AF651" s="9"/>
      <c r="AG651" s="9"/>
      <c r="AH651" s="9"/>
      <c r="AI651" s="9"/>
      <c r="AJ651" s="9"/>
      <c r="AK651" s="9"/>
      <c r="AL651" s="9"/>
      <c r="AM651" s="9"/>
      <c r="AN651" s="9"/>
      <c r="AO651" s="9"/>
      <c r="AP651" s="9"/>
      <c r="AQ651" s="9"/>
      <c r="AR651" s="9"/>
      <c r="AS651" s="9"/>
      <c r="AT651" s="9"/>
      <c r="AU651" s="9"/>
      <c r="AV651" s="9"/>
      <c r="AW651" s="9"/>
      <c r="AX651" s="9"/>
      <c r="AY651" s="9"/>
      <c r="AZ651" s="9"/>
    </row>
    <row r="652" spans="1:52" ht="12.75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  <c r="AC652" s="9"/>
      <c r="AD652" s="9"/>
      <c r="AE652" s="9"/>
      <c r="AF652" s="9"/>
      <c r="AG652" s="9"/>
      <c r="AH652" s="9"/>
      <c r="AI652" s="9"/>
      <c r="AJ652" s="9"/>
      <c r="AK652" s="9"/>
      <c r="AL652" s="9"/>
      <c r="AM652" s="9"/>
      <c r="AN652" s="9"/>
      <c r="AO652" s="9"/>
      <c r="AP652" s="9"/>
      <c r="AQ652" s="9"/>
      <c r="AR652" s="9"/>
      <c r="AS652" s="9"/>
      <c r="AT652" s="9"/>
      <c r="AU652" s="9"/>
      <c r="AV652" s="9"/>
      <c r="AW652" s="9"/>
      <c r="AX652" s="9"/>
      <c r="AY652" s="9"/>
      <c r="AZ652" s="9"/>
    </row>
    <row r="653" spans="1:52" ht="12.75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9"/>
      <c r="AD653" s="9"/>
      <c r="AE653" s="9"/>
      <c r="AF653" s="9"/>
      <c r="AG653" s="9"/>
      <c r="AH653" s="9"/>
      <c r="AI653" s="9"/>
      <c r="AJ653" s="9"/>
      <c r="AK653" s="9"/>
      <c r="AL653" s="9"/>
      <c r="AM653" s="9"/>
      <c r="AN653" s="9"/>
      <c r="AO653" s="9"/>
      <c r="AP653" s="9"/>
      <c r="AQ653" s="9"/>
      <c r="AR653" s="9"/>
      <c r="AS653" s="9"/>
      <c r="AT653" s="9"/>
      <c r="AU653" s="9"/>
      <c r="AV653" s="9"/>
      <c r="AW653" s="9"/>
      <c r="AX653" s="9"/>
      <c r="AY653" s="9"/>
      <c r="AZ653" s="9"/>
    </row>
    <row r="654" spans="1:52" ht="12.75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  <c r="AD654" s="9"/>
      <c r="AE654" s="9"/>
      <c r="AF654" s="9"/>
      <c r="AG654" s="9"/>
      <c r="AH654" s="9"/>
      <c r="AI654" s="9"/>
      <c r="AJ654" s="9"/>
      <c r="AK654" s="9"/>
      <c r="AL654" s="9"/>
      <c r="AM654" s="9"/>
      <c r="AN654" s="9"/>
      <c r="AO654" s="9"/>
      <c r="AP654" s="9"/>
      <c r="AQ654" s="9"/>
      <c r="AR654" s="9"/>
      <c r="AS654" s="9"/>
      <c r="AT654" s="9"/>
      <c r="AU654" s="9"/>
      <c r="AV654" s="9"/>
      <c r="AW654" s="9"/>
      <c r="AX654" s="9"/>
      <c r="AY654" s="9"/>
      <c r="AZ654" s="9"/>
    </row>
    <row r="655" spans="1:52" ht="12.75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  <c r="AD655" s="9"/>
      <c r="AE655" s="9"/>
      <c r="AF655" s="9"/>
      <c r="AG655" s="9"/>
      <c r="AH655" s="9"/>
      <c r="AI655" s="9"/>
      <c r="AJ655" s="9"/>
      <c r="AK655" s="9"/>
      <c r="AL655" s="9"/>
      <c r="AM655" s="9"/>
      <c r="AN655" s="9"/>
      <c r="AO655" s="9"/>
      <c r="AP655" s="9"/>
      <c r="AQ655" s="9"/>
      <c r="AR655" s="9"/>
      <c r="AS655" s="9"/>
      <c r="AT655" s="9"/>
      <c r="AU655" s="9"/>
      <c r="AV655" s="9"/>
      <c r="AW655" s="9"/>
      <c r="AX655" s="9"/>
      <c r="AY655" s="9"/>
      <c r="AZ655" s="9"/>
    </row>
    <row r="656" spans="1:52" ht="12.75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  <c r="AD656" s="9"/>
      <c r="AE656" s="9"/>
      <c r="AF656" s="9"/>
      <c r="AG656" s="9"/>
      <c r="AH656" s="9"/>
      <c r="AI656" s="9"/>
      <c r="AJ656" s="9"/>
      <c r="AK656" s="9"/>
      <c r="AL656" s="9"/>
      <c r="AM656" s="9"/>
      <c r="AN656" s="9"/>
      <c r="AO656" s="9"/>
      <c r="AP656" s="9"/>
      <c r="AQ656" s="9"/>
      <c r="AR656" s="9"/>
      <c r="AS656" s="9"/>
      <c r="AT656" s="9"/>
      <c r="AU656" s="9"/>
      <c r="AV656" s="9"/>
      <c r="AW656" s="9"/>
      <c r="AX656" s="9"/>
      <c r="AY656" s="9"/>
      <c r="AZ656" s="9"/>
    </row>
    <row r="657" spans="1:52" ht="12.75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9"/>
      <c r="AD657" s="9"/>
      <c r="AE657" s="9"/>
      <c r="AF657" s="9"/>
      <c r="AG657" s="9"/>
      <c r="AH657" s="9"/>
      <c r="AI657" s="9"/>
      <c r="AJ657" s="9"/>
      <c r="AK657" s="9"/>
      <c r="AL657" s="9"/>
      <c r="AM657" s="9"/>
      <c r="AN657" s="9"/>
      <c r="AO657" s="9"/>
      <c r="AP657" s="9"/>
      <c r="AQ657" s="9"/>
      <c r="AR657" s="9"/>
      <c r="AS657" s="9"/>
      <c r="AT657" s="9"/>
      <c r="AU657" s="9"/>
      <c r="AV657" s="9"/>
      <c r="AW657" s="9"/>
      <c r="AX657" s="9"/>
      <c r="AY657" s="9"/>
      <c r="AZ657" s="9"/>
    </row>
    <row r="658" spans="1:52" ht="12.75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  <c r="AD658" s="9"/>
      <c r="AE658" s="9"/>
      <c r="AF658" s="9"/>
      <c r="AG658" s="9"/>
      <c r="AH658" s="9"/>
      <c r="AI658" s="9"/>
      <c r="AJ658" s="9"/>
      <c r="AK658" s="9"/>
      <c r="AL658" s="9"/>
      <c r="AM658" s="9"/>
      <c r="AN658" s="9"/>
      <c r="AO658" s="9"/>
      <c r="AP658" s="9"/>
      <c r="AQ658" s="9"/>
      <c r="AR658" s="9"/>
      <c r="AS658" s="9"/>
      <c r="AT658" s="9"/>
      <c r="AU658" s="9"/>
      <c r="AV658" s="9"/>
      <c r="AW658" s="9"/>
      <c r="AX658" s="9"/>
      <c r="AY658" s="9"/>
      <c r="AZ658" s="9"/>
    </row>
    <row r="659" spans="1:52" ht="12.75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  <c r="AD659" s="9"/>
      <c r="AE659" s="9"/>
      <c r="AF659" s="9"/>
      <c r="AG659" s="9"/>
      <c r="AH659" s="9"/>
      <c r="AI659" s="9"/>
      <c r="AJ659" s="9"/>
      <c r="AK659" s="9"/>
      <c r="AL659" s="9"/>
      <c r="AM659" s="9"/>
      <c r="AN659" s="9"/>
      <c r="AO659" s="9"/>
      <c r="AP659" s="9"/>
      <c r="AQ659" s="9"/>
      <c r="AR659" s="9"/>
      <c r="AS659" s="9"/>
      <c r="AT659" s="9"/>
      <c r="AU659" s="9"/>
      <c r="AV659" s="9"/>
      <c r="AW659" s="9"/>
      <c r="AX659" s="9"/>
      <c r="AY659" s="9"/>
      <c r="AZ659" s="9"/>
    </row>
    <row r="660" spans="1:52" ht="12.75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9"/>
      <c r="AD660" s="9"/>
      <c r="AE660" s="9"/>
      <c r="AF660" s="9"/>
      <c r="AG660" s="9"/>
      <c r="AH660" s="9"/>
      <c r="AI660" s="9"/>
      <c r="AJ660" s="9"/>
      <c r="AK660" s="9"/>
      <c r="AL660" s="9"/>
      <c r="AM660" s="9"/>
      <c r="AN660" s="9"/>
      <c r="AO660" s="9"/>
      <c r="AP660" s="9"/>
      <c r="AQ660" s="9"/>
      <c r="AR660" s="9"/>
      <c r="AS660" s="9"/>
      <c r="AT660" s="9"/>
      <c r="AU660" s="9"/>
      <c r="AV660" s="9"/>
      <c r="AW660" s="9"/>
      <c r="AX660" s="9"/>
      <c r="AY660" s="9"/>
      <c r="AZ660" s="9"/>
    </row>
    <row r="661" spans="1:52" ht="12.75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9"/>
      <c r="AD661" s="9"/>
      <c r="AE661" s="9"/>
      <c r="AF661" s="9"/>
      <c r="AG661" s="9"/>
      <c r="AH661" s="9"/>
      <c r="AI661" s="9"/>
      <c r="AJ661" s="9"/>
      <c r="AK661" s="9"/>
      <c r="AL661" s="9"/>
      <c r="AM661" s="9"/>
      <c r="AN661" s="9"/>
      <c r="AO661" s="9"/>
      <c r="AP661" s="9"/>
      <c r="AQ661" s="9"/>
      <c r="AR661" s="9"/>
      <c r="AS661" s="9"/>
      <c r="AT661" s="9"/>
      <c r="AU661" s="9"/>
      <c r="AV661" s="9"/>
      <c r="AW661" s="9"/>
      <c r="AX661" s="9"/>
      <c r="AY661" s="9"/>
      <c r="AZ661" s="9"/>
    </row>
    <row r="662" spans="1:52" ht="12.75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  <c r="AD662" s="9"/>
      <c r="AE662" s="9"/>
      <c r="AF662" s="9"/>
      <c r="AG662" s="9"/>
      <c r="AH662" s="9"/>
      <c r="AI662" s="9"/>
      <c r="AJ662" s="9"/>
      <c r="AK662" s="9"/>
      <c r="AL662" s="9"/>
      <c r="AM662" s="9"/>
      <c r="AN662" s="9"/>
      <c r="AO662" s="9"/>
      <c r="AP662" s="9"/>
      <c r="AQ662" s="9"/>
      <c r="AR662" s="9"/>
      <c r="AS662" s="9"/>
      <c r="AT662" s="9"/>
      <c r="AU662" s="9"/>
      <c r="AV662" s="9"/>
      <c r="AW662" s="9"/>
      <c r="AX662" s="9"/>
      <c r="AY662" s="9"/>
      <c r="AZ662" s="9"/>
    </row>
    <row r="663" spans="1:52" ht="12.75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  <c r="AD663" s="9"/>
      <c r="AE663" s="9"/>
      <c r="AF663" s="9"/>
      <c r="AG663" s="9"/>
      <c r="AH663" s="9"/>
      <c r="AI663" s="9"/>
      <c r="AJ663" s="9"/>
      <c r="AK663" s="9"/>
      <c r="AL663" s="9"/>
      <c r="AM663" s="9"/>
      <c r="AN663" s="9"/>
      <c r="AO663" s="9"/>
      <c r="AP663" s="9"/>
      <c r="AQ663" s="9"/>
      <c r="AR663" s="9"/>
      <c r="AS663" s="9"/>
      <c r="AT663" s="9"/>
      <c r="AU663" s="9"/>
      <c r="AV663" s="9"/>
      <c r="AW663" s="9"/>
      <c r="AX663" s="9"/>
      <c r="AY663" s="9"/>
      <c r="AZ663" s="9"/>
    </row>
    <row r="664" spans="1:52" ht="12.75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9"/>
      <c r="AD664" s="9"/>
      <c r="AE664" s="9"/>
      <c r="AF664" s="9"/>
      <c r="AG664" s="9"/>
      <c r="AH664" s="9"/>
      <c r="AI664" s="9"/>
      <c r="AJ664" s="9"/>
      <c r="AK664" s="9"/>
      <c r="AL664" s="9"/>
      <c r="AM664" s="9"/>
      <c r="AN664" s="9"/>
      <c r="AO664" s="9"/>
      <c r="AP664" s="9"/>
      <c r="AQ664" s="9"/>
      <c r="AR664" s="9"/>
      <c r="AS664" s="9"/>
      <c r="AT664" s="9"/>
      <c r="AU664" s="9"/>
      <c r="AV664" s="9"/>
      <c r="AW664" s="9"/>
      <c r="AX664" s="9"/>
      <c r="AY664" s="9"/>
      <c r="AZ664" s="9"/>
    </row>
    <row r="665" spans="1:52" ht="12.75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  <c r="AD665" s="9"/>
      <c r="AE665" s="9"/>
      <c r="AF665" s="9"/>
      <c r="AG665" s="9"/>
      <c r="AH665" s="9"/>
      <c r="AI665" s="9"/>
      <c r="AJ665" s="9"/>
      <c r="AK665" s="9"/>
      <c r="AL665" s="9"/>
      <c r="AM665" s="9"/>
      <c r="AN665" s="9"/>
      <c r="AO665" s="9"/>
      <c r="AP665" s="9"/>
      <c r="AQ665" s="9"/>
      <c r="AR665" s="9"/>
      <c r="AS665" s="9"/>
      <c r="AT665" s="9"/>
      <c r="AU665" s="9"/>
      <c r="AV665" s="9"/>
      <c r="AW665" s="9"/>
      <c r="AX665" s="9"/>
      <c r="AY665" s="9"/>
      <c r="AZ665" s="9"/>
    </row>
    <row r="666" spans="1:52" ht="12.75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  <c r="AD666" s="9"/>
      <c r="AE666" s="9"/>
      <c r="AF666" s="9"/>
      <c r="AG666" s="9"/>
      <c r="AH666" s="9"/>
      <c r="AI666" s="9"/>
      <c r="AJ666" s="9"/>
      <c r="AK666" s="9"/>
      <c r="AL666" s="9"/>
      <c r="AM666" s="9"/>
      <c r="AN666" s="9"/>
      <c r="AO666" s="9"/>
      <c r="AP666" s="9"/>
      <c r="AQ666" s="9"/>
      <c r="AR666" s="9"/>
      <c r="AS666" s="9"/>
      <c r="AT666" s="9"/>
      <c r="AU666" s="9"/>
      <c r="AV666" s="9"/>
      <c r="AW666" s="9"/>
      <c r="AX666" s="9"/>
      <c r="AY666" s="9"/>
      <c r="AZ666" s="9"/>
    </row>
    <row r="667" spans="1:52" ht="12.75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9"/>
      <c r="AD667" s="9"/>
      <c r="AE667" s="9"/>
      <c r="AF667" s="9"/>
      <c r="AG667" s="9"/>
      <c r="AH667" s="9"/>
      <c r="AI667" s="9"/>
      <c r="AJ667" s="9"/>
      <c r="AK667" s="9"/>
      <c r="AL667" s="9"/>
      <c r="AM667" s="9"/>
      <c r="AN667" s="9"/>
      <c r="AO667" s="9"/>
      <c r="AP667" s="9"/>
      <c r="AQ667" s="9"/>
      <c r="AR667" s="9"/>
      <c r="AS667" s="9"/>
      <c r="AT667" s="9"/>
      <c r="AU667" s="9"/>
      <c r="AV667" s="9"/>
      <c r="AW667" s="9"/>
      <c r="AX667" s="9"/>
      <c r="AY667" s="9"/>
      <c r="AZ667" s="9"/>
    </row>
    <row r="668" spans="1:52" ht="12.75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9"/>
      <c r="AD668" s="9"/>
      <c r="AE668" s="9"/>
      <c r="AF668" s="9"/>
      <c r="AG668" s="9"/>
      <c r="AH668" s="9"/>
      <c r="AI668" s="9"/>
      <c r="AJ668" s="9"/>
      <c r="AK668" s="9"/>
      <c r="AL668" s="9"/>
      <c r="AM668" s="9"/>
      <c r="AN668" s="9"/>
      <c r="AO668" s="9"/>
      <c r="AP668" s="9"/>
      <c r="AQ668" s="9"/>
      <c r="AR668" s="9"/>
      <c r="AS668" s="9"/>
      <c r="AT668" s="9"/>
      <c r="AU668" s="9"/>
      <c r="AV668" s="9"/>
      <c r="AW668" s="9"/>
      <c r="AX668" s="9"/>
      <c r="AY668" s="9"/>
      <c r="AZ668" s="9"/>
    </row>
    <row r="669" spans="1:52" ht="12.75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9"/>
      <c r="AD669" s="9"/>
      <c r="AE669" s="9"/>
      <c r="AF669" s="9"/>
      <c r="AG669" s="9"/>
      <c r="AH669" s="9"/>
      <c r="AI669" s="9"/>
      <c r="AJ669" s="9"/>
      <c r="AK669" s="9"/>
      <c r="AL669" s="9"/>
      <c r="AM669" s="9"/>
      <c r="AN669" s="9"/>
      <c r="AO669" s="9"/>
      <c r="AP669" s="9"/>
      <c r="AQ669" s="9"/>
      <c r="AR669" s="9"/>
      <c r="AS669" s="9"/>
      <c r="AT669" s="9"/>
      <c r="AU669" s="9"/>
      <c r="AV669" s="9"/>
      <c r="AW669" s="9"/>
      <c r="AX669" s="9"/>
      <c r="AY669" s="9"/>
      <c r="AZ669" s="9"/>
    </row>
    <row r="670" spans="1:52" ht="12.75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  <c r="AD670" s="9"/>
      <c r="AE670" s="9"/>
      <c r="AF670" s="9"/>
      <c r="AG670" s="9"/>
      <c r="AH670" s="9"/>
      <c r="AI670" s="9"/>
      <c r="AJ670" s="9"/>
      <c r="AK670" s="9"/>
      <c r="AL670" s="9"/>
      <c r="AM670" s="9"/>
      <c r="AN670" s="9"/>
      <c r="AO670" s="9"/>
      <c r="AP670" s="9"/>
      <c r="AQ670" s="9"/>
      <c r="AR670" s="9"/>
      <c r="AS670" s="9"/>
      <c r="AT670" s="9"/>
      <c r="AU670" s="9"/>
      <c r="AV670" s="9"/>
      <c r="AW670" s="9"/>
      <c r="AX670" s="9"/>
      <c r="AY670" s="9"/>
      <c r="AZ670" s="9"/>
    </row>
    <row r="671" spans="1:52" ht="12.75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  <c r="AD671" s="9"/>
      <c r="AE671" s="9"/>
      <c r="AF671" s="9"/>
      <c r="AG671" s="9"/>
      <c r="AH671" s="9"/>
      <c r="AI671" s="9"/>
      <c r="AJ671" s="9"/>
      <c r="AK671" s="9"/>
      <c r="AL671" s="9"/>
      <c r="AM671" s="9"/>
      <c r="AN671" s="9"/>
      <c r="AO671" s="9"/>
      <c r="AP671" s="9"/>
      <c r="AQ671" s="9"/>
      <c r="AR671" s="9"/>
      <c r="AS671" s="9"/>
      <c r="AT671" s="9"/>
      <c r="AU671" s="9"/>
      <c r="AV671" s="9"/>
      <c r="AW671" s="9"/>
      <c r="AX671" s="9"/>
      <c r="AY671" s="9"/>
      <c r="AZ671" s="9"/>
    </row>
    <row r="672" spans="1:52" ht="12.75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  <c r="AD672" s="9"/>
      <c r="AE672" s="9"/>
      <c r="AF672" s="9"/>
      <c r="AG672" s="9"/>
      <c r="AH672" s="9"/>
      <c r="AI672" s="9"/>
      <c r="AJ672" s="9"/>
      <c r="AK672" s="9"/>
      <c r="AL672" s="9"/>
      <c r="AM672" s="9"/>
      <c r="AN672" s="9"/>
      <c r="AO672" s="9"/>
      <c r="AP672" s="9"/>
      <c r="AQ672" s="9"/>
      <c r="AR672" s="9"/>
      <c r="AS672" s="9"/>
      <c r="AT672" s="9"/>
      <c r="AU672" s="9"/>
      <c r="AV672" s="9"/>
      <c r="AW672" s="9"/>
      <c r="AX672" s="9"/>
      <c r="AY672" s="9"/>
      <c r="AZ672" s="9"/>
    </row>
    <row r="673" spans="1:52" ht="12.75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9"/>
      <c r="AD673" s="9"/>
      <c r="AE673" s="9"/>
      <c r="AF673" s="9"/>
      <c r="AG673" s="9"/>
      <c r="AH673" s="9"/>
      <c r="AI673" s="9"/>
      <c r="AJ673" s="9"/>
      <c r="AK673" s="9"/>
      <c r="AL673" s="9"/>
      <c r="AM673" s="9"/>
      <c r="AN673" s="9"/>
      <c r="AO673" s="9"/>
      <c r="AP673" s="9"/>
      <c r="AQ673" s="9"/>
      <c r="AR673" s="9"/>
      <c r="AS673" s="9"/>
      <c r="AT673" s="9"/>
      <c r="AU673" s="9"/>
      <c r="AV673" s="9"/>
      <c r="AW673" s="9"/>
      <c r="AX673" s="9"/>
      <c r="AY673" s="9"/>
      <c r="AZ673" s="9"/>
    </row>
    <row r="674" spans="1:52" ht="12.75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  <c r="AD674" s="9"/>
      <c r="AE674" s="9"/>
      <c r="AF674" s="9"/>
      <c r="AG674" s="9"/>
      <c r="AH674" s="9"/>
      <c r="AI674" s="9"/>
      <c r="AJ674" s="9"/>
      <c r="AK674" s="9"/>
      <c r="AL674" s="9"/>
      <c r="AM674" s="9"/>
      <c r="AN674" s="9"/>
      <c r="AO674" s="9"/>
      <c r="AP674" s="9"/>
      <c r="AQ674" s="9"/>
      <c r="AR674" s="9"/>
      <c r="AS674" s="9"/>
      <c r="AT674" s="9"/>
      <c r="AU674" s="9"/>
      <c r="AV674" s="9"/>
      <c r="AW674" s="9"/>
      <c r="AX674" s="9"/>
      <c r="AY674" s="9"/>
      <c r="AZ674" s="9"/>
    </row>
    <row r="675" spans="1:52" ht="12.75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9"/>
      <c r="AD675" s="9"/>
      <c r="AE675" s="9"/>
      <c r="AF675" s="9"/>
      <c r="AG675" s="9"/>
      <c r="AH675" s="9"/>
      <c r="AI675" s="9"/>
      <c r="AJ675" s="9"/>
      <c r="AK675" s="9"/>
      <c r="AL675" s="9"/>
      <c r="AM675" s="9"/>
      <c r="AN675" s="9"/>
      <c r="AO675" s="9"/>
      <c r="AP675" s="9"/>
      <c r="AQ675" s="9"/>
      <c r="AR675" s="9"/>
      <c r="AS675" s="9"/>
      <c r="AT675" s="9"/>
      <c r="AU675" s="9"/>
      <c r="AV675" s="9"/>
      <c r="AW675" s="9"/>
      <c r="AX675" s="9"/>
      <c r="AY675" s="9"/>
      <c r="AZ675" s="9"/>
    </row>
    <row r="676" spans="1:52" ht="12.75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9"/>
      <c r="AD676" s="9"/>
      <c r="AE676" s="9"/>
      <c r="AF676" s="9"/>
      <c r="AG676" s="9"/>
      <c r="AH676" s="9"/>
      <c r="AI676" s="9"/>
      <c r="AJ676" s="9"/>
      <c r="AK676" s="9"/>
      <c r="AL676" s="9"/>
      <c r="AM676" s="9"/>
      <c r="AN676" s="9"/>
      <c r="AO676" s="9"/>
      <c r="AP676" s="9"/>
      <c r="AQ676" s="9"/>
      <c r="AR676" s="9"/>
      <c r="AS676" s="9"/>
      <c r="AT676" s="9"/>
      <c r="AU676" s="9"/>
      <c r="AV676" s="9"/>
      <c r="AW676" s="9"/>
      <c r="AX676" s="9"/>
      <c r="AY676" s="9"/>
      <c r="AZ676" s="9"/>
    </row>
    <row r="677" spans="1:52" ht="12.75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9"/>
      <c r="AD677" s="9"/>
      <c r="AE677" s="9"/>
      <c r="AF677" s="9"/>
      <c r="AG677" s="9"/>
      <c r="AH677" s="9"/>
      <c r="AI677" s="9"/>
      <c r="AJ677" s="9"/>
      <c r="AK677" s="9"/>
      <c r="AL677" s="9"/>
      <c r="AM677" s="9"/>
      <c r="AN677" s="9"/>
      <c r="AO677" s="9"/>
      <c r="AP677" s="9"/>
      <c r="AQ677" s="9"/>
      <c r="AR677" s="9"/>
      <c r="AS677" s="9"/>
      <c r="AT677" s="9"/>
      <c r="AU677" s="9"/>
      <c r="AV677" s="9"/>
      <c r="AW677" s="9"/>
      <c r="AX677" s="9"/>
      <c r="AY677" s="9"/>
      <c r="AZ677" s="9"/>
    </row>
    <row r="678" spans="1:52" ht="12.75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  <c r="AD678" s="9"/>
      <c r="AE678" s="9"/>
      <c r="AF678" s="9"/>
      <c r="AG678" s="9"/>
      <c r="AH678" s="9"/>
      <c r="AI678" s="9"/>
      <c r="AJ678" s="9"/>
      <c r="AK678" s="9"/>
      <c r="AL678" s="9"/>
      <c r="AM678" s="9"/>
      <c r="AN678" s="9"/>
      <c r="AO678" s="9"/>
      <c r="AP678" s="9"/>
      <c r="AQ678" s="9"/>
      <c r="AR678" s="9"/>
      <c r="AS678" s="9"/>
      <c r="AT678" s="9"/>
      <c r="AU678" s="9"/>
      <c r="AV678" s="9"/>
      <c r="AW678" s="9"/>
      <c r="AX678" s="9"/>
      <c r="AY678" s="9"/>
      <c r="AZ678" s="9"/>
    </row>
    <row r="679" spans="1:52" ht="12.75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9"/>
      <c r="AD679" s="9"/>
      <c r="AE679" s="9"/>
      <c r="AF679" s="9"/>
      <c r="AG679" s="9"/>
      <c r="AH679" s="9"/>
      <c r="AI679" s="9"/>
      <c r="AJ679" s="9"/>
      <c r="AK679" s="9"/>
      <c r="AL679" s="9"/>
      <c r="AM679" s="9"/>
      <c r="AN679" s="9"/>
      <c r="AO679" s="9"/>
      <c r="AP679" s="9"/>
      <c r="AQ679" s="9"/>
      <c r="AR679" s="9"/>
      <c r="AS679" s="9"/>
      <c r="AT679" s="9"/>
      <c r="AU679" s="9"/>
      <c r="AV679" s="9"/>
      <c r="AW679" s="9"/>
      <c r="AX679" s="9"/>
      <c r="AY679" s="9"/>
      <c r="AZ679" s="9"/>
    </row>
    <row r="680" spans="1:52" ht="12.75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9"/>
      <c r="AD680" s="9"/>
      <c r="AE680" s="9"/>
      <c r="AF680" s="9"/>
      <c r="AG680" s="9"/>
      <c r="AH680" s="9"/>
      <c r="AI680" s="9"/>
      <c r="AJ680" s="9"/>
      <c r="AK680" s="9"/>
      <c r="AL680" s="9"/>
      <c r="AM680" s="9"/>
      <c r="AN680" s="9"/>
      <c r="AO680" s="9"/>
      <c r="AP680" s="9"/>
      <c r="AQ680" s="9"/>
      <c r="AR680" s="9"/>
      <c r="AS680" s="9"/>
      <c r="AT680" s="9"/>
      <c r="AU680" s="9"/>
      <c r="AV680" s="9"/>
      <c r="AW680" s="9"/>
      <c r="AX680" s="9"/>
      <c r="AY680" s="9"/>
      <c r="AZ680" s="9"/>
    </row>
    <row r="681" spans="1:52" ht="12.75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9"/>
      <c r="AD681" s="9"/>
      <c r="AE681" s="9"/>
      <c r="AF681" s="9"/>
      <c r="AG681" s="9"/>
      <c r="AH681" s="9"/>
      <c r="AI681" s="9"/>
      <c r="AJ681" s="9"/>
      <c r="AK681" s="9"/>
      <c r="AL681" s="9"/>
      <c r="AM681" s="9"/>
      <c r="AN681" s="9"/>
      <c r="AO681" s="9"/>
      <c r="AP681" s="9"/>
      <c r="AQ681" s="9"/>
      <c r="AR681" s="9"/>
      <c r="AS681" s="9"/>
      <c r="AT681" s="9"/>
      <c r="AU681" s="9"/>
      <c r="AV681" s="9"/>
      <c r="AW681" s="9"/>
      <c r="AX681" s="9"/>
      <c r="AY681" s="9"/>
      <c r="AZ681" s="9"/>
    </row>
    <row r="682" spans="1:52" ht="12.75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  <c r="AD682" s="9"/>
      <c r="AE682" s="9"/>
      <c r="AF682" s="9"/>
      <c r="AG682" s="9"/>
      <c r="AH682" s="9"/>
      <c r="AI682" s="9"/>
      <c r="AJ682" s="9"/>
      <c r="AK682" s="9"/>
      <c r="AL682" s="9"/>
      <c r="AM682" s="9"/>
      <c r="AN682" s="9"/>
      <c r="AO682" s="9"/>
      <c r="AP682" s="9"/>
      <c r="AQ682" s="9"/>
      <c r="AR682" s="9"/>
      <c r="AS682" s="9"/>
      <c r="AT682" s="9"/>
      <c r="AU682" s="9"/>
      <c r="AV682" s="9"/>
      <c r="AW682" s="9"/>
      <c r="AX682" s="9"/>
      <c r="AY682" s="9"/>
      <c r="AZ682" s="9"/>
    </row>
    <row r="683" spans="1:52" ht="12.75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  <c r="AD683" s="9"/>
      <c r="AE683" s="9"/>
      <c r="AF683" s="9"/>
      <c r="AG683" s="9"/>
      <c r="AH683" s="9"/>
      <c r="AI683" s="9"/>
      <c r="AJ683" s="9"/>
      <c r="AK683" s="9"/>
      <c r="AL683" s="9"/>
      <c r="AM683" s="9"/>
      <c r="AN683" s="9"/>
      <c r="AO683" s="9"/>
      <c r="AP683" s="9"/>
      <c r="AQ683" s="9"/>
      <c r="AR683" s="9"/>
      <c r="AS683" s="9"/>
      <c r="AT683" s="9"/>
      <c r="AU683" s="9"/>
      <c r="AV683" s="9"/>
      <c r="AW683" s="9"/>
      <c r="AX683" s="9"/>
      <c r="AY683" s="9"/>
      <c r="AZ683" s="9"/>
    </row>
    <row r="684" spans="1:52" ht="12.75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9"/>
      <c r="AD684" s="9"/>
      <c r="AE684" s="9"/>
      <c r="AF684" s="9"/>
      <c r="AG684" s="9"/>
      <c r="AH684" s="9"/>
      <c r="AI684" s="9"/>
      <c r="AJ684" s="9"/>
      <c r="AK684" s="9"/>
      <c r="AL684" s="9"/>
      <c r="AM684" s="9"/>
      <c r="AN684" s="9"/>
      <c r="AO684" s="9"/>
      <c r="AP684" s="9"/>
      <c r="AQ684" s="9"/>
      <c r="AR684" s="9"/>
      <c r="AS684" s="9"/>
      <c r="AT684" s="9"/>
      <c r="AU684" s="9"/>
      <c r="AV684" s="9"/>
      <c r="AW684" s="9"/>
      <c r="AX684" s="9"/>
      <c r="AY684" s="9"/>
      <c r="AZ684" s="9"/>
    </row>
    <row r="685" spans="1:52" ht="12.75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9"/>
      <c r="AD685" s="9"/>
      <c r="AE685" s="9"/>
      <c r="AF685" s="9"/>
      <c r="AG685" s="9"/>
      <c r="AH685" s="9"/>
      <c r="AI685" s="9"/>
      <c r="AJ685" s="9"/>
      <c r="AK685" s="9"/>
      <c r="AL685" s="9"/>
      <c r="AM685" s="9"/>
      <c r="AN685" s="9"/>
      <c r="AO685" s="9"/>
      <c r="AP685" s="9"/>
      <c r="AQ685" s="9"/>
      <c r="AR685" s="9"/>
      <c r="AS685" s="9"/>
      <c r="AT685" s="9"/>
      <c r="AU685" s="9"/>
      <c r="AV685" s="9"/>
      <c r="AW685" s="9"/>
      <c r="AX685" s="9"/>
      <c r="AY685" s="9"/>
      <c r="AZ685" s="9"/>
    </row>
    <row r="686" spans="1:52" ht="12.75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  <c r="AD686" s="9"/>
      <c r="AE686" s="9"/>
      <c r="AF686" s="9"/>
      <c r="AG686" s="9"/>
      <c r="AH686" s="9"/>
      <c r="AI686" s="9"/>
      <c r="AJ686" s="9"/>
      <c r="AK686" s="9"/>
      <c r="AL686" s="9"/>
      <c r="AM686" s="9"/>
      <c r="AN686" s="9"/>
      <c r="AO686" s="9"/>
      <c r="AP686" s="9"/>
      <c r="AQ686" s="9"/>
      <c r="AR686" s="9"/>
      <c r="AS686" s="9"/>
      <c r="AT686" s="9"/>
      <c r="AU686" s="9"/>
      <c r="AV686" s="9"/>
      <c r="AW686" s="9"/>
      <c r="AX686" s="9"/>
      <c r="AY686" s="9"/>
      <c r="AZ686" s="9"/>
    </row>
    <row r="687" spans="1:52" ht="12.75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9"/>
      <c r="AD687" s="9"/>
      <c r="AE687" s="9"/>
      <c r="AF687" s="9"/>
      <c r="AG687" s="9"/>
      <c r="AH687" s="9"/>
      <c r="AI687" s="9"/>
      <c r="AJ687" s="9"/>
      <c r="AK687" s="9"/>
      <c r="AL687" s="9"/>
      <c r="AM687" s="9"/>
      <c r="AN687" s="9"/>
      <c r="AO687" s="9"/>
      <c r="AP687" s="9"/>
      <c r="AQ687" s="9"/>
      <c r="AR687" s="9"/>
      <c r="AS687" s="9"/>
      <c r="AT687" s="9"/>
      <c r="AU687" s="9"/>
      <c r="AV687" s="9"/>
      <c r="AW687" s="9"/>
      <c r="AX687" s="9"/>
      <c r="AY687" s="9"/>
      <c r="AZ687" s="9"/>
    </row>
    <row r="688" spans="1:52" ht="12.75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9"/>
      <c r="AD688" s="9"/>
      <c r="AE688" s="9"/>
      <c r="AF688" s="9"/>
      <c r="AG688" s="9"/>
      <c r="AH688" s="9"/>
      <c r="AI688" s="9"/>
      <c r="AJ688" s="9"/>
      <c r="AK688" s="9"/>
      <c r="AL688" s="9"/>
      <c r="AM688" s="9"/>
      <c r="AN688" s="9"/>
      <c r="AO688" s="9"/>
      <c r="AP688" s="9"/>
      <c r="AQ688" s="9"/>
      <c r="AR688" s="9"/>
      <c r="AS688" s="9"/>
      <c r="AT688" s="9"/>
      <c r="AU688" s="9"/>
      <c r="AV688" s="9"/>
      <c r="AW688" s="9"/>
      <c r="AX688" s="9"/>
      <c r="AY688" s="9"/>
      <c r="AZ688" s="9"/>
    </row>
    <row r="689" spans="1:52" ht="12.75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  <c r="AD689" s="9"/>
      <c r="AE689" s="9"/>
      <c r="AF689" s="9"/>
      <c r="AG689" s="9"/>
      <c r="AH689" s="9"/>
      <c r="AI689" s="9"/>
      <c r="AJ689" s="9"/>
      <c r="AK689" s="9"/>
      <c r="AL689" s="9"/>
      <c r="AM689" s="9"/>
      <c r="AN689" s="9"/>
      <c r="AO689" s="9"/>
      <c r="AP689" s="9"/>
      <c r="AQ689" s="9"/>
      <c r="AR689" s="9"/>
      <c r="AS689" s="9"/>
      <c r="AT689" s="9"/>
      <c r="AU689" s="9"/>
      <c r="AV689" s="9"/>
      <c r="AW689" s="9"/>
      <c r="AX689" s="9"/>
      <c r="AY689" s="9"/>
      <c r="AZ689" s="9"/>
    </row>
    <row r="690" spans="1:52" ht="12.75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  <c r="AD690" s="9"/>
      <c r="AE690" s="9"/>
      <c r="AF690" s="9"/>
      <c r="AG690" s="9"/>
      <c r="AH690" s="9"/>
      <c r="AI690" s="9"/>
      <c r="AJ690" s="9"/>
      <c r="AK690" s="9"/>
      <c r="AL690" s="9"/>
      <c r="AM690" s="9"/>
      <c r="AN690" s="9"/>
      <c r="AO690" s="9"/>
      <c r="AP690" s="9"/>
      <c r="AQ690" s="9"/>
      <c r="AR690" s="9"/>
      <c r="AS690" s="9"/>
      <c r="AT690" s="9"/>
      <c r="AU690" s="9"/>
      <c r="AV690" s="9"/>
      <c r="AW690" s="9"/>
      <c r="AX690" s="9"/>
      <c r="AY690" s="9"/>
      <c r="AZ690" s="9"/>
    </row>
    <row r="691" spans="1:52" ht="12.75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9"/>
      <c r="AD691" s="9"/>
      <c r="AE691" s="9"/>
      <c r="AF691" s="9"/>
      <c r="AG691" s="9"/>
      <c r="AH691" s="9"/>
      <c r="AI691" s="9"/>
      <c r="AJ691" s="9"/>
      <c r="AK691" s="9"/>
      <c r="AL691" s="9"/>
      <c r="AM691" s="9"/>
      <c r="AN691" s="9"/>
      <c r="AO691" s="9"/>
      <c r="AP691" s="9"/>
      <c r="AQ691" s="9"/>
      <c r="AR691" s="9"/>
      <c r="AS691" s="9"/>
      <c r="AT691" s="9"/>
      <c r="AU691" s="9"/>
      <c r="AV691" s="9"/>
      <c r="AW691" s="9"/>
      <c r="AX691" s="9"/>
      <c r="AY691" s="9"/>
      <c r="AZ691" s="9"/>
    </row>
    <row r="692" spans="1:52" ht="12.75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  <c r="AC692" s="9"/>
      <c r="AD692" s="9"/>
      <c r="AE692" s="9"/>
      <c r="AF692" s="9"/>
      <c r="AG692" s="9"/>
      <c r="AH692" s="9"/>
      <c r="AI692" s="9"/>
      <c r="AJ692" s="9"/>
      <c r="AK692" s="9"/>
      <c r="AL692" s="9"/>
      <c r="AM692" s="9"/>
      <c r="AN692" s="9"/>
      <c r="AO692" s="9"/>
      <c r="AP692" s="9"/>
      <c r="AQ692" s="9"/>
      <c r="AR692" s="9"/>
      <c r="AS692" s="9"/>
      <c r="AT692" s="9"/>
      <c r="AU692" s="9"/>
      <c r="AV692" s="9"/>
      <c r="AW692" s="9"/>
      <c r="AX692" s="9"/>
      <c r="AY692" s="9"/>
      <c r="AZ692" s="9"/>
    </row>
    <row r="693" spans="1:52" ht="12.75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9"/>
      <c r="AD693" s="9"/>
      <c r="AE693" s="9"/>
      <c r="AF693" s="9"/>
      <c r="AG693" s="9"/>
      <c r="AH693" s="9"/>
      <c r="AI693" s="9"/>
      <c r="AJ693" s="9"/>
      <c r="AK693" s="9"/>
      <c r="AL693" s="9"/>
      <c r="AM693" s="9"/>
      <c r="AN693" s="9"/>
      <c r="AO693" s="9"/>
      <c r="AP693" s="9"/>
      <c r="AQ693" s="9"/>
      <c r="AR693" s="9"/>
      <c r="AS693" s="9"/>
      <c r="AT693" s="9"/>
      <c r="AU693" s="9"/>
      <c r="AV693" s="9"/>
      <c r="AW693" s="9"/>
      <c r="AX693" s="9"/>
      <c r="AY693" s="9"/>
      <c r="AZ693" s="9"/>
    </row>
    <row r="694" spans="1:52" ht="12.75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  <c r="AD694" s="9"/>
      <c r="AE694" s="9"/>
      <c r="AF694" s="9"/>
      <c r="AG694" s="9"/>
      <c r="AH694" s="9"/>
      <c r="AI694" s="9"/>
      <c r="AJ694" s="9"/>
      <c r="AK694" s="9"/>
      <c r="AL694" s="9"/>
      <c r="AM694" s="9"/>
      <c r="AN694" s="9"/>
      <c r="AO694" s="9"/>
      <c r="AP694" s="9"/>
      <c r="AQ694" s="9"/>
      <c r="AR694" s="9"/>
      <c r="AS694" s="9"/>
      <c r="AT694" s="9"/>
      <c r="AU694" s="9"/>
      <c r="AV694" s="9"/>
      <c r="AW694" s="9"/>
      <c r="AX694" s="9"/>
      <c r="AY694" s="9"/>
      <c r="AZ694" s="9"/>
    </row>
    <row r="695" spans="1:52" ht="12.75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  <c r="AD695" s="9"/>
      <c r="AE695" s="9"/>
      <c r="AF695" s="9"/>
      <c r="AG695" s="9"/>
      <c r="AH695" s="9"/>
      <c r="AI695" s="9"/>
      <c r="AJ695" s="9"/>
      <c r="AK695" s="9"/>
      <c r="AL695" s="9"/>
      <c r="AM695" s="9"/>
      <c r="AN695" s="9"/>
      <c r="AO695" s="9"/>
      <c r="AP695" s="9"/>
      <c r="AQ695" s="9"/>
      <c r="AR695" s="9"/>
      <c r="AS695" s="9"/>
      <c r="AT695" s="9"/>
      <c r="AU695" s="9"/>
      <c r="AV695" s="9"/>
      <c r="AW695" s="9"/>
      <c r="AX695" s="9"/>
      <c r="AY695" s="9"/>
      <c r="AZ695" s="9"/>
    </row>
    <row r="696" spans="1:52" ht="12.75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9"/>
      <c r="AD696" s="9"/>
      <c r="AE696" s="9"/>
      <c r="AF696" s="9"/>
      <c r="AG696" s="9"/>
      <c r="AH696" s="9"/>
      <c r="AI696" s="9"/>
      <c r="AJ696" s="9"/>
      <c r="AK696" s="9"/>
      <c r="AL696" s="9"/>
      <c r="AM696" s="9"/>
      <c r="AN696" s="9"/>
      <c r="AO696" s="9"/>
      <c r="AP696" s="9"/>
      <c r="AQ696" s="9"/>
      <c r="AR696" s="9"/>
      <c r="AS696" s="9"/>
      <c r="AT696" s="9"/>
      <c r="AU696" s="9"/>
      <c r="AV696" s="9"/>
      <c r="AW696" s="9"/>
      <c r="AX696" s="9"/>
      <c r="AY696" s="9"/>
      <c r="AZ696" s="9"/>
    </row>
    <row r="697" spans="1:52" ht="12.75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9"/>
      <c r="AD697" s="9"/>
      <c r="AE697" s="9"/>
      <c r="AF697" s="9"/>
      <c r="AG697" s="9"/>
      <c r="AH697" s="9"/>
      <c r="AI697" s="9"/>
      <c r="AJ697" s="9"/>
      <c r="AK697" s="9"/>
      <c r="AL697" s="9"/>
      <c r="AM697" s="9"/>
      <c r="AN697" s="9"/>
      <c r="AO697" s="9"/>
      <c r="AP697" s="9"/>
      <c r="AQ697" s="9"/>
      <c r="AR697" s="9"/>
      <c r="AS697" s="9"/>
      <c r="AT697" s="9"/>
      <c r="AU697" s="9"/>
      <c r="AV697" s="9"/>
      <c r="AW697" s="9"/>
      <c r="AX697" s="9"/>
      <c r="AY697" s="9"/>
      <c r="AZ697" s="9"/>
    </row>
    <row r="698" spans="1:52" ht="12.75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  <c r="AD698" s="9"/>
      <c r="AE698" s="9"/>
      <c r="AF698" s="9"/>
      <c r="AG698" s="9"/>
      <c r="AH698" s="9"/>
      <c r="AI698" s="9"/>
      <c r="AJ698" s="9"/>
      <c r="AK698" s="9"/>
      <c r="AL698" s="9"/>
      <c r="AM698" s="9"/>
      <c r="AN698" s="9"/>
      <c r="AO698" s="9"/>
      <c r="AP698" s="9"/>
      <c r="AQ698" s="9"/>
      <c r="AR698" s="9"/>
      <c r="AS698" s="9"/>
      <c r="AT698" s="9"/>
      <c r="AU698" s="9"/>
      <c r="AV698" s="9"/>
      <c r="AW698" s="9"/>
      <c r="AX698" s="9"/>
      <c r="AY698" s="9"/>
      <c r="AZ698" s="9"/>
    </row>
    <row r="699" spans="1:52" ht="12.75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  <c r="AD699" s="9"/>
      <c r="AE699" s="9"/>
      <c r="AF699" s="9"/>
      <c r="AG699" s="9"/>
      <c r="AH699" s="9"/>
      <c r="AI699" s="9"/>
      <c r="AJ699" s="9"/>
      <c r="AK699" s="9"/>
      <c r="AL699" s="9"/>
      <c r="AM699" s="9"/>
      <c r="AN699" s="9"/>
      <c r="AO699" s="9"/>
      <c r="AP699" s="9"/>
      <c r="AQ699" s="9"/>
      <c r="AR699" s="9"/>
      <c r="AS699" s="9"/>
      <c r="AT699" s="9"/>
      <c r="AU699" s="9"/>
      <c r="AV699" s="9"/>
      <c r="AW699" s="9"/>
      <c r="AX699" s="9"/>
      <c r="AY699" s="9"/>
      <c r="AZ699" s="9"/>
    </row>
    <row r="700" spans="1:52" ht="12.75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9"/>
      <c r="AD700" s="9"/>
      <c r="AE700" s="9"/>
      <c r="AF700" s="9"/>
      <c r="AG700" s="9"/>
      <c r="AH700" s="9"/>
      <c r="AI700" s="9"/>
      <c r="AJ700" s="9"/>
      <c r="AK700" s="9"/>
      <c r="AL700" s="9"/>
      <c r="AM700" s="9"/>
      <c r="AN700" s="9"/>
      <c r="AO700" s="9"/>
      <c r="AP700" s="9"/>
      <c r="AQ700" s="9"/>
      <c r="AR700" s="9"/>
      <c r="AS700" s="9"/>
      <c r="AT700" s="9"/>
      <c r="AU700" s="9"/>
      <c r="AV700" s="9"/>
      <c r="AW700" s="9"/>
      <c r="AX700" s="9"/>
      <c r="AY700" s="9"/>
      <c r="AZ700" s="9"/>
    </row>
    <row r="701" spans="1:52" ht="12.75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9"/>
      <c r="AD701" s="9"/>
      <c r="AE701" s="9"/>
      <c r="AF701" s="9"/>
      <c r="AG701" s="9"/>
      <c r="AH701" s="9"/>
      <c r="AI701" s="9"/>
      <c r="AJ701" s="9"/>
      <c r="AK701" s="9"/>
      <c r="AL701" s="9"/>
      <c r="AM701" s="9"/>
      <c r="AN701" s="9"/>
      <c r="AO701" s="9"/>
      <c r="AP701" s="9"/>
      <c r="AQ701" s="9"/>
      <c r="AR701" s="9"/>
      <c r="AS701" s="9"/>
      <c r="AT701" s="9"/>
      <c r="AU701" s="9"/>
      <c r="AV701" s="9"/>
      <c r="AW701" s="9"/>
      <c r="AX701" s="9"/>
      <c r="AY701" s="9"/>
      <c r="AZ701" s="9"/>
    </row>
    <row r="702" spans="1:52" ht="12.75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  <c r="AD702" s="9"/>
      <c r="AE702" s="9"/>
      <c r="AF702" s="9"/>
      <c r="AG702" s="9"/>
      <c r="AH702" s="9"/>
      <c r="AI702" s="9"/>
      <c r="AJ702" s="9"/>
      <c r="AK702" s="9"/>
      <c r="AL702" s="9"/>
      <c r="AM702" s="9"/>
      <c r="AN702" s="9"/>
      <c r="AO702" s="9"/>
      <c r="AP702" s="9"/>
      <c r="AQ702" s="9"/>
      <c r="AR702" s="9"/>
      <c r="AS702" s="9"/>
      <c r="AT702" s="9"/>
      <c r="AU702" s="9"/>
      <c r="AV702" s="9"/>
      <c r="AW702" s="9"/>
      <c r="AX702" s="9"/>
      <c r="AY702" s="9"/>
      <c r="AZ702" s="9"/>
    </row>
    <row r="703" spans="1:52" ht="12.75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9"/>
      <c r="AD703" s="9"/>
      <c r="AE703" s="9"/>
      <c r="AF703" s="9"/>
      <c r="AG703" s="9"/>
      <c r="AH703" s="9"/>
      <c r="AI703" s="9"/>
      <c r="AJ703" s="9"/>
      <c r="AK703" s="9"/>
      <c r="AL703" s="9"/>
      <c r="AM703" s="9"/>
      <c r="AN703" s="9"/>
      <c r="AO703" s="9"/>
      <c r="AP703" s="9"/>
      <c r="AQ703" s="9"/>
      <c r="AR703" s="9"/>
      <c r="AS703" s="9"/>
      <c r="AT703" s="9"/>
      <c r="AU703" s="9"/>
      <c r="AV703" s="9"/>
      <c r="AW703" s="9"/>
      <c r="AX703" s="9"/>
      <c r="AY703" s="9"/>
      <c r="AZ703" s="9"/>
    </row>
    <row r="704" spans="1:52" ht="12.75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  <c r="AC704" s="9"/>
      <c r="AD704" s="9"/>
      <c r="AE704" s="9"/>
      <c r="AF704" s="9"/>
      <c r="AG704" s="9"/>
      <c r="AH704" s="9"/>
      <c r="AI704" s="9"/>
      <c r="AJ704" s="9"/>
      <c r="AK704" s="9"/>
      <c r="AL704" s="9"/>
      <c r="AM704" s="9"/>
      <c r="AN704" s="9"/>
      <c r="AO704" s="9"/>
      <c r="AP704" s="9"/>
      <c r="AQ704" s="9"/>
      <c r="AR704" s="9"/>
      <c r="AS704" s="9"/>
      <c r="AT704" s="9"/>
      <c r="AU704" s="9"/>
      <c r="AV704" s="9"/>
      <c r="AW704" s="9"/>
      <c r="AX704" s="9"/>
      <c r="AY704" s="9"/>
      <c r="AZ704" s="9"/>
    </row>
    <row r="705" spans="1:52" ht="12.75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9"/>
      <c r="AD705" s="9"/>
      <c r="AE705" s="9"/>
      <c r="AF705" s="9"/>
      <c r="AG705" s="9"/>
      <c r="AH705" s="9"/>
      <c r="AI705" s="9"/>
      <c r="AJ705" s="9"/>
      <c r="AK705" s="9"/>
      <c r="AL705" s="9"/>
      <c r="AM705" s="9"/>
      <c r="AN705" s="9"/>
      <c r="AO705" s="9"/>
      <c r="AP705" s="9"/>
      <c r="AQ705" s="9"/>
      <c r="AR705" s="9"/>
      <c r="AS705" s="9"/>
      <c r="AT705" s="9"/>
      <c r="AU705" s="9"/>
      <c r="AV705" s="9"/>
      <c r="AW705" s="9"/>
      <c r="AX705" s="9"/>
      <c r="AY705" s="9"/>
      <c r="AZ705" s="9"/>
    </row>
    <row r="706" spans="1:52" ht="12.75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  <c r="AD706" s="9"/>
      <c r="AE706" s="9"/>
      <c r="AF706" s="9"/>
      <c r="AG706" s="9"/>
      <c r="AH706" s="9"/>
      <c r="AI706" s="9"/>
      <c r="AJ706" s="9"/>
      <c r="AK706" s="9"/>
      <c r="AL706" s="9"/>
      <c r="AM706" s="9"/>
      <c r="AN706" s="9"/>
      <c r="AO706" s="9"/>
      <c r="AP706" s="9"/>
      <c r="AQ706" s="9"/>
      <c r="AR706" s="9"/>
      <c r="AS706" s="9"/>
      <c r="AT706" s="9"/>
      <c r="AU706" s="9"/>
      <c r="AV706" s="9"/>
      <c r="AW706" s="9"/>
      <c r="AX706" s="9"/>
      <c r="AY706" s="9"/>
      <c r="AZ706" s="9"/>
    </row>
    <row r="707" spans="1:52" ht="12.75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9"/>
      <c r="AD707" s="9"/>
      <c r="AE707" s="9"/>
      <c r="AF707" s="9"/>
      <c r="AG707" s="9"/>
      <c r="AH707" s="9"/>
      <c r="AI707" s="9"/>
      <c r="AJ707" s="9"/>
      <c r="AK707" s="9"/>
      <c r="AL707" s="9"/>
      <c r="AM707" s="9"/>
      <c r="AN707" s="9"/>
      <c r="AO707" s="9"/>
      <c r="AP707" s="9"/>
      <c r="AQ707" s="9"/>
      <c r="AR707" s="9"/>
      <c r="AS707" s="9"/>
      <c r="AT707" s="9"/>
      <c r="AU707" s="9"/>
      <c r="AV707" s="9"/>
      <c r="AW707" s="9"/>
      <c r="AX707" s="9"/>
      <c r="AY707" s="9"/>
      <c r="AZ707" s="9"/>
    </row>
    <row r="708" spans="1:52" ht="12.75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  <c r="AC708" s="9"/>
      <c r="AD708" s="9"/>
      <c r="AE708" s="9"/>
      <c r="AF708" s="9"/>
      <c r="AG708" s="9"/>
      <c r="AH708" s="9"/>
      <c r="AI708" s="9"/>
      <c r="AJ708" s="9"/>
      <c r="AK708" s="9"/>
      <c r="AL708" s="9"/>
      <c r="AM708" s="9"/>
      <c r="AN708" s="9"/>
      <c r="AO708" s="9"/>
      <c r="AP708" s="9"/>
      <c r="AQ708" s="9"/>
      <c r="AR708" s="9"/>
      <c r="AS708" s="9"/>
      <c r="AT708" s="9"/>
      <c r="AU708" s="9"/>
      <c r="AV708" s="9"/>
      <c r="AW708" s="9"/>
      <c r="AX708" s="9"/>
      <c r="AY708" s="9"/>
      <c r="AZ708" s="9"/>
    </row>
    <row r="709" spans="1:52" ht="12.75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9"/>
      <c r="AD709" s="9"/>
      <c r="AE709" s="9"/>
      <c r="AF709" s="9"/>
      <c r="AG709" s="9"/>
      <c r="AH709" s="9"/>
      <c r="AI709" s="9"/>
      <c r="AJ709" s="9"/>
      <c r="AK709" s="9"/>
      <c r="AL709" s="9"/>
      <c r="AM709" s="9"/>
      <c r="AN709" s="9"/>
      <c r="AO709" s="9"/>
      <c r="AP709" s="9"/>
      <c r="AQ709" s="9"/>
      <c r="AR709" s="9"/>
      <c r="AS709" s="9"/>
      <c r="AT709" s="9"/>
      <c r="AU709" s="9"/>
      <c r="AV709" s="9"/>
      <c r="AW709" s="9"/>
      <c r="AX709" s="9"/>
      <c r="AY709" s="9"/>
      <c r="AZ709" s="9"/>
    </row>
    <row r="710" spans="1:52" ht="12.75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  <c r="AD710" s="9"/>
      <c r="AE710" s="9"/>
      <c r="AF710" s="9"/>
      <c r="AG710" s="9"/>
      <c r="AH710" s="9"/>
      <c r="AI710" s="9"/>
      <c r="AJ710" s="9"/>
      <c r="AK710" s="9"/>
      <c r="AL710" s="9"/>
      <c r="AM710" s="9"/>
      <c r="AN710" s="9"/>
      <c r="AO710" s="9"/>
      <c r="AP710" s="9"/>
      <c r="AQ710" s="9"/>
      <c r="AR710" s="9"/>
      <c r="AS710" s="9"/>
      <c r="AT710" s="9"/>
      <c r="AU710" s="9"/>
      <c r="AV710" s="9"/>
      <c r="AW710" s="9"/>
      <c r="AX710" s="9"/>
      <c r="AY710" s="9"/>
      <c r="AZ710" s="9"/>
    </row>
    <row r="711" spans="1:52" ht="12.75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9"/>
      <c r="AD711" s="9"/>
      <c r="AE711" s="9"/>
      <c r="AF711" s="9"/>
      <c r="AG711" s="9"/>
      <c r="AH711" s="9"/>
      <c r="AI711" s="9"/>
      <c r="AJ711" s="9"/>
      <c r="AK711" s="9"/>
      <c r="AL711" s="9"/>
      <c r="AM711" s="9"/>
      <c r="AN711" s="9"/>
      <c r="AO711" s="9"/>
      <c r="AP711" s="9"/>
      <c r="AQ711" s="9"/>
      <c r="AR711" s="9"/>
      <c r="AS711" s="9"/>
      <c r="AT711" s="9"/>
      <c r="AU711" s="9"/>
      <c r="AV711" s="9"/>
      <c r="AW711" s="9"/>
      <c r="AX711" s="9"/>
      <c r="AY711" s="9"/>
      <c r="AZ711" s="9"/>
    </row>
    <row r="712" spans="1:52" ht="12.75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  <c r="AC712" s="9"/>
      <c r="AD712" s="9"/>
      <c r="AE712" s="9"/>
      <c r="AF712" s="9"/>
      <c r="AG712" s="9"/>
      <c r="AH712" s="9"/>
      <c r="AI712" s="9"/>
      <c r="AJ712" s="9"/>
      <c r="AK712" s="9"/>
      <c r="AL712" s="9"/>
      <c r="AM712" s="9"/>
      <c r="AN712" s="9"/>
      <c r="AO712" s="9"/>
      <c r="AP712" s="9"/>
      <c r="AQ712" s="9"/>
      <c r="AR712" s="9"/>
      <c r="AS712" s="9"/>
      <c r="AT712" s="9"/>
      <c r="AU712" s="9"/>
      <c r="AV712" s="9"/>
      <c r="AW712" s="9"/>
      <c r="AX712" s="9"/>
      <c r="AY712" s="9"/>
      <c r="AZ712" s="9"/>
    </row>
    <row r="713" spans="1:52" ht="12.75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9"/>
      <c r="AD713" s="9"/>
      <c r="AE713" s="9"/>
      <c r="AF713" s="9"/>
      <c r="AG713" s="9"/>
      <c r="AH713" s="9"/>
      <c r="AI713" s="9"/>
      <c r="AJ713" s="9"/>
      <c r="AK713" s="9"/>
      <c r="AL713" s="9"/>
      <c r="AM713" s="9"/>
      <c r="AN713" s="9"/>
      <c r="AO713" s="9"/>
      <c r="AP713" s="9"/>
      <c r="AQ713" s="9"/>
      <c r="AR713" s="9"/>
      <c r="AS713" s="9"/>
      <c r="AT713" s="9"/>
      <c r="AU713" s="9"/>
      <c r="AV713" s="9"/>
      <c r="AW713" s="9"/>
      <c r="AX713" s="9"/>
      <c r="AY713" s="9"/>
      <c r="AZ713" s="9"/>
    </row>
    <row r="714" spans="1:52" ht="12.75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  <c r="AD714" s="9"/>
      <c r="AE714" s="9"/>
      <c r="AF714" s="9"/>
      <c r="AG714" s="9"/>
      <c r="AH714" s="9"/>
      <c r="AI714" s="9"/>
      <c r="AJ714" s="9"/>
      <c r="AK714" s="9"/>
      <c r="AL714" s="9"/>
      <c r="AM714" s="9"/>
      <c r="AN714" s="9"/>
      <c r="AO714" s="9"/>
      <c r="AP714" s="9"/>
      <c r="AQ714" s="9"/>
      <c r="AR714" s="9"/>
      <c r="AS714" s="9"/>
      <c r="AT714" s="9"/>
      <c r="AU714" s="9"/>
      <c r="AV714" s="9"/>
      <c r="AW714" s="9"/>
      <c r="AX714" s="9"/>
      <c r="AY714" s="9"/>
      <c r="AZ714" s="9"/>
    </row>
    <row r="715" spans="1:52" ht="12.75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9"/>
      <c r="AD715" s="9"/>
      <c r="AE715" s="9"/>
      <c r="AF715" s="9"/>
      <c r="AG715" s="9"/>
      <c r="AH715" s="9"/>
      <c r="AI715" s="9"/>
      <c r="AJ715" s="9"/>
      <c r="AK715" s="9"/>
      <c r="AL715" s="9"/>
      <c r="AM715" s="9"/>
      <c r="AN715" s="9"/>
      <c r="AO715" s="9"/>
      <c r="AP715" s="9"/>
      <c r="AQ715" s="9"/>
      <c r="AR715" s="9"/>
      <c r="AS715" s="9"/>
      <c r="AT715" s="9"/>
      <c r="AU715" s="9"/>
      <c r="AV715" s="9"/>
      <c r="AW715" s="9"/>
      <c r="AX715" s="9"/>
      <c r="AY715" s="9"/>
      <c r="AZ715" s="9"/>
    </row>
    <row r="716" spans="1:52" ht="12.75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  <c r="AC716" s="9"/>
      <c r="AD716" s="9"/>
      <c r="AE716" s="9"/>
      <c r="AF716" s="9"/>
      <c r="AG716" s="9"/>
      <c r="AH716" s="9"/>
      <c r="AI716" s="9"/>
      <c r="AJ716" s="9"/>
      <c r="AK716" s="9"/>
      <c r="AL716" s="9"/>
      <c r="AM716" s="9"/>
      <c r="AN716" s="9"/>
      <c r="AO716" s="9"/>
      <c r="AP716" s="9"/>
      <c r="AQ716" s="9"/>
      <c r="AR716" s="9"/>
      <c r="AS716" s="9"/>
      <c r="AT716" s="9"/>
      <c r="AU716" s="9"/>
      <c r="AV716" s="9"/>
      <c r="AW716" s="9"/>
      <c r="AX716" s="9"/>
      <c r="AY716" s="9"/>
      <c r="AZ716" s="9"/>
    </row>
    <row r="717" spans="1:52" ht="12.75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  <c r="AC717" s="9"/>
      <c r="AD717" s="9"/>
      <c r="AE717" s="9"/>
      <c r="AF717" s="9"/>
      <c r="AG717" s="9"/>
      <c r="AH717" s="9"/>
      <c r="AI717" s="9"/>
      <c r="AJ717" s="9"/>
      <c r="AK717" s="9"/>
      <c r="AL717" s="9"/>
      <c r="AM717" s="9"/>
      <c r="AN717" s="9"/>
      <c r="AO717" s="9"/>
      <c r="AP717" s="9"/>
      <c r="AQ717" s="9"/>
      <c r="AR717" s="9"/>
      <c r="AS717" s="9"/>
      <c r="AT717" s="9"/>
      <c r="AU717" s="9"/>
      <c r="AV717" s="9"/>
      <c r="AW717" s="9"/>
      <c r="AX717" s="9"/>
      <c r="AY717" s="9"/>
      <c r="AZ717" s="9"/>
    </row>
    <row r="718" spans="1:52" ht="12.75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  <c r="AD718" s="9"/>
      <c r="AE718" s="9"/>
      <c r="AF718" s="9"/>
      <c r="AG718" s="9"/>
      <c r="AH718" s="9"/>
      <c r="AI718" s="9"/>
      <c r="AJ718" s="9"/>
      <c r="AK718" s="9"/>
      <c r="AL718" s="9"/>
      <c r="AM718" s="9"/>
      <c r="AN718" s="9"/>
      <c r="AO718" s="9"/>
      <c r="AP718" s="9"/>
      <c r="AQ718" s="9"/>
      <c r="AR718" s="9"/>
      <c r="AS718" s="9"/>
      <c r="AT718" s="9"/>
      <c r="AU718" s="9"/>
      <c r="AV718" s="9"/>
      <c r="AW718" s="9"/>
      <c r="AX718" s="9"/>
      <c r="AY718" s="9"/>
      <c r="AZ718" s="9"/>
    </row>
    <row r="719" spans="1:52" ht="12.75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9"/>
      <c r="AD719" s="9"/>
      <c r="AE719" s="9"/>
      <c r="AF719" s="9"/>
      <c r="AG719" s="9"/>
      <c r="AH719" s="9"/>
      <c r="AI719" s="9"/>
      <c r="AJ719" s="9"/>
      <c r="AK719" s="9"/>
      <c r="AL719" s="9"/>
      <c r="AM719" s="9"/>
      <c r="AN719" s="9"/>
      <c r="AO719" s="9"/>
      <c r="AP719" s="9"/>
      <c r="AQ719" s="9"/>
      <c r="AR719" s="9"/>
      <c r="AS719" s="9"/>
      <c r="AT719" s="9"/>
      <c r="AU719" s="9"/>
      <c r="AV719" s="9"/>
      <c r="AW719" s="9"/>
      <c r="AX719" s="9"/>
      <c r="AY719" s="9"/>
      <c r="AZ719" s="9"/>
    </row>
    <row r="720" spans="1:52" ht="12.75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9"/>
      <c r="AD720" s="9"/>
      <c r="AE720" s="9"/>
      <c r="AF720" s="9"/>
      <c r="AG720" s="9"/>
      <c r="AH720" s="9"/>
      <c r="AI720" s="9"/>
      <c r="AJ720" s="9"/>
      <c r="AK720" s="9"/>
      <c r="AL720" s="9"/>
      <c r="AM720" s="9"/>
      <c r="AN720" s="9"/>
      <c r="AO720" s="9"/>
      <c r="AP720" s="9"/>
      <c r="AQ720" s="9"/>
      <c r="AR720" s="9"/>
      <c r="AS720" s="9"/>
      <c r="AT720" s="9"/>
      <c r="AU720" s="9"/>
      <c r="AV720" s="9"/>
      <c r="AW720" s="9"/>
      <c r="AX720" s="9"/>
      <c r="AY720" s="9"/>
      <c r="AZ720" s="9"/>
    </row>
    <row r="721" spans="1:52" ht="12.75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9"/>
      <c r="AD721" s="9"/>
      <c r="AE721" s="9"/>
      <c r="AF721" s="9"/>
      <c r="AG721" s="9"/>
      <c r="AH721" s="9"/>
      <c r="AI721" s="9"/>
      <c r="AJ721" s="9"/>
      <c r="AK721" s="9"/>
      <c r="AL721" s="9"/>
      <c r="AM721" s="9"/>
      <c r="AN721" s="9"/>
      <c r="AO721" s="9"/>
      <c r="AP721" s="9"/>
      <c r="AQ721" s="9"/>
      <c r="AR721" s="9"/>
      <c r="AS721" s="9"/>
      <c r="AT721" s="9"/>
      <c r="AU721" s="9"/>
      <c r="AV721" s="9"/>
      <c r="AW721" s="9"/>
      <c r="AX721" s="9"/>
      <c r="AY721" s="9"/>
      <c r="AZ721" s="9"/>
    </row>
    <row r="722" spans="1:52" ht="12.75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9"/>
      <c r="AD722" s="9"/>
      <c r="AE722" s="9"/>
      <c r="AF722" s="9"/>
      <c r="AG722" s="9"/>
      <c r="AH722" s="9"/>
      <c r="AI722" s="9"/>
      <c r="AJ722" s="9"/>
      <c r="AK722" s="9"/>
      <c r="AL722" s="9"/>
      <c r="AM722" s="9"/>
      <c r="AN722" s="9"/>
      <c r="AO722" s="9"/>
      <c r="AP722" s="9"/>
      <c r="AQ722" s="9"/>
      <c r="AR722" s="9"/>
      <c r="AS722" s="9"/>
      <c r="AT722" s="9"/>
      <c r="AU722" s="9"/>
      <c r="AV722" s="9"/>
      <c r="AW722" s="9"/>
      <c r="AX722" s="9"/>
      <c r="AY722" s="9"/>
      <c r="AZ722" s="9"/>
    </row>
    <row r="723" spans="1:52" ht="12.75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9"/>
      <c r="AD723" s="9"/>
      <c r="AE723" s="9"/>
      <c r="AF723" s="9"/>
      <c r="AG723" s="9"/>
      <c r="AH723" s="9"/>
      <c r="AI723" s="9"/>
      <c r="AJ723" s="9"/>
      <c r="AK723" s="9"/>
      <c r="AL723" s="9"/>
      <c r="AM723" s="9"/>
      <c r="AN723" s="9"/>
      <c r="AO723" s="9"/>
      <c r="AP723" s="9"/>
      <c r="AQ723" s="9"/>
      <c r="AR723" s="9"/>
      <c r="AS723" s="9"/>
      <c r="AT723" s="9"/>
      <c r="AU723" s="9"/>
      <c r="AV723" s="9"/>
      <c r="AW723" s="9"/>
      <c r="AX723" s="9"/>
      <c r="AY723" s="9"/>
      <c r="AZ723" s="9"/>
    </row>
    <row r="724" spans="1:52" ht="12.75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  <c r="AC724" s="9"/>
      <c r="AD724" s="9"/>
      <c r="AE724" s="9"/>
      <c r="AF724" s="9"/>
      <c r="AG724" s="9"/>
      <c r="AH724" s="9"/>
      <c r="AI724" s="9"/>
      <c r="AJ724" s="9"/>
      <c r="AK724" s="9"/>
      <c r="AL724" s="9"/>
      <c r="AM724" s="9"/>
      <c r="AN724" s="9"/>
      <c r="AO724" s="9"/>
      <c r="AP724" s="9"/>
      <c r="AQ724" s="9"/>
      <c r="AR724" s="9"/>
      <c r="AS724" s="9"/>
      <c r="AT724" s="9"/>
      <c r="AU724" s="9"/>
      <c r="AV724" s="9"/>
      <c r="AW724" s="9"/>
      <c r="AX724" s="9"/>
      <c r="AY724" s="9"/>
      <c r="AZ724" s="9"/>
    </row>
    <row r="725" spans="1:52" ht="12.75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9"/>
      <c r="AD725" s="9"/>
      <c r="AE725" s="9"/>
      <c r="AF725" s="9"/>
      <c r="AG725" s="9"/>
      <c r="AH725" s="9"/>
      <c r="AI725" s="9"/>
      <c r="AJ725" s="9"/>
      <c r="AK725" s="9"/>
      <c r="AL725" s="9"/>
      <c r="AM725" s="9"/>
      <c r="AN725" s="9"/>
      <c r="AO725" s="9"/>
      <c r="AP725" s="9"/>
      <c r="AQ725" s="9"/>
      <c r="AR725" s="9"/>
      <c r="AS725" s="9"/>
      <c r="AT725" s="9"/>
      <c r="AU725" s="9"/>
      <c r="AV725" s="9"/>
      <c r="AW725" s="9"/>
      <c r="AX725" s="9"/>
      <c r="AY725" s="9"/>
      <c r="AZ725" s="9"/>
    </row>
    <row r="726" spans="1:52" ht="12.75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  <c r="AD726" s="9"/>
      <c r="AE726" s="9"/>
      <c r="AF726" s="9"/>
      <c r="AG726" s="9"/>
      <c r="AH726" s="9"/>
      <c r="AI726" s="9"/>
      <c r="AJ726" s="9"/>
      <c r="AK726" s="9"/>
      <c r="AL726" s="9"/>
      <c r="AM726" s="9"/>
      <c r="AN726" s="9"/>
      <c r="AO726" s="9"/>
      <c r="AP726" s="9"/>
      <c r="AQ726" s="9"/>
      <c r="AR726" s="9"/>
      <c r="AS726" s="9"/>
      <c r="AT726" s="9"/>
      <c r="AU726" s="9"/>
      <c r="AV726" s="9"/>
      <c r="AW726" s="9"/>
      <c r="AX726" s="9"/>
      <c r="AY726" s="9"/>
      <c r="AZ726" s="9"/>
    </row>
    <row r="727" spans="1:52" ht="12.75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9"/>
      <c r="AD727" s="9"/>
      <c r="AE727" s="9"/>
      <c r="AF727" s="9"/>
      <c r="AG727" s="9"/>
      <c r="AH727" s="9"/>
      <c r="AI727" s="9"/>
      <c r="AJ727" s="9"/>
      <c r="AK727" s="9"/>
      <c r="AL727" s="9"/>
      <c r="AM727" s="9"/>
      <c r="AN727" s="9"/>
      <c r="AO727" s="9"/>
      <c r="AP727" s="9"/>
      <c r="AQ727" s="9"/>
      <c r="AR727" s="9"/>
      <c r="AS727" s="9"/>
      <c r="AT727" s="9"/>
      <c r="AU727" s="9"/>
      <c r="AV727" s="9"/>
      <c r="AW727" s="9"/>
      <c r="AX727" s="9"/>
      <c r="AY727" s="9"/>
      <c r="AZ727" s="9"/>
    </row>
    <row r="728" spans="1:52" ht="12.75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  <c r="AC728" s="9"/>
      <c r="AD728" s="9"/>
      <c r="AE728" s="9"/>
      <c r="AF728" s="9"/>
      <c r="AG728" s="9"/>
      <c r="AH728" s="9"/>
      <c r="AI728" s="9"/>
      <c r="AJ728" s="9"/>
      <c r="AK728" s="9"/>
      <c r="AL728" s="9"/>
      <c r="AM728" s="9"/>
      <c r="AN728" s="9"/>
      <c r="AO728" s="9"/>
      <c r="AP728" s="9"/>
      <c r="AQ728" s="9"/>
      <c r="AR728" s="9"/>
      <c r="AS728" s="9"/>
      <c r="AT728" s="9"/>
      <c r="AU728" s="9"/>
      <c r="AV728" s="9"/>
      <c r="AW728" s="9"/>
      <c r="AX728" s="9"/>
      <c r="AY728" s="9"/>
      <c r="AZ728" s="9"/>
    </row>
    <row r="729" spans="1:52" ht="12.75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9"/>
      <c r="AD729" s="9"/>
      <c r="AE729" s="9"/>
      <c r="AF729" s="9"/>
      <c r="AG729" s="9"/>
      <c r="AH729" s="9"/>
      <c r="AI729" s="9"/>
      <c r="AJ729" s="9"/>
      <c r="AK729" s="9"/>
      <c r="AL729" s="9"/>
      <c r="AM729" s="9"/>
      <c r="AN729" s="9"/>
      <c r="AO729" s="9"/>
      <c r="AP729" s="9"/>
      <c r="AQ729" s="9"/>
      <c r="AR729" s="9"/>
      <c r="AS729" s="9"/>
      <c r="AT729" s="9"/>
      <c r="AU729" s="9"/>
      <c r="AV729" s="9"/>
      <c r="AW729" s="9"/>
      <c r="AX729" s="9"/>
      <c r="AY729" s="9"/>
      <c r="AZ729" s="9"/>
    </row>
    <row r="730" spans="1:52" ht="12.75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  <c r="AD730" s="9"/>
      <c r="AE730" s="9"/>
      <c r="AF730" s="9"/>
      <c r="AG730" s="9"/>
      <c r="AH730" s="9"/>
      <c r="AI730" s="9"/>
      <c r="AJ730" s="9"/>
      <c r="AK730" s="9"/>
      <c r="AL730" s="9"/>
      <c r="AM730" s="9"/>
      <c r="AN730" s="9"/>
      <c r="AO730" s="9"/>
      <c r="AP730" s="9"/>
      <c r="AQ730" s="9"/>
      <c r="AR730" s="9"/>
      <c r="AS730" s="9"/>
      <c r="AT730" s="9"/>
      <c r="AU730" s="9"/>
      <c r="AV730" s="9"/>
      <c r="AW730" s="9"/>
      <c r="AX730" s="9"/>
      <c r="AY730" s="9"/>
      <c r="AZ730" s="9"/>
    </row>
    <row r="731" spans="1:52" ht="12.75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9"/>
      <c r="AD731" s="9"/>
      <c r="AE731" s="9"/>
      <c r="AF731" s="9"/>
      <c r="AG731" s="9"/>
      <c r="AH731" s="9"/>
      <c r="AI731" s="9"/>
      <c r="AJ731" s="9"/>
      <c r="AK731" s="9"/>
      <c r="AL731" s="9"/>
      <c r="AM731" s="9"/>
      <c r="AN731" s="9"/>
      <c r="AO731" s="9"/>
      <c r="AP731" s="9"/>
      <c r="AQ731" s="9"/>
      <c r="AR731" s="9"/>
      <c r="AS731" s="9"/>
      <c r="AT731" s="9"/>
      <c r="AU731" s="9"/>
      <c r="AV731" s="9"/>
      <c r="AW731" s="9"/>
      <c r="AX731" s="9"/>
      <c r="AY731" s="9"/>
      <c r="AZ731" s="9"/>
    </row>
    <row r="732" spans="1:52" ht="12.75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  <c r="AC732" s="9"/>
      <c r="AD732" s="9"/>
      <c r="AE732" s="9"/>
      <c r="AF732" s="9"/>
      <c r="AG732" s="9"/>
      <c r="AH732" s="9"/>
      <c r="AI732" s="9"/>
      <c r="AJ732" s="9"/>
      <c r="AK732" s="9"/>
      <c r="AL732" s="9"/>
      <c r="AM732" s="9"/>
      <c r="AN732" s="9"/>
      <c r="AO732" s="9"/>
      <c r="AP732" s="9"/>
      <c r="AQ732" s="9"/>
      <c r="AR732" s="9"/>
      <c r="AS732" s="9"/>
      <c r="AT732" s="9"/>
      <c r="AU732" s="9"/>
      <c r="AV732" s="9"/>
      <c r="AW732" s="9"/>
      <c r="AX732" s="9"/>
      <c r="AY732" s="9"/>
      <c r="AZ732" s="9"/>
    </row>
    <row r="733" spans="1:52" ht="12.75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9"/>
      <c r="AD733" s="9"/>
      <c r="AE733" s="9"/>
      <c r="AF733" s="9"/>
      <c r="AG733" s="9"/>
      <c r="AH733" s="9"/>
      <c r="AI733" s="9"/>
      <c r="AJ733" s="9"/>
      <c r="AK733" s="9"/>
      <c r="AL733" s="9"/>
      <c r="AM733" s="9"/>
      <c r="AN733" s="9"/>
      <c r="AO733" s="9"/>
      <c r="AP733" s="9"/>
      <c r="AQ733" s="9"/>
      <c r="AR733" s="9"/>
      <c r="AS733" s="9"/>
      <c r="AT733" s="9"/>
      <c r="AU733" s="9"/>
      <c r="AV733" s="9"/>
      <c r="AW733" s="9"/>
      <c r="AX733" s="9"/>
      <c r="AY733" s="9"/>
      <c r="AZ733" s="9"/>
    </row>
    <row r="734" spans="1:52" ht="12.75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9"/>
      <c r="AD734" s="9"/>
      <c r="AE734" s="9"/>
      <c r="AF734" s="9"/>
      <c r="AG734" s="9"/>
      <c r="AH734" s="9"/>
      <c r="AI734" s="9"/>
      <c r="AJ734" s="9"/>
      <c r="AK734" s="9"/>
      <c r="AL734" s="9"/>
      <c r="AM734" s="9"/>
      <c r="AN734" s="9"/>
      <c r="AO734" s="9"/>
      <c r="AP734" s="9"/>
      <c r="AQ734" s="9"/>
      <c r="AR734" s="9"/>
      <c r="AS734" s="9"/>
      <c r="AT734" s="9"/>
      <c r="AU734" s="9"/>
      <c r="AV734" s="9"/>
      <c r="AW734" s="9"/>
      <c r="AX734" s="9"/>
      <c r="AY734" s="9"/>
      <c r="AZ734" s="9"/>
    </row>
    <row r="735" spans="1:52" ht="12.75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9"/>
      <c r="AD735" s="9"/>
      <c r="AE735" s="9"/>
      <c r="AF735" s="9"/>
      <c r="AG735" s="9"/>
      <c r="AH735" s="9"/>
      <c r="AI735" s="9"/>
      <c r="AJ735" s="9"/>
      <c r="AK735" s="9"/>
      <c r="AL735" s="9"/>
      <c r="AM735" s="9"/>
      <c r="AN735" s="9"/>
      <c r="AO735" s="9"/>
      <c r="AP735" s="9"/>
      <c r="AQ735" s="9"/>
      <c r="AR735" s="9"/>
      <c r="AS735" s="9"/>
      <c r="AT735" s="9"/>
      <c r="AU735" s="9"/>
      <c r="AV735" s="9"/>
      <c r="AW735" s="9"/>
      <c r="AX735" s="9"/>
      <c r="AY735" s="9"/>
      <c r="AZ735" s="9"/>
    </row>
    <row r="736" spans="1:52" ht="12.75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  <c r="AC736" s="9"/>
      <c r="AD736" s="9"/>
      <c r="AE736" s="9"/>
      <c r="AF736" s="9"/>
      <c r="AG736" s="9"/>
      <c r="AH736" s="9"/>
      <c r="AI736" s="9"/>
      <c r="AJ736" s="9"/>
      <c r="AK736" s="9"/>
      <c r="AL736" s="9"/>
      <c r="AM736" s="9"/>
      <c r="AN736" s="9"/>
      <c r="AO736" s="9"/>
      <c r="AP736" s="9"/>
      <c r="AQ736" s="9"/>
      <c r="AR736" s="9"/>
      <c r="AS736" s="9"/>
      <c r="AT736" s="9"/>
      <c r="AU736" s="9"/>
      <c r="AV736" s="9"/>
      <c r="AW736" s="9"/>
      <c r="AX736" s="9"/>
      <c r="AY736" s="9"/>
      <c r="AZ736" s="9"/>
    </row>
    <row r="737" spans="1:52" ht="12.75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  <c r="AC737" s="9"/>
      <c r="AD737" s="9"/>
      <c r="AE737" s="9"/>
      <c r="AF737" s="9"/>
      <c r="AG737" s="9"/>
      <c r="AH737" s="9"/>
      <c r="AI737" s="9"/>
      <c r="AJ737" s="9"/>
      <c r="AK737" s="9"/>
      <c r="AL737" s="9"/>
      <c r="AM737" s="9"/>
      <c r="AN737" s="9"/>
      <c r="AO737" s="9"/>
      <c r="AP737" s="9"/>
      <c r="AQ737" s="9"/>
      <c r="AR737" s="9"/>
      <c r="AS737" s="9"/>
      <c r="AT737" s="9"/>
      <c r="AU737" s="9"/>
      <c r="AV737" s="9"/>
      <c r="AW737" s="9"/>
      <c r="AX737" s="9"/>
      <c r="AY737" s="9"/>
      <c r="AZ737" s="9"/>
    </row>
    <row r="738" spans="1:52" ht="12.75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9"/>
      <c r="AD738" s="9"/>
      <c r="AE738" s="9"/>
      <c r="AF738" s="9"/>
      <c r="AG738" s="9"/>
      <c r="AH738" s="9"/>
      <c r="AI738" s="9"/>
      <c r="AJ738" s="9"/>
      <c r="AK738" s="9"/>
      <c r="AL738" s="9"/>
      <c r="AM738" s="9"/>
      <c r="AN738" s="9"/>
      <c r="AO738" s="9"/>
      <c r="AP738" s="9"/>
      <c r="AQ738" s="9"/>
      <c r="AR738" s="9"/>
      <c r="AS738" s="9"/>
      <c r="AT738" s="9"/>
      <c r="AU738" s="9"/>
      <c r="AV738" s="9"/>
      <c r="AW738" s="9"/>
      <c r="AX738" s="9"/>
      <c r="AY738" s="9"/>
      <c r="AZ738" s="9"/>
    </row>
    <row r="739" spans="1:52" ht="12.75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9"/>
      <c r="AD739" s="9"/>
      <c r="AE739" s="9"/>
      <c r="AF739" s="9"/>
      <c r="AG739" s="9"/>
      <c r="AH739" s="9"/>
      <c r="AI739" s="9"/>
      <c r="AJ739" s="9"/>
      <c r="AK739" s="9"/>
      <c r="AL739" s="9"/>
      <c r="AM739" s="9"/>
      <c r="AN739" s="9"/>
      <c r="AO739" s="9"/>
      <c r="AP739" s="9"/>
      <c r="AQ739" s="9"/>
      <c r="AR739" s="9"/>
      <c r="AS739" s="9"/>
      <c r="AT739" s="9"/>
      <c r="AU739" s="9"/>
      <c r="AV739" s="9"/>
      <c r="AW739" s="9"/>
      <c r="AX739" s="9"/>
      <c r="AY739" s="9"/>
      <c r="AZ739" s="9"/>
    </row>
    <row r="740" spans="1:52" ht="12.75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  <c r="AC740" s="9"/>
      <c r="AD740" s="9"/>
      <c r="AE740" s="9"/>
      <c r="AF740" s="9"/>
      <c r="AG740" s="9"/>
      <c r="AH740" s="9"/>
      <c r="AI740" s="9"/>
      <c r="AJ740" s="9"/>
      <c r="AK740" s="9"/>
      <c r="AL740" s="9"/>
      <c r="AM740" s="9"/>
      <c r="AN740" s="9"/>
      <c r="AO740" s="9"/>
      <c r="AP740" s="9"/>
      <c r="AQ740" s="9"/>
      <c r="AR740" s="9"/>
      <c r="AS740" s="9"/>
      <c r="AT740" s="9"/>
      <c r="AU740" s="9"/>
      <c r="AV740" s="9"/>
      <c r="AW740" s="9"/>
      <c r="AX740" s="9"/>
      <c r="AY740" s="9"/>
      <c r="AZ740" s="9"/>
    </row>
    <row r="741" spans="1:52" ht="12.75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9"/>
      <c r="AD741" s="9"/>
      <c r="AE741" s="9"/>
      <c r="AF741" s="9"/>
      <c r="AG741" s="9"/>
      <c r="AH741" s="9"/>
      <c r="AI741" s="9"/>
      <c r="AJ741" s="9"/>
      <c r="AK741" s="9"/>
      <c r="AL741" s="9"/>
      <c r="AM741" s="9"/>
      <c r="AN741" s="9"/>
      <c r="AO741" s="9"/>
      <c r="AP741" s="9"/>
      <c r="AQ741" s="9"/>
      <c r="AR741" s="9"/>
      <c r="AS741" s="9"/>
      <c r="AT741" s="9"/>
      <c r="AU741" s="9"/>
      <c r="AV741" s="9"/>
      <c r="AW741" s="9"/>
      <c r="AX741" s="9"/>
      <c r="AY741" s="9"/>
      <c r="AZ741" s="9"/>
    </row>
    <row r="742" spans="1:52" ht="12.75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  <c r="AD742" s="9"/>
      <c r="AE742" s="9"/>
      <c r="AF742" s="9"/>
      <c r="AG742" s="9"/>
      <c r="AH742" s="9"/>
      <c r="AI742" s="9"/>
      <c r="AJ742" s="9"/>
      <c r="AK742" s="9"/>
      <c r="AL742" s="9"/>
      <c r="AM742" s="9"/>
      <c r="AN742" s="9"/>
      <c r="AO742" s="9"/>
      <c r="AP742" s="9"/>
      <c r="AQ742" s="9"/>
      <c r="AR742" s="9"/>
      <c r="AS742" s="9"/>
      <c r="AT742" s="9"/>
      <c r="AU742" s="9"/>
      <c r="AV742" s="9"/>
      <c r="AW742" s="9"/>
      <c r="AX742" s="9"/>
      <c r="AY742" s="9"/>
      <c r="AZ742" s="9"/>
    </row>
    <row r="743" spans="1:52" ht="12.75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9"/>
      <c r="AD743" s="9"/>
      <c r="AE743" s="9"/>
      <c r="AF743" s="9"/>
      <c r="AG743" s="9"/>
      <c r="AH743" s="9"/>
      <c r="AI743" s="9"/>
      <c r="AJ743" s="9"/>
      <c r="AK743" s="9"/>
      <c r="AL743" s="9"/>
      <c r="AM743" s="9"/>
      <c r="AN743" s="9"/>
      <c r="AO743" s="9"/>
      <c r="AP743" s="9"/>
      <c r="AQ743" s="9"/>
      <c r="AR743" s="9"/>
      <c r="AS743" s="9"/>
      <c r="AT743" s="9"/>
      <c r="AU743" s="9"/>
      <c r="AV743" s="9"/>
      <c r="AW743" s="9"/>
      <c r="AX743" s="9"/>
      <c r="AY743" s="9"/>
      <c r="AZ743" s="9"/>
    </row>
    <row r="744" spans="1:52" ht="12.75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  <c r="AC744" s="9"/>
      <c r="AD744" s="9"/>
      <c r="AE744" s="9"/>
      <c r="AF744" s="9"/>
      <c r="AG744" s="9"/>
      <c r="AH744" s="9"/>
      <c r="AI744" s="9"/>
      <c r="AJ744" s="9"/>
      <c r="AK744" s="9"/>
      <c r="AL744" s="9"/>
      <c r="AM744" s="9"/>
      <c r="AN744" s="9"/>
      <c r="AO744" s="9"/>
      <c r="AP744" s="9"/>
      <c r="AQ744" s="9"/>
      <c r="AR744" s="9"/>
      <c r="AS744" s="9"/>
      <c r="AT744" s="9"/>
      <c r="AU744" s="9"/>
      <c r="AV744" s="9"/>
      <c r="AW744" s="9"/>
      <c r="AX744" s="9"/>
      <c r="AY744" s="9"/>
      <c r="AZ744" s="9"/>
    </row>
    <row r="745" spans="1:52" ht="12.75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  <c r="AC745" s="9"/>
      <c r="AD745" s="9"/>
      <c r="AE745" s="9"/>
      <c r="AF745" s="9"/>
      <c r="AG745" s="9"/>
      <c r="AH745" s="9"/>
      <c r="AI745" s="9"/>
      <c r="AJ745" s="9"/>
      <c r="AK745" s="9"/>
      <c r="AL745" s="9"/>
      <c r="AM745" s="9"/>
      <c r="AN745" s="9"/>
      <c r="AO745" s="9"/>
      <c r="AP745" s="9"/>
      <c r="AQ745" s="9"/>
      <c r="AR745" s="9"/>
      <c r="AS745" s="9"/>
      <c r="AT745" s="9"/>
      <c r="AU745" s="9"/>
      <c r="AV745" s="9"/>
      <c r="AW745" s="9"/>
      <c r="AX745" s="9"/>
      <c r="AY745" s="9"/>
      <c r="AZ745" s="9"/>
    </row>
    <row r="746" spans="1:52" ht="12.75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9"/>
      <c r="AD746" s="9"/>
      <c r="AE746" s="9"/>
      <c r="AF746" s="9"/>
      <c r="AG746" s="9"/>
      <c r="AH746" s="9"/>
      <c r="AI746" s="9"/>
      <c r="AJ746" s="9"/>
      <c r="AK746" s="9"/>
      <c r="AL746" s="9"/>
      <c r="AM746" s="9"/>
      <c r="AN746" s="9"/>
      <c r="AO746" s="9"/>
      <c r="AP746" s="9"/>
      <c r="AQ746" s="9"/>
      <c r="AR746" s="9"/>
      <c r="AS746" s="9"/>
      <c r="AT746" s="9"/>
      <c r="AU746" s="9"/>
      <c r="AV746" s="9"/>
      <c r="AW746" s="9"/>
      <c r="AX746" s="9"/>
      <c r="AY746" s="9"/>
      <c r="AZ746" s="9"/>
    </row>
    <row r="747" spans="1:52" ht="12.75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  <c r="AC747" s="9"/>
      <c r="AD747" s="9"/>
      <c r="AE747" s="9"/>
      <c r="AF747" s="9"/>
      <c r="AG747" s="9"/>
      <c r="AH747" s="9"/>
      <c r="AI747" s="9"/>
      <c r="AJ747" s="9"/>
      <c r="AK747" s="9"/>
      <c r="AL747" s="9"/>
      <c r="AM747" s="9"/>
      <c r="AN747" s="9"/>
      <c r="AO747" s="9"/>
      <c r="AP747" s="9"/>
      <c r="AQ747" s="9"/>
      <c r="AR747" s="9"/>
      <c r="AS747" s="9"/>
      <c r="AT747" s="9"/>
      <c r="AU747" s="9"/>
      <c r="AV747" s="9"/>
      <c r="AW747" s="9"/>
      <c r="AX747" s="9"/>
      <c r="AY747" s="9"/>
      <c r="AZ747" s="9"/>
    </row>
    <row r="748" spans="1:52" ht="12.75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  <c r="AC748" s="9"/>
      <c r="AD748" s="9"/>
      <c r="AE748" s="9"/>
      <c r="AF748" s="9"/>
      <c r="AG748" s="9"/>
      <c r="AH748" s="9"/>
      <c r="AI748" s="9"/>
      <c r="AJ748" s="9"/>
      <c r="AK748" s="9"/>
      <c r="AL748" s="9"/>
      <c r="AM748" s="9"/>
      <c r="AN748" s="9"/>
      <c r="AO748" s="9"/>
      <c r="AP748" s="9"/>
      <c r="AQ748" s="9"/>
      <c r="AR748" s="9"/>
      <c r="AS748" s="9"/>
      <c r="AT748" s="9"/>
      <c r="AU748" s="9"/>
      <c r="AV748" s="9"/>
      <c r="AW748" s="9"/>
      <c r="AX748" s="9"/>
      <c r="AY748" s="9"/>
      <c r="AZ748" s="9"/>
    </row>
    <row r="749" spans="1:52" ht="12.75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9"/>
      <c r="AD749" s="9"/>
      <c r="AE749" s="9"/>
      <c r="AF749" s="9"/>
      <c r="AG749" s="9"/>
      <c r="AH749" s="9"/>
      <c r="AI749" s="9"/>
      <c r="AJ749" s="9"/>
      <c r="AK749" s="9"/>
      <c r="AL749" s="9"/>
      <c r="AM749" s="9"/>
      <c r="AN749" s="9"/>
      <c r="AO749" s="9"/>
      <c r="AP749" s="9"/>
      <c r="AQ749" s="9"/>
      <c r="AR749" s="9"/>
      <c r="AS749" s="9"/>
      <c r="AT749" s="9"/>
      <c r="AU749" s="9"/>
      <c r="AV749" s="9"/>
      <c r="AW749" s="9"/>
      <c r="AX749" s="9"/>
      <c r="AY749" s="9"/>
      <c r="AZ749" s="9"/>
    </row>
    <row r="750" spans="1:52" ht="12.75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  <c r="AD750" s="9"/>
      <c r="AE750" s="9"/>
      <c r="AF750" s="9"/>
      <c r="AG750" s="9"/>
      <c r="AH750" s="9"/>
      <c r="AI750" s="9"/>
      <c r="AJ750" s="9"/>
      <c r="AK750" s="9"/>
      <c r="AL750" s="9"/>
      <c r="AM750" s="9"/>
      <c r="AN750" s="9"/>
      <c r="AO750" s="9"/>
      <c r="AP750" s="9"/>
      <c r="AQ750" s="9"/>
      <c r="AR750" s="9"/>
      <c r="AS750" s="9"/>
      <c r="AT750" s="9"/>
      <c r="AU750" s="9"/>
      <c r="AV750" s="9"/>
      <c r="AW750" s="9"/>
      <c r="AX750" s="9"/>
      <c r="AY750" s="9"/>
      <c r="AZ750" s="9"/>
    </row>
    <row r="751" spans="1:52" ht="12.75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9"/>
      <c r="AD751" s="9"/>
      <c r="AE751" s="9"/>
      <c r="AF751" s="9"/>
      <c r="AG751" s="9"/>
      <c r="AH751" s="9"/>
      <c r="AI751" s="9"/>
      <c r="AJ751" s="9"/>
      <c r="AK751" s="9"/>
      <c r="AL751" s="9"/>
      <c r="AM751" s="9"/>
      <c r="AN751" s="9"/>
      <c r="AO751" s="9"/>
      <c r="AP751" s="9"/>
      <c r="AQ751" s="9"/>
      <c r="AR751" s="9"/>
      <c r="AS751" s="9"/>
      <c r="AT751" s="9"/>
      <c r="AU751" s="9"/>
      <c r="AV751" s="9"/>
      <c r="AW751" s="9"/>
      <c r="AX751" s="9"/>
      <c r="AY751" s="9"/>
      <c r="AZ751" s="9"/>
    </row>
    <row r="752" spans="1:52" ht="12.75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9"/>
      <c r="AD752" s="9"/>
      <c r="AE752" s="9"/>
      <c r="AF752" s="9"/>
      <c r="AG752" s="9"/>
      <c r="AH752" s="9"/>
      <c r="AI752" s="9"/>
      <c r="AJ752" s="9"/>
      <c r="AK752" s="9"/>
      <c r="AL752" s="9"/>
      <c r="AM752" s="9"/>
      <c r="AN752" s="9"/>
      <c r="AO752" s="9"/>
      <c r="AP752" s="9"/>
      <c r="AQ752" s="9"/>
      <c r="AR752" s="9"/>
      <c r="AS752" s="9"/>
      <c r="AT752" s="9"/>
      <c r="AU752" s="9"/>
      <c r="AV752" s="9"/>
      <c r="AW752" s="9"/>
      <c r="AX752" s="9"/>
      <c r="AY752" s="9"/>
      <c r="AZ752" s="9"/>
    </row>
    <row r="753" spans="1:52" ht="12.75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9"/>
      <c r="AD753" s="9"/>
      <c r="AE753" s="9"/>
      <c r="AF753" s="9"/>
      <c r="AG753" s="9"/>
      <c r="AH753" s="9"/>
      <c r="AI753" s="9"/>
      <c r="AJ753" s="9"/>
      <c r="AK753" s="9"/>
      <c r="AL753" s="9"/>
      <c r="AM753" s="9"/>
      <c r="AN753" s="9"/>
      <c r="AO753" s="9"/>
      <c r="AP753" s="9"/>
      <c r="AQ753" s="9"/>
      <c r="AR753" s="9"/>
      <c r="AS753" s="9"/>
      <c r="AT753" s="9"/>
      <c r="AU753" s="9"/>
      <c r="AV753" s="9"/>
      <c r="AW753" s="9"/>
      <c r="AX753" s="9"/>
      <c r="AY753" s="9"/>
      <c r="AZ753" s="9"/>
    </row>
    <row r="754" spans="1:52" ht="12.75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9"/>
      <c r="AD754" s="9"/>
      <c r="AE754" s="9"/>
      <c r="AF754" s="9"/>
      <c r="AG754" s="9"/>
      <c r="AH754" s="9"/>
      <c r="AI754" s="9"/>
      <c r="AJ754" s="9"/>
      <c r="AK754" s="9"/>
      <c r="AL754" s="9"/>
      <c r="AM754" s="9"/>
      <c r="AN754" s="9"/>
      <c r="AO754" s="9"/>
      <c r="AP754" s="9"/>
      <c r="AQ754" s="9"/>
      <c r="AR754" s="9"/>
      <c r="AS754" s="9"/>
      <c r="AT754" s="9"/>
      <c r="AU754" s="9"/>
      <c r="AV754" s="9"/>
      <c r="AW754" s="9"/>
      <c r="AX754" s="9"/>
      <c r="AY754" s="9"/>
      <c r="AZ754" s="9"/>
    </row>
    <row r="755" spans="1:52" ht="12.75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9"/>
      <c r="AD755" s="9"/>
      <c r="AE755" s="9"/>
      <c r="AF755" s="9"/>
      <c r="AG755" s="9"/>
      <c r="AH755" s="9"/>
      <c r="AI755" s="9"/>
      <c r="AJ755" s="9"/>
      <c r="AK755" s="9"/>
      <c r="AL755" s="9"/>
      <c r="AM755" s="9"/>
      <c r="AN755" s="9"/>
      <c r="AO755" s="9"/>
      <c r="AP755" s="9"/>
      <c r="AQ755" s="9"/>
      <c r="AR755" s="9"/>
      <c r="AS755" s="9"/>
      <c r="AT755" s="9"/>
      <c r="AU755" s="9"/>
      <c r="AV755" s="9"/>
      <c r="AW755" s="9"/>
      <c r="AX755" s="9"/>
      <c r="AY755" s="9"/>
      <c r="AZ755" s="9"/>
    </row>
    <row r="756" spans="1:52" ht="12.75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  <c r="AC756" s="9"/>
      <c r="AD756" s="9"/>
      <c r="AE756" s="9"/>
      <c r="AF756" s="9"/>
      <c r="AG756" s="9"/>
      <c r="AH756" s="9"/>
      <c r="AI756" s="9"/>
      <c r="AJ756" s="9"/>
      <c r="AK756" s="9"/>
      <c r="AL756" s="9"/>
      <c r="AM756" s="9"/>
      <c r="AN756" s="9"/>
      <c r="AO756" s="9"/>
      <c r="AP756" s="9"/>
      <c r="AQ756" s="9"/>
      <c r="AR756" s="9"/>
      <c r="AS756" s="9"/>
      <c r="AT756" s="9"/>
      <c r="AU756" s="9"/>
      <c r="AV756" s="9"/>
      <c r="AW756" s="9"/>
      <c r="AX756" s="9"/>
      <c r="AY756" s="9"/>
      <c r="AZ756" s="9"/>
    </row>
    <row r="757" spans="1:52" ht="12.75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  <c r="AC757" s="9"/>
      <c r="AD757" s="9"/>
      <c r="AE757" s="9"/>
      <c r="AF757" s="9"/>
      <c r="AG757" s="9"/>
      <c r="AH757" s="9"/>
      <c r="AI757" s="9"/>
      <c r="AJ757" s="9"/>
      <c r="AK757" s="9"/>
      <c r="AL757" s="9"/>
      <c r="AM757" s="9"/>
      <c r="AN757" s="9"/>
      <c r="AO757" s="9"/>
      <c r="AP757" s="9"/>
      <c r="AQ757" s="9"/>
      <c r="AR757" s="9"/>
      <c r="AS757" s="9"/>
      <c r="AT757" s="9"/>
      <c r="AU757" s="9"/>
      <c r="AV757" s="9"/>
      <c r="AW757" s="9"/>
      <c r="AX757" s="9"/>
      <c r="AY757" s="9"/>
      <c r="AZ757" s="9"/>
    </row>
    <row r="758" spans="1:52" ht="12.75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9"/>
      <c r="AD758" s="9"/>
      <c r="AE758" s="9"/>
      <c r="AF758" s="9"/>
      <c r="AG758" s="9"/>
      <c r="AH758" s="9"/>
      <c r="AI758" s="9"/>
      <c r="AJ758" s="9"/>
      <c r="AK758" s="9"/>
      <c r="AL758" s="9"/>
      <c r="AM758" s="9"/>
      <c r="AN758" s="9"/>
      <c r="AO758" s="9"/>
      <c r="AP758" s="9"/>
      <c r="AQ758" s="9"/>
      <c r="AR758" s="9"/>
      <c r="AS758" s="9"/>
      <c r="AT758" s="9"/>
      <c r="AU758" s="9"/>
      <c r="AV758" s="9"/>
      <c r="AW758" s="9"/>
      <c r="AX758" s="9"/>
      <c r="AY758" s="9"/>
      <c r="AZ758" s="9"/>
    </row>
    <row r="759" spans="1:52" ht="12.75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  <c r="AC759" s="9"/>
      <c r="AD759" s="9"/>
      <c r="AE759" s="9"/>
      <c r="AF759" s="9"/>
      <c r="AG759" s="9"/>
      <c r="AH759" s="9"/>
      <c r="AI759" s="9"/>
      <c r="AJ759" s="9"/>
      <c r="AK759" s="9"/>
      <c r="AL759" s="9"/>
      <c r="AM759" s="9"/>
      <c r="AN759" s="9"/>
      <c r="AO759" s="9"/>
      <c r="AP759" s="9"/>
      <c r="AQ759" s="9"/>
      <c r="AR759" s="9"/>
      <c r="AS759" s="9"/>
      <c r="AT759" s="9"/>
      <c r="AU759" s="9"/>
      <c r="AV759" s="9"/>
      <c r="AW759" s="9"/>
      <c r="AX759" s="9"/>
      <c r="AY759" s="9"/>
      <c r="AZ759" s="9"/>
    </row>
    <row r="760" spans="1:52" ht="12.75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  <c r="AC760" s="9"/>
      <c r="AD760" s="9"/>
      <c r="AE760" s="9"/>
      <c r="AF760" s="9"/>
      <c r="AG760" s="9"/>
      <c r="AH760" s="9"/>
      <c r="AI760" s="9"/>
      <c r="AJ760" s="9"/>
      <c r="AK760" s="9"/>
      <c r="AL760" s="9"/>
      <c r="AM760" s="9"/>
      <c r="AN760" s="9"/>
      <c r="AO760" s="9"/>
      <c r="AP760" s="9"/>
      <c r="AQ760" s="9"/>
      <c r="AR760" s="9"/>
      <c r="AS760" s="9"/>
      <c r="AT760" s="9"/>
      <c r="AU760" s="9"/>
      <c r="AV760" s="9"/>
      <c r="AW760" s="9"/>
      <c r="AX760" s="9"/>
      <c r="AY760" s="9"/>
      <c r="AZ760" s="9"/>
    </row>
    <row r="761" spans="1:52" ht="12.75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  <c r="AC761" s="9"/>
      <c r="AD761" s="9"/>
      <c r="AE761" s="9"/>
      <c r="AF761" s="9"/>
      <c r="AG761" s="9"/>
      <c r="AH761" s="9"/>
      <c r="AI761" s="9"/>
      <c r="AJ761" s="9"/>
      <c r="AK761" s="9"/>
      <c r="AL761" s="9"/>
      <c r="AM761" s="9"/>
      <c r="AN761" s="9"/>
      <c r="AO761" s="9"/>
      <c r="AP761" s="9"/>
      <c r="AQ761" s="9"/>
      <c r="AR761" s="9"/>
      <c r="AS761" s="9"/>
      <c r="AT761" s="9"/>
      <c r="AU761" s="9"/>
      <c r="AV761" s="9"/>
      <c r="AW761" s="9"/>
      <c r="AX761" s="9"/>
      <c r="AY761" s="9"/>
      <c r="AZ761" s="9"/>
    </row>
    <row r="762" spans="1:52" ht="12.75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9"/>
      <c r="AD762" s="9"/>
      <c r="AE762" s="9"/>
      <c r="AF762" s="9"/>
      <c r="AG762" s="9"/>
      <c r="AH762" s="9"/>
      <c r="AI762" s="9"/>
      <c r="AJ762" s="9"/>
      <c r="AK762" s="9"/>
      <c r="AL762" s="9"/>
      <c r="AM762" s="9"/>
      <c r="AN762" s="9"/>
      <c r="AO762" s="9"/>
      <c r="AP762" s="9"/>
      <c r="AQ762" s="9"/>
      <c r="AR762" s="9"/>
      <c r="AS762" s="9"/>
      <c r="AT762" s="9"/>
      <c r="AU762" s="9"/>
      <c r="AV762" s="9"/>
      <c r="AW762" s="9"/>
      <c r="AX762" s="9"/>
      <c r="AY762" s="9"/>
      <c r="AZ762" s="9"/>
    </row>
    <row r="763" spans="1:52" ht="12.75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  <c r="AC763" s="9"/>
      <c r="AD763" s="9"/>
      <c r="AE763" s="9"/>
      <c r="AF763" s="9"/>
      <c r="AG763" s="9"/>
      <c r="AH763" s="9"/>
      <c r="AI763" s="9"/>
      <c r="AJ763" s="9"/>
      <c r="AK763" s="9"/>
      <c r="AL763" s="9"/>
      <c r="AM763" s="9"/>
      <c r="AN763" s="9"/>
      <c r="AO763" s="9"/>
      <c r="AP763" s="9"/>
      <c r="AQ763" s="9"/>
      <c r="AR763" s="9"/>
      <c r="AS763" s="9"/>
      <c r="AT763" s="9"/>
      <c r="AU763" s="9"/>
      <c r="AV763" s="9"/>
      <c r="AW763" s="9"/>
      <c r="AX763" s="9"/>
      <c r="AY763" s="9"/>
      <c r="AZ763" s="9"/>
    </row>
    <row r="764" spans="1:52" ht="12.75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  <c r="AC764" s="9"/>
      <c r="AD764" s="9"/>
      <c r="AE764" s="9"/>
      <c r="AF764" s="9"/>
      <c r="AG764" s="9"/>
      <c r="AH764" s="9"/>
      <c r="AI764" s="9"/>
      <c r="AJ764" s="9"/>
      <c r="AK764" s="9"/>
      <c r="AL764" s="9"/>
      <c r="AM764" s="9"/>
      <c r="AN764" s="9"/>
      <c r="AO764" s="9"/>
      <c r="AP764" s="9"/>
      <c r="AQ764" s="9"/>
      <c r="AR764" s="9"/>
      <c r="AS764" s="9"/>
      <c r="AT764" s="9"/>
      <c r="AU764" s="9"/>
      <c r="AV764" s="9"/>
      <c r="AW764" s="9"/>
      <c r="AX764" s="9"/>
      <c r="AY764" s="9"/>
      <c r="AZ764" s="9"/>
    </row>
    <row r="765" spans="1:52" ht="12.75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  <c r="AC765" s="9"/>
      <c r="AD765" s="9"/>
      <c r="AE765" s="9"/>
      <c r="AF765" s="9"/>
      <c r="AG765" s="9"/>
      <c r="AH765" s="9"/>
      <c r="AI765" s="9"/>
      <c r="AJ765" s="9"/>
      <c r="AK765" s="9"/>
      <c r="AL765" s="9"/>
      <c r="AM765" s="9"/>
      <c r="AN765" s="9"/>
      <c r="AO765" s="9"/>
      <c r="AP765" s="9"/>
      <c r="AQ765" s="9"/>
      <c r="AR765" s="9"/>
      <c r="AS765" s="9"/>
      <c r="AT765" s="9"/>
      <c r="AU765" s="9"/>
      <c r="AV765" s="9"/>
      <c r="AW765" s="9"/>
      <c r="AX765" s="9"/>
      <c r="AY765" s="9"/>
      <c r="AZ765" s="9"/>
    </row>
    <row r="766" spans="1:52" ht="12.75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9"/>
      <c r="AD766" s="9"/>
      <c r="AE766" s="9"/>
      <c r="AF766" s="9"/>
      <c r="AG766" s="9"/>
      <c r="AH766" s="9"/>
      <c r="AI766" s="9"/>
      <c r="AJ766" s="9"/>
      <c r="AK766" s="9"/>
      <c r="AL766" s="9"/>
      <c r="AM766" s="9"/>
      <c r="AN766" s="9"/>
      <c r="AO766" s="9"/>
      <c r="AP766" s="9"/>
      <c r="AQ766" s="9"/>
      <c r="AR766" s="9"/>
      <c r="AS766" s="9"/>
      <c r="AT766" s="9"/>
      <c r="AU766" s="9"/>
      <c r="AV766" s="9"/>
      <c r="AW766" s="9"/>
      <c r="AX766" s="9"/>
      <c r="AY766" s="9"/>
      <c r="AZ766" s="9"/>
    </row>
    <row r="767" spans="1:52" ht="12.75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  <c r="AC767" s="9"/>
      <c r="AD767" s="9"/>
      <c r="AE767" s="9"/>
      <c r="AF767" s="9"/>
      <c r="AG767" s="9"/>
      <c r="AH767" s="9"/>
      <c r="AI767" s="9"/>
      <c r="AJ767" s="9"/>
      <c r="AK767" s="9"/>
      <c r="AL767" s="9"/>
      <c r="AM767" s="9"/>
      <c r="AN767" s="9"/>
      <c r="AO767" s="9"/>
      <c r="AP767" s="9"/>
      <c r="AQ767" s="9"/>
      <c r="AR767" s="9"/>
      <c r="AS767" s="9"/>
      <c r="AT767" s="9"/>
      <c r="AU767" s="9"/>
      <c r="AV767" s="9"/>
      <c r="AW767" s="9"/>
      <c r="AX767" s="9"/>
      <c r="AY767" s="9"/>
      <c r="AZ767" s="9"/>
    </row>
    <row r="768" spans="1:52" ht="12.75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  <c r="AC768" s="9"/>
      <c r="AD768" s="9"/>
      <c r="AE768" s="9"/>
      <c r="AF768" s="9"/>
      <c r="AG768" s="9"/>
      <c r="AH768" s="9"/>
      <c r="AI768" s="9"/>
      <c r="AJ768" s="9"/>
      <c r="AK768" s="9"/>
      <c r="AL768" s="9"/>
      <c r="AM768" s="9"/>
      <c r="AN768" s="9"/>
      <c r="AO768" s="9"/>
      <c r="AP768" s="9"/>
      <c r="AQ768" s="9"/>
      <c r="AR768" s="9"/>
      <c r="AS768" s="9"/>
      <c r="AT768" s="9"/>
      <c r="AU768" s="9"/>
      <c r="AV768" s="9"/>
      <c r="AW768" s="9"/>
      <c r="AX768" s="9"/>
      <c r="AY768" s="9"/>
      <c r="AZ768" s="9"/>
    </row>
    <row r="769" spans="1:52" ht="12.75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  <c r="AC769" s="9"/>
      <c r="AD769" s="9"/>
      <c r="AE769" s="9"/>
      <c r="AF769" s="9"/>
      <c r="AG769" s="9"/>
      <c r="AH769" s="9"/>
      <c r="AI769" s="9"/>
      <c r="AJ769" s="9"/>
      <c r="AK769" s="9"/>
      <c r="AL769" s="9"/>
      <c r="AM769" s="9"/>
      <c r="AN769" s="9"/>
      <c r="AO769" s="9"/>
      <c r="AP769" s="9"/>
      <c r="AQ769" s="9"/>
      <c r="AR769" s="9"/>
      <c r="AS769" s="9"/>
      <c r="AT769" s="9"/>
      <c r="AU769" s="9"/>
      <c r="AV769" s="9"/>
      <c r="AW769" s="9"/>
      <c r="AX769" s="9"/>
      <c r="AY769" s="9"/>
      <c r="AZ769" s="9"/>
    </row>
    <row r="770" spans="1:52" ht="12.75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  <c r="AD770" s="9"/>
      <c r="AE770" s="9"/>
      <c r="AF770" s="9"/>
      <c r="AG770" s="9"/>
      <c r="AH770" s="9"/>
      <c r="AI770" s="9"/>
      <c r="AJ770" s="9"/>
      <c r="AK770" s="9"/>
      <c r="AL770" s="9"/>
      <c r="AM770" s="9"/>
      <c r="AN770" s="9"/>
      <c r="AO770" s="9"/>
      <c r="AP770" s="9"/>
      <c r="AQ770" s="9"/>
      <c r="AR770" s="9"/>
      <c r="AS770" s="9"/>
      <c r="AT770" s="9"/>
      <c r="AU770" s="9"/>
      <c r="AV770" s="9"/>
      <c r="AW770" s="9"/>
      <c r="AX770" s="9"/>
      <c r="AY770" s="9"/>
      <c r="AZ770" s="9"/>
    </row>
    <row r="771" spans="1:52" ht="12.75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  <c r="AC771" s="9"/>
      <c r="AD771" s="9"/>
      <c r="AE771" s="9"/>
      <c r="AF771" s="9"/>
      <c r="AG771" s="9"/>
      <c r="AH771" s="9"/>
      <c r="AI771" s="9"/>
      <c r="AJ771" s="9"/>
      <c r="AK771" s="9"/>
      <c r="AL771" s="9"/>
      <c r="AM771" s="9"/>
      <c r="AN771" s="9"/>
      <c r="AO771" s="9"/>
      <c r="AP771" s="9"/>
      <c r="AQ771" s="9"/>
      <c r="AR771" s="9"/>
      <c r="AS771" s="9"/>
      <c r="AT771" s="9"/>
      <c r="AU771" s="9"/>
      <c r="AV771" s="9"/>
      <c r="AW771" s="9"/>
      <c r="AX771" s="9"/>
      <c r="AY771" s="9"/>
      <c r="AZ771" s="9"/>
    </row>
    <row r="772" spans="1:52" ht="12.75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  <c r="AC772" s="9"/>
      <c r="AD772" s="9"/>
      <c r="AE772" s="9"/>
      <c r="AF772" s="9"/>
      <c r="AG772" s="9"/>
      <c r="AH772" s="9"/>
      <c r="AI772" s="9"/>
      <c r="AJ772" s="9"/>
      <c r="AK772" s="9"/>
      <c r="AL772" s="9"/>
      <c r="AM772" s="9"/>
      <c r="AN772" s="9"/>
      <c r="AO772" s="9"/>
      <c r="AP772" s="9"/>
      <c r="AQ772" s="9"/>
      <c r="AR772" s="9"/>
      <c r="AS772" s="9"/>
      <c r="AT772" s="9"/>
      <c r="AU772" s="9"/>
      <c r="AV772" s="9"/>
      <c r="AW772" s="9"/>
      <c r="AX772" s="9"/>
      <c r="AY772" s="9"/>
      <c r="AZ772" s="9"/>
    </row>
    <row r="773" spans="1:52" ht="12.75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  <c r="AC773" s="9"/>
      <c r="AD773" s="9"/>
      <c r="AE773" s="9"/>
      <c r="AF773" s="9"/>
      <c r="AG773" s="9"/>
      <c r="AH773" s="9"/>
      <c r="AI773" s="9"/>
      <c r="AJ773" s="9"/>
      <c r="AK773" s="9"/>
      <c r="AL773" s="9"/>
      <c r="AM773" s="9"/>
      <c r="AN773" s="9"/>
      <c r="AO773" s="9"/>
      <c r="AP773" s="9"/>
      <c r="AQ773" s="9"/>
      <c r="AR773" s="9"/>
      <c r="AS773" s="9"/>
      <c r="AT773" s="9"/>
      <c r="AU773" s="9"/>
      <c r="AV773" s="9"/>
      <c r="AW773" s="9"/>
      <c r="AX773" s="9"/>
      <c r="AY773" s="9"/>
      <c r="AZ773" s="9"/>
    </row>
    <row r="774" spans="1:52" ht="12.75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9"/>
      <c r="AD774" s="9"/>
      <c r="AE774" s="9"/>
      <c r="AF774" s="9"/>
      <c r="AG774" s="9"/>
      <c r="AH774" s="9"/>
      <c r="AI774" s="9"/>
      <c r="AJ774" s="9"/>
      <c r="AK774" s="9"/>
      <c r="AL774" s="9"/>
      <c r="AM774" s="9"/>
      <c r="AN774" s="9"/>
      <c r="AO774" s="9"/>
      <c r="AP774" s="9"/>
      <c r="AQ774" s="9"/>
      <c r="AR774" s="9"/>
      <c r="AS774" s="9"/>
      <c r="AT774" s="9"/>
      <c r="AU774" s="9"/>
      <c r="AV774" s="9"/>
      <c r="AW774" s="9"/>
      <c r="AX774" s="9"/>
      <c r="AY774" s="9"/>
      <c r="AZ774" s="9"/>
    </row>
    <row r="775" spans="1:52" ht="12.75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  <c r="AC775" s="9"/>
      <c r="AD775" s="9"/>
      <c r="AE775" s="9"/>
      <c r="AF775" s="9"/>
      <c r="AG775" s="9"/>
      <c r="AH775" s="9"/>
      <c r="AI775" s="9"/>
      <c r="AJ775" s="9"/>
      <c r="AK775" s="9"/>
      <c r="AL775" s="9"/>
      <c r="AM775" s="9"/>
      <c r="AN775" s="9"/>
      <c r="AO775" s="9"/>
      <c r="AP775" s="9"/>
      <c r="AQ775" s="9"/>
      <c r="AR775" s="9"/>
      <c r="AS775" s="9"/>
      <c r="AT775" s="9"/>
      <c r="AU775" s="9"/>
      <c r="AV775" s="9"/>
      <c r="AW775" s="9"/>
      <c r="AX775" s="9"/>
      <c r="AY775" s="9"/>
      <c r="AZ775" s="9"/>
    </row>
    <row r="776" spans="1:52" ht="12.75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  <c r="AC776" s="9"/>
      <c r="AD776" s="9"/>
      <c r="AE776" s="9"/>
      <c r="AF776" s="9"/>
      <c r="AG776" s="9"/>
      <c r="AH776" s="9"/>
      <c r="AI776" s="9"/>
      <c r="AJ776" s="9"/>
      <c r="AK776" s="9"/>
      <c r="AL776" s="9"/>
      <c r="AM776" s="9"/>
      <c r="AN776" s="9"/>
      <c r="AO776" s="9"/>
      <c r="AP776" s="9"/>
      <c r="AQ776" s="9"/>
      <c r="AR776" s="9"/>
      <c r="AS776" s="9"/>
      <c r="AT776" s="9"/>
      <c r="AU776" s="9"/>
      <c r="AV776" s="9"/>
      <c r="AW776" s="9"/>
      <c r="AX776" s="9"/>
      <c r="AY776" s="9"/>
      <c r="AZ776" s="9"/>
    </row>
    <row r="777" spans="1:52" ht="12.75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  <c r="AC777" s="9"/>
      <c r="AD777" s="9"/>
      <c r="AE777" s="9"/>
      <c r="AF777" s="9"/>
      <c r="AG777" s="9"/>
      <c r="AH777" s="9"/>
      <c r="AI777" s="9"/>
      <c r="AJ777" s="9"/>
      <c r="AK777" s="9"/>
      <c r="AL777" s="9"/>
      <c r="AM777" s="9"/>
      <c r="AN777" s="9"/>
      <c r="AO777" s="9"/>
      <c r="AP777" s="9"/>
      <c r="AQ777" s="9"/>
      <c r="AR777" s="9"/>
      <c r="AS777" s="9"/>
      <c r="AT777" s="9"/>
      <c r="AU777" s="9"/>
      <c r="AV777" s="9"/>
      <c r="AW777" s="9"/>
      <c r="AX777" s="9"/>
      <c r="AY777" s="9"/>
      <c r="AZ777" s="9"/>
    </row>
    <row r="778" spans="1:52" ht="12.75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9"/>
      <c r="AD778" s="9"/>
      <c r="AE778" s="9"/>
      <c r="AF778" s="9"/>
      <c r="AG778" s="9"/>
      <c r="AH778" s="9"/>
      <c r="AI778" s="9"/>
      <c r="AJ778" s="9"/>
      <c r="AK778" s="9"/>
      <c r="AL778" s="9"/>
      <c r="AM778" s="9"/>
      <c r="AN778" s="9"/>
      <c r="AO778" s="9"/>
      <c r="AP778" s="9"/>
      <c r="AQ778" s="9"/>
      <c r="AR778" s="9"/>
      <c r="AS778" s="9"/>
      <c r="AT778" s="9"/>
      <c r="AU778" s="9"/>
      <c r="AV778" s="9"/>
      <c r="AW778" s="9"/>
      <c r="AX778" s="9"/>
      <c r="AY778" s="9"/>
      <c r="AZ778" s="9"/>
    </row>
    <row r="779" spans="1:52" ht="12.75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  <c r="AC779" s="9"/>
      <c r="AD779" s="9"/>
      <c r="AE779" s="9"/>
      <c r="AF779" s="9"/>
      <c r="AG779" s="9"/>
      <c r="AH779" s="9"/>
      <c r="AI779" s="9"/>
      <c r="AJ779" s="9"/>
      <c r="AK779" s="9"/>
      <c r="AL779" s="9"/>
      <c r="AM779" s="9"/>
      <c r="AN779" s="9"/>
      <c r="AO779" s="9"/>
      <c r="AP779" s="9"/>
      <c r="AQ779" s="9"/>
      <c r="AR779" s="9"/>
      <c r="AS779" s="9"/>
      <c r="AT779" s="9"/>
      <c r="AU779" s="9"/>
      <c r="AV779" s="9"/>
      <c r="AW779" s="9"/>
      <c r="AX779" s="9"/>
      <c r="AY779" s="9"/>
      <c r="AZ779" s="9"/>
    </row>
    <row r="780" spans="1:52" ht="12.75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  <c r="AC780" s="9"/>
      <c r="AD780" s="9"/>
      <c r="AE780" s="9"/>
      <c r="AF780" s="9"/>
      <c r="AG780" s="9"/>
      <c r="AH780" s="9"/>
      <c r="AI780" s="9"/>
      <c r="AJ780" s="9"/>
      <c r="AK780" s="9"/>
      <c r="AL780" s="9"/>
      <c r="AM780" s="9"/>
      <c r="AN780" s="9"/>
      <c r="AO780" s="9"/>
      <c r="AP780" s="9"/>
      <c r="AQ780" s="9"/>
      <c r="AR780" s="9"/>
      <c r="AS780" s="9"/>
      <c r="AT780" s="9"/>
      <c r="AU780" s="9"/>
      <c r="AV780" s="9"/>
      <c r="AW780" s="9"/>
      <c r="AX780" s="9"/>
      <c r="AY780" s="9"/>
      <c r="AZ780" s="9"/>
    </row>
    <row r="781" spans="1:52" ht="12.75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  <c r="AC781" s="9"/>
      <c r="AD781" s="9"/>
      <c r="AE781" s="9"/>
      <c r="AF781" s="9"/>
      <c r="AG781" s="9"/>
      <c r="AH781" s="9"/>
      <c r="AI781" s="9"/>
      <c r="AJ781" s="9"/>
      <c r="AK781" s="9"/>
      <c r="AL781" s="9"/>
      <c r="AM781" s="9"/>
      <c r="AN781" s="9"/>
      <c r="AO781" s="9"/>
      <c r="AP781" s="9"/>
      <c r="AQ781" s="9"/>
      <c r="AR781" s="9"/>
      <c r="AS781" s="9"/>
      <c r="AT781" s="9"/>
      <c r="AU781" s="9"/>
      <c r="AV781" s="9"/>
      <c r="AW781" s="9"/>
      <c r="AX781" s="9"/>
      <c r="AY781" s="9"/>
      <c r="AZ781" s="9"/>
    </row>
    <row r="782" spans="1:52" ht="12.75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9"/>
      <c r="AD782" s="9"/>
      <c r="AE782" s="9"/>
      <c r="AF782" s="9"/>
      <c r="AG782" s="9"/>
      <c r="AH782" s="9"/>
      <c r="AI782" s="9"/>
      <c r="AJ782" s="9"/>
      <c r="AK782" s="9"/>
      <c r="AL782" s="9"/>
      <c r="AM782" s="9"/>
      <c r="AN782" s="9"/>
      <c r="AO782" s="9"/>
      <c r="AP782" s="9"/>
      <c r="AQ782" s="9"/>
      <c r="AR782" s="9"/>
      <c r="AS782" s="9"/>
      <c r="AT782" s="9"/>
      <c r="AU782" s="9"/>
      <c r="AV782" s="9"/>
      <c r="AW782" s="9"/>
      <c r="AX782" s="9"/>
      <c r="AY782" s="9"/>
      <c r="AZ782" s="9"/>
    </row>
    <row r="783" spans="1:52" ht="12.75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  <c r="AC783" s="9"/>
      <c r="AD783" s="9"/>
      <c r="AE783" s="9"/>
      <c r="AF783" s="9"/>
      <c r="AG783" s="9"/>
      <c r="AH783" s="9"/>
      <c r="AI783" s="9"/>
      <c r="AJ783" s="9"/>
      <c r="AK783" s="9"/>
      <c r="AL783" s="9"/>
      <c r="AM783" s="9"/>
      <c r="AN783" s="9"/>
      <c r="AO783" s="9"/>
      <c r="AP783" s="9"/>
      <c r="AQ783" s="9"/>
      <c r="AR783" s="9"/>
      <c r="AS783" s="9"/>
      <c r="AT783" s="9"/>
      <c r="AU783" s="9"/>
      <c r="AV783" s="9"/>
      <c r="AW783" s="9"/>
      <c r="AX783" s="9"/>
      <c r="AY783" s="9"/>
      <c r="AZ783" s="9"/>
    </row>
    <row r="784" spans="1:52" ht="12.75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  <c r="AC784" s="9"/>
      <c r="AD784" s="9"/>
      <c r="AE784" s="9"/>
      <c r="AF784" s="9"/>
      <c r="AG784" s="9"/>
      <c r="AH784" s="9"/>
      <c r="AI784" s="9"/>
      <c r="AJ784" s="9"/>
      <c r="AK784" s="9"/>
      <c r="AL784" s="9"/>
      <c r="AM784" s="9"/>
      <c r="AN784" s="9"/>
      <c r="AO784" s="9"/>
      <c r="AP784" s="9"/>
      <c r="AQ784" s="9"/>
      <c r="AR784" s="9"/>
      <c r="AS784" s="9"/>
      <c r="AT784" s="9"/>
      <c r="AU784" s="9"/>
      <c r="AV784" s="9"/>
      <c r="AW784" s="9"/>
      <c r="AX784" s="9"/>
      <c r="AY784" s="9"/>
      <c r="AZ784" s="9"/>
    </row>
    <row r="785" spans="1:52" ht="12.75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  <c r="AC785" s="9"/>
      <c r="AD785" s="9"/>
      <c r="AE785" s="9"/>
      <c r="AF785" s="9"/>
      <c r="AG785" s="9"/>
      <c r="AH785" s="9"/>
      <c r="AI785" s="9"/>
      <c r="AJ785" s="9"/>
      <c r="AK785" s="9"/>
      <c r="AL785" s="9"/>
      <c r="AM785" s="9"/>
      <c r="AN785" s="9"/>
      <c r="AO785" s="9"/>
      <c r="AP785" s="9"/>
      <c r="AQ785" s="9"/>
      <c r="AR785" s="9"/>
      <c r="AS785" s="9"/>
      <c r="AT785" s="9"/>
      <c r="AU785" s="9"/>
      <c r="AV785" s="9"/>
      <c r="AW785" s="9"/>
      <c r="AX785" s="9"/>
      <c r="AY785" s="9"/>
      <c r="AZ785" s="9"/>
    </row>
    <row r="786" spans="1:52" ht="12.75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  <c r="AC786" s="9"/>
      <c r="AD786" s="9"/>
      <c r="AE786" s="9"/>
      <c r="AF786" s="9"/>
      <c r="AG786" s="9"/>
      <c r="AH786" s="9"/>
      <c r="AI786" s="9"/>
      <c r="AJ786" s="9"/>
      <c r="AK786" s="9"/>
      <c r="AL786" s="9"/>
      <c r="AM786" s="9"/>
      <c r="AN786" s="9"/>
      <c r="AO786" s="9"/>
      <c r="AP786" s="9"/>
      <c r="AQ786" s="9"/>
      <c r="AR786" s="9"/>
      <c r="AS786" s="9"/>
      <c r="AT786" s="9"/>
      <c r="AU786" s="9"/>
      <c r="AV786" s="9"/>
      <c r="AW786" s="9"/>
      <c r="AX786" s="9"/>
      <c r="AY786" s="9"/>
      <c r="AZ786" s="9"/>
    </row>
    <row r="787" spans="1:52" ht="12.75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  <c r="AC787" s="9"/>
      <c r="AD787" s="9"/>
      <c r="AE787" s="9"/>
      <c r="AF787" s="9"/>
      <c r="AG787" s="9"/>
      <c r="AH787" s="9"/>
      <c r="AI787" s="9"/>
      <c r="AJ787" s="9"/>
      <c r="AK787" s="9"/>
      <c r="AL787" s="9"/>
      <c r="AM787" s="9"/>
      <c r="AN787" s="9"/>
      <c r="AO787" s="9"/>
      <c r="AP787" s="9"/>
      <c r="AQ787" s="9"/>
      <c r="AR787" s="9"/>
      <c r="AS787" s="9"/>
      <c r="AT787" s="9"/>
      <c r="AU787" s="9"/>
      <c r="AV787" s="9"/>
      <c r="AW787" s="9"/>
      <c r="AX787" s="9"/>
      <c r="AY787" s="9"/>
      <c r="AZ787" s="9"/>
    </row>
    <row r="788" spans="1:52" ht="12.75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  <c r="AC788" s="9"/>
      <c r="AD788" s="9"/>
      <c r="AE788" s="9"/>
      <c r="AF788" s="9"/>
      <c r="AG788" s="9"/>
      <c r="AH788" s="9"/>
      <c r="AI788" s="9"/>
      <c r="AJ788" s="9"/>
      <c r="AK788" s="9"/>
      <c r="AL788" s="9"/>
      <c r="AM788" s="9"/>
      <c r="AN788" s="9"/>
      <c r="AO788" s="9"/>
      <c r="AP788" s="9"/>
      <c r="AQ788" s="9"/>
      <c r="AR788" s="9"/>
      <c r="AS788" s="9"/>
      <c r="AT788" s="9"/>
      <c r="AU788" s="9"/>
      <c r="AV788" s="9"/>
      <c r="AW788" s="9"/>
      <c r="AX788" s="9"/>
      <c r="AY788" s="9"/>
      <c r="AZ788" s="9"/>
    </row>
    <row r="789" spans="1:52" ht="12.75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  <c r="AC789" s="9"/>
      <c r="AD789" s="9"/>
      <c r="AE789" s="9"/>
      <c r="AF789" s="9"/>
      <c r="AG789" s="9"/>
      <c r="AH789" s="9"/>
      <c r="AI789" s="9"/>
      <c r="AJ789" s="9"/>
      <c r="AK789" s="9"/>
      <c r="AL789" s="9"/>
      <c r="AM789" s="9"/>
      <c r="AN789" s="9"/>
      <c r="AO789" s="9"/>
      <c r="AP789" s="9"/>
      <c r="AQ789" s="9"/>
      <c r="AR789" s="9"/>
      <c r="AS789" s="9"/>
      <c r="AT789" s="9"/>
      <c r="AU789" s="9"/>
      <c r="AV789" s="9"/>
      <c r="AW789" s="9"/>
      <c r="AX789" s="9"/>
      <c r="AY789" s="9"/>
      <c r="AZ789" s="9"/>
    </row>
    <row r="790" spans="1:52" ht="12.75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9"/>
      <c r="AD790" s="9"/>
      <c r="AE790" s="9"/>
      <c r="AF790" s="9"/>
      <c r="AG790" s="9"/>
      <c r="AH790" s="9"/>
      <c r="AI790" s="9"/>
      <c r="AJ790" s="9"/>
      <c r="AK790" s="9"/>
      <c r="AL790" s="9"/>
      <c r="AM790" s="9"/>
      <c r="AN790" s="9"/>
      <c r="AO790" s="9"/>
      <c r="AP790" s="9"/>
      <c r="AQ790" s="9"/>
      <c r="AR790" s="9"/>
      <c r="AS790" s="9"/>
      <c r="AT790" s="9"/>
      <c r="AU790" s="9"/>
      <c r="AV790" s="9"/>
      <c r="AW790" s="9"/>
      <c r="AX790" s="9"/>
      <c r="AY790" s="9"/>
      <c r="AZ790" s="9"/>
    </row>
    <row r="791" spans="1:52" ht="12.75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  <c r="AC791" s="9"/>
      <c r="AD791" s="9"/>
      <c r="AE791" s="9"/>
      <c r="AF791" s="9"/>
      <c r="AG791" s="9"/>
      <c r="AH791" s="9"/>
      <c r="AI791" s="9"/>
      <c r="AJ791" s="9"/>
      <c r="AK791" s="9"/>
      <c r="AL791" s="9"/>
      <c r="AM791" s="9"/>
      <c r="AN791" s="9"/>
      <c r="AO791" s="9"/>
      <c r="AP791" s="9"/>
      <c r="AQ791" s="9"/>
      <c r="AR791" s="9"/>
      <c r="AS791" s="9"/>
      <c r="AT791" s="9"/>
      <c r="AU791" s="9"/>
      <c r="AV791" s="9"/>
      <c r="AW791" s="9"/>
      <c r="AX791" s="9"/>
      <c r="AY791" s="9"/>
      <c r="AZ791" s="9"/>
    </row>
    <row r="792" spans="1:52" ht="12.75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  <c r="AC792" s="9"/>
      <c r="AD792" s="9"/>
      <c r="AE792" s="9"/>
      <c r="AF792" s="9"/>
      <c r="AG792" s="9"/>
      <c r="AH792" s="9"/>
      <c r="AI792" s="9"/>
      <c r="AJ792" s="9"/>
      <c r="AK792" s="9"/>
      <c r="AL792" s="9"/>
      <c r="AM792" s="9"/>
      <c r="AN792" s="9"/>
      <c r="AO792" s="9"/>
      <c r="AP792" s="9"/>
      <c r="AQ792" s="9"/>
      <c r="AR792" s="9"/>
      <c r="AS792" s="9"/>
      <c r="AT792" s="9"/>
      <c r="AU792" s="9"/>
      <c r="AV792" s="9"/>
      <c r="AW792" s="9"/>
      <c r="AX792" s="9"/>
      <c r="AY792" s="9"/>
      <c r="AZ792" s="9"/>
    </row>
    <row r="793" spans="1:52" ht="12.75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  <c r="AC793" s="9"/>
      <c r="AD793" s="9"/>
      <c r="AE793" s="9"/>
      <c r="AF793" s="9"/>
      <c r="AG793" s="9"/>
      <c r="AH793" s="9"/>
      <c r="AI793" s="9"/>
      <c r="AJ793" s="9"/>
      <c r="AK793" s="9"/>
      <c r="AL793" s="9"/>
      <c r="AM793" s="9"/>
      <c r="AN793" s="9"/>
      <c r="AO793" s="9"/>
      <c r="AP793" s="9"/>
      <c r="AQ793" s="9"/>
      <c r="AR793" s="9"/>
      <c r="AS793" s="9"/>
      <c r="AT793" s="9"/>
      <c r="AU793" s="9"/>
      <c r="AV793" s="9"/>
      <c r="AW793" s="9"/>
      <c r="AX793" s="9"/>
      <c r="AY793" s="9"/>
      <c r="AZ793" s="9"/>
    </row>
    <row r="794" spans="1:52" ht="12.75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  <c r="AC794" s="9"/>
      <c r="AD794" s="9"/>
      <c r="AE794" s="9"/>
      <c r="AF794" s="9"/>
      <c r="AG794" s="9"/>
      <c r="AH794" s="9"/>
      <c r="AI794" s="9"/>
      <c r="AJ794" s="9"/>
      <c r="AK794" s="9"/>
      <c r="AL794" s="9"/>
      <c r="AM794" s="9"/>
      <c r="AN794" s="9"/>
      <c r="AO794" s="9"/>
      <c r="AP794" s="9"/>
      <c r="AQ794" s="9"/>
      <c r="AR794" s="9"/>
      <c r="AS794" s="9"/>
      <c r="AT794" s="9"/>
      <c r="AU794" s="9"/>
      <c r="AV794" s="9"/>
      <c r="AW794" s="9"/>
      <c r="AX794" s="9"/>
      <c r="AY794" s="9"/>
      <c r="AZ794" s="9"/>
    </row>
    <row r="795" spans="1:52" ht="12.75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  <c r="AC795" s="9"/>
      <c r="AD795" s="9"/>
      <c r="AE795" s="9"/>
      <c r="AF795" s="9"/>
      <c r="AG795" s="9"/>
      <c r="AH795" s="9"/>
      <c r="AI795" s="9"/>
      <c r="AJ795" s="9"/>
      <c r="AK795" s="9"/>
      <c r="AL795" s="9"/>
      <c r="AM795" s="9"/>
      <c r="AN795" s="9"/>
      <c r="AO795" s="9"/>
      <c r="AP795" s="9"/>
      <c r="AQ795" s="9"/>
      <c r="AR795" s="9"/>
      <c r="AS795" s="9"/>
      <c r="AT795" s="9"/>
      <c r="AU795" s="9"/>
      <c r="AV795" s="9"/>
      <c r="AW795" s="9"/>
      <c r="AX795" s="9"/>
      <c r="AY795" s="9"/>
      <c r="AZ795" s="9"/>
    </row>
    <row r="796" spans="1:52" ht="12.75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  <c r="AC796" s="9"/>
      <c r="AD796" s="9"/>
      <c r="AE796" s="9"/>
      <c r="AF796" s="9"/>
      <c r="AG796" s="9"/>
      <c r="AH796" s="9"/>
      <c r="AI796" s="9"/>
      <c r="AJ796" s="9"/>
      <c r="AK796" s="9"/>
      <c r="AL796" s="9"/>
      <c r="AM796" s="9"/>
      <c r="AN796" s="9"/>
      <c r="AO796" s="9"/>
      <c r="AP796" s="9"/>
      <c r="AQ796" s="9"/>
      <c r="AR796" s="9"/>
      <c r="AS796" s="9"/>
      <c r="AT796" s="9"/>
      <c r="AU796" s="9"/>
      <c r="AV796" s="9"/>
      <c r="AW796" s="9"/>
      <c r="AX796" s="9"/>
      <c r="AY796" s="9"/>
      <c r="AZ796" s="9"/>
    </row>
    <row r="797" spans="1:52" ht="12.75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  <c r="AC797" s="9"/>
      <c r="AD797" s="9"/>
      <c r="AE797" s="9"/>
      <c r="AF797" s="9"/>
      <c r="AG797" s="9"/>
      <c r="AH797" s="9"/>
      <c r="AI797" s="9"/>
      <c r="AJ797" s="9"/>
      <c r="AK797" s="9"/>
      <c r="AL797" s="9"/>
      <c r="AM797" s="9"/>
      <c r="AN797" s="9"/>
      <c r="AO797" s="9"/>
      <c r="AP797" s="9"/>
      <c r="AQ797" s="9"/>
      <c r="AR797" s="9"/>
      <c r="AS797" s="9"/>
      <c r="AT797" s="9"/>
      <c r="AU797" s="9"/>
      <c r="AV797" s="9"/>
      <c r="AW797" s="9"/>
      <c r="AX797" s="9"/>
      <c r="AY797" s="9"/>
      <c r="AZ797" s="9"/>
    </row>
    <row r="798" spans="1:52" ht="12.75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  <c r="AC798" s="9"/>
      <c r="AD798" s="9"/>
      <c r="AE798" s="9"/>
      <c r="AF798" s="9"/>
      <c r="AG798" s="9"/>
      <c r="AH798" s="9"/>
      <c r="AI798" s="9"/>
      <c r="AJ798" s="9"/>
      <c r="AK798" s="9"/>
      <c r="AL798" s="9"/>
      <c r="AM798" s="9"/>
      <c r="AN798" s="9"/>
      <c r="AO798" s="9"/>
      <c r="AP798" s="9"/>
      <c r="AQ798" s="9"/>
      <c r="AR798" s="9"/>
      <c r="AS798" s="9"/>
      <c r="AT798" s="9"/>
      <c r="AU798" s="9"/>
      <c r="AV798" s="9"/>
      <c r="AW798" s="9"/>
      <c r="AX798" s="9"/>
      <c r="AY798" s="9"/>
      <c r="AZ798" s="9"/>
    </row>
    <row r="799" spans="1:52" ht="12.75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  <c r="AC799" s="9"/>
      <c r="AD799" s="9"/>
      <c r="AE799" s="9"/>
      <c r="AF799" s="9"/>
      <c r="AG799" s="9"/>
      <c r="AH799" s="9"/>
      <c r="AI799" s="9"/>
      <c r="AJ799" s="9"/>
      <c r="AK799" s="9"/>
      <c r="AL799" s="9"/>
      <c r="AM799" s="9"/>
      <c r="AN799" s="9"/>
      <c r="AO799" s="9"/>
      <c r="AP799" s="9"/>
      <c r="AQ799" s="9"/>
      <c r="AR799" s="9"/>
      <c r="AS799" s="9"/>
      <c r="AT799" s="9"/>
      <c r="AU799" s="9"/>
      <c r="AV799" s="9"/>
      <c r="AW799" s="9"/>
      <c r="AX799" s="9"/>
      <c r="AY799" s="9"/>
      <c r="AZ799" s="9"/>
    </row>
    <row r="800" spans="1:52" ht="12.75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9"/>
      <c r="AD800" s="9"/>
      <c r="AE800" s="9"/>
      <c r="AF800" s="9"/>
      <c r="AG800" s="9"/>
      <c r="AH800" s="9"/>
      <c r="AI800" s="9"/>
      <c r="AJ800" s="9"/>
      <c r="AK800" s="9"/>
      <c r="AL800" s="9"/>
      <c r="AM800" s="9"/>
      <c r="AN800" s="9"/>
      <c r="AO800" s="9"/>
      <c r="AP800" s="9"/>
      <c r="AQ800" s="9"/>
      <c r="AR800" s="9"/>
      <c r="AS800" s="9"/>
      <c r="AT800" s="9"/>
      <c r="AU800" s="9"/>
      <c r="AV800" s="9"/>
      <c r="AW800" s="9"/>
      <c r="AX800" s="9"/>
      <c r="AY800" s="9"/>
      <c r="AZ800" s="9"/>
    </row>
    <row r="801" spans="1:52" ht="12.75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  <c r="AC801" s="9"/>
      <c r="AD801" s="9"/>
      <c r="AE801" s="9"/>
      <c r="AF801" s="9"/>
      <c r="AG801" s="9"/>
      <c r="AH801" s="9"/>
      <c r="AI801" s="9"/>
      <c r="AJ801" s="9"/>
      <c r="AK801" s="9"/>
      <c r="AL801" s="9"/>
      <c r="AM801" s="9"/>
      <c r="AN801" s="9"/>
      <c r="AO801" s="9"/>
      <c r="AP801" s="9"/>
      <c r="AQ801" s="9"/>
      <c r="AR801" s="9"/>
      <c r="AS801" s="9"/>
      <c r="AT801" s="9"/>
      <c r="AU801" s="9"/>
      <c r="AV801" s="9"/>
      <c r="AW801" s="9"/>
      <c r="AX801" s="9"/>
      <c r="AY801" s="9"/>
      <c r="AZ801" s="9"/>
    </row>
    <row r="802" spans="1:52" ht="12.75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  <c r="AC802" s="9"/>
      <c r="AD802" s="9"/>
      <c r="AE802" s="9"/>
      <c r="AF802" s="9"/>
      <c r="AG802" s="9"/>
      <c r="AH802" s="9"/>
      <c r="AI802" s="9"/>
      <c r="AJ802" s="9"/>
      <c r="AK802" s="9"/>
      <c r="AL802" s="9"/>
      <c r="AM802" s="9"/>
      <c r="AN802" s="9"/>
      <c r="AO802" s="9"/>
      <c r="AP802" s="9"/>
      <c r="AQ802" s="9"/>
      <c r="AR802" s="9"/>
      <c r="AS802" s="9"/>
      <c r="AT802" s="9"/>
      <c r="AU802" s="9"/>
      <c r="AV802" s="9"/>
      <c r="AW802" s="9"/>
      <c r="AX802" s="9"/>
      <c r="AY802" s="9"/>
      <c r="AZ802" s="9"/>
    </row>
    <row r="803" spans="1:52" ht="12.75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  <c r="AC803" s="9"/>
      <c r="AD803" s="9"/>
      <c r="AE803" s="9"/>
      <c r="AF803" s="9"/>
      <c r="AG803" s="9"/>
      <c r="AH803" s="9"/>
      <c r="AI803" s="9"/>
      <c r="AJ803" s="9"/>
      <c r="AK803" s="9"/>
      <c r="AL803" s="9"/>
      <c r="AM803" s="9"/>
      <c r="AN803" s="9"/>
      <c r="AO803" s="9"/>
      <c r="AP803" s="9"/>
      <c r="AQ803" s="9"/>
      <c r="AR803" s="9"/>
      <c r="AS803" s="9"/>
      <c r="AT803" s="9"/>
      <c r="AU803" s="9"/>
      <c r="AV803" s="9"/>
      <c r="AW803" s="9"/>
      <c r="AX803" s="9"/>
      <c r="AY803" s="9"/>
      <c r="AZ803" s="9"/>
    </row>
    <row r="804" spans="1:52" ht="12.75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  <c r="AC804" s="9"/>
      <c r="AD804" s="9"/>
      <c r="AE804" s="9"/>
      <c r="AF804" s="9"/>
      <c r="AG804" s="9"/>
      <c r="AH804" s="9"/>
      <c r="AI804" s="9"/>
      <c r="AJ804" s="9"/>
      <c r="AK804" s="9"/>
      <c r="AL804" s="9"/>
      <c r="AM804" s="9"/>
      <c r="AN804" s="9"/>
      <c r="AO804" s="9"/>
      <c r="AP804" s="9"/>
      <c r="AQ804" s="9"/>
      <c r="AR804" s="9"/>
      <c r="AS804" s="9"/>
      <c r="AT804" s="9"/>
      <c r="AU804" s="9"/>
      <c r="AV804" s="9"/>
      <c r="AW804" s="9"/>
      <c r="AX804" s="9"/>
      <c r="AY804" s="9"/>
      <c r="AZ804" s="9"/>
    </row>
    <row r="805" spans="1:52" ht="12.75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  <c r="AC805" s="9"/>
      <c r="AD805" s="9"/>
      <c r="AE805" s="9"/>
      <c r="AF805" s="9"/>
      <c r="AG805" s="9"/>
      <c r="AH805" s="9"/>
      <c r="AI805" s="9"/>
      <c r="AJ805" s="9"/>
      <c r="AK805" s="9"/>
      <c r="AL805" s="9"/>
      <c r="AM805" s="9"/>
      <c r="AN805" s="9"/>
      <c r="AO805" s="9"/>
      <c r="AP805" s="9"/>
      <c r="AQ805" s="9"/>
      <c r="AR805" s="9"/>
      <c r="AS805" s="9"/>
      <c r="AT805" s="9"/>
      <c r="AU805" s="9"/>
      <c r="AV805" s="9"/>
      <c r="AW805" s="9"/>
      <c r="AX805" s="9"/>
      <c r="AY805" s="9"/>
      <c r="AZ805" s="9"/>
    </row>
    <row r="806" spans="1:52" ht="12.75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  <c r="AC806" s="9"/>
      <c r="AD806" s="9"/>
      <c r="AE806" s="9"/>
      <c r="AF806" s="9"/>
      <c r="AG806" s="9"/>
      <c r="AH806" s="9"/>
      <c r="AI806" s="9"/>
      <c r="AJ806" s="9"/>
      <c r="AK806" s="9"/>
      <c r="AL806" s="9"/>
      <c r="AM806" s="9"/>
      <c r="AN806" s="9"/>
      <c r="AO806" s="9"/>
      <c r="AP806" s="9"/>
      <c r="AQ806" s="9"/>
      <c r="AR806" s="9"/>
      <c r="AS806" s="9"/>
      <c r="AT806" s="9"/>
      <c r="AU806" s="9"/>
      <c r="AV806" s="9"/>
      <c r="AW806" s="9"/>
      <c r="AX806" s="9"/>
      <c r="AY806" s="9"/>
      <c r="AZ806" s="9"/>
    </row>
    <row r="807" spans="1:52" ht="12.75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  <c r="AC807" s="9"/>
      <c r="AD807" s="9"/>
      <c r="AE807" s="9"/>
      <c r="AF807" s="9"/>
      <c r="AG807" s="9"/>
      <c r="AH807" s="9"/>
      <c r="AI807" s="9"/>
      <c r="AJ807" s="9"/>
      <c r="AK807" s="9"/>
      <c r="AL807" s="9"/>
      <c r="AM807" s="9"/>
      <c r="AN807" s="9"/>
      <c r="AO807" s="9"/>
      <c r="AP807" s="9"/>
      <c r="AQ807" s="9"/>
      <c r="AR807" s="9"/>
      <c r="AS807" s="9"/>
      <c r="AT807" s="9"/>
      <c r="AU807" s="9"/>
      <c r="AV807" s="9"/>
      <c r="AW807" s="9"/>
      <c r="AX807" s="9"/>
      <c r="AY807" s="9"/>
      <c r="AZ807" s="9"/>
    </row>
    <row r="808" spans="1:52" ht="12.75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  <c r="AC808" s="9"/>
      <c r="AD808" s="9"/>
      <c r="AE808" s="9"/>
      <c r="AF808" s="9"/>
      <c r="AG808" s="9"/>
      <c r="AH808" s="9"/>
      <c r="AI808" s="9"/>
      <c r="AJ808" s="9"/>
      <c r="AK808" s="9"/>
      <c r="AL808" s="9"/>
      <c r="AM808" s="9"/>
      <c r="AN808" s="9"/>
      <c r="AO808" s="9"/>
      <c r="AP808" s="9"/>
      <c r="AQ808" s="9"/>
      <c r="AR808" s="9"/>
      <c r="AS808" s="9"/>
      <c r="AT808" s="9"/>
      <c r="AU808" s="9"/>
      <c r="AV808" s="9"/>
      <c r="AW808" s="9"/>
      <c r="AX808" s="9"/>
      <c r="AY808" s="9"/>
      <c r="AZ808" s="9"/>
    </row>
    <row r="809" spans="1:52" ht="12.75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  <c r="AC809" s="9"/>
      <c r="AD809" s="9"/>
      <c r="AE809" s="9"/>
      <c r="AF809" s="9"/>
      <c r="AG809" s="9"/>
      <c r="AH809" s="9"/>
      <c r="AI809" s="9"/>
      <c r="AJ809" s="9"/>
      <c r="AK809" s="9"/>
      <c r="AL809" s="9"/>
      <c r="AM809" s="9"/>
      <c r="AN809" s="9"/>
      <c r="AO809" s="9"/>
      <c r="AP809" s="9"/>
      <c r="AQ809" s="9"/>
      <c r="AR809" s="9"/>
      <c r="AS809" s="9"/>
      <c r="AT809" s="9"/>
      <c r="AU809" s="9"/>
      <c r="AV809" s="9"/>
      <c r="AW809" s="9"/>
      <c r="AX809" s="9"/>
      <c r="AY809" s="9"/>
      <c r="AZ809" s="9"/>
    </row>
    <row r="810" spans="1:52" ht="12.75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 s="9"/>
      <c r="AD810" s="9"/>
      <c r="AE810" s="9"/>
      <c r="AF810" s="9"/>
      <c r="AG810" s="9"/>
      <c r="AH810" s="9"/>
      <c r="AI810" s="9"/>
      <c r="AJ810" s="9"/>
      <c r="AK810" s="9"/>
      <c r="AL810" s="9"/>
      <c r="AM810" s="9"/>
      <c r="AN810" s="9"/>
      <c r="AO810" s="9"/>
      <c r="AP810" s="9"/>
      <c r="AQ810" s="9"/>
      <c r="AR810" s="9"/>
      <c r="AS810" s="9"/>
      <c r="AT810" s="9"/>
      <c r="AU810" s="9"/>
      <c r="AV810" s="9"/>
      <c r="AW810" s="9"/>
      <c r="AX810" s="9"/>
      <c r="AY810" s="9"/>
      <c r="AZ810" s="9"/>
    </row>
    <row r="811" spans="1:52" ht="12.75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  <c r="AC811" s="9"/>
      <c r="AD811" s="9"/>
      <c r="AE811" s="9"/>
      <c r="AF811" s="9"/>
      <c r="AG811" s="9"/>
      <c r="AH811" s="9"/>
      <c r="AI811" s="9"/>
      <c r="AJ811" s="9"/>
      <c r="AK811" s="9"/>
      <c r="AL811" s="9"/>
      <c r="AM811" s="9"/>
      <c r="AN811" s="9"/>
      <c r="AO811" s="9"/>
      <c r="AP811" s="9"/>
      <c r="AQ811" s="9"/>
      <c r="AR811" s="9"/>
      <c r="AS811" s="9"/>
      <c r="AT811" s="9"/>
      <c r="AU811" s="9"/>
      <c r="AV811" s="9"/>
      <c r="AW811" s="9"/>
      <c r="AX811" s="9"/>
      <c r="AY811" s="9"/>
      <c r="AZ811" s="9"/>
    </row>
    <row r="812" spans="1:52" ht="12.75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  <c r="AC812" s="9"/>
      <c r="AD812" s="9"/>
      <c r="AE812" s="9"/>
      <c r="AF812" s="9"/>
      <c r="AG812" s="9"/>
      <c r="AH812" s="9"/>
      <c r="AI812" s="9"/>
      <c r="AJ812" s="9"/>
      <c r="AK812" s="9"/>
      <c r="AL812" s="9"/>
      <c r="AM812" s="9"/>
      <c r="AN812" s="9"/>
      <c r="AO812" s="9"/>
      <c r="AP812" s="9"/>
      <c r="AQ812" s="9"/>
      <c r="AR812" s="9"/>
      <c r="AS812" s="9"/>
      <c r="AT812" s="9"/>
      <c r="AU812" s="9"/>
      <c r="AV812" s="9"/>
      <c r="AW812" s="9"/>
      <c r="AX812" s="9"/>
      <c r="AY812" s="9"/>
      <c r="AZ812" s="9"/>
    </row>
    <row r="813" spans="1:52" ht="12.75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  <c r="AC813" s="9"/>
      <c r="AD813" s="9"/>
      <c r="AE813" s="9"/>
      <c r="AF813" s="9"/>
      <c r="AG813" s="9"/>
      <c r="AH813" s="9"/>
      <c r="AI813" s="9"/>
      <c r="AJ813" s="9"/>
      <c r="AK813" s="9"/>
      <c r="AL813" s="9"/>
      <c r="AM813" s="9"/>
      <c r="AN813" s="9"/>
      <c r="AO813" s="9"/>
      <c r="AP813" s="9"/>
      <c r="AQ813" s="9"/>
      <c r="AR813" s="9"/>
      <c r="AS813" s="9"/>
      <c r="AT813" s="9"/>
      <c r="AU813" s="9"/>
      <c r="AV813" s="9"/>
      <c r="AW813" s="9"/>
      <c r="AX813" s="9"/>
      <c r="AY813" s="9"/>
      <c r="AZ813" s="9"/>
    </row>
    <row r="814" spans="1:52" ht="12.75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 s="9"/>
      <c r="AD814" s="9"/>
      <c r="AE814" s="9"/>
      <c r="AF814" s="9"/>
      <c r="AG814" s="9"/>
      <c r="AH814" s="9"/>
      <c r="AI814" s="9"/>
      <c r="AJ814" s="9"/>
      <c r="AK814" s="9"/>
      <c r="AL814" s="9"/>
      <c r="AM814" s="9"/>
      <c r="AN814" s="9"/>
      <c r="AO814" s="9"/>
      <c r="AP814" s="9"/>
      <c r="AQ814" s="9"/>
      <c r="AR814" s="9"/>
      <c r="AS814" s="9"/>
      <c r="AT814" s="9"/>
      <c r="AU814" s="9"/>
      <c r="AV814" s="9"/>
      <c r="AW814" s="9"/>
      <c r="AX814" s="9"/>
      <c r="AY814" s="9"/>
      <c r="AZ814" s="9"/>
    </row>
    <row r="815" spans="1:52" ht="12.75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  <c r="AC815" s="9"/>
      <c r="AD815" s="9"/>
      <c r="AE815" s="9"/>
      <c r="AF815" s="9"/>
      <c r="AG815" s="9"/>
      <c r="AH815" s="9"/>
      <c r="AI815" s="9"/>
      <c r="AJ815" s="9"/>
      <c r="AK815" s="9"/>
      <c r="AL815" s="9"/>
      <c r="AM815" s="9"/>
      <c r="AN815" s="9"/>
      <c r="AO815" s="9"/>
      <c r="AP815" s="9"/>
      <c r="AQ815" s="9"/>
      <c r="AR815" s="9"/>
      <c r="AS815" s="9"/>
      <c r="AT815" s="9"/>
      <c r="AU815" s="9"/>
      <c r="AV815" s="9"/>
      <c r="AW815" s="9"/>
      <c r="AX815" s="9"/>
      <c r="AY815" s="9"/>
      <c r="AZ815" s="9"/>
    </row>
    <row r="816" spans="1:52" ht="12.75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  <c r="AC816" s="9"/>
      <c r="AD816" s="9"/>
      <c r="AE816" s="9"/>
      <c r="AF816" s="9"/>
      <c r="AG816" s="9"/>
      <c r="AH816" s="9"/>
      <c r="AI816" s="9"/>
      <c r="AJ816" s="9"/>
      <c r="AK816" s="9"/>
      <c r="AL816" s="9"/>
      <c r="AM816" s="9"/>
      <c r="AN816" s="9"/>
      <c r="AO816" s="9"/>
      <c r="AP816" s="9"/>
      <c r="AQ816" s="9"/>
      <c r="AR816" s="9"/>
      <c r="AS816" s="9"/>
      <c r="AT816" s="9"/>
      <c r="AU816" s="9"/>
      <c r="AV816" s="9"/>
      <c r="AW816" s="9"/>
      <c r="AX816" s="9"/>
      <c r="AY816" s="9"/>
      <c r="AZ816" s="9"/>
    </row>
    <row r="817" spans="1:52" ht="12.75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  <c r="AC817" s="9"/>
      <c r="AD817" s="9"/>
      <c r="AE817" s="9"/>
      <c r="AF817" s="9"/>
      <c r="AG817" s="9"/>
      <c r="AH817" s="9"/>
      <c r="AI817" s="9"/>
      <c r="AJ817" s="9"/>
      <c r="AK817" s="9"/>
      <c r="AL817" s="9"/>
      <c r="AM817" s="9"/>
      <c r="AN817" s="9"/>
      <c r="AO817" s="9"/>
      <c r="AP817" s="9"/>
      <c r="AQ817" s="9"/>
      <c r="AR817" s="9"/>
      <c r="AS817" s="9"/>
      <c r="AT817" s="9"/>
      <c r="AU817" s="9"/>
      <c r="AV817" s="9"/>
      <c r="AW817" s="9"/>
      <c r="AX817" s="9"/>
      <c r="AY817" s="9"/>
      <c r="AZ817" s="9"/>
    </row>
    <row r="818" spans="1:52" ht="12.75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  <c r="AC818" s="9"/>
      <c r="AD818" s="9"/>
      <c r="AE818" s="9"/>
      <c r="AF818" s="9"/>
      <c r="AG818" s="9"/>
      <c r="AH818" s="9"/>
      <c r="AI818" s="9"/>
      <c r="AJ818" s="9"/>
      <c r="AK818" s="9"/>
      <c r="AL818" s="9"/>
      <c r="AM818" s="9"/>
      <c r="AN818" s="9"/>
      <c r="AO818" s="9"/>
      <c r="AP818" s="9"/>
      <c r="AQ818" s="9"/>
      <c r="AR818" s="9"/>
      <c r="AS818" s="9"/>
      <c r="AT818" s="9"/>
      <c r="AU818" s="9"/>
      <c r="AV818" s="9"/>
      <c r="AW818" s="9"/>
      <c r="AX818" s="9"/>
      <c r="AY818" s="9"/>
      <c r="AZ818" s="9"/>
    </row>
    <row r="819" spans="1:52" ht="12.75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  <c r="AC819" s="9"/>
      <c r="AD819" s="9"/>
      <c r="AE819" s="9"/>
      <c r="AF819" s="9"/>
      <c r="AG819" s="9"/>
      <c r="AH819" s="9"/>
      <c r="AI819" s="9"/>
      <c r="AJ819" s="9"/>
      <c r="AK819" s="9"/>
      <c r="AL819" s="9"/>
      <c r="AM819" s="9"/>
      <c r="AN819" s="9"/>
      <c r="AO819" s="9"/>
      <c r="AP819" s="9"/>
      <c r="AQ819" s="9"/>
      <c r="AR819" s="9"/>
      <c r="AS819" s="9"/>
      <c r="AT819" s="9"/>
      <c r="AU819" s="9"/>
      <c r="AV819" s="9"/>
      <c r="AW819" s="9"/>
      <c r="AX819" s="9"/>
      <c r="AY819" s="9"/>
      <c r="AZ819" s="9"/>
    </row>
    <row r="820" spans="1:52" ht="12.75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  <c r="AC820" s="9"/>
      <c r="AD820" s="9"/>
      <c r="AE820" s="9"/>
      <c r="AF820" s="9"/>
      <c r="AG820" s="9"/>
      <c r="AH820" s="9"/>
      <c r="AI820" s="9"/>
      <c r="AJ820" s="9"/>
      <c r="AK820" s="9"/>
      <c r="AL820" s="9"/>
      <c r="AM820" s="9"/>
      <c r="AN820" s="9"/>
      <c r="AO820" s="9"/>
      <c r="AP820" s="9"/>
      <c r="AQ820" s="9"/>
      <c r="AR820" s="9"/>
      <c r="AS820" s="9"/>
      <c r="AT820" s="9"/>
      <c r="AU820" s="9"/>
      <c r="AV820" s="9"/>
      <c r="AW820" s="9"/>
      <c r="AX820" s="9"/>
      <c r="AY820" s="9"/>
      <c r="AZ820" s="9"/>
    </row>
    <row r="821" spans="1:52" ht="12.75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  <c r="AC821" s="9"/>
      <c r="AD821" s="9"/>
      <c r="AE821" s="9"/>
      <c r="AF821" s="9"/>
      <c r="AG821" s="9"/>
      <c r="AH821" s="9"/>
      <c r="AI821" s="9"/>
      <c r="AJ821" s="9"/>
      <c r="AK821" s="9"/>
      <c r="AL821" s="9"/>
      <c r="AM821" s="9"/>
      <c r="AN821" s="9"/>
      <c r="AO821" s="9"/>
      <c r="AP821" s="9"/>
      <c r="AQ821" s="9"/>
      <c r="AR821" s="9"/>
      <c r="AS821" s="9"/>
      <c r="AT821" s="9"/>
      <c r="AU821" s="9"/>
      <c r="AV821" s="9"/>
      <c r="AW821" s="9"/>
      <c r="AX821" s="9"/>
      <c r="AY821" s="9"/>
      <c r="AZ821" s="9"/>
    </row>
    <row r="822" spans="1:52" ht="12.75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  <c r="AC822" s="9"/>
      <c r="AD822" s="9"/>
      <c r="AE822" s="9"/>
      <c r="AF822" s="9"/>
      <c r="AG822" s="9"/>
      <c r="AH822" s="9"/>
      <c r="AI822" s="9"/>
      <c r="AJ822" s="9"/>
      <c r="AK822" s="9"/>
      <c r="AL822" s="9"/>
      <c r="AM822" s="9"/>
      <c r="AN822" s="9"/>
      <c r="AO822" s="9"/>
      <c r="AP822" s="9"/>
      <c r="AQ822" s="9"/>
      <c r="AR822" s="9"/>
      <c r="AS822" s="9"/>
      <c r="AT822" s="9"/>
      <c r="AU822" s="9"/>
      <c r="AV822" s="9"/>
      <c r="AW822" s="9"/>
      <c r="AX822" s="9"/>
      <c r="AY822" s="9"/>
      <c r="AZ822" s="9"/>
    </row>
    <row r="823" spans="1:52" ht="12.75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  <c r="AC823" s="9"/>
      <c r="AD823" s="9"/>
      <c r="AE823" s="9"/>
      <c r="AF823" s="9"/>
      <c r="AG823" s="9"/>
      <c r="AH823" s="9"/>
      <c r="AI823" s="9"/>
      <c r="AJ823" s="9"/>
      <c r="AK823" s="9"/>
      <c r="AL823" s="9"/>
      <c r="AM823" s="9"/>
      <c r="AN823" s="9"/>
      <c r="AO823" s="9"/>
      <c r="AP823" s="9"/>
      <c r="AQ823" s="9"/>
      <c r="AR823" s="9"/>
      <c r="AS823" s="9"/>
      <c r="AT823" s="9"/>
      <c r="AU823" s="9"/>
      <c r="AV823" s="9"/>
      <c r="AW823" s="9"/>
      <c r="AX823" s="9"/>
      <c r="AY823" s="9"/>
      <c r="AZ823" s="9"/>
    </row>
    <row r="824" spans="1:52" ht="12.75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  <c r="AC824" s="9"/>
      <c r="AD824" s="9"/>
      <c r="AE824" s="9"/>
      <c r="AF824" s="9"/>
      <c r="AG824" s="9"/>
      <c r="AH824" s="9"/>
      <c r="AI824" s="9"/>
      <c r="AJ824" s="9"/>
      <c r="AK824" s="9"/>
      <c r="AL824" s="9"/>
      <c r="AM824" s="9"/>
      <c r="AN824" s="9"/>
      <c r="AO824" s="9"/>
      <c r="AP824" s="9"/>
      <c r="AQ824" s="9"/>
      <c r="AR824" s="9"/>
      <c r="AS824" s="9"/>
      <c r="AT824" s="9"/>
      <c r="AU824" s="9"/>
      <c r="AV824" s="9"/>
      <c r="AW824" s="9"/>
      <c r="AX824" s="9"/>
      <c r="AY824" s="9"/>
      <c r="AZ824" s="9"/>
    </row>
    <row r="825" spans="1:52" ht="12.75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  <c r="AC825" s="9"/>
      <c r="AD825" s="9"/>
      <c r="AE825" s="9"/>
      <c r="AF825" s="9"/>
      <c r="AG825" s="9"/>
      <c r="AH825" s="9"/>
      <c r="AI825" s="9"/>
      <c r="AJ825" s="9"/>
      <c r="AK825" s="9"/>
      <c r="AL825" s="9"/>
      <c r="AM825" s="9"/>
      <c r="AN825" s="9"/>
      <c r="AO825" s="9"/>
      <c r="AP825" s="9"/>
      <c r="AQ825" s="9"/>
      <c r="AR825" s="9"/>
      <c r="AS825" s="9"/>
      <c r="AT825" s="9"/>
      <c r="AU825" s="9"/>
      <c r="AV825" s="9"/>
      <c r="AW825" s="9"/>
      <c r="AX825" s="9"/>
      <c r="AY825" s="9"/>
      <c r="AZ825" s="9"/>
    </row>
    <row r="826" spans="1:52" ht="12.75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  <c r="AC826" s="9"/>
      <c r="AD826" s="9"/>
      <c r="AE826" s="9"/>
      <c r="AF826" s="9"/>
      <c r="AG826" s="9"/>
      <c r="AH826" s="9"/>
      <c r="AI826" s="9"/>
      <c r="AJ826" s="9"/>
      <c r="AK826" s="9"/>
      <c r="AL826" s="9"/>
      <c r="AM826" s="9"/>
      <c r="AN826" s="9"/>
      <c r="AO826" s="9"/>
      <c r="AP826" s="9"/>
      <c r="AQ826" s="9"/>
      <c r="AR826" s="9"/>
      <c r="AS826" s="9"/>
      <c r="AT826" s="9"/>
      <c r="AU826" s="9"/>
      <c r="AV826" s="9"/>
      <c r="AW826" s="9"/>
      <c r="AX826" s="9"/>
      <c r="AY826" s="9"/>
      <c r="AZ826" s="9"/>
    </row>
    <row r="827" spans="1:52" ht="12.75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  <c r="AC827" s="9"/>
      <c r="AD827" s="9"/>
      <c r="AE827" s="9"/>
      <c r="AF827" s="9"/>
      <c r="AG827" s="9"/>
      <c r="AH827" s="9"/>
      <c r="AI827" s="9"/>
      <c r="AJ827" s="9"/>
      <c r="AK827" s="9"/>
      <c r="AL827" s="9"/>
      <c r="AM827" s="9"/>
      <c r="AN827" s="9"/>
      <c r="AO827" s="9"/>
      <c r="AP827" s="9"/>
      <c r="AQ827" s="9"/>
      <c r="AR827" s="9"/>
      <c r="AS827" s="9"/>
      <c r="AT827" s="9"/>
      <c r="AU827" s="9"/>
      <c r="AV827" s="9"/>
      <c r="AW827" s="9"/>
      <c r="AX827" s="9"/>
      <c r="AY827" s="9"/>
      <c r="AZ827" s="9"/>
    </row>
    <row r="828" spans="1:52" ht="12.75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  <c r="AC828" s="9"/>
      <c r="AD828" s="9"/>
      <c r="AE828" s="9"/>
      <c r="AF828" s="9"/>
      <c r="AG828" s="9"/>
      <c r="AH828" s="9"/>
      <c r="AI828" s="9"/>
      <c r="AJ828" s="9"/>
      <c r="AK828" s="9"/>
      <c r="AL828" s="9"/>
      <c r="AM828" s="9"/>
      <c r="AN828" s="9"/>
      <c r="AO828" s="9"/>
      <c r="AP828" s="9"/>
      <c r="AQ828" s="9"/>
      <c r="AR828" s="9"/>
      <c r="AS828" s="9"/>
      <c r="AT828" s="9"/>
      <c r="AU828" s="9"/>
      <c r="AV828" s="9"/>
      <c r="AW828" s="9"/>
      <c r="AX828" s="9"/>
      <c r="AY828" s="9"/>
      <c r="AZ828" s="9"/>
    </row>
    <row r="829" spans="1:52" ht="12.75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  <c r="AC829" s="9"/>
      <c r="AD829" s="9"/>
      <c r="AE829" s="9"/>
      <c r="AF829" s="9"/>
      <c r="AG829" s="9"/>
      <c r="AH829" s="9"/>
      <c r="AI829" s="9"/>
      <c r="AJ829" s="9"/>
      <c r="AK829" s="9"/>
      <c r="AL829" s="9"/>
      <c r="AM829" s="9"/>
      <c r="AN829" s="9"/>
      <c r="AO829" s="9"/>
      <c r="AP829" s="9"/>
      <c r="AQ829" s="9"/>
      <c r="AR829" s="9"/>
      <c r="AS829" s="9"/>
      <c r="AT829" s="9"/>
      <c r="AU829" s="9"/>
      <c r="AV829" s="9"/>
      <c r="AW829" s="9"/>
      <c r="AX829" s="9"/>
      <c r="AY829" s="9"/>
      <c r="AZ829" s="9"/>
    </row>
    <row r="830" spans="1:52" ht="12.75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  <c r="AC830" s="9"/>
      <c r="AD830" s="9"/>
      <c r="AE830" s="9"/>
      <c r="AF830" s="9"/>
      <c r="AG830" s="9"/>
      <c r="AH830" s="9"/>
      <c r="AI830" s="9"/>
      <c r="AJ830" s="9"/>
      <c r="AK830" s="9"/>
      <c r="AL830" s="9"/>
      <c r="AM830" s="9"/>
      <c r="AN830" s="9"/>
      <c r="AO830" s="9"/>
      <c r="AP830" s="9"/>
      <c r="AQ830" s="9"/>
      <c r="AR830" s="9"/>
      <c r="AS830" s="9"/>
      <c r="AT830" s="9"/>
      <c r="AU830" s="9"/>
      <c r="AV830" s="9"/>
      <c r="AW830" s="9"/>
      <c r="AX830" s="9"/>
      <c r="AY830" s="9"/>
      <c r="AZ830" s="9"/>
    </row>
    <row r="831" spans="1:52" ht="12.75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  <c r="AC831" s="9"/>
      <c r="AD831" s="9"/>
      <c r="AE831" s="9"/>
      <c r="AF831" s="9"/>
      <c r="AG831" s="9"/>
      <c r="AH831" s="9"/>
      <c r="AI831" s="9"/>
      <c r="AJ831" s="9"/>
      <c r="AK831" s="9"/>
      <c r="AL831" s="9"/>
      <c r="AM831" s="9"/>
      <c r="AN831" s="9"/>
      <c r="AO831" s="9"/>
      <c r="AP831" s="9"/>
      <c r="AQ831" s="9"/>
      <c r="AR831" s="9"/>
      <c r="AS831" s="9"/>
      <c r="AT831" s="9"/>
      <c r="AU831" s="9"/>
      <c r="AV831" s="9"/>
      <c r="AW831" s="9"/>
      <c r="AX831" s="9"/>
      <c r="AY831" s="9"/>
      <c r="AZ831" s="9"/>
    </row>
    <row r="832" spans="1:52" ht="12.75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  <c r="AC832" s="9"/>
      <c r="AD832" s="9"/>
      <c r="AE832" s="9"/>
      <c r="AF832" s="9"/>
      <c r="AG832" s="9"/>
      <c r="AH832" s="9"/>
      <c r="AI832" s="9"/>
      <c r="AJ832" s="9"/>
      <c r="AK832" s="9"/>
      <c r="AL832" s="9"/>
      <c r="AM832" s="9"/>
      <c r="AN832" s="9"/>
      <c r="AO832" s="9"/>
      <c r="AP832" s="9"/>
      <c r="AQ832" s="9"/>
      <c r="AR832" s="9"/>
      <c r="AS832" s="9"/>
      <c r="AT832" s="9"/>
      <c r="AU832" s="9"/>
      <c r="AV832" s="9"/>
      <c r="AW832" s="9"/>
      <c r="AX832" s="9"/>
      <c r="AY832" s="9"/>
      <c r="AZ832" s="9"/>
    </row>
    <row r="833" spans="1:52" ht="12.75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  <c r="AC833" s="9"/>
      <c r="AD833" s="9"/>
      <c r="AE833" s="9"/>
      <c r="AF833" s="9"/>
      <c r="AG833" s="9"/>
      <c r="AH833" s="9"/>
      <c r="AI833" s="9"/>
      <c r="AJ833" s="9"/>
      <c r="AK833" s="9"/>
      <c r="AL833" s="9"/>
      <c r="AM833" s="9"/>
      <c r="AN833" s="9"/>
      <c r="AO833" s="9"/>
      <c r="AP833" s="9"/>
      <c r="AQ833" s="9"/>
      <c r="AR833" s="9"/>
      <c r="AS833" s="9"/>
      <c r="AT833" s="9"/>
      <c r="AU833" s="9"/>
      <c r="AV833" s="9"/>
      <c r="AW833" s="9"/>
      <c r="AX833" s="9"/>
      <c r="AY833" s="9"/>
      <c r="AZ833" s="9"/>
    </row>
    <row r="834" spans="1:52" ht="12.75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  <c r="AC834" s="9"/>
      <c r="AD834" s="9"/>
      <c r="AE834" s="9"/>
      <c r="AF834" s="9"/>
      <c r="AG834" s="9"/>
      <c r="AH834" s="9"/>
      <c r="AI834" s="9"/>
      <c r="AJ834" s="9"/>
      <c r="AK834" s="9"/>
      <c r="AL834" s="9"/>
      <c r="AM834" s="9"/>
      <c r="AN834" s="9"/>
      <c r="AO834" s="9"/>
      <c r="AP834" s="9"/>
      <c r="AQ834" s="9"/>
      <c r="AR834" s="9"/>
      <c r="AS834" s="9"/>
      <c r="AT834" s="9"/>
      <c r="AU834" s="9"/>
      <c r="AV834" s="9"/>
      <c r="AW834" s="9"/>
      <c r="AX834" s="9"/>
      <c r="AY834" s="9"/>
      <c r="AZ834" s="9"/>
    </row>
    <row r="835" spans="1:52" ht="12.75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  <c r="AC835" s="9"/>
      <c r="AD835" s="9"/>
      <c r="AE835" s="9"/>
      <c r="AF835" s="9"/>
      <c r="AG835" s="9"/>
      <c r="AH835" s="9"/>
      <c r="AI835" s="9"/>
      <c r="AJ835" s="9"/>
      <c r="AK835" s="9"/>
      <c r="AL835" s="9"/>
      <c r="AM835" s="9"/>
      <c r="AN835" s="9"/>
      <c r="AO835" s="9"/>
      <c r="AP835" s="9"/>
      <c r="AQ835" s="9"/>
      <c r="AR835" s="9"/>
      <c r="AS835" s="9"/>
      <c r="AT835" s="9"/>
      <c r="AU835" s="9"/>
      <c r="AV835" s="9"/>
      <c r="AW835" s="9"/>
      <c r="AX835" s="9"/>
      <c r="AY835" s="9"/>
      <c r="AZ835" s="9"/>
    </row>
    <row r="836" spans="1:52" ht="12.75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  <c r="AC836" s="9"/>
      <c r="AD836" s="9"/>
      <c r="AE836" s="9"/>
      <c r="AF836" s="9"/>
      <c r="AG836" s="9"/>
      <c r="AH836" s="9"/>
      <c r="AI836" s="9"/>
      <c r="AJ836" s="9"/>
      <c r="AK836" s="9"/>
      <c r="AL836" s="9"/>
      <c r="AM836" s="9"/>
      <c r="AN836" s="9"/>
      <c r="AO836" s="9"/>
      <c r="AP836" s="9"/>
      <c r="AQ836" s="9"/>
      <c r="AR836" s="9"/>
      <c r="AS836" s="9"/>
      <c r="AT836" s="9"/>
      <c r="AU836" s="9"/>
      <c r="AV836" s="9"/>
      <c r="AW836" s="9"/>
      <c r="AX836" s="9"/>
      <c r="AY836" s="9"/>
      <c r="AZ836" s="9"/>
    </row>
    <row r="837" spans="1:52" ht="12.75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  <c r="AC837" s="9"/>
      <c r="AD837" s="9"/>
      <c r="AE837" s="9"/>
      <c r="AF837" s="9"/>
      <c r="AG837" s="9"/>
      <c r="AH837" s="9"/>
      <c r="AI837" s="9"/>
      <c r="AJ837" s="9"/>
      <c r="AK837" s="9"/>
      <c r="AL837" s="9"/>
      <c r="AM837" s="9"/>
      <c r="AN837" s="9"/>
      <c r="AO837" s="9"/>
      <c r="AP837" s="9"/>
      <c r="AQ837" s="9"/>
      <c r="AR837" s="9"/>
      <c r="AS837" s="9"/>
      <c r="AT837" s="9"/>
      <c r="AU837" s="9"/>
      <c r="AV837" s="9"/>
      <c r="AW837" s="9"/>
      <c r="AX837" s="9"/>
      <c r="AY837" s="9"/>
      <c r="AZ837" s="9"/>
    </row>
    <row r="838" spans="1:52" ht="12.75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  <c r="AC838" s="9"/>
      <c r="AD838" s="9"/>
      <c r="AE838" s="9"/>
      <c r="AF838" s="9"/>
      <c r="AG838" s="9"/>
      <c r="AH838" s="9"/>
      <c r="AI838" s="9"/>
      <c r="AJ838" s="9"/>
      <c r="AK838" s="9"/>
      <c r="AL838" s="9"/>
      <c r="AM838" s="9"/>
      <c r="AN838" s="9"/>
      <c r="AO838" s="9"/>
      <c r="AP838" s="9"/>
      <c r="AQ838" s="9"/>
      <c r="AR838" s="9"/>
      <c r="AS838" s="9"/>
      <c r="AT838" s="9"/>
      <c r="AU838" s="9"/>
      <c r="AV838" s="9"/>
      <c r="AW838" s="9"/>
      <c r="AX838" s="9"/>
      <c r="AY838" s="9"/>
      <c r="AZ838" s="9"/>
    </row>
    <row r="839" spans="1:52" ht="12.75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  <c r="AC839" s="9"/>
      <c r="AD839" s="9"/>
      <c r="AE839" s="9"/>
      <c r="AF839" s="9"/>
      <c r="AG839" s="9"/>
      <c r="AH839" s="9"/>
      <c r="AI839" s="9"/>
      <c r="AJ839" s="9"/>
      <c r="AK839" s="9"/>
      <c r="AL839" s="9"/>
      <c r="AM839" s="9"/>
      <c r="AN839" s="9"/>
      <c r="AO839" s="9"/>
      <c r="AP839" s="9"/>
      <c r="AQ839" s="9"/>
      <c r="AR839" s="9"/>
      <c r="AS839" s="9"/>
      <c r="AT839" s="9"/>
      <c r="AU839" s="9"/>
      <c r="AV839" s="9"/>
      <c r="AW839" s="9"/>
      <c r="AX839" s="9"/>
      <c r="AY839" s="9"/>
      <c r="AZ839" s="9"/>
    </row>
    <row r="840" spans="1:52" ht="12.75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  <c r="AC840" s="9"/>
      <c r="AD840" s="9"/>
      <c r="AE840" s="9"/>
      <c r="AF840" s="9"/>
      <c r="AG840" s="9"/>
      <c r="AH840" s="9"/>
      <c r="AI840" s="9"/>
      <c r="AJ840" s="9"/>
      <c r="AK840" s="9"/>
      <c r="AL840" s="9"/>
      <c r="AM840" s="9"/>
      <c r="AN840" s="9"/>
      <c r="AO840" s="9"/>
      <c r="AP840" s="9"/>
      <c r="AQ840" s="9"/>
      <c r="AR840" s="9"/>
      <c r="AS840" s="9"/>
      <c r="AT840" s="9"/>
      <c r="AU840" s="9"/>
      <c r="AV840" s="9"/>
      <c r="AW840" s="9"/>
      <c r="AX840" s="9"/>
      <c r="AY840" s="9"/>
      <c r="AZ840" s="9"/>
    </row>
    <row r="841" spans="1:52" ht="12.75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  <c r="AC841" s="9"/>
      <c r="AD841" s="9"/>
      <c r="AE841" s="9"/>
      <c r="AF841" s="9"/>
      <c r="AG841" s="9"/>
      <c r="AH841" s="9"/>
      <c r="AI841" s="9"/>
      <c r="AJ841" s="9"/>
      <c r="AK841" s="9"/>
      <c r="AL841" s="9"/>
      <c r="AM841" s="9"/>
      <c r="AN841" s="9"/>
      <c r="AO841" s="9"/>
      <c r="AP841" s="9"/>
      <c r="AQ841" s="9"/>
      <c r="AR841" s="9"/>
      <c r="AS841" s="9"/>
      <c r="AT841" s="9"/>
      <c r="AU841" s="9"/>
      <c r="AV841" s="9"/>
      <c r="AW841" s="9"/>
      <c r="AX841" s="9"/>
      <c r="AY841" s="9"/>
      <c r="AZ841" s="9"/>
    </row>
    <row r="842" spans="1:52" ht="12.75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  <c r="AC842" s="9"/>
      <c r="AD842" s="9"/>
      <c r="AE842" s="9"/>
      <c r="AF842" s="9"/>
      <c r="AG842" s="9"/>
      <c r="AH842" s="9"/>
      <c r="AI842" s="9"/>
      <c r="AJ842" s="9"/>
      <c r="AK842" s="9"/>
      <c r="AL842" s="9"/>
      <c r="AM842" s="9"/>
      <c r="AN842" s="9"/>
      <c r="AO842" s="9"/>
      <c r="AP842" s="9"/>
      <c r="AQ842" s="9"/>
      <c r="AR842" s="9"/>
      <c r="AS842" s="9"/>
      <c r="AT842" s="9"/>
      <c r="AU842" s="9"/>
      <c r="AV842" s="9"/>
      <c r="AW842" s="9"/>
      <c r="AX842" s="9"/>
      <c r="AY842" s="9"/>
      <c r="AZ842" s="9"/>
    </row>
    <row r="843" spans="1:52" ht="12.75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  <c r="AC843" s="9"/>
      <c r="AD843" s="9"/>
      <c r="AE843" s="9"/>
      <c r="AF843" s="9"/>
      <c r="AG843" s="9"/>
      <c r="AH843" s="9"/>
      <c r="AI843" s="9"/>
      <c r="AJ843" s="9"/>
      <c r="AK843" s="9"/>
      <c r="AL843" s="9"/>
      <c r="AM843" s="9"/>
      <c r="AN843" s="9"/>
      <c r="AO843" s="9"/>
      <c r="AP843" s="9"/>
      <c r="AQ843" s="9"/>
      <c r="AR843" s="9"/>
      <c r="AS843" s="9"/>
      <c r="AT843" s="9"/>
      <c r="AU843" s="9"/>
      <c r="AV843" s="9"/>
      <c r="AW843" s="9"/>
      <c r="AX843" s="9"/>
      <c r="AY843" s="9"/>
      <c r="AZ843" s="9"/>
    </row>
    <row r="844" spans="1:52" ht="12.75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  <c r="AC844" s="9"/>
      <c r="AD844" s="9"/>
      <c r="AE844" s="9"/>
      <c r="AF844" s="9"/>
      <c r="AG844" s="9"/>
      <c r="AH844" s="9"/>
      <c r="AI844" s="9"/>
      <c r="AJ844" s="9"/>
      <c r="AK844" s="9"/>
      <c r="AL844" s="9"/>
      <c r="AM844" s="9"/>
      <c r="AN844" s="9"/>
      <c r="AO844" s="9"/>
      <c r="AP844" s="9"/>
      <c r="AQ844" s="9"/>
      <c r="AR844" s="9"/>
      <c r="AS844" s="9"/>
      <c r="AT844" s="9"/>
      <c r="AU844" s="9"/>
      <c r="AV844" s="9"/>
      <c r="AW844" s="9"/>
      <c r="AX844" s="9"/>
      <c r="AY844" s="9"/>
      <c r="AZ844" s="9"/>
    </row>
    <row r="845" spans="1:52" ht="12.75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  <c r="AC845" s="9"/>
      <c r="AD845" s="9"/>
      <c r="AE845" s="9"/>
      <c r="AF845" s="9"/>
      <c r="AG845" s="9"/>
      <c r="AH845" s="9"/>
      <c r="AI845" s="9"/>
      <c r="AJ845" s="9"/>
      <c r="AK845" s="9"/>
      <c r="AL845" s="9"/>
      <c r="AM845" s="9"/>
      <c r="AN845" s="9"/>
      <c r="AO845" s="9"/>
      <c r="AP845" s="9"/>
      <c r="AQ845" s="9"/>
      <c r="AR845" s="9"/>
      <c r="AS845" s="9"/>
      <c r="AT845" s="9"/>
      <c r="AU845" s="9"/>
      <c r="AV845" s="9"/>
      <c r="AW845" s="9"/>
      <c r="AX845" s="9"/>
      <c r="AY845" s="9"/>
      <c r="AZ845" s="9"/>
    </row>
    <row r="846" spans="1:52" ht="12.75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  <c r="AC846" s="9"/>
      <c r="AD846" s="9"/>
      <c r="AE846" s="9"/>
      <c r="AF846" s="9"/>
      <c r="AG846" s="9"/>
      <c r="AH846" s="9"/>
      <c r="AI846" s="9"/>
      <c r="AJ846" s="9"/>
      <c r="AK846" s="9"/>
      <c r="AL846" s="9"/>
      <c r="AM846" s="9"/>
      <c r="AN846" s="9"/>
      <c r="AO846" s="9"/>
      <c r="AP846" s="9"/>
      <c r="AQ846" s="9"/>
      <c r="AR846" s="9"/>
      <c r="AS846" s="9"/>
      <c r="AT846" s="9"/>
      <c r="AU846" s="9"/>
      <c r="AV846" s="9"/>
      <c r="AW846" s="9"/>
      <c r="AX846" s="9"/>
      <c r="AY846" s="9"/>
      <c r="AZ846" s="9"/>
    </row>
    <row r="847" spans="1:52" ht="12.75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  <c r="AC847" s="9"/>
      <c r="AD847" s="9"/>
      <c r="AE847" s="9"/>
      <c r="AF847" s="9"/>
      <c r="AG847" s="9"/>
      <c r="AH847" s="9"/>
      <c r="AI847" s="9"/>
      <c r="AJ847" s="9"/>
      <c r="AK847" s="9"/>
      <c r="AL847" s="9"/>
      <c r="AM847" s="9"/>
      <c r="AN847" s="9"/>
      <c r="AO847" s="9"/>
      <c r="AP847" s="9"/>
      <c r="AQ847" s="9"/>
      <c r="AR847" s="9"/>
      <c r="AS847" s="9"/>
      <c r="AT847" s="9"/>
      <c r="AU847" s="9"/>
      <c r="AV847" s="9"/>
      <c r="AW847" s="9"/>
      <c r="AX847" s="9"/>
      <c r="AY847" s="9"/>
      <c r="AZ847" s="9"/>
    </row>
    <row r="848" spans="1:52" ht="12.75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  <c r="AC848" s="9"/>
      <c r="AD848" s="9"/>
      <c r="AE848" s="9"/>
      <c r="AF848" s="9"/>
      <c r="AG848" s="9"/>
      <c r="AH848" s="9"/>
      <c r="AI848" s="9"/>
      <c r="AJ848" s="9"/>
      <c r="AK848" s="9"/>
      <c r="AL848" s="9"/>
      <c r="AM848" s="9"/>
      <c r="AN848" s="9"/>
      <c r="AO848" s="9"/>
      <c r="AP848" s="9"/>
      <c r="AQ848" s="9"/>
      <c r="AR848" s="9"/>
      <c r="AS848" s="9"/>
      <c r="AT848" s="9"/>
      <c r="AU848" s="9"/>
      <c r="AV848" s="9"/>
      <c r="AW848" s="9"/>
      <c r="AX848" s="9"/>
      <c r="AY848" s="9"/>
      <c r="AZ848" s="9"/>
    </row>
    <row r="849" spans="1:52" ht="12.75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  <c r="AC849" s="9"/>
      <c r="AD849" s="9"/>
      <c r="AE849" s="9"/>
      <c r="AF849" s="9"/>
      <c r="AG849" s="9"/>
      <c r="AH849" s="9"/>
      <c r="AI849" s="9"/>
      <c r="AJ849" s="9"/>
      <c r="AK849" s="9"/>
      <c r="AL849" s="9"/>
      <c r="AM849" s="9"/>
      <c r="AN849" s="9"/>
      <c r="AO849" s="9"/>
      <c r="AP849" s="9"/>
      <c r="AQ849" s="9"/>
      <c r="AR849" s="9"/>
      <c r="AS849" s="9"/>
      <c r="AT849" s="9"/>
      <c r="AU849" s="9"/>
      <c r="AV849" s="9"/>
      <c r="AW849" s="9"/>
      <c r="AX849" s="9"/>
      <c r="AY849" s="9"/>
      <c r="AZ849" s="9"/>
    </row>
    <row r="850" spans="1:52" ht="12.75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  <c r="AC850" s="9"/>
      <c r="AD850" s="9"/>
      <c r="AE850" s="9"/>
      <c r="AF850" s="9"/>
      <c r="AG850" s="9"/>
      <c r="AH850" s="9"/>
      <c r="AI850" s="9"/>
      <c r="AJ850" s="9"/>
      <c r="AK850" s="9"/>
      <c r="AL850" s="9"/>
      <c r="AM850" s="9"/>
      <c r="AN850" s="9"/>
      <c r="AO850" s="9"/>
      <c r="AP850" s="9"/>
      <c r="AQ850" s="9"/>
      <c r="AR850" s="9"/>
      <c r="AS850" s="9"/>
      <c r="AT850" s="9"/>
      <c r="AU850" s="9"/>
      <c r="AV850" s="9"/>
      <c r="AW850" s="9"/>
      <c r="AX850" s="9"/>
      <c r="AY850" s="9"/>
      <c r="AZ850" s="9"/>
    </row>
    <row r="851" spans="1:52" ht="12.75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  <c r="AC851" s="9"/>
      <c r="AD851" s="9"/>
      <c r="AE851" s="9"/>
      <c r="AF851" s="9"/>
      <c r="AG851" s="9"/>
      <c r="AH851" s="9"/>
      <c r="AI851" s="9"/>
      <c r="AJ851" s="9"/>
      <c r="AK851" s="9"/>
      <c r="AL851" s="9"/>
      <c r="AM851" s="9"/>
      <c r="AN851" s="9"/>
      <c r="AO851" s="9"/>
      <c r="AP851" s="9"/>
      <c r="AQ851" s="9"/>
      <c r="AR851" s="9"/>
      <c r="AS851" s="9"/>
      <c r="AT851" s="9"/>
      <c r="AU851" s="9"/>
      <c r="AV851" s="9"/>
      <c r="AW851" s="9"/>
      <c r="AX851" s="9"/>
      <c r="AY851" s="9"/>
      <c r="AZ851" s="9"/>
    </row>
    <row r="852" spans="1:52" ht="12.75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  <c r="AC852" s="9"/>
      <c r="AD852" s="9"/>
      <c r="AE852" s="9"/>
      <c r="AF852" s="9"/>
      <c r="AG852" s="9"/>
      <c r="AH852" s="9"/>
      <c r="AI852" s="9"/>
      <c r="AJ852" s="9"/>
      <c r="AK852" s="9"/>
      <c r="AL852" s="9"/>
      <c r="AM852" s="9"/>
      <c r="AN852" s="9"/>
      <c r="AO852" s="9"/>
      <c r="AP852" s="9"/>
      <c r="AQ852" s="9"/>
      <c r="AR852" s="9"/>
      <c r="AS852" s="9"/>
      <c r="AT852" s="9"/>
      <c r="AU852" s="9"/>
      <c r="AV852" s="9"/>
      <c r="AW852" s="9"/>
      <c r="AX852" s="9"/>
      <c r="AY852" s="9"/>
      <c r="AZ852" s="9"/>
    </row>
    <row r="853" spans="1:52" ht="12.75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  <c r="AC853" s="9"/>
      <c r="AD853" s="9"/>
      <c r="AE853" s="9"/>
      <c r="AF853" s="9"/>
      <c r="AG853" s="9"/>
      <c r="AH853" s="9"/>
      <c r="AI853" s="9"/>
      <c r="AJ853" s="9"/>
      <c r="AK853" s="9"/>
      <c r="AL853" s="9"/>
      <c r="AM853" s="9"/>
      <c r="AN853" s="9"/>
      <c r="AO853" s="9"/>
      <c r="AP853" s="9"/>
      <c r="AQ853" s="9"/>
      <c r="AR853" s="9"/>
      <c r="AS853" s="9"/>
      <c r="AT853" s="9"/>
      <c r="AU853" s="9"/>
      <c r="AV853" s="9"/>
      <c r="AW853" s="9"/>
      <c r="AX853" s="9"/>
      <c r="AY853" s="9"/>
      <c r="AZ853" s="9"/>
    </row>
    <row r="854" spans="1:52" ht="12.75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  <c r="AC854" s="9"/>
      <c r="AD854" s="9"/>
      <c r="AE854" s="9"/>
      <c r="AF854" s="9"/>
      <c r="AG854" s="9"/>
      <c r="AH854" s="9"/>
      <c r="AI854" s="9"/>
      <c r="AJ854" s="9"/>
      <c r="AK854" s="9"/>
      <c r="AL854" s="9"/>
      <c r="AM854" s="9"/>
      <c r="AN854" s="9"/>
      <c r="AO854" s="9"/>
      <c r="AP854" s="9"/>
      <c r="AQ854" s="9"/>
      <c r="AR854" s="9"/>
      <c r="AS854" s="9"/>
      <c r="AT854" s="9"/>
      <c r="AU854" s="9"/>
      <c r="AV854" s="9"/>
      <c r="AW854" s="9"/>
      <c r="AX854" s="9"/>
      <c r="AY854" s="9"/>
      <c r="AZ854" s="9"/>
    </row>
    <row r="855" spans="1:52" ht="12.75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  <c r="AC855" s="9"/>
      <c r="AD855" s="9"/>
      <c r="AE855" s="9"/>
      <c r="AF855" s="9"/>
      <c r="AG855" s="9"/>
      <c r="AH855" s="9"/>
      <c r="AI855" s="9"/>
      <c r="AJ855" s="9"/>
      <c r="AK855" s="9"/>
      <c r="AL855" s="9"/>
      <c r="AM855" s="9"/>
      <c r="AN855" s="9"/>
      <c r="AO855" s="9"/>
      <c r="AP855" s="9"/>
      <c r="AQ855" s="9"/>
      <c r="AR855" s="9"/>
      <c r="AS855" s="9"/>
      <c r="AT855" s="9"/>
      <c r="AU855" s="9"/>
      <c r="AV855" s="9"/>
      <c r="AW855" s="9"/>
      <c r="AX855" s="9"/>
      <c r="AY855" s="9"/>
      <c r="AZ855" s="9"/>
    </row>
    <row r="856" spans="1:52" ht="12.75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  <c r="AC856" s="9"/>
      <c r="AD856" s="9"/>
      <c r="AE856" s="9"/>
      <c r="AF856" s="9"/>
      <c r="AG856" s="9"/>
      <c r="AH856" s="9"/>
      <c r="AI856" s="9"/>
      <c r="AJ856" s="9"/>
      <c r="AK856" s="9"/>
      <c r="AL856" s="9"/>
      <c r="AM856" s="9"/>
      <c r="AN856" s="9"/>
      <c r="AO856" s="9"/>
      <c r="AP856" s="9"/>
      <c r="AQ856" s="9"/>
      <c r="AR856" s="9"/>
      <c r="AS856" s="9"/>
      <c r="AT856" s="9"/>
      <c r="AU856" s="9"/>
      <c r="AV856" s="9"/>
      <c r="AW856" s="9"/>
      <c r="AX856" s="9"/>
      <c r="AY856" s="9"/>
      <c r="AZ856" s="9"/>
    </row>
    <row r="857" spans="1:52" ht="12.75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  <c r="AC857" s="9"/>
      <c r="AD857" s="9"/>
      <c r="AE857" s="9"/>
      <c r="AF857" s="9"/>
      <c r="AG857" s="9"/>
      <c r="AH857" s="9"/>
      <c r="AI857" s="9"/>
      <c r="AJ857" s="9"/>
      <c r="AK857" s="9"/>
      <c r="AL857" s="9"/>
      <c r="AM857" s="9"/>
      <c r="AN857" s="9"/>
      <c r="AO857" s="9"/>
      <c r="AP857" s="9"/>
      <c r="AQ857" s="9"/>
      <c r="AR857" s="9"/>
      <c r="AS857" s="9"/>
      <c r="AT857" s="9"/>
      <c r="AU857" s="9"/>
      <c r="AV857" s="9"/>
      <c r="AW857" s="9"/>
      <c r="AX857" s="9"/>
      <c r="AY857" s="9"/>
      <c r="AZ857" s="9"/>
    </row>
    <row r="858" spans="1:52" ht="12.75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  <c r="AC858" s="9"/>
      <c r="AD858" s="9"/>
      <c r="AE858" s="9"/>
      <c r="AF858" s="9"/>
      <c r="AG858" s="9"/>
      <c r="AH858" s="9"/>
      <c r="AI858" s="9"/>
      <c r="AJ858" s="9"/>
      <c r="AK858" s="9"/>
      <c r="AL858" s="9"/>
      <c r="AM858" s="9"/>
      <c r="AN858" s="9"/>
      <c r="AO858" s="9"/>
      <c r="AP858" s="9"/>
      <c r="AQ858" s="9"/>
      <c r="AR858" s="9"/>
      <c r="AS858" s="9"/>
      <c r="AT858" s="9"/>
      <c r="AU858" s="9"/>
      <c r="AV858" s="9"/>
      <c r="AW858" s="9"/>
      <c r="AX858" s="9"/>
      <c r="AY858" s="9"/>
      <c r="AZ858" s="9"/>
    </row>
    <row r="859" spans="1:52" ht="12.75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  <c r="AC859" s="9"/>
      <c r="AD859" s="9"/>
      <c r="AE859" s="9"/>
      <c r="AF859" s="9"/>
      <c r="AG859" s="9"/>
      <c r="AH859" s="9"/>
      <c r="AI859" s="9"/>
      <c r="AJ859" s="9"/>
      <c r="AK859" s="9"/>
      <c r="AL859" s="9"/>
      <c r="AM859" s="9"/>
      <c r="AN859" s="9"/>
      <c r="AO859" s="9"/>
      <c r="AP859" s="9"/>
      <c r="AQ859" s="9"/>
      <c r="AR859" s="9"/>
      <c r="AS859" s="9"/>
      <c r="AT859" s="9"/>
      <c r="AU859" s="9"/>
      <c r="AV859" s="9"/>
      <c r="AW859" s="9"/>
      <c r="AX859" s="9"/>
      <c r="AY859" s="9"/>
      <c r="AZ859" s="9"/>
    </row>
    <row r="860" spans="1:52" ht="12.75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  <c r="AC860" s="9"/>
      <c r="AD860" s="9"/>
      <c r="AE860" s="9"/>
      <c r="AF860" s="9"/>
      <c r="AG860" s="9"/>
      <c r="AH860" s="9"/>
      <c r="AI860" s="9"/>
      <c r="AJ860" s="9"/>
      <c r="AK860" s="9"/>
      <c r="AL860" s="9"/>
      <c r="AM860" s="9"/>
      <c r="AN860" s="9"/>
      <c r="AO860" s="9"/>
      <c r="AP860" s="9"/>
      <c r="AQ860" s="9"/>
      <c r="AR860" s="9"/>
      <c r="AS860" s="9"/>
      <c r="AT860" s="9"/>
      <c r="AU860" s="9"/>
      <c r="AV860" s="9"/>
      <c r="AW860" s="9"/>
      <c r="AX860" s="9"/>
      <c r="AY860" s="9"/>
      <c r="AZ860" s="9"/>
    </row>
    <row r="861" spans="1:52" ht="12.75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  <c r="AC861" s="9"/>
      <c r="AD861" s="9"/>
      <c r="AE861" s="9"/>
      <c r="AF861" s="9"/>
      <c r="AG861" s="9"/>
      <c r="AH861" s="9"/>
      <c r="AI861" s="9"/>
      <c r="AJ861" s="9"/>
      <c r="AK861" s="9"/>
      <c r="AL861" s="9"/>
      <c r="AM861" s="9"/>
      <c r="AN861" s="9"/>
      <c r="AO861" s="9"/>
      <c r="AP861" s="9"/>
      <c r="AQ861" s="9"/>
      <c r="AR861" s="9"/>
      <c r="AS861" s="9"/>
      <c r="AT861" s="9"/>
      <c r="AU861" s="9"/>
      <c r="AV861" s="9"/>
      <c r="AW861" s="9"/>
      <c r="AX861" s="9"/>
      <c r="AY861" s="9"/>
      <c r="AZ861" s="9"/>
    </row>
    <row r="862" spans="1:52" ht="12.75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  <c r="AC862" s="9"/>
      <c r="AD862" s="9"/>
      <c r="AE862" s="9"/>
      <c r="AF862" s="9"/>
      <c r="AG862" s="9"/>
      <c r="AH862" s="9"/>
      <c r="AI862" s="9"/>
      <c r="AJ862" s="9"/>
      <c r="AK862" s="9"/>
      <c r="AL862" s="9"/>
      <c r="AM862" s="9"/>
      <c r="AN862" s="9"/>
      <c r="AO862" s="9"/>
      <c r="AP862" s="9"/>
      <c r="AQ862" s="9"/>
      <c r="AR862" s="9"/>
      <c r="AS862" s="9"/>
      <c r="AT862" s="9"/>
      <c r="AU862" s="9"/>
      <c r="AV862" s="9"/>
      <c r="AW862" s="9"/>
      <c r="AX862" s="9"/>
      <c r="AY862" s="9"/>
      <c r="AZ862" s="9"/>
    </row>
    <row r="863" spans="1:52" ht="12.75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  <c r="AC863" s="9"/>
      <c r="AD863" s="9"/>
      <c r="AE863" s="9"/>
      <c r="AF863" s="9"/>
      <c r="AG863" s="9"/>
      <c r="AH863" s="9"/>
      <c r="AI863" s="9"/>
      <c r="AJ863" s="9"/>
      <c r="AK863" s="9"/>
      <c r="AL863" s="9"/>
      <c r="AM863" s="9"/>
      <c r="AN863" s="9"/>
      <c r="AO863" s="9"/>
      <c r="AP863" s="9"/>
      <c r="AQ863" s="9"/>
      <c r="AR863" s="9"/>
      <c r="AS863" s="9"/>
      <c r="AT863" s="9"/>
      <c r="AU863" s="9"/>
      <c r="AV863" s="9"/>
      <c r="AW863" s="9"/>
      <c r="AX863" s="9"/>
      <c r="AY863" s="9"/>
      <c r="AZ863" s="9"/>
    </row>
    <row r="864" spans="1:52" ht="12.75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  <c r="AC864" s="9"/>
      <c r="AD864" s="9"/>
      <c r="AE864" s="9"/>
      <c r="AF864" s="9"/>
      <c r="AG864" s="9"/>
      <c r="AH864" s="9"/>
      <c r="AI864" s="9"/>
      <c r="AJ864" s="9"/>
      <c r="AK864" s="9"/>
      <c r="AL864" s="9"/>
      <c r="AM864" s="9"/>
      <c r="AN864" s="9"/>
      <c r="AO864" s="9"/>
      <c r="AP864" s="9"/>
      <c r="AQ864" s="9"/>
      <c r="AR864" s="9"/>
      <c r="AS864" s="9"/>
      <c r="AT864" s="9"/>
      <c r="AU864" s="9"/>
      <c r="AV864" s="9"/>
      <c r="AW864" s="9"/>
      <c r="AX864" s="9"/>
      <c r="AY864" s="9"/>
      <c r="AZ864" s="9"/>
    </row>
    <row r="865" spans="1:52" ht="12.75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  <c r="AC865" s="9"/>
      <c r="AD865" s="9"/>
      <c r="AE865" s="9"/>
      <c r="AF865" s="9"/>
      <c r="AG865" s="9"/>
      <c r="AH865" s="9"/>
      <c r="AI865" s="9"/>
      <c r="AJ865" s="9"/>
      <c r="AK865" s="9"/>
      <c r="AL865" s="9"/>
      <c r="AM865" s="9"/>
      <c r="AN865" s="9"/>
      <c r="AO865" s="9"/>
      <c r="AP865" s="9"/>
      <c r="AQ865" s="9"/>
      <c r="AR865" s="9"/>
      <c r="AS865" s="9"/>
      <c r="AT865" s="9"/>
      <c r="AU865" s="9"/>
      <c r="AV865" s="9"/>
      <c r="AW865" s="9"/>
      <c r="AX865" s="9"/>
      <c r="AY865" s="9"/>
      <c r="AZ865" s="9"/>
    </row>
    <row r="866" spans="1:52" ht="12.75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  <c r="AC866" s="9"/>
      <c r="AD866" s="9"/>
      <c r="AE866" s="9"/>
      <c r="AF866" s="9"/>
      <c r="AG866" s="9"/>
      <c r="AH866" s="9"/>
      <c r="AI866" s="9"/>
      <c r="AJ866" s="9"/>
      <c r="AK866" s="9"/>
      <c r="AL866" s="9"/>
      <c r="AM866" s="9"/>
      <c r="AN866" s="9"/>
      <c r="AO866" s="9"/>
      <c r="AP866" s="9"/>
      <c r="AQ866" s="9"/>
      <c r="AR866" s="9"/>
      <c r="AS866" s="9"/>
      <c r="AT866" s="9"/>
      <c r="AU866" s="9"/>
      <c r="AV866" s="9"/>
      <c r="AW866" s="9"/>
      <c r="AX866" s="9"/>
      <c r="AY866" s="9"/>
      <c r="AZ866" s="9"/>
    </row>
    <row r="867" spans="1:52" ht="12.75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  <c r="AC867" s="9"/>
      <c r="AD867" s="9"/>
      <c r="AE867" s="9"/>
      <c r="AF867" s="9"/>
      <c r="AG867" s="9"/>
      <c r="AH867" s="9"/>
      <c r="AI867" s="9"/>
      <c r="AJ867" s="9"/>
      <c r="AK867" s="9"/>
      <c r="AL867" s="9"/>
      <c r="AM867" s="9"/>
      <c r="AN867" s="9"/>
      <c r="AO867" s="9"/>
      <c r="AP867" s="9"/>
      <c r="AQ867" s="9"/>
      <c r="AR867" s="9"/>
      <c r="AS867" s="9"/>
      <c r="AT867" s="9"/>
      <c r="AU867" s="9"/>
      <c r="AV867" s="9"/>
      <c r="AW867" s="9"/>
      <c r="AX867" s="9"/>
      <c r="AY867" s="9"/>
      <c r="AZ867" s="9"/>
    </row>
    <row r="868" spans="1:52" ht="12.75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  <c r="AC868" s="9"/>
      <c r="AD868" s="9"/>
      <c r="AE868" s="9"/>
      <c r="AF868" s="9"/>
      <c r="AG868" s="9"/>
      <c r="AH868" s="9"/>
      <c r="AI868" s="9"/>
      <c r="AJ868" s="9"/>
      <c r="AK868" s="9"/>
      <c r="AL868" s="9"/>
      <c r="AM868" s="9"/>
      <c r="AN868" s="9"/>
      <c r="AO868" s="9"/>
      <c r="AP868" s="9"/>
      <c r="AQ868" s="9"/>
      <c r="AR868" s="9"/>
      <c r="AS868" s="9"/>
      <c r="AT868" s="9"/>
      <c r="AU868" s="9"/>
      <c r="AV868" s="9"/>
      <c r="AW868" s="9"/>
      <c r="AX868" s="9"/>
      <c r="AY868" s="9"/>
      <c r="AZ868" s="9"/>
    </row>
    <row r="869" spans="1:52" ht="12.75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  <c r="AC869" s="9"/>
      <c r="AD869" s="9"/>
      <c r="AE869" s="9"/>
      <c r="AF869" s="9"/>
      <c r="AG869" s="9"/>
      <c r="AH869" s="9"/>
      <c r="AI869" s="9"/>
      <c r="AJ869" s="9"/>
      <c r="AK869" s="9"/>
      <c r="AL869" s="9"/>
      <c r="AM869" s="9"/>
      <c r="AN869" s="9"/>
      <c r="AO869" s="9"/>
      <c r="AP869" s="9"/>
      <c r="AQ869" s="9"/>
      <c r="AR869" s="9"/>
      <c r="AS869" s="9"/>
      <c r="AT869" s="9"/>
      <c r="AU869" s="9"/>
      <c r="AV869" s="9"/>
      <c r="AW869" s="9"/>
      <c r="AX869" s="9"/>
      <c r="AY869" s="9"/>
      <c r="AZ869" s="9"/>
    </row>
    <row r="870" spans="1:52" ht="12.75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  <c r="AC870" s="9"/>
      <c r="AD870" s="9"/>
      <c r="AE870" s="9"/>
      <c r="AF870" s="9"/>
      <c r="AG870" s="9"/>
      <c r="AH870" s="9"/>
      <c r="AI870" s="9"/>
      <c r="AJ870" s="9"/>
      <c r="AK870" s="9"/>
      <c r="AL870" s="9"/>
      <c r="AM870" s="9"/>
      <c r="AN870" s="9"/>
      <c r="AO870" s="9"/>
      <c r="AP870" s="9"/>
      <c r="AQ870" s="9"/>
      <c r="AR870" s="9"/>
      <c r="AS870" s="9"/>
      <c r="AT870" s="9"/>
      <c r="AU870" s="9"/>
      <c r="AV870" s="9"/>
      <c r="AW870" s="9"/>
      <c r="AX870" s="9"/>
      <c r="AY870" s="9"/>
      <c r="AZ870" s="9"/>
    </row>
    <row r="871" spans="1:52" ht="12.75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  <c r="AC871" s="9"/>
      <c r="AD871" s="9"/>
      <c r="AE871" s="9"/>
      <c r="AF871" s="9"/>
      <c r="AG871" s="9"/>
      <c r="AH871" s="9"/>
      <c r="AI871" s="9"/>
      <c r="AJ871" s="9"/>
      <c r="AK871" s="9"/>
      <c r="AL871" s="9"/>
      <c r="AM871" s="9"/>
      <c r="AN871" s="9"/>
      <c r="AO871" s="9"/>
      <c r="AP871" s="9"/>
      <c r="AQ871" s="9"/>
      <c r="AR871" s="9"/>
      <c r="AS871" s="9"/>
      <c r="AT871" s="9"/>
      <c r="AU871" s="9"/>
      <c r="AV871" s="9"/>
      <c r="AW871" s="9"/>
      <c r="AX871" s="9"/>
      <c r="AY871" s="9"/>
      <c r="AZ871" s="9"/>
    </row>
    <row r="872" spans="1:52" ht="12.75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  <c r="AC872" s="9"/>
      <c r="AD872" s="9"/>
      <c r="AE872" s="9"/>
      <c r="AF872" s="9"/>
      <c r="AG872" s="9"/>
      <c r="AH872" s="9"/>
      <c r="AI872" s="9"/>
      <c r="AJ872" s="9"/>
      <c r="AK872" s="9"/>
      <c r="AL872" s="9"/>
      <c r="AM872" s="9"/>
      <c r="AN872" s="9"/>
      <c r="AO872" s="9"/>
      <c r="AP872" s="9"/>
      <c r="AQ872" s="9"/>
      <c r="AR872" s="9"/>
      <c r="AS872" s="9"/>
      <c r="AT872" s="9"/>
      <c r="AU872" s="9"/>
      <c r="AV872" s="9"/>
      <c r="AW872" s="9"/>
      <c r="AX872" s="9"/>
      <c r="AY872" s="9"/>
      <c r="AZ872" s="9"/>
    </row>
    <row r="873" spans="1:52" ht="12.75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  <c r="AC873" s="9"/>
      <c r="AD873" s="9"/>
      <c r="AE873" s="9"/>
      <c r="AF873" s="9"/>
      <c r="AG873" s="9"/>
      <c r="AH873" s="9"/>
      <c r="AI873" s="9"/>
      <c r="AJ873" s="9"/>
      <c r="AK873" s="9"/>
      <c r="AL873" s="9"/>
      <c r="AM873" s="9"/>
      <c r="AN873" s="9"/>
      <c r="AO873" s="9"/>
      <c r="AP873" s="9"/>
      <c r="AQ873" s="9"/>
      <c r="AR873" s="9"/>
      <c r="AS873" s="9"/>
      <c r="AT873" s="9"/>
      <c r="AU873" s="9"/>
      <c r="AV873" s="9"/>
      <c r="AW873" s="9"/>
      <c r="AX873" s="9"/>
      <c r="AY873" s="9"/>
      <c r="AZ873" s="9"/>
    </row>
    <row r="874" spans="1:52" ht="12.75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9"/>
      <c r="AC874" s="9"/>
      <c r="AD874" s="9"/>
      <c r="AE874" s="9"/>
      <c r="AF874" s="9"/>
      <c r="AG874" s="9"/>
      <c r="AH874" s="9"/>
      <c r="AI874" s="9"/>
      <c r="AJ874" s="9"/>
      <c r="AK874" s="9"/>
      <c r="AL874" s="9"/>
      <c r="AM874" s="9"/>
      <c r="AN874" s="9"/>
      <c r="AO874" s="9"/>
      <c r="AP874" s="9"/>
      <c r="AQ874" s="9"/>
      <c r="AR874" s="9"/>
      <c r="AS874" s="9"/>
      <c r="AT874" s="9"/>
      <c r="AU874" s="9"/>
      <c r="AV874" s="9"/>
      <c r="AW874" s="9"/>
      <c r="AX874" s="9"/>
      <c r="AY874" s="9"/>
      <c r="AZ874" s="9"/>
    </row>
    <row r="875" spans="1:52" ht="12.75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9"/>
      <c r="AC875" s="9"/>
      <c r="AD875" s="9"/>
      <c r="AE875" s="9"/>
      <c r="AF875" s="9"/>
      <c r="AG875" s="9"/>
      <c r="AH875" s="9"/>
      <c r="AI875" s="9"/>
      <c r="AJ875" s="9"/>
      <c r="AK875" s="9"/>
      <c r="AL875" s="9"/>
      <c r="AM875" s="9"/>
      <c r="AN875" s="9"/>
      <c r="AO875" s="9"/>
      <c r="AP875" s="9"/>
      <c r="AQ875" s="9"/>
      <c r="AR875" s="9"/>
      <c r="AS875" s="9"/>
      <c r="AT875" s="9"/>
      <c r="AU875" s="9"/>
      <c r="AV875" s="9"/>
      <c r="AW875" s="9"/>
      <c r="AX875" s="9"/>
      <c r="AY875" s="9"/>
      <c r="AZ875" s="9"/>
    </row>
    <row r="876" spans="1:52" ht="12.75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9"/>
      <c r="AC876" s="9"/>
      <c r="AD876" s="9"/>
      <c r="AE876" s="9"/>
      <c r="AF876" s="9"/>
      <c r="AG876" s="9"/>
      <c r="AH876" s="9"/>
      <c r="AI876" s="9"/>
      <c r="AJ876" s="9"/>
      <c r="AK876" s="9"/>
      <c r="AL876" s="9"/>
      <c r="AM876" s="9"/>
      <c r="AN876" s="9"/>
      <c r="AO876" s="9"/>
      <c r="AP876" s="9"/>
      <c r="AQ876" s="9"/>
      <c r="AR876" s="9"/>
      <c r="AS876" s="9"/>
      <c r="AT876" s="9"/>
      <c r="AU876" s="9"/>
      <c r="AV876" s="9"/>
      <c r="AW876" s="9"/>
      <c r="AX876" s="9"/>
      <c r="AY876" s="9"/>
      <c r="AZ876" s="9"/>
    </row>
    <row r="877" spans="1:52" ht="12.75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9"/>
      <c r="AC877" s="9"/>
      <c r="AD877" s="9"/>
      <c r="AE877" s="9"/>
      <c r="AF877" s="9"/>
      <c r="AG877" s="9"/>
      <c r="AH877" s="9"/>
      <c r="AI877" s="9"/>
      <c r="AJ877" s="9"/>
      <c r="AK877" s="9"/>
      <c r="AL877" s="9"/>
      <c r="AM877" s="9"/>
      <c r="AN877" s="9"/>
      <c r="AO877" s="9"/>
      <c r="AP877" s="9"/>
      <c r="AQ877" s="9"/>
      <c r="AR877" s="9"/>
      <c r="AS877" s="9"/>
      <c r="AT877" s="9"/>
      <c r="AU877" s="9"/>
      <c r="AV877" s="9"/>
      <c r="AW877" s="9"/>
      <c r="AX877" s="9"/>
      <c r="AY877" s="9"/>
      <c r="AZ877" s="9"/>
    </row>
    <row r="878" spans="1:52" ht="12.75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  <c r="AC878" s="9"/>
      <c r="AD878" s="9"/>
      <c r="AE878" s="9"/>
      <c r="AF878" s="9"/>
      <c r="AG878" s="9"/>
      <c r="AH878" s="9"/>
      <c r="AI878" s="9"/>
      <c r="AJ878" s="9"/>
      <c r="AK878" s="9"/>
      <c r="AL878" s="9"/>
      <c r="AM878" s="9"/>
      <c r="AN878" s="9"/>
      <c r="AO878" s="9"/>
      <c r="AP878" s="9"/>
      <c r="AQ878" s="9"/>
      <c r="AR878" s="9"/>
      <c r="AS878" s="9"/>
      <c r="AT878" s="9"/>
      <c r="AU878" s="9"/>
      <c r="AV878" s="9"/>
      <c r="AW878" s="9"/>
      <c r="AX878" s="9"/>
      <c r="AY878" s="9"/>
      <c r="AZ878" s="9"/>
    </row>
    <row r="879" spans="1:52" ht="12.75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9"/>
      <c r="AC879" s="9"/>
      <c r="AD879" s="9"/>
      <c r="AE879" s="9"/>
      <c r="AF879" s="9"/>
      <c r="AG879" s="9"/>
      <c r="AH879" s="9"/>
      <c r="AI879" s="9"/>
      <c r="AJ879" s="9"/>
      <c r="AK879" s="9"/>
      <c r="AL879" s="9"/>
      <c r="AM879" s="9"/>
      <c r="AN879" s="9"/>
      <c r="AO879" s="9"/>
      <c r="AP879" s="9"/>
      <c r="AQ879" s="9"/>
      <c r="AR879" s="9"/>
      <c r="AS879" s="9"/>
      <c r="AT879" s="9"/>
      <c r="AU879" s="9"/>
      <c r="AV879" s="9"/>
      <c r="AW879" s="9"/>
      <c r="AX879" s="9"/>
      <c r="AY879" s="9"/>
      <c r="AZ879" s="9"/>
    </row>
    <row r="880" spans="1:52" ht="12.75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  <c r="AB880" s="9"/>
      <c r="AC880" s="9"/>
      <c r="AD880" s="9"/>
      <c r="AE880" s="9"/>
      <c r="AF880" s="9"/>
      <c r="AG880" s="9"/>
      <c r="AH880" s="9"/>
      <c r="AI880" s="9"/>
      <c r="AJ880" s="9"/>
      <c r="AK880" s="9"/>
      <c r="AL880" s="9"/>
      <c r="AM880" s="9"/>
      <c r="AN880" s="9"/>
      <c r="AO880" s="9"/>
      <c r="AP880" s="9"/>
      <c r="AQ880" s="9"/>
      <c r="AR880" s="9"/>
      <c r="AS880" s="9"/>
      <c r="AT880" s="9"/>
      <c r="AU880" s="9"/>
      <c r="AV880" s="9"/>
      <c r="AW880" s="9"/>
      <c r="AX880" s="9"/>
      <c r="AY880" s="9"/>
      <c r="AZ880" s="9"/>
    </row>
    <row r="881" spans="1:52" ht="12.75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9"/>
      <c r="AC881" s="9"/>
      <c r="AD881" s="9"/>
      <c r="AE881" s="9"/>
      <c r="AF881" s="9"/>
      <c r="AG881" s="9"/>
      <c r="AH881" s="9"/>
      <c r="AI881" s="9"/>
      <c r="AJ881" s="9"/>
      <c r="AK881" s="9"/>
      <c r="AL881" s="9"/>
      <c r="AM881" s="9"/>
      <c r="AN881" s="9"/>
      <c r="AO881" s="9"/>
      <c r="AP881" s="9"/>
      <c r="AQ881" s="9"/>
      <c r="AR881" s="9"/>
      <c r="AS881" s="9"/>
      <c r="AT881" s="9"/>
      <c r="AU881" s="9"/>
      <c r="AV881" s="9"/>
      <c r="AW881" s="9"/>
      <c r="AX881" s="9"/>
      <c r="AY881" s="9"/>
      <c r="AZ881" s="9"/>
    </row>
    <row r="882" spans="1:52" ht="12.75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  <c r="AC882" s="9"/>
      <c r="AD882" s="9"/>
      <c r="AE882" s="9"/>
      <c r="AF882" s="9"/>
      <c r="AG882" s="9"/>
      <c r="AH882" s="9"/>
      <c r="AI882" s="9"/>
      <c r="AJ882" s="9"/>
      <c r="AK882" s="9"/>
      <c r="AL882" s="9"/>
      <c r="AM882" s="9"/>
      <c r="AN882" s="9"/>
      <c r="AO882" s="9"/>
      <c r="AP882" s="9"/>
      <c r="AQ882" s="9"/>
      <c r="AR882" s="9"/>
      <c r="AS882" s="9"/>
      <c r="AT882" s="9"/>
      <c r="AU882" s="9"/>
      <c r="AV882" s="9"/>
      <c r="AW882" s="9"/>
      <c r="AX882" s="9"/>
      <c r="AY882" s="9"/>
      <c r="AZ882" s="9"/>
    </row>
    <row r="883" spans="1:52" ht="12.75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9"/>
      <c r="AC883" s="9"/>
      <c r="AD883" s="9"/>
      <c r="AE883" s="9"/>
      <c r="AF883" s="9"/>
      <c r="AG883" s="9"/>
      <c r="AH883" s="9"/>
      <c r="AI883" s="9"/>
      <c r="AJ883" s="9"/>
      <c r="AK883" s="9"/>
      <c r="AL883" s="9"/>
      <c r="AM883" s="9"/>
      <c r="AN883" s="9"/>
      <c r="AO883" s="9"/>
      <c r="AP883" s="9"/>
      <c r="AQ883" s="9"/>
      <c r="AR883" s="9"/>
      <c r="AS883" s="9"/>
      <c r="AT883" s="9"/>
      <c r="AU883" s="9"/>
      <c r="AV883" s="9"/>
      <c r="AW883" s="9"/>
      <c r="AX883" s="9"/>
      <c r="AY883" s="9"/>
      <c r="AZ883" s="9"/>
    </row>
    <row r="884" spans="1:52" ht="12.75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  <c r="AB884" s="9"/>
      <c r="AC884" s="9"/>
      <c r="AD884" s="9"/>
      <c r="AE884" s="9"/>
      <c r="AF884" s="9"/>
      <c r="AG884" s="9"/>
      <c r="AH884" s="9"/>
      <c r="AI884" s="9"/>
      <c r="AJ884" s="9"/>
      <c r="AK884" s="9"/>
      <c r="AL884" s="9"/>
      <c r="AM884" s="9"/>
      <c r="AN884" s="9"/>
      <c r="AO884" s="9"/>
      <c r="AP884" s="9"/>
      <c r="AQ884" s="9"/>
      <c r="AR884" s="9"/>
      <c r="AS884" s="9"/>
      <c r="AT884" s="9"/>
      <c r="AU884" s="9"/>
      <c r="AV884" s="9"/>
      <c r="AW884" s="9"/>
      <c r="AX884" s="9"/>
      <c r="AY884" s="9"/>
      <c r="AZ884" s="9"/>
    </row>
    <row r="885" spans="1:52" ht="12.75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9"/>
      <c r="AC885" s="9"/>
      <c r="AD885" s="9"/>
      <c r="AE885" s="9"/>
      <c r="AF885" s="9"/>
      <c r="AG885" s="9"/>
      <c r="AH885" s="9"/>
      <c r="AI885" s="9"/>
      <c r="AJ885" s="9"/>
      <c r="AK885" s="9"/>
      <c r="AL885" s="9"/>
      <c r="AM885" s="9"/>
      <c r="AN885" s="9"/>
      <c r="AO885" s="9"/>
      <c r="AP885" s="9"/>
      <c r="AQ885" s="9"/>
      <c r="AR885" s="9"/>
      <c r="AS885" s="9"/>
      <c r="AT885" s="9"/>
      <c r="AU885" s="9"/>
      <c r="AV885" s="9"/>
      <c r="AW885" s="9"/>
      <c r="AX885" s="9"/>
      <c r="AY885" s="9"/>
      <c r="AZ885" s="9"/>
    </row>
    <row r="886" spans="1:52" ht="12.75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  <c r="AC886" s="9"/>
      <c r="AD886" s="9"/>
      <c r="AE886" s="9"/>
      <c r="AF886" s="9"/>
      <c r="AG886" s="9"/>
      <c r="AH886" s="9"/>
      <c r="AI886" s="9"/>
      <c r="AJ886" s="9"/>
      <c r="AK886" s="9"/>
      <c r="AL886" s="9"/>
      <c r="AM886" s="9"/>
      <c r="AN886" s="9"/>
      <c r="AO886" s="9"/>
      <c r="AP886" s="9"/>
      <c r="AQ886" s="9"/>
      <c r="AR886" s="9"/>
      <c r="AS886" s="9"/>
      <c r="AT886" s="9"/>
      <c r="AU886" s="9"/>
      <c r="AV886" s="9"/>
      <c r="AW886" s="9"/>
      <c r="AX886" s="9"/>
      <c r="AY886" s="9"/>
      <c r="AZ886" s="9"/>
    </row>
    <row r="887" spans="1:52" ht="12.75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9"/>
      <c r="AC887" s="9"/>
      <c r="AD887" s="9"/>
      <c r="AE887" s="9"/>
      <c r="AF887" s="9"/>
      <c r="AG887" s="9"/>
      <c r="AH887" s="9"/>
      <c r="AI887" s="9"/>
      <c r="AJ887" s="9"/>
      <c r="AK887" s="9"/>
      <c r="AL887" s="9"/>
      <c r="AM887" s="9"/>
      <c r="AN887" s="9"/>
      <c r="AO887" s="9"/>
      <c r="AP887" s="9"/>
      <c r="AQ887" s="9"/>
      <c r="AR887" s="9"/>
      <c r="AS887" s="9"/>
      <c r="AT887" s="9"/>
      <c r="AU887" s="9"/>
      <c r="AV887" s="9"/>
      <c r="AW887" s="9"/>
      <c r="AX887" s="9"/>
      <c r="AY887" s="9"/>
      <c r="AZ887" s="9"/>
    </row>
    <row r="888" spans="1:52" ht="12.75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  <c r="AB888" s="9"/>
      <c r="AC888" s="9"/>
      <c r="AD888" s="9"/>
      <c r="AE888" s="9"/>
      <c r="AF888" s="9"/>
      <c r="AG888" s="9"/>
      <c r="AH888" s="9"/>
      <c r="AI888" s="9"/>
      <c r="AJ888" s="9"/>
      <c r="AK888" s="9"/>
      <c r="AL888" s="9"/>
      <c r="AM888" s="9"/>
      <c r="AN888" s="9"/>
      <c r="AO888" s="9"/>
      <c r="AP888" s="9"/>
      <c r="AQ888" s="9"/>
      <c r="AR888" s="9"/>
      <c r="AS888" s="9"/>
      <c r="AT888" s="9"/>
      <c r="AU888" s="9"/>
      <c r="AV888" s="9"/>
      <c r="AW888" s="9"/>
      <c r="AX888" s="9"/>
      <c r="AY888" s="9"/>
      <c r="AZ888" s="9"/>
    </row>
    <row r="889" spans="1:52" ht="12.75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9"/>
      <c r="AC889" s="9"/>
      <c r="AD889" s="9"/>
      <c r="AE889" s="9"/>
      <c r="AF889" s="9"/>
      <c r="AG889" s="9"/>
      <c r="AH889" s="9"/>
      <c r="AI889" s="9"/>
      <c r="AJ889" s="9"/>
      <c r="AK889" s="9"/>
      <c r="AL889" s="9"/>
      <c r="AM889" s="9"/>
      <c r="AN889" s="9"/>
      <c r="AO889" s="9"/>
      <c r="AP889" s="9"/>
      <c r="AQ889" s="9"/>
      <c r="AR889" s="9"/>
      <c r="AS889" s="9"/>
      <c r="AT889" s="9"/>
      <c r="AU889" s="9"/>
      <c r="AV889" s="9"/>
      <c r="AW889" s="9"/>
      <c r="AX889" s="9"/>
      <c r="AY889" s="9"/>
      <c r="AZ889" s="9"/>
    </row>
    <row r="890" spans="1:52" ht="12.75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  <c r="AB890" s="9"/>
      <c r="AC890" s="9"/>
      <c r="AD890" s="9"/>
      <c r="AE890" s="9"/>
      <c r="AF890" s="9"/>
      <c r="AG890" s="9"/>
      <c r="AH890" s="9"/>
      <c r="AI890" s="9"/>
      <c r="AJ890" s="9"/>
      <c r="AK890" s="9"/>
      <c r="AL890" s="9"/>
      <c r="AM890" s="9"/>
      <c r="AN890" s="9"/>
      <c r="AO890" s="9"/>
      <c r="AP890" s="9"/>
      <c r="AQ890" s="9"/>
      <c r="AR890" s="9"/>
      <c r="AS890" s="9"/>
      <c r="AT890" s="9"/>
      <c r="AU890" s="9"/>
      <c r="AV890" s="9"/>
      <c r="AW890" s="9"/>
      <c r="AX890" s="9"/>
      <c r="AY890" s="9"/>
      <c r="AZ890" s="9"/>
    </row>
    <row r="891" spans="1:52" ht="12.75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  <c r="AB891" s="9"/>
      <c r="AC891" s="9"/>
      <c r="AD891" s="9"/>
      <c r="AE891" s="9"/>
      <c r="AF891" s="9"/>
      <c r="AG891" s="9"/>
      <c r="AH891" s="9"/>
      <c r="AI891" s="9"/>
      <c r="AJ891" s="9"/>
      <c r="AK891" s="9"/>
      <c r="AL891" s="9"/>
      <c r="AM891" s="9"/>
      <c r="AN891" s="9"/>
      <c r="AO891" s="9"/>
      <c r="AP891" s="9"/>
      <c r="AQ891" s="9"/>
      <c r="AR891" s="9"/>
      <c r="AS891" s="9"/>
      <c r="AT891" s="9"/>
      <c r="AU891" s="9"/>
      <c r="AV891" s="9"/>
      <c r="AW891" s="9"/>
      <c r="AX891" s="9"/>
      <c r="AY891" s="9"/>
      <c r="AZ891" s="9"/>
    </row>
    <row r="892" spans="1:52" ht="12.75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  <c r="AB892" s="9"/>
      <c r="AC892" s="9"/>
      <c r="AD892" s="9"/>
      <c r="AE892" s="9"/>
      <c r="AF892" s="9"/>
      <c r="AG892" s="9"/>
      <c r="AH892" s="9"/>
      <c r="AI892" s="9"/>
      <c r="AJ892" s="9"/>
      <c r="AK892" s="9"/>
      <c r="AL892" s="9"/>
      <c r="AM892" s="9"/>
      <c r="AN892" s="9"/>
      <c r="AO892" s="9"/>
      <c r="AP892" s="9"/>
      <c r="AQ892" s="9"/>
      <c r="AR892" s="9"/>
      <c r="AS892" s="9"/>
      <c r="AT892" s="9"/>
      <c r="AU892" s="9"/>
      <c r="AV892" s="9"/>
      <c r="AW892" s="9"/>
      <c r="AX892" s="9"/>
      <c r="AY892" s="9"/>
      <c r="AZ892" s="9"/>
    </row>
    <row r="893" spans="1:52" ht="12.75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  <c r="AB893" s="9"/>
      <c r="AC893" s="9"/>
      <c r="AD893" s="9"/>
      <c r="AE893" s="9"/>
      <c r="AF893" s="9"/>
      <c r="AG893" s="9"/>
      <c r="AH893" s="9"/>
      <c r="AI893" s="9"/>
      <c r="AJ893" s="9"/>
      <c r="AK893" s="9"/>
      <c r="AL893" s="9"/>
      <c r="AM893" s="9"/>
      <c r="AN893" s="9"/>
      <c r="AO893" s="9"/>
      <c r="AP893" s="9"/>
      <c r="AQ893" s="9"/>
      <c r="AR893" s="9"/>
      <c r="AS893" s="9"/>
      <c r="AT893" s="9"/>
      <c r="AU893" s="9"/>
      <c r="AV893" s="9"/>
      <c r="AW893" s="9"/>
      <c r="AX893" s="9"/>
      <c r="AY893" s="9"/>
      <c r="AZ893" s="9"/>
    </row>
    <row r="894" spans="1:52" ht="12.75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  <c r="AB894" s="9"/>
      <c r="AC894" s="9"/>
      <c r="AD894" s="9"/>
      <c r="AE894" s="9"/>
      <c r="AF894" s="9"/>
      <c r="AG894" s="9"/>
      <c r="AH894" s="9"/>
      <c r="AI894" s="9"/>
      <c r="AJ894" s="9"/>
      <c r="AK894" s="9"/>
      <c r="AL894" s="9"/>
      <c r="AM894" s="9"/>
      <c r="AN894" s="9"/>
      <c r="AO894" s="9"/>
      <c r="AP894" s="9"/>
      <c r="AQ894" s="9"/>
      <c r="AR894" s="9"/>
      <c r="AS894" s="9"/>
      <c r="AT894" s="9"/>
      <c r="AU894" s="9"/>
      <c r="AV894" s="9"/>
      <c r="AW894" s="9"/>
      <c r="AX894" s="9"/>
      <c r="AY894" s="9"/>
      <c r="AZ894" s="9"/>
    </row>
    <row r="895" spans="1:52" ht="12.75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  <c r="AB895" s="9"/>
      <c r="AC895" s="9"/>
      <c r="AD895" s="9"/>
      <c r="AE895" s="9"/>
      <c r="AF895" s="9"/>
      <c r="AG895" s="9"/>
      <c r="AH895" s="9"/>
      <c r="AI895" s="9"/>
      <c r="AJ895" s="9"/>
      <c r="AK895" s="9"/>
      <c r="AL895" s="9"/>
      <c r="AM895" s="9"/>
      <c r="AN895" s="9"/>
      <c r="AO895" s="9"/>
      <c r="AP895" s="9"/>
      <c r="AQ895" s="9"/>
      <c r="AR895" s="9"/>
      <c r="AS895" s="9"/>
      <c r="AT895" s="9"/>
      <c r="AU895" s="9"/>
      <c r="AV895" s="9"/>
      <c r="AW895" s="9"/>
      <c r="AX895" s="9"/>
      <c r="AY895" s="9"/>
      <c r="AZ895" s="9"/>
    </row>
    <row r="896" spans="1:52" ht="12.75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  <c r="AB896" s="9"/>
      <c r="AC896" s="9"/>
      <c r="AD896" s="9"/>
      <c r="AE896" s="9"/>
      <c r="AF896" s="9"/>
      <c r="AG896" s="9"/>
      <c r="AH896" s="9"/>
      <c r="AI896" s="9"/>
      <c r="AJ896" s="9"/>
      <c r="AK896" s="9"/>
      <c r="AL896" s="9"/>
      <c r="AM896" s="9"/>
      <c r="AN896" s="9"/>
      <c r="AO896" s="9"/>
      <c r="AP896" s="9"/>
      <c r="AQ896" s="9"/>
      <c r="AR896" s="9"/>
      <c r="AS896" s="9"/>
      <c r="AT896" s="9"/>
      <c r="AU896" s="9"/>
      <c r="AV896" s="9"/>
      <c r="AW896" s="9"/>
      <c r="AX896" s="9"/>
      <c r="AY896" s="9"/>
      <c r="AZ896" s="9"/>
    </row>
    <row r="897" spans="1:52" ht="12.75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  <c r="AB897" s="9"/>
      <c r="AC897" s="9"/>
      <c r="AD897" s="9"/>
      <c r="AE897" s="9"/>
      <c r="AF897" s="9"/>
      <c r="AG897" s="9"/>
      <c r="AH897" s="9"/>
      <c r="AI897" s="9"/>
      <c r="AJ897" s="9"/>
      <c r="AK897" s="9"/>
      <c r="AL897" s="9"/>
      <c r="AM897" s="9"/>
      <c r="AN897" s="9"/>
      <c r="AO897" s="9"/>
      <c r="AP897" s="9"/>
      <c r="AQ897" s="9"/>
      <c r="AR897" s="9"/>
      <c r="AS897" s="9"/>
      <c r="AT897" s="9"/>
      <c r="AU897" s="9"/>
      <c r="AV897" s="9"/>
      <c r="AW897" s="9"/>
      <c r="AX897" s="9"/>
      <c r="AY897" s="9"/>
      <c r="AZ897" s="9"/>
    </row>
    <row r="898" spans="1:52" ht="12.75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  <c r="AB898" s="9"/>
      <c r="AC898" s="9"/>
      <c r="AD898" s="9"/>
      <c r="AE898" s="9"/>
      <c r="AF898" s="9"/>
      <c r="AG898" s="9"/>
      <c r="AH898" s="9"/>
      <c r="AI898" s="9"/>
      <c r="AJ898" s="9"/>
      <c r="AK898" s="9"/>
      <c r="AL898" s="9"/>
      <c r="AM898" s="9"/>
      <c r="AN898" s="9"/>
      <c r="AO898" s="9"/>
      <c r="AP898" s="9"/>
      <c r="AQ898" s="9"/>
      <c r="AR898" s="9"/>
      <c r="AS898" s="9"/>
      <c r="AT898" s="9"/>
      <c r="AU898" s="9"/>
      <c r="AV898" s="9"/>
      <c r="AW898" s="9"/>
      <c r="AX898" s="9"/>
      <c r="AY898" s="9"/>
      <c r="AZ898" s="9"/>
    </row>
    <row r="899" spans="1:52" ht="12.75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  <c r="AB899" s="9"/>
      <c r="AC899" s="9"/>
      <c r="AD899" s="9"/>
      <c r="AE899" s="9"/>
      <c r="AF899" s="9"/>
      <c r="AG899" s="9"/>
      <c r="AH899" s="9"/>
      <c r="AI899" s="9"/>
      <c r="AJ899" s="9"/>
      <c r="AK899" s="9"/>
      <c r="AL899" s="9"/>
      <c r="AM899" s="9"/>
      <c r="AN899" s="9"/>
      <c r="AO899" s="9"/>
      <c r="AP899" s="9"/>
      <c r="AQ899" s="9"/>
      <c r="AR899" s="9"/>
      <c r="AS899" s="9"/>
      <c r="AT899" s="9"/>
      <c r="AU899" s="9"/>
      <c r="AV899" s="9"/>
      <c r="AW899" s="9"/>
      <c r="AX899" s="9"/>
      <c r="AY899" s="9"/>
      <c r="AZ899" s="9"/>
    </row>
    <row r="900" spans="1:52" ht="12.75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  <c r="AB900" s="9"/>
      <c r="AC900" s="9"/>
      <c r="AD900" s="9"/>
      <c r="AE900" s="9"/>
      <c r="AF900" s="9"/>
      <c r="AG900" s="9"/>
      <c r="AH900" s="9"/>
      <c r="AI900" s="9"/>
      <c r="AJ900" s="9"/>
      <c r="AK900" s="9"/>
      <c r="AL900" s="9"/>
      <c r="AM900" s="9"/>
      <c r="AN900" s="9"/>
      <c r="AO900" s="9"/>
      <c r="AP900" s="9"/>
      <c r="AQ900" s="9"/>
      <c r="AR900" s="9"/>
      <c r="AS900" s="9"/>
      <c r="AT900" s="9"/>
      <c r="AU900" s="9"/>
      <c r="AV900" s="9"/>
      <c r="AW900" s="9"/>
      <c r="AX900" s="9"/>
      <c r="AY900" s="9"/>
      <c r="AZ900" s="9"/>
    </row>
    <row r="901" spans="1:52" ht="12.75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  <c r="AB901" s="9"/>
      <c r="AC901" s="9"/>
      <c r="AD901" s="9"/>
      <c r="AE901" s="9"/>
      <c r="AF901" s="9"/>
      <c r="AG901" s="9"/>
      <c r="AH901" s="9"/>
      <c r="AI901" s="9"/>
      <c r="AJ901" s="9"/>
      <c r="AK901" s="9"/>
      <c r="AL901" s="9"/>
      <c r="AM901" s="9"/>
      <c r="AN901" s="9"/>
      <c r="AO901" s="9"/>
      <c r="AP901" s="9"/>
      <c r="AQ901" s="9"/>
      <c r="AR901" s="9"/>
      <c r="AS901" s="9"/>
      <c r="AT901" s="9"/>
      <c r="AU901" s="9"/>
      <c r="AV901" s="9"/>
      <c r="AW901" s="9"/>
      <c r="AX901" s="9"/>
      <c r="AY901" s="9"/>
      <c r="AZ901" s="9"/>
    </row>
    <row r="902" spans="1:52" ht="12.75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  <c r="AB902" s="9"/>
      <c r="AC902" s="9"/>
      <c r="AD902" s="9"/>
      <c r="AE902" s="9"/>
      <c r="AF902" s="9"/>
      <c r="AG902" s="9"/>
      <c r="AH902" s="9"/>
      <c r="AI902" s="9"/>
      <c r="AJ902" s="9"/>
      <c r="AK902" s="9"/>
      <c r="AL902" s="9"/>
      <c r="AM902" s="9"/>
      <c r="AN902" s="9"/>
      <c r="AO902" s="9"/>
      <c r="AP902" s="9"/>
      <c r="AQ902" s="9"/>
      <c r="AR902" s="9"/>
      <c r="AS902" s="9"/>
      <c r="AT902" s="9"/>
      <c r="AU902" s="9"/>
      <c r="AV902" s="9"/>
      <c r="AW902" s="9"/>
      <c r="AX902" s="9"/>
      <c r="AY902" s="9"/>
      <c r="AZ902" s="9"/>
    </row>
    <row r="903" spans="1:52" ht="12.75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  <c r="AB903" s="9"/>
      <c r="AC903" s="9"/>
      <c r="AD903" s="9"/>
      <c r="AE903" s="9"/>
      <c r="AF903" s="9"/>
      <c r="AG903" s="9"/>
      <c r="AH903" s="9"/>
      <c r="AI903" s="9"/>
      <c r="AJ903" s="9"/>
      <c r="AK903" s="9"/>
      <c r="AL903" s="9"/>
      <c r="AM903" s="9"/>
      <c r="AN903" s="9"/>
      <c r="AO903" s="9"/>
      <c r="AP903" s="9"/>
      <c r="AQ903" s="9"/>
      <c r="AR903" s="9"/>
      <c r="AS903" s="9"/>
      <c r="AT903" s="9"/>
      <c r="AU903" s="9"/>
      <c r="AV903" s="9"/>
      <c r="AW903" s="9"/>
      <c r="AX903" s="9"/>
      <c r="AY903" s="9"/>
      <c r="AZ903" s="9"/>
    </row>
    <row r="904" spans="1:52" ht="12.75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  <c r="AB904" s="9"/>
      <c r="AC904" s="9"/>
      <c r="AD904" s="9"/>
      <c r="AE904" s="9"/>
      <c r="AF904" s="9"/>
      <c r="AG904" s="9"/>
      <c r="AH904" s="9"/>
      <c r="AI904" s="9"/>
      <c r="AJ904" s="9"/>
      <c r="AK904" s="9"/>
      <c r="AL904" s="9"/>
      <c r="AM904" s="9"/>
      <c r="AN904" s="9"/>
      <c r="AO904" s="9"/>
      <c r="AP904" s="9"/>
      <c r="AQ904" s="9"/>
      <c r="AR904" s="9"/>
      <c r="AS904" s="9"/>
      <c r="AT904" s="9"/>
      <c r="AU904" s="9"/>
      <c r="AV904" s="9"/>
      <c r="AW904" s="9"/>
      <c r="AX904" s="9"/>
      <c r="AY904" s="9"/>
      <c r="AZ904" s="9"/>
    </row>
    <row r="905" spans="1:52" ht="12.75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  <c r="AB905" s="9"/>
      <c r="AC905" s="9"/>
      <c r="AD905" s="9"/>
      <c r="AE905" s="9"/>
      <c r="AF905" s="9"/>
      <c r="AG905" s="9"/>
      <c r="AH905" s="9"/>
      <c r="AI905" s="9"/>
      <c r="AJ905" s="9"/>
      <c r="AK905" s="9"/>
      <c r="AL905" s="9"/>
      <c r="AM905" s="9"/>
      <c r="AN905" s="9"/>
      <c r="AO905" s="9"/>
      <c r="AP905" s="9"/>
      <c r="AQ905" s="9"/>
      <c r="AR905" s="9"/>
      <c r="AS905" s="9"/>
      <c r="AT905" s="9"/>
      <c r="AU905" s="9"/>
      <c r="AV905" s="9"/>
      <c r="AW905" s="9"/>
      <c r="AX905" s="9"/>
      <c r="AY905" s="9"/>
      <c r="AZ905" s="9"/>
    </row>
    <row r="906" spans="1:52" ht="12.75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  <c r="AB906" s="9"/>
      <c r="AC906" s="9"/>
      <c r="AD906" s="9"/>
      <c r="AE906" s="9"/>
      <c r="AF906" s="9"/>
      <c r="AG906" s="9"/>
      <c r="AH906" s="9"/>
      <c r="AI906" s="9"/>
      <c r="AJ906" s="9"/>
      <c r="AK906" s="9"/>
      <c r="AL906" s="9"/>
      <c r="AM906" s="9"/>
      <c r="AN906" s="9"/>
      <c r="AO906" s="9"/>
      <c r="AP906" s="9"/>
      <c r="AQ906" s="9"/>
      <c r="AR906" s="9"/>
      <c r="AS906" s="9"/>
      <c r="AT906" s="9"/>
      <c r="AU906" s="9"/>
      <c r="AV906" s="9"/>
      <c r="AW906" s="9"/>
      <c r="AX906" s="9"/>
      <c r="AY906" s="9"/>
      <c r="AZ906" s="9"/>
    </row>
    <row r="907" spans="1:52" ht="12.75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  <c r="AB907" s="9"/>
      <c r="AC907" s="9"/>
      <c r="AD907" s="9"/>
      <c r="AE907" s="9"/>
      <c r="AF907" s="9"/>
      <c r="AG907" s="9"/>
      <c r="AH907" s="9"/>
      <c r="AI907" s="9"/>
      <c r="AJ907" s="9"/>
      <c r="AK907" s="9"/>
      <c r="AL907" s="9"/>
      <c r="AM907" s="9"/>
      <c r="AN907" s="9"/>
      <c r="AO907" s="9"/>
      <c r="AP907" s="9"/>
      <c r="AQ907" s="9"/>
      <c r="AR907" s="9"/>
      <c r="AS907" s="9"/>
      <c r="AT907" s="9"/>
      <c r="AU907" s="9"/>
      <c r="AV907" s="9"/>
      <c r="AW907" s="9"/>
      <c r="AX907" s="9"/>
      <c r="AY907" s="9"/>
      <c r="AZ907" s="9"/>
    </row>
    <row r="908" spans="1:52" ht="12.75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  <c r="AB908" s="9"/>
      <c r="AC908" s="9"/>
      <c r="AD908" s="9"/>
      <c r="AE908" s="9"/>
      <c r="AF908" s="9"/>
      <c r="AG908" s="9"/>
      <c r="AH908" s="9"/>
      <c r="AI908" s="9"/>
      <c r="AJ908" s="9"/>
      <c r="AK908" s="9"/>
      <c r="AL908" s="9"/>
      <c r="AM908" s="9"/>
      <c r="AN908" s="9"/>
      <c r="AO908" s="9"/>
      <c r="AP908" s="9"/>
      <c r="AQ908" s="9"/>
      <c r="AR908" s="9"/>
      <c r="AS908" s="9"/>
      <c r="AT908" s="9"/>
      <c r="AU908" s="9"/>
      <c r="AV908" s="9"/>
      <c r="AW908" s="9"/>
      <c r="AX908" s="9"/>
      <c r="AY908" s="9"/>
      <c r="AZ908" s="9"/>
    </row>
    <row r="909" spans="1:52" ht="12.75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  <c r="AB909" s="9"/>
      <c r="AC909" s="9"/>
      <c r="AD909" s="9"/>
      <c r="AE909" s="9"/>
      <c r="AF909" s="9"/>
      <c r="AG909" s="9"/>
      <c r="AH909" s="9"/>
      <c r="AI909" s="9"/>
      <c r="AJ909" s="9"/>
      <c r="AK909" s="9"/>
      <c r="AL909" s="9"/>
      <c r="AM909" s="9"/>
      <c r="AN909" s="9"/>
      <c r="AO909" s="9"/>
      <c r="AP909" s="9"/>
      <c r="AQ909" s="9"/>
      <c r="AR909" s="9"/>
      <c r="AS909" s="9"/>
      <c r="AT909" s="9"/>
      <c r="AU909" s="9"/>
      <c r="AV909" s="9"/>
      <c r="AW909" s="9"/>
      <c r="AX909" s="9"/>
      <c r="AY909" s="9"/>
      <c r="AZ909" s="9"/>
    </row>
    <row r="910" spans="1:52" ht="12.75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  <c r="AB910" s="9"/>
      <c r="AC910" s="9"/>
      <c r="AD910" s="9"/>
      <c r="AE910" s="9"/>
      <c r="AF910" s="9"/>
      <c r="AG910" s="9"/>
      <c r="AH910" s="9"/>
      <c r="AI910" s="9"/>
      <c r="AJ910" s="9"/>
      <c r="AK910" s="9"/>
      <c r="AL910" s="9"/>
      <c r="AM910" s="9"/>
      <c r="AN910" s="9"/>
      <c r="AO910" s="9"/>
      <c r="AP910" s="9"/>
      <c r="AQ910" s="9"/>
      <c r="AR910" s="9"/>
      <c r="AS910" s="9"/>
      <c r="AT910" s="9"/>
      <c r="AU910" s="9"/>
      <c r="AV910" s="9"/>
      <c r="AW910" s="9"/>
      <c r="AX910" s="9"/>
      <c r="AY910" s="9"/>
      <c r="AZ910" s="9"/>
    </row>
    <row r="911" spans="1:52" ht="12.75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  <c r="AB911" s="9"/>
      <c r="AC911" s="9"/>
      <c r="AD911" s="9"/>
      <c r="AE911" s="9"/>
      <c r="AF911" s="9"/>
      <c r="AG911" s="9"/>
      <c r="AH911" s="9"/>
      <c r="AI911" s="9"/>
      <c r="AJ911" s="9"/>
      <c r="AK911" s="9"/>
      <c r="AL911" s="9"/>
      <c r="AM911" s="9"/>
      <c r="AN911" s="9"/>
      <c r="AO911" s="9"/>
      <c r="AP911" s="9"/>
      <c r="AQ911" s="9"/>
      <c r="AR911" s="9"/>
      <c r="AS911" s="9"/>
      <c r="AT911" s="9"/>
      <c r="AU911" s="9"/>
      <c r="AV911" s="9"/>
      <c r="AW911" s="9"/>
      <c r="AX911" s="9"/>
      <c r="AY911" s="9"/>
      <c r="AZ911" s="9"/>
    </row>
    <row r="912" spans="1:52" ht="12.75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  <c r="AB912" s="9"/>
      <c r="AC912" s="9"/>
      <c r="AD912" s="9"/>
      <c r="AE912" s="9"/>
      <c r="AF912" s="9"/>
      <c r="AG912" s="9"/>
      <c r="AH912" s="9"/>
      <c r="AI912" s="9"/>
      <c r="AJ912" s="9"/>
      <c r="AK912" s="9"/>
      <c r="AL912" s="9"/>
      <c r="AM912" s="9"/>
      <c r="AN912" s="9"/>
      <c r="AO912" s="9"/>
      <c r="AP912" s="9"/>
      <c r="AQ912" s="9"/>
      <c r="AR912" s="9"/>
      <c r="AS912" s="9"/>
      <c r="AT912" s="9"/>
      <c r="AU912" s="9"/>
      <c r="AV912" s="9"/>
      <c r="AW912" s="9"/>
      <c r="AX912" s="9"/>
      <c r="AY912" s="9"/>
      <c r="AZ912" s="9"/>
    </row>
    <row r="913" spans="1:52" ht="12.75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  <c r="AB913" s="9"/>
      <c r="AC913" s="9"/>
      <c r="AD913" s="9"/>
      <c r="AE913" s="9"/>
      <c r="AF913" s="9"/>
      <c r="AG913" s="9"/>
      <c r="AH913" s="9"/>
      <c r="AI913" s="9"/>
      <c r="AJ913" s="9"/>
      <c r="AK913" s="9"/>
      <c r="AL913" s="9"/>
      <c r="AM913" s="9"/>
      <c r="AN913" s="9"/>
      <c r="AO913" s="9"/>
      <c r="AP913" s="9"/>
      <c r="AQ913" s="9"/>
      <c r="AR913" s="9"/>
      <c r="AS913" s="9"/>
      <c r="AT913" s="9"/>
      <c r="AU913" s="9"/>
      <c r="AV913" s="9"/>
      <c r="AW913" s="9"/>
      <c r="AX913" s="9"/>
      <c r="AY913" s="9"/>
      <c r="AZ913" s="9"/>
    </row>
    <row r="914" spans="1:52" ht="12.75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  <c r="AB914" s="9"/>
      <c r="AC914" s="9"/>
      <c r="AD914" s="9"/>
      <c r="AE914" s="9"/>
      <c r="AF914" s="9"/>
      <c r="AG914" s="9"/>
      <c r="AH914" s="9"/>
      <c r="AI914" s="9"/>
      <c r="AJ914" s="9"/>
      <c r="AK914" s="9"/>
      <c r="AL914" s="9"/>
      <c r="AM914" s="9"/>
      <c r="AN914" s="9"/>
      <c r="AO914" s="9"/>
      <c r="AP914" s="9"/>
      <c r="AQ914" s="9"/>
      <c r="AR914" s="9"/>
      <c r="AS914" s="9"/>
      <c r="AT914" s="9"/>
      <c r="AU914" s="9"/>
      <c r="AV914" s="9"/>
      <c r="AW914" s="9"/>
      <c r="AX914" s="9"/>
      <c r="AY914" s="9"/>
      <c r="AZ914" s="9"/>
    </row>
    <row r="915" spans="1:52" ht="12.75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  <c r="AB915" s="9"/>
      <c r="AC915" s="9"/>
      <c r="AD915" s="9"/>
      <c r="AE915" s="9"/>
      <c r="AF915" s="9"/>
      <c r="AG915" s="9"/>
      <c r="AH915" s="9"/>
      <c r="AI915" s="9"/>
      <c r="AJ915" s="9"/>
      <c r="AK915" s="9"/>
      <c r="AL915" s="9"/>
      <c r="AM915" s="9"/>
      <c r="AN915" s="9"/>
      <c r="AO915" s="9"/>
      <c r="AP915" s="9"/>
      <c r="AQ915" s="9"/>
      <c r="AR915" s="9"/>
      <c r="AS915" s="9"/>
      <c r="AT915" s="9"/>
      <c r="AU915" s="9"/>
      <c r="AV915" s="9"/>
      <c r="AW915" s="9"/>
      <c r="AX915" s="9"/>
      <c r="AY915" s="9"/>
      <c r="AZ915" s="9"/>
    </row>
    <row r="916" spans="1:52" ht="12.75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  <c r="AB916" s="9"/>
      <c r="AC916" s="9"/>
      <c r="AD916" s="9"/>
      <c r="AE916" s="9"/>
      <c r="AF916" s="9"/>
      <c r="AG916" s="9"/>
      <c r="AH916" s="9"/>
      <c r="AI916" s="9"/>
      <c r="AJ916" s="9"/>
      <c r="AK916" s="9"/>
      <c r="AL916" s="9"/>
      <c r="AM916" s="9"/>
      <c r="AN916" s="9"/>
      <c r="AO916" s="9"/>
      <c r="AP916" s="9"/>
      <c r="AQ916" s="9"/>
      <c r="AR916" s="9"/>
      <c r="AS916" s="9"/>
      <c r="AT916" s="9"/>
      <c r="AU916" s="9"/>
      <c r="AV916" s="9"/>
      <c r="AW916" s="9"/>
      <c r="AX916" s="9"/>
      <c r="AY916" s="9"/>
      <c r="AZ916" s="9"/>
    </row>
    <row r="917" spans="1:52" ht="12.75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  <c r="AB917" s="9"/>
      <c r="AC917" s="9"/>
      <c r="AD917" s="9"/>
      <c r="AE917" s="9"/>
      <c r="AF917" s="9"/>
      <c r="AG917" s="9"/>
      <c r="AH917" s="9"/>
      <c r="AI917" s="9"/>
      <c r="AJ917" s="9"/>
      <c r="AK917" s="9"/>
      <c r="AL917" s="9"/>
      <c r="AM917" s="9"/>
      <c r="AN917" s="9"/>
      <c r="AO917" s="9"/>
      <c r="AP917" s="9"/>
      <c r="AQ917" s="9"/>
      <c r="AR917" s="9"/>
      <c r="AS917" s="9"/>
      <c r="AT917" s="9"/>
      <c r="AU917" s="9"/>
      <c r="AV917" s="9"/>
      <c r="AW917" s="9"/>
      <c r="AX917" s="9"/>
      <c r="AY917" s="9"/>
      <c r="AZ917" s="9"/>
    </row>
    <row r="918" spans="1:52" ht="12.75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  <c r="AB918" s="9"/>
      <c r="AC918" s="9"/>
      <c r="AD918" s="9"/>
      <c r="AE918" s="9"/>
      <c r="AF918" s="9"/>
      <c r="AG918" s="9"/>
      <c r="AH918" s="9"/>
      <c r="AI918" s="9"/>
      <c r="AJ918" s="9"/>
      <c r="AK918" s="9"/>
      <c r="AL918" s="9"/>
      <c r="AM918" s="9"/>
      <c r="AN918" s="9"/>
      <c r="AO918" s="9"/>
      <c r="AP918" s="9"/>
      <c r="AQ918" s="9"/>
      <c r="AR918" s="9"/>
      <c r="AS918" s="9"/>
      <c r="AT918" s="9"/>
      <c r="AU918" s="9"/>
      <c r="AV918" s="9"/>
      <c r="AW918" s="9"/>
      <c r="AX918" s="9"/>
      <c r="AY918" s="9"/>
      <c r="AZ918" s="9"/>
    </row>
    <row r="919" spans="1:52" ht="12.75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  <c r="AB919" s="9"/>
      <c r="AC919" s="9"/>
      <c r="AD919" s="9"/>
      <c r="AE919" s="9"/>
      <c r="AF919" s="9"/>
      <c r="AG919" s="9"/>
      <c r="AH919" s="9"/>
      <c r="AI919" s="9"/>
      <c r="AJ919" s="9"/>
      <c r="AK919" s="9"/>
      <c r="AL919" s="9"/>
      <c r="AM919" s="9"/>
      <c r="AN919" s="9"/>
      <c r="AO919" s="9"/>
      <c r="AP919" s="9"/>
      <c r="AQ919" s="9"/>
      <c r="AR919" s="9"/>
      <c r="AS919" s="9"/>
      <c r="AT919" s="9"/>
      <c r="AU919" s="9"/>
      <c r="AV919" s="9"/>
      <c r="AW919" s="9"/>
      <c r="AX919" s="9"/>
      <c r="AY919" s="9"/>
      <c r="AZ919" s="9"/>
    </row>
    <row r="920" spans="1:52" ht="12.75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  <c r="AB920" s="9"/>
      <c r="AC920" s="9"/>
      <c r="AD920" s="9"/>
      <c r="AE920" s="9"/>
      <c r="AF920" s="9"/>
      <c r="AG920" s="9"/>
      <c r="AH920" s="9"/>
      <c r="AI920" s="9"/>
      <c r="AJ920" s="9"/>
      <c r="AK920" s="9"/>
      <c r="AL920" s="9"/>
      <c r="AM920" s="9"/>
      <c r="AN920" s="9"/>
      <c r="AO920" s="9"/>
      <c r="AP920" s="9"/>
      <c r="AQ920" s="9"/>
      <c r="AR920" s="9"/>
      <c r="AS920" s="9"/>
      <c r="AT920" s="9"/>
      <c r="AU920" s="9"/>
      <c r="AV920" s="9"/>
      <c r="AW920" s="9"/>
      <c r="AX920" s="9"/>
      <c r="AY920" s="9"/>
      <c r="AZ920" s="9"/>
    </row>
    <row r="921" spans="1:52" ht="12.75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  <c r="AB921" s="9"/>
      <c r="AC921" s="9"/>
      <c r="AD921" s="9"/>
      <c r="AE921" s="9"/>
      <c r="AF921" s="9"/>
      <c r="AG921" s="9"/>
      <c r="AH921" s="9"/>
      <c r="AI921" s="9"/>
      <c r="AJ921" s="9"/>
      <c r="AK921" s="9"/>
      <c r="AL921" s="9"/>
      <c r="AM921" s="9"/>
      <c r="AN921" s="9"/>
      <c r="AO921" s="9"/>
      <c r="AP921" s="9"/>
      <c r="AQ921" s="9"/>
      <c r="AR921" s="9"/>
      <c r="AS921" s="9"/>
      <c r="AT921" s="9"/>
      <c r="AU921" s="9"/>
      <c r="AV921" s="9"/>
      <c r="AW921" s="9"/>
      <c r="AX921" s="9"/>
      <c r="AY921" s="9"/>
      <c r="AZ921" s="9"/>
    </row>
    <row r="922" spans="1:52" ht="12.75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  <c r="AB922" s="9"/>
      <c r="AC922" s="9"/>
      <c r="AD922" s="9"/>
      <c r="AE922" s="9"/>
      <c r="AF922" s="9"/>
      <c r="AG922" s="9"/>
      <c r="AH922" s="9"/>
      <c r="AI922" s="9"/>
      <c r="AJ922" s="9"/>
      <c r="AK922" s="9"/>
      <c r="AL922" s="9"/>
      <c r="AM922" s="9"/>
      <c r="AN922" s="9"/>
      <c r="AO922" s="9"/>
      <c r="AP922" s="9"/>
      <c r="AQ922" s="9"/>
      <c r="AR922" s="9"/>
      <c r="AS922" s="9"/>
      <c r="AT922" s="9"/>
      <c r="AU922" s="9"/>
      <c r="AV922" s="9"/>
      <c r="AW922" s="9"/>
      <c r="AX922" s="9"/>
      <c r="AY922" s="9"/>
      <c r="AZ922" s="9"/>
    </row>
    <row r="923" spans="1:52" ht="12.75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  <c r="AB923" s="9"/>
      <c r="AC923" s="9"/>
      <c r="AD923" s="9"/>
      <c r="AE923" s="9"/>
      <c r="AF923" s="9"/>
      <c r="AG923" s="9"/>
      <c r="AH923" s="9"/>
      <c r="AI923" s="9"/>
      <c r="AJ923" s="9"/>
      <c r="AK923" s="9"/>
      <c r="AL923" s="9"/>
      <c r="AM923" s="9"/>
      <c r="AN923" s="9"/>
      <c r="AO923" s="9"/>
      <c r="AP923" s="9"/>
      <c r="AQ923" s="9"/>
      <c r="AR923" s="9"/>
      <c r="AS923" s="9"/>
      <c r="AT923" s="9"/>
      <c r="AU923" s="9"/>
      <c r="AV923" s="9"/>
      <c r="AW923" s="9"/>
      <c r="AX923" s="9"/>
      <c r="AY923" s="9"/>
      <c r="AZ923" s="9"/>
    </row>
    <row r="924" spans="1:52" ht="12.75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  <c r="AB924" s="9"/>
      <c r="AC924" s="9"/>
      <c r="AD924" s="9"/>
      <c r="AE924" s="9"/>
      <c r="AF924" s="9"/>
      <c r="AG924" s="9"/>
      <c r="AH924" s="9"/>
      <c r="AI924" s="9"/>
      <c r="AJ924" s="9"/>
      <c r="AK924" s="9"/>
      <c r="AL924" s="9"/>
      <c r="AM924" s="9"/>
      <c r="AN924" s="9"/>
      <c r="AO924" s="9"/>
      <c r="AP924" s="9"/>
      <c r="AQ924" s="9"/>
      <c r="AR924" s="9"/>
      <c r="AS924" s="9"/>
      <c r="AT924" s="9"/>
      <c r="AU924" s="9"/>
      <c r="AV924" s="9"/>
      <c r="AW924" s="9"/>
      <c r="AX924" s="9"/>
      <c r="AY924" s="9"/>
      <c r="AZ924" s="9"/>
    </row>
    <row r="925" spans="1:52" ht="12.75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  <c r="AB925" s="9"/>
      <c r="AC925" s="9"/>
      <c r="AD925" s="9"/>
      <c r="AE925" s="9"/>
      <c r="AF925" s="9"/>
      <c r="AG925" s="9"/>
      <c r="AH925" s="9"/>
      <c r="AI925" s="9"/>
      <c r="AJ925" s="9"/>
      <c r="AK925" s="9"/>
      <c r="AL925" s="9"/>
      <c r="AM925" s="9"/>
      <c r="AN925" s="9"/>
      <c r="AO925" s="9"/>
      <c r="AP925" s="9"/>
      <c r="AQ925" s="9"/>
      <c r="AR925" s="9"/>
      <c r="AS925" s="9"/>
      <c r="AT925" s="9"/>
      <c r="AU925" s="9"/>
      <c r="AV925" s="9"/>
      <c r="AW925" s="9"/>
      <c r="AX925" s="9"/>
      <c r="AY925" s="9"/>
      <c r="AZ925" s="9"/>
    </row>
    <row r="926" spans="1:52" ht="12.75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  <c r="AB926" s="9"/>
      <c r="AC926" s="9"/>
      <c r="AD926" s="9"/>
      <c r="AE926" s="9"/>
      <c r="AF926" s="9"/>
      <c r="AG926" s="9"/>
      <c r="AH926" s="9"/>
      <c r="AI926" s="9"/>
      <c r="AJ926" s="9"/>
      <c r="AK926" s="9"/>
      <c r="AL926" s="9"/>
      <c r="AM926" s="9"/>
      <c r="AN926" s="9"/>
      <c r="AO926" s="9"/>
      <c r="AP926" s="9"/>
      <c r="AQ926" s="9"/>
      <c r="AR926" s="9"/>
      <c r="AS926" s="9"/>
      <c r="AT926" s="9"/>
      <c r="AU926" s="9"/>
      <c r="AV926" s="9"/>
      <c r="AW926" s="9"/>
      <c r="AX926" s="9"/>
      <c r="AY926" s="9"/>
      <c r="AZ926" s="9"/>
    </row>
    <row r="927" spans="1:52" ht="12.75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  <c r="AB927" s="9"/>
      <c r="AC927" s="9"/>
      <c r="AD927" s="9"/>
      <c r="AE927" s="9"/>
      <c r="AF927" s="9"/>
      <c r="AG927" s="9"/>
      <c r="AH927" s="9"/>
      <c r="AI927" s="9"/>
      <c r="AJ927" s="9"/>
      <c r="AK927" s="9"/>
      <c r="AL927" s="9"/>
      <c r="AM927" s="9"/>
      <c r="AN927" s="9"/>
      <c r="AO927" s="9"/>
      <c r="AP927" s="9"/>
      <c r="AQ927" s="9"/>
      <c r="AR927" s="9"/>
      <c r="AS927" s="9"/>
      <c r="AT927" s="9"/>
      <c r="AU927" s="9"/>
      <c r="AV927" s="9"/>
      <c r="AW927" s="9"/>
      <c r="AX927" s="9"/>
      <c r="AY927" s="9"/>
      <c r="AZ927" s="9"/>
    </row>
    <row r="928" spans="1:52" ht="12.75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  <c r="AB928" s="9"/>
      <c r="AC928" s="9"/>
      <c r="AD928" s="9"/>
      <c r="AE928" s="9"/>
      <c r="AF928" s="9"/>
      <c r="AG928" s="9"/>
      <c r="AH928" s="9"/>
      <c r="AI928" s="9"/>
      <c r="AJ928" s="9"/>
      <c r="AK928" s="9"/>
      <c r="AL928" s="9"/>
      <c r="AM928" s="9"/>
      <c r="AN928" s="9"/>
      <c r="AO928" s="9"/>
      <c r="AP928" s="9"/>
      <c r="AQ928" s="9"/>
      <c r="AR928" s="9"/>
      <c r="AS928" s="9"/>
      <c r="AT928" s="9"/>
      <c r="AU928" s="9"/>
      <c r="AV928" s="9"/>
      <c r="AW928" s="9"/>
      <c r="AX928" s="9"/>
      <c r="AY928" s="9"/>
      <c r="AZ928" s="9"/>
    </row>
    <row r="929" spans="1:52" ht="12.75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  <c r="AB929" s="9"/>
      <c r="AC929" s="9"/>
      <c r="AD929" s="9"/>
      <c r="AE929" s="9"/>
      <c r="AF929" s="9"/>
      <c r="AG929" s="9"/>
      <c r="AH929" s="9"/>
      <c r="AI929" s="9"/>
      <c r="AJ929" s="9"/>
      <c r="AK929" s="9"/>
      <c r="AL929" s="9"/>
      <c r="AM929" s="9"/>
      <c r="AN929" s="9"/>
      <c r="AO929" s="9"/>
      <c r="AP929" s="9"/>
      <c r="AQ929" s="9"/>
      <c r="AR929" s="9"/>
      <c r="AS929" s="9"/>
      <c r="AT929" s="9"/>
      <c r="AU929" s="9"/>
      <c r="AV929" s="9"/>
      <c r="AW929" s="9"/>
      <c r="AX929" s="9"/>
      <c r="AY929" s="9"/>
      <c r="AZ929" s="9"/>
    </row>
    <row r="930" spans="1:52" ht="12.75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  <c r="AB930" s="9"/>
      <c r="AC930" s="9"/>
      <c r="AD930" s="9"/>
      <c r="AE930" s="9"/>
      <c r="AF930" s="9"/>
      <c r="AG930" s="9"/>
      <c r="AH930" s="9"/>
      <c r="AI930" s="9"/>
      <c r="AJ930" s="9"/>
      <c r="AK930" s="9"/>
      <c r="AL930" s="9"/>
      <c r="AM930" s="9"/>
      <c r="AN930" s="9"/>
      <c r="AO930" s="9"/>
      <c r="AP930" s="9"/>
      <c r="AQ930" s="9"/>
      <c r="AR930" s="9"/>
      <c r="AS930" s="9"/>
      <c r="AT930" s="9"/>
      <c r="AU930" s="9"/>
      <c r="AV930" s="9"/>
      <c r="AW930" s="9"/>
      <c r="AX930" s="9"/>
      <c r="AY930" s="9"/>
      <c r="AZ930" s="9"/>
    </row>
    <row r="931" spans="1:52" ht="12.75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  <c r="AB931" s="9"/>
      <c r="AC931" s="9"/>
      <c r="AD931" s="9"/>
      <c r="AE931" s="9"/>
      <c r="AF931" s="9"/>
      <c r="AG931" s="9"/>
      <c r="AH931" s="9"/>
      <c r="AI931" s="9"/>
      <c r="AJ931" s="9"/>
      <c r="AK931" s="9"/>
      <c r="AL931" s="9"/>
      <c r="AM931" s="9"/>
      <c r="AN931" s="9"/>
      <c r="AO931" s="9"/>
      <c r="AP931" s="9"/>
      <c r="AQ931" s="9"/>
      <c r="AR931" s="9"/>
      <c r="AS931" s="9"/>
      <c r="AT931" s="9"/>
      <c r="AU931" s="9"/>
      <c r="AV931" s="9"/>
      <c r="AW931" s="9"/>
      <c r="AX931" s="9"/>
      <c r="AY931" s="9"/>
      <c r="AZ931" s="9"/>
    </row>
    <row r="932" spans="1:52" ht="12.75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  <c r="AB932" s="9"/>
      <c r="AC932" s="9"/>
      <c r="AD932" s="9"/>
      <c r="AE932" s="9"/>
      <c r="AF932" s="9"/>
      <c r="AG932" s="9"/>
      <c r="AH932" s="9"/>
      <c r="AI932" s="9"/>
      <c r="AJ932" s="9"/>
      <c r="AK932" s="9"/>
      <c r="AL932" s="9"/>
      <c r="AM932" s="9"/>
      <c r="AN932" s="9"/>
      <c r="AO932" s="9"/>
      <c r="AP932" s="9"/>
      <c r="AQ932" s="9"/>
      <c r="AR932" s="9"/>
      <c r="AS932" s="9"/>
      <c r="AT932" s="9"/>
      <c r="AU932" s="9"/>
      <c r="AV932" s="9"/>
      <c r="AW932" s="9"/>
      <c r="AX932" s="9"/>
      <c r="AY932" s="9"/>
      <c r="AZ932" s="9"/>
    </row>
    <row r="933" spans="1:52" ht="12.75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  <c r="AB933" s="9"/>
      <c r="AC933" s="9"/>
      <c r="AD933" s="9"/>
      <c r="AE933" s="9"/>
      <c r="AF933" s="9"/>
      <c r="AG933" s="9"/>
      <c r="AH933" s="9"/>
      <c r="AI933" s="9"/>
      <c r="AJ933" s="9"/>
      <c r="AK933" s="9"/>
      <c r="AL933" s="9"/>
      <c r="AM933" s="9"/>
      <c r="AN933" s="9"/>
      <c r="AO933" s="9"/>
      <c r="AP933" s="9"/>
      <c r="AQ933" s="9"/>
      <c r="AR933" s="9"/>
      <c r="AS933" s="9"/>
      <c r="AT933" s="9"/>
      <c r="AU933" s="9"/>
      <c r="AV933" s="9"/>
      <c r="AW933" s="9"/>
      <c r="AX933" s="9"/>
      <c r="AY933" s="9"/>
      <c r="AZ933" s="9"/>
    </row>
    <row r="934" spans="1:52" ht="12.75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  <c r="AB934" s="9"/>
      <c r="AC934" s="9"/>
      <c r="AD934" s="9"/>
      <c r="AE934" s="9"/>
      <c r="AF934" s="9"/>
      <c r="AG934" s="9"/>
      <c r="AH934" s="9"/>
      <c r="AI934" s="9"/>
      <c r="AJ934" s="9"/>
      <c r="AK934" s="9"/>
      <c r="AL934" s="9"/>
      <c r="AM934" s="9"/>
      <c r="AN934" s="9"/>
      <c r="AO934" s="9"/>
      <c r="AP934" s="9"/>
      <c r="AQ934" s="9"/>
      <c r="AR934" s="9"/>
      <c r="AS934" s="9"/>
      <c r="AT934" s="9"/>
      <c r="AU934" s="9"/>
      <c r="AV934" s="9"/>
      <c r="AW934" s="9"/>
      <c r="AX934" s="9"/>
      <c r="AY934" s="9"/>
      <c r="AZ934" s="9"/>
    </row>
    <row r="935" spans="1:52" ht="12.75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  <c r="AB935" s="9"/>
      <c r="AC935" s="9"/>
      <c r="AD935" s="9"/>
      <c r="AE935" s="9"/>
      <c r="AF935" s="9"/>
      <c r="AG935" s="9"/>
      <c r="AH935" s="9"/>
      <c r="AI935" s="9"/>
      <c r="AJ935" s="9"/>
      <c r="AK935" s="9"/>
      <c r="AL935" s="9"/>
      <c r="AM935" s="9"/>
      <c r="AN935" s="9"/>
      <c r="AO935" s="9"/>
      <c r="AP935" s="9"/>
      <c r="AQ935" s="9"/>
      <c r="AR935" s="9"/>
      <c r="AS935" s="9"/>
      <c r="AT935" s="9"/>
      <c r="AU935" s="9"/>
      <c r="AV935" s="9"/>
      <c r="AW935" s="9"/>
      <c r="AX935" s="9"/>
      <c r="AY935" s="9"/>
      <c r="AZ935" s="9"/>
    </row>
    <row r="936" spans="1:52" ht="12.75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  <c r="AB936" s="9"/>
      <c r="AC936" s="9"/>
      <c r="AD936" s="9"/>
      <c r="AE936" s="9"/>
      <c r="AF936" s="9"/>
      <c r="AG936" s="9"/>
      <c r="AH936" s="9"/>
      <c r="AI936" s="9"/>
      <c r="AJ936" s="9"/>
      <c r="AK936" s="9"/>
      <c r="AL936" s="9"/>
      <c r="AM936" s="9"/>
      <c r="AN936" s="9"/>
      <c r="AO936" s="9"/>
      <c r="AP936" s="9"/>
      <c r="AQ936" s="9"/>
      <c r="AR936" s="9"/>
      <c r="AS936" s="9"/>
      <c r="AT936" s="9"/>
      <c r="AU936" s="9"/>
      <c r="AV936" s="9"/>
      <c r="AW936" s="9"/>
      <c r="AX936" s="9"/>
      <c r="AY936" s="9"/>
      <c r="AZ936" s="9"/>
    </row>
    <row r="937" spans="1:52" ht="12.75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  <c r="AB937" s="9"/>
      <c r="AC937" s="9"/>
      <c r="AD937" s="9"/>
      <c r="AE937" s="9"/>
      <c r="AF937" s="9"/>
      <c r="AG937" s="9"/>
      <c r="AH937" s="9"/>
      <c r="AI937" s="9"/>
      <c r="AJ937" s="9"/>
      <c r="AK937" s="9"/>
      <c r="AL937" s="9"/>
      <c r="AM937" s="9"/>
      <c r="AN937" s="9"/>
      <c r="AO937" s="9"/>
      <c r="AP937" s="9"/>
      <c r="AQ937" s="9"/>
      <c r="AR937" s="9"/>
      <c r="AS937" s="9"/>
      <c r="AT937" s="9"/>
      <c r="AU937" s="9"/>
      <c r="AV937" s="9"/>
      <c r="AW937" s="9"/>
      <c r="AX937" s="9"/>
      <c r="AY937" s="9"/>
      <c r="AZ937" s="9"/>
    </row>
    <row r="938" spans="1:52" ht="12.75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  <c r="AB938" s="9"/>
      <c r="AC938" s="9"/>
      <c r="AD938" s="9"/>
      <c r="AE938" s="9"/>
      <c r="AF938" s="9"/>
      <c r="AG938" s="9"/>
      <c r="AH938" s="9"/>
      <c r="AI938" s="9"/>
      <c r="AJ938" s="9"/>
      <c r="AK938" s="9"/>
      <c r="AL938" s="9"/>
      <c r="AM938" s="9"/>
      <c r="AN938" s="9"/>
      <c r="AO938" s="9"/>
      <c r="AP938" s="9"/>
      <c r="AQ938" s="9"/>
      <c r="AR938" s="9"/>
      <c r="AS938" s="9"/>
      <c r="AT938" s="9"/>
      <c r="AU938" s="9"/>
      <c r="AV938" s="9"/>
      <c r="AW938" s="9"/>
      <c r="AX938" s="9"/>
      <c r="AY938" s="9"/>
      <c r="AZ938" s="9"/>
    </row>
    <row r="939" spans="1:52" ht="12.75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  <c r="AB939" s="9"/>
      <c r="AC939" s="9"/>
      <c r="AD939" s="9"/>
      <c r="AE939" s="9"/>
      <c r="AF939" s="9"/>
      <c r="AG939" s="9"/>
      <c r="AH939" s="9"/>
      <c r="AI939" s="9"/>
      <c r="AJ939" s="9"/>
      <c r="AK939" s="9"/>
      <c r="AL939" s="9"/>
      <c r="AM939" s="9"/>
      <c r="AN939" s="9"/>
      <c r="AO939" s="9"/>
      <c r="AP939" s="9"/>
      <c r="AQ939" s="9"/>
      <c r="AR939" s="9"/>
      <c r="AS939" s="9"/>
      <c r="AT939" s="9"/>
      <c r="AU939" s="9"/>
      <c r="AV939" s="9"/>
      <c r="AW939" s="9"/>
      <c r="AX939" s="9"/>
      <c r="AY939" s="9"/>
      <c r="AZ939" s="9"/>
    </row>
    <row r="940" spans="1:52" ht="12.75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  <c r="AB940" s="9"/>
      <c r="AC940" s="9"/>
      <c r="AD940" s="9"/>
      <c r="AE940" s="9"/>
      <c r="AF940" s="9"/>
      <c r="AG940" s="9"/>
      <c r="AH940" s="9"/>
      <c r="AI940" s="9"/>
      <c r="AJ940" s="9"/>
      <c r="AK940" s="9"/>
      <c r="AL940" s="9"/>
      <c r="AM940" s="9"/>
      <c r="AN940" s="9"/>
      <c r="AO940" s="9"/>
      <c r="AP940" s="9"/>
      <c r="AQ940" s="9"/>
      <c r="AR940" s="9"/>
      <c r="AS940" s="9"/>
      <c r="AT940" s="9"/>
      <c r="AU940" s="9"/>
      <c r="AV940" s="9"/>
      <c r="AW940" s="9"/>
      <c r="AX940" s="9"/>
      <c r="AY940" s="9"/>
      <c r="AZ940" s="9"/>
    </row>
    <row r="941" spans="1:52" ht="12.75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  <c r="AB941" s="9"/>
      <c r="AC941" s="9"/>
      <c r="AD941" s="9"/>
      <c r="AE941" s="9"/>
      <c r="AF941" s="9"/>
      <c r="AG941" s="9"/>
      <c r="AH941" s="9"/>
      <c r="AI941" s="9"/>
      <c r="AJ941" s="9"/>
      <c r="AK941" s="9"/>
      <c r="AL941" s="9"/>
      <c r="AM941" s="9"/>
      <c r="AN941" s="9"/>
      <c r="AO941" s="9"/>
      <c r="AP941" s="9"/>
      <c r="AQ941" s="9"/>
      <c r="AR941" s="9"/>
      <c r="AS941" s="9"/>
      <c r="AT941" s="9"/>
      <c r="AU941" s="9"/>
      <c r="AV941" s="9"/>
      <c r="AW941" s="9"/>
      <c r="AX941" s="9"/>
      <c r="AY941" s="9"/>
      <c r="AZ941" s="9"/>
    </row>
    <row r="942" spans="1:52" ht="12.75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  <c r="AB942" s="9"/>
      <c r="AC942" s="9"/>
      <c r="AD942" s="9"/>
      <c r="AE942" s="9"/>
      <c r="AF942" s="9"/>
      <c r="AG942" s="9"/>
      <c r="AH942" s="9"/>
      <c r="AI942" s="9"/>
      <c r="AJ942" s="9"/>
      <c r="AK942" s="9"/>
      <c r="AL942" s="9"/>
      <c r="AM942" s="9"/>
      <c r="AN942" s="9"/>
      <c r="AO942" s="9"/>
      <c r="AP942" s="9"/>
      <c r="AQ942" s="9"/>
      <c r="AR942" s="9"/>
      <c r="AS942" s="9"/>
      <c r="AT942" s="9"/>
      <c r="AU942" s="9"/>
      <c r="AV942" s="9"/>
      <c r="AW942" s="9"/>
      <c r="AX942" s="9"/>
      <c r="AY942" s="9"/>
      <c r="AZ942" s="9"/>
    </row>
    <row r="943" spans="1:52" ht="12.75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  <c r="AB943" s="9"/>
      <c r="AC943" s="9"/>
      <c r="AD943" s="9"/>
      <c r="AE943" s="9"/>
      <c r="AF943" s="9"/>
      <c r="AG943" s="9"/>
      <c r="AH943" s="9"/>
      <c r="AI943" s="9"/>
      <c r="AJ943" s="9"/>
      <c r="AK943" s="9"/>
      <c r="AL943" s="9"/>
      <c r="AM943" s="9"/>
      <c r="AN943" s="9"/>
      <c r="AO943" s="9"/>
      <c r="AP943" s="9"/>
      <c r="AQ943" s="9"/>
      <c r="AR943" s="9"/>
      <c r="AS943" s="9"/>
      <c r="AT943" s="9"/>
      <c r="AU943" s="9"/>
      <c r="AV943" s="9"/>
      <c r="AW943" s="9"/>
      <c r="AX943" s="9"/>
      <c r="AY943" s="9"/>
      <c r="AZ943" s="9"/>
    </row>
    <row r="944" spans="1:52" ht="12.75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  <c r="AB944" s="9"/>
      <c r="AC944" s="9"/>
      <c r="AD944" s="9"/>
      <c r="AE944" s="9"/>
      <c r="AF944" s="9"/>
      <c r="AG944" s="9"/>
      <c r="AH944" s="9"/>
      <c r="AI944" s="9"/>
      <c r="AJ944" s="9"/>
      <c r="AK944" s="9"/>
      <c r="AL944" s="9"/>
      <c r="AM944" s="9"/>
      <c r="AN944" s="9"/>
      <c r="AO944" s="9"/>
      <c r="AP944" s="9"/>
      <c r="AQ944" s="9"/>
      <c r="AR944" s="9"/>
      <c r="AS944" s="9"/>
      <c r="AT944" s="9"/>
      <c r="AU944" s="9"/>
      <c r="AV944" s="9"/>
      <c r="AW944" s="9"/>
      <c r="AX944" s="9"/>
      <c r="AY944" s="9"/>
      <c r="AZ944" s="9"/>
    </row>
    <row r="945" spans="1:52" ht="12.75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  <c r="AB945" s="9"/>
      <c r="AC945" s="9"/>
      <c r="AD945" s="9"/>
      <c r="AE945" s="9"/>
      <c r="AF945" s="9"/>
      <c r="AG945" s="9"/>
      <c r="AH945" s="9"/>
      <c r="AI945" s="9"/>
      <c r="AJ945" s="9"/>
      <c r="AK945" s="9"/>
      <c r="AL945" s="9"/>
      <c r="AM945" s="9"/>
      <c r="AN945" s="9"/>
      <c r="AO945" s="9"/>
      <c r="AP945" s="9"/>
      <c r="AQ945" s="9"/>
      <c r="AR945" s="9"/>
      <c r="AS945" s="9"/>
      <c r="AT945" s="9"/>
      <c r="AU945" s="9"/>
      <c r="AV945" s="9"/>
      <c r="AW945" s="9"/>
      <c r="AX945" s="9"/>
      <c r="AY945" s="9"/>
      <c r="AZ945" s="9"/>
    </row>
    <row r="946" spans="1:52" ht="12.75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  <c r="AB946" s="9"/>
      <c r="AC946" s="9"/>
      <c r="AD946" s="9"/>
      <c r="AE946" s="9"/>
      <c r="AF946" s="9"/>
      <c r="AG946" s="9"/>
      <c r="AH946" s="9"/>
      <c r="AI946" s="9"/>
      <c r="AJ946" s="9"/>
      <c r="AK946" s="9"/>
      <c r="AL946" s="9"/>
      <c r="AM946" s="9"/>
      <c r="AN946" s="9"/>
      <c r="AO946" s="9"/>
      <c r="AP946" s="9"/>
      <c r="AQ946" s="9"/>
      <c r="AR946" s="9"/>
      <c r="AS946" s="9"/>
      <c r="AT946" s="9"/>
      <c r="AU946" s="9"/>
      <c r="AV946" s="9"/>
      <c r="AW946" s="9"/>
      <c r="AX946" s="9"/>
      <c r="AY946" s="9"/>
      <c r="AZ946" s="9"/>
    </row>
    <row r="947" spans="1:52" ht="12.75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  <c r="AB947" s="9"/>
      <c r="AC947" s="9"/>
      <c r="AD947" s="9"/>
      <c r="AE947" s="9"/>
      <c r="AF947" s="9"/>
      <c r="AG947" s="9"/>
      <c r="AH947" s="9"/>
      <c r="AI947" s="9"/>
      <c r="AJ947" s="9"/>
      <c r="AK947" s="9"/>
      <c r="AL947" s="9"/>
      <c r="AM947" s="9"/>
      <c r="AN947" s="9"/>
      <c r="AO947" s="9"/>
      <c r="AP947" s="9"/>
      <c r="AQ947" s="9"/>
      <c r="AR947" s="9"/>
      <c r="AS947" s="9"/>
      <c r="AT947" s="9"/>
      <c r="AU947" s="9"/>
      <c r="AV947" s="9"/>
      <c r="AW947" s="9"/>
      <c r="AX947" s="9"/>
      <c r="AY947" s="9"/>
      <c r="AZ947" s="9"/>
    </row>
    <row r="948" spans="1:52" ht="12.75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  <c r="AB948" s="9"/>
      <c r="AC948" s="9"/>
      <c r="AD948" s="9"/>
      <c r="AE948" s="9"/>
      <c r="AF948" s="9"/>
      <c r="AG948" s="9"/>
      <c r="AH948" s="9"/>
      <c r="AI948" s="9"/>
      <c r="AJ948" s="9"/>
      <c r="AK948" s="9"/>
      <c r="AL948" s="9"/>
      <c r="AM948" s="9"/>
      <c r="AN948" s="9"/>
      <c r="AO948" s="9"/>
      <c r="AP948" s="9"/>
      <c r="AQ948" s="9"/>
      <c r="AR948" s="9"/>
      <c r="AS948" s="9"/>
      <c r="AT948" s="9"/>
      <c r="AU948" s="9"/>
      <c r="AV948" s="9"/>
      <c r="AW948" s="9"/>
      <c r="AX948" s="9"/>
      <c r="AY948" s="9"/>
      <c r="AZ948" s="9"/>
    </row>
    <row r="949" spans="1:52" ht="12.75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  <c r="AB949" s="9"/>
      <c r="AC949" s="9"/>
      <c r="AD949" s="9"/>
      <c r="AE949" s="9"/>
      <c r="AF949" s="9"/>
      <c r="AG949" s="9"/>
      <c r="AH949" s="9"/>
      <c r="AI949" s="9"/>
      <c r="AJ949" s="9"/>
      <c r="AK949" s="9"/>
      <c r="AL949" s="9"/>
      <c r="AM949" s="9"/>
      <c r="AN949" s="9"/>
      <c r="AO949" s="9"/>
      <c r="AP949" s="9"/>
      <c r="AQ949" s="9"/>
      <c r="AR949" s="9"/>
      <c r="AS949" s="9"/>
      <c r="AT949" s="9"/>
      <c r="AU949" s="9"/>
      <c r="AV949" s="9"/>
      <c r="AW949" s="9"/>
      <c r="AX949" s="9"/>
      <c r="AY949" s="9"/>
      <c r="AZ949" s="9"/>
    </row>
    <row r="950" spans="1:52" ht="12.75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  <c r="AB950" s="9"/>
      <c r="AC950" s="9"/>
      <c r="AD950" s="9"/>
      <c r="AE950" s="9"/>
      <c r="AF950" s="9"/>
      <c r="AG950" s="9"/>
      <c r="AH950" s="9"/>
      <c r="AI950" s="9"/>
      <c r="AJ950" s="9"/>
      <c r="AK950" s="9"/>
      <c r="AL950" s="9"/>
      <c r="AM950" s="9"/>
      <c r="AN950" s="9"/>
      <c r="AO950" s="9"/>
      <c r="AP950" s="9"/>
      <c r="AQ950" s="9"/>
      <c r="AR950" s="9"/>
      <c r="AS950" s="9"/>
      <c r="AT950" s="9"/>
      <c r="AU950" s="9"/>
      <c r="AV950" s="9"/>
      <c r="AW950" s="9"/>
      <c r="AX950" s="9"/>
      <c r="AY950" s="9"/>
      <c r="AZ950" s="9"/>
    </row>
    <row r="951" spans="1:52" ht="12.75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  <c r="AB951" s="9"/>
      <c r="AC951" s="9"/>
      <c r="AD951" s="9"/>
      <c r="AE951" s="9"/>
      <c r="AF951" s="9"/>
      <c r="AG951" s="9"/>
      <c r="AH951" s="9"/>
      <c r="AI951" s="9"/>
      <c r="AJ951" s="9"/>
      <c r="AK951" s="9"/>
      <c r="AL951" s="9"/>
      <c r="AM951" s="9"/>
      <c r="AN951" s="9"/>
      <c r="AO951" s="9"/>
      <c r="AP951" s="9"/>
      <c r="AQ951" s="9"/>
      <c r="AR951" s="9"/>
      <c r="AS951" s="9"/>
      <c r="AT951" s="9"/>
      <c r="AU951" s="9"/>
      <c r="AV951" s="9"/>
      <c r="AW951" s="9"/>
      <c r="AX951" s="9"/>
      <c r="AY951" s="9"/>
      <c r="AZ951" s="9"/>
    </row>
    <row r="952" spans="1:52" ht="12.75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  <c r="AB952" s="9"/>
      <c r="AC952" s="9"/>
      <c r="AD952" s="9"/>
      <c r="AE952" s="9"/>
      <c r="AF952" s="9"/>
      <c r="AG952" s="9"/>
      <c r="AH952" s="9"/>
      <c r="AI952" s="9"/>
      <c r="AJ952" s="9"/>
      <c r="AK952" s="9"/>
      <c r="AL952" s="9"/>
      <c r="AM952" s="9"/>
      <c r="AN952" s="9"/>
      <c r="AO952" s="9"/>
      <c r="AP952" s="9"/>
      <c r="AQ952" s="9"/>
      <c r="AR952" s="9"/>
      <c r="AS952" s="9"/>
      <c r="AT952" s="9"/>
      <c r="AU952" s="9"/>
      <c r="AV952" s="9"/>
      <c r="AW952" s="9"/>
      <c r="AX952" s="9"/>
      <c r="AY952" s="9"/>
      <c r="AZ952" s="9"/>
    </row>
    <row r="953" spans="1:52" ht="12.75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  <c r="AB953" s="9"/>
      <c r="AC953" s="9"/>
      <c r="AD953" s="9"/>
      <c r="AE953" s="9"/>
      <c r="AF953" s="9"/>
      <c r="AG953" s="9"/>
      <c r="AH953" s="9"/>
      <c r="AI953" s="9"/>
      <c r="AJ953" s="9"/>
      <c r="AK953" s="9"/>
      <c r="AL953" s="9"/>
      <c r="AM953" s="9"/>
      <c r="AN953" s="9"/>
      <c r="AO953" s="9"/>
      <c r="AP953" s="9"/>
      <c r="AQ953" s="9"/>
      <c r="AR953" s="9"/>
      <c r="AS953" s="9"/>
      <c r="AT953" s="9"/>
      <c r="AU953" s="9"/>
      <c r="AV953" s="9"/>
      <c r="AW953" s="9"/>
      <c r="AX953" s="9"/>
      <c r="AY953" s="9"/>
      <c r="AZ953" s="9"/>
    </row>
    <row r="954" spans="1:52" ht="12.75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  <c r="AB954" s="9"/>
      <c r="AC954" s="9"/>
      <c r="AD954" s="9"/>
      <c r="AE954" s="9"/>
      <c r="AF954" s="9"/>
      <c r="AG954" s="9"/>
      <c r="AH954" s="9"/>
      <c r="AI954" s="9"/>
      <c r="AJ954" s="9"/>
      <c r="AK954" s="9"/>
      <c r="AL954" s="9"/>
      <c r="AM954" s="9"/>
      <c r="AN954" s="9"/>
      <c r="AO954" s="9"/>
      <c r="AP954" s="9"/>
      <c r="AQ954" s="9"/>
      <c r="AR954" s="9"/>
      <c r="AS954" s="9"/>
      <c r="AT954" s="9"/>
      <c r="AU954" s="9"/>
      <c r="AV954" s="9"/>
      <c r="AW954" s="9"/>
      <c r="AX954" s="9"/>
      <c r="AY954" s="9"/>
      <c r="AZ954" s="9"/>
    </row>
    <row r="955" spans="1:52" ht="12.75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  <c r="AB955" s="9"/>
      <c r="AC955" s="9"/>
      <c r="AD955" s="9"/>
      <c r="AE955" s="9"/>
      <c r="AF955" s="9"/>
      <c r="AG955" s="9"/>
      <c r="AH955" s="9"/>
      <c r="AI955" s="9"/>
      <c r="AJ955" s="9"/>
      <c r="AK955" s="9"/>
      <c r="AL955" s="9"/>
      <c r="AM955" s="9"/>
      <c r="AN955" s="9"/>
      <c r="AO955" s="9"/>
      <c r="AP955" s="9"/>
      <c r="AQ955" s="9"/>
      <c r="AR955" s="9"/>
      <c r="AS955" s="9"/>
      <c r="AT955" s="9"/>
      <c r="AU955" s="9"/>
      <c r="AV955" s="9"/>
      <c r="AW955" s="9"/>
      <c r="AX955" s="9"/>
      <c r="AY955" s="9"/>
      <c r="AZ955" s="9"/>
    </row>
    <row r="956" spans="1:52" ht="12.75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  <c r="AB956" s="9"/>
      <c r="AC956" s="9"/>
      <c r="AD956" s="9"/>
      <c r="AE956" s="9"/>
      <c r="AF956" s="9"/>
      <c r="AG956" s="9"/>
      <c r="AH956" s="9"/>
      <c r="AI956" s="9"/>
      <c r="AJ956" s="9"/>
      <c r="AK956" s="9"/>
      <c r="AL956" s="9"/>
      <c r="AM956" s="9"/>
      <c r="AN956" s="9"/>
      <c r="AO956" s="9"/>
      <c r="AP956" s="9"/>
      <c r="AQ956" s="9"/>
      <c r="AR956" s="9"/>
      <c r="AS956" s="9"/>
      <c r="AT956" s="9"/>
      <c r="AU956" s="9"/>
      <c r="AV956" s="9"/>
      <c r="AW956" s="9"/>
      <c r="AX956" s="9"/>
      <c r="AY956" s="9"/>
      <c r="AZ956" s="9"/>
    </row>
    <row r="957" spans="1:52" ht="12.75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  <c r="AB957" s="9"/>
      <c r="AC957" s="9"/>
      <c r="AD957" s="9"/>
      <c r="AE957" s="9"/>
      <c r="AF957" s="9"/>
      <c r="AG957" s="9"/>
      <c r="AH957" s="9"/>
      <c r="AI957" s="9"/>
      <c r="AJ957" s="9"/>
      <c r="AK957" s="9"/>
      <c r="AL957" s="9"/>
      <c r="AM957" s="9"/>
      <c r="AN957" s="9"/>
      <c r="AO957" s="9"/>
      <c r="AP957" s="9"/>
      <c r="AQ957" s="9"/>
      <c r="AR957" s="9"/>
      <c r="AS957" s="9"/>
      <c r="AT957" s="9"/>
      <c r="AU957" s="9"/>
      <c r="AV957" s="9"/>
      <c r="AW957" s="9"/>
      <c r="AX957" s="9"/>
      <c r="AY957" s="9"/>
      <c r="AZ957" s="9"/>
    </row>
    <row r="958" spans="1:52" ht="12.75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  <c r="AB958" s="9"/>
      <c r="AC958" s="9"/>
      <c r="AD958" s="9"/>
      <c r="AE958" s="9"/>
      <c r="AF958" s="9"/>
      <c r="AG958" s="9"/>
      <c r="AH958" s="9"/>
      <c r="AI958" s="9"/>
      <c r="AJ958" s="9"/>
      <c r="AK958" s="9"/>
      <c r="AL958" s="9"/>
      <c r="AM958" s="9"/>
      <c r="AN958" s="9"/>
      <c r="AO958" s="9"/>
      <c r="AP958" s="9"/>
      <c r="AQ958" s="9"/>
      <c r="AR958" s="9"/>
      <c r="AS958" s="9"/>
      <c r="AT958" s="9"/>
      <c r="AU958" s="9"/>
      <c r="AV958" s="9"/>
      <c r="AW958" s="9"/>
      <c r="AX958" s="9"/>
      <c r="AY958" s="9"/>
      <c r="AZ958" s="9"/>
    </row>
    <row r="959" spans="1:52" ht="12.75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  <c r="AB959" s="9"/>
      <c r="AC959" s="9"/>
      <c r="AD959" s="9"/>
      <c r="AE959" s="9"/>
      <c r="AF959" s="9"/>
      <c r="AG959" s="9"/>
      <c r="AH959" s="9"/>
      <c r="AI959" s="9"/>
      <c r="AJ959" s="9"/>
      <c r="AK959" s="9"/>
      <c r="AL959" s="9"/>
      <c r="AM959" s="9"/>
      <c r="AN959" s="9"/>
      <c r="AO959" s="9"/>
      <c r="AP959" s="9"/>
      <c r="AQ959" s="9"/>
      <c r="AR959" s="9"/>
      <c r="AS959" s="9"/>
      <c r="AT959" s="9"/>
      <c r="AU959" s="9"/>
      <c r="AV959" s="9"/>
      <c r="AW959" s="9"/>
      <c r="AX959" s="9"/>
      <c r="AY959" s="9"/>
      <c r="AZ959" s="9"/>
    </row>
    <row r="960" spans="1:52" ht="12.75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  <c r="AB960" s="9"/>
      <c r="AC960" s="9"/>
      <c r="AD960" s="9"/>
      <c r="AE960" s="9"/>
      <c r="AF960" s="9"/>
      <c r="AG960" s="9"/>
      <c r="AH960" s="9"/>
      <c r="AI960" s="9"/>
      <c r="AJ960" s="9"/>
      <c r="AK960" s="9"/>
      <c r="AL960" s="9"/>
      <c r="AM960" s="9"/>
      <c r="AN960" s="9"/>
      <c r="AO960" s="9"/>
      <c r="AP960" s="9"/>
      <c r="AQ960" s="9"/>
      <c r="AR960" s="9"/>
      <c r="AS960" s="9"/>
      <c r="AT960" s="9"/>
      <c r="AU960" s="9"/>
      <c r="AV960" s="9"/>
      <c r="AW960" s="9"/>
      <c r="AX960" s="9"/>
      <c r="AY960" s="9"/>
      <c r="AZ960" s="9"/>
    </row>
    <row r="961" spans="1:52" ht="12.75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  <c r="AB961" s="9"/>
      <c r="AC961" s="9"/>
      <c r="AD961" s="9"/>
      <c r="AE961" s="9"/>
      <c r="AF961" s="9"/>
      <c r="AG961" s="9"/>
      <c r="AH961" s="9"/>
      <c r="AI961" s="9"/>
      <c r="AJ961" s="9"/>
      <c r="AK961" s="9"/>
      <c r="AL961" s="9"/>
      <c r="AM961" s="9"/>
      <c r="AN961" s="9"/>
      <c r="AO961" s="9"/>
      <c r="AP961" s="9"/>
      <c r="AQ961" s="9"/>
      <c r="AR961" s="9"/>
      <c r="AS961" s="9"/>
      <c r="AT961" s="9"/>
      <c r="AU961" s="9"/>
      <c r="AV961" s="9"/>
      <c r="AW961" s="9"/>
      <c r="AX961" s="9"/>
      <c r="AY961" s="9"/>
      <c r="AZ961" s="9"/>
    </row>
    <row r="962" spans="1:52" ht="12.75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  <c r="AB962" s="9"/>
      <c r="AC962" s="9"/>
      <c r="AD962" s="9"/>
      <c r="AE962" s="9"/>
      <c r="AF962" s="9"/>
      <c r="AG962" s="9"/>
      <c r="AH962" s="9"/>
      <c r="AI962" s="9"/>
      <c r="AJ962" s="9"/>
      <c r="AK962" s="9"/>
      <c r="AL962" s="9"/>
      <c r="AM962" s="9"/>
      <c r="AN962" s="9"/>
      <c r="AO962" s="9"/>
      <c r="AP962" s="9"/>
      <c r="AQ962" s="9"/>
      <c r="AR962" s="9"/>
      <c r="AS962" s="9"/>
      <c r="AT962" s="9"/>
      <c r="AU962" s="9"/>
      <c r="AV962" s="9"/>
      <c r="AW962" s="9"/>
      <c r="AX962" s="9"/>
      <c r="AY962" s="9"/>
      <c r="AZ962" s="9"/>
    </row>
    <row r="963" spans="1:52" ht="12.75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  <c r="AB963" s="9"/>
      <c r="AC963" s="9"/>
      <c r="AD963" s="9"/>
      <c r="AE963" s="9"/>
      <c r="AF963" s="9"/>
      <c r="AG963" s="9"/>
      <c r="AH963" s="9"/>
      <c r="AI963" s="9"/>
      <c r="AJ963" s="9"/>
      <c r="AK963" s="9"/>
      <c r="AL963" s="9"/>
      <c r="AM963" s="9"/>
      <c r="AN963" s="9"/>
      <c r="AO963" s="9"/>
      <c r="AP963" s="9"/>
      <c r="AQ963" s="9"/>
      <c r="AR963" s="9"/>
      <c r="AS963" s="9"/>
      <c r="AT963" s="9"/>
      <c r="AU963" s="9"/>
      <c r="AV963" s="9"/>
      <c r="AW963" s="9"/>
      <c r="AX963" s="9"/>
      <c r="AY963" s="9"/>
      <c r="AZ963" s="9"/>
    </row>
    <row r="964" spans="1:52" ht="12.75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  <c r="AB964" s="9"/>
      <c r="AC964" s="9"/>
      <c r="AD964" s="9"/>
      <c r="AE964" s="9"/>
      <c r="AF964" s="9"/>
      <c r="AG964" s="9"/>
      <c r="AH964" s="9"/>
      <c r="AI964" s="9"/>
      <c r="AJ964" s="9"/>
      <c r="AK964" s="9"/>
      <c r="AL964" s="9"/>
      <c r="AM964" s="9"/>
      <c r="AN964" s="9"/>
      <c r="AO964" s="9"/>
      <c r="AP964" s="9"/>
      <c r="AQ964" s="9"/>
      <c r="AR964" s="9"/>
      <c r="AS964" s="9"/>
      <c r="AT964" s="9"/>
      <c r="AU964" s="9"/>
      <c r="AV964" s="9"/>
      <c r="AW964" s="9"/>
      <c r="AX964" s="9"/>
      <c r="AY964" s="9"/>
      <c r="AZ964" s="9"/>
    </row>
    <row r="965" spans="1:52" ht="12.75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  <c r="AB965" s="9"/>
      <c r="AC965" s="9"/>
      <c r="AD965" s="9"/>
      <c r="AE965" s="9"/>
      <c r="AF965" s="9"/>
      <c r="AG965" s="9"/>
      <c r="AH965" s="9"/>
      <c r="AI965" s="9"/>
      <c r="AJ965" s="9"/>
      <c r="AK965" s="9"/>
      <c r="AL965" s="9"/>
      <c r="AM965" s="9"/>
      <c r="AN965" s="9"/>
      <c r="AO965" s="9"/>
      <c r="AP965" s="9"/>
      <c r="AQ965" s="9"/>
      <c r="AR965" s="9"/>
      <c r="AS965" s="9"/>
      <c r="AT965" s="9"/>
      <c r="AU965" s="9"/>
      <c r="AV965" s="9"/>
      <c r="AW965" s="9"/>
      <c r="AX965" s="9"/>
      <c r="AY965" s="9"/>
      <c r="AZ965" s="9"/>
    </row>
    <row r="966" spans="1:52" ht="12.75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  <c r="AB966" s="9"/>
      <c r="AC966" s="9"/>
      <c r="AD966" s="9"/>
      <c r="AE966" s="9"/>
      <c r="AF966" s="9"/>
      <c r="AG966" s="9"/>
      <c r="AH966" s="9"/>
      <c r="AI966" s="9"/>
      <c r="AJ966" s="9"/>
      <c r="AK966" s="9"/>
      <c r="AL966" s="9"/>
      <c r="AM966" s="9"/>
      <c r="AN966" s="9"/>
      <c r="AO966" s="9"/>
      <c r="AP966" s="9"/>
      <c r="AQ966" s="9"/>
      <c r="AR966" s="9"/>
      <c r="AS966" s="9"/>
      <c r="AT966" s="9"/>
      <c r="AU966" s="9"/>
      <c r="AV966" s="9"/>
      <c r="AW966" s="9"/>
      <c r="AX966" s="9"/>
      <c r="AY966" s="9"/>
      <c r="AZ966" s="9"/>
    </row>
    <row r="967" spans="1:52" ht="12.75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  <c r="AB967" s="9"/>
      <c r="AC967" s="9"/>
      <c r="AD967" s="9"/>
      <c r="AE967" s="9"/>
      <c r="AF967" s="9"/>
      <c r="AG967" s="9"/>
      <c r="AH967" s="9"/>
      <c r="AI967" s="9"/>
      <c r="AJ967" s="9"/>
      <c r="AK967" s="9"/>
      <c r="AL967" s="9"/>
      <c r="AM967" s="9"/>
      <c r="AN967" s="9"/>
      <c r="AO967" s="9"/>
      <c r="AP967" s="9"/>
      <c r="AQ967" s="9"/>
      <c r="AR967" s="9"/>
      <c r="AS967" s="9"/>
      <c r="AT967" s="9"/>
      <c r="AU967" s="9"/>
      <c r="AV967" s="9"/>
      <c r="AW967" s="9"/>
      <c r="AX967" s="9"/>
      <c r="AY967" s="9"/>
      <c r="AZ967" s="9"/>
    </row>
    <row r="968" spans="1:52" ht="12.75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  <c r="AB968" s="9"/>
      <c r="AC968" s="9"/>
      <c r="AD968" s="9"/>
      <c r="AE968" s="9"/>
      <c r="AF968" s="9"/>
      <c r="AG968" s="9"/>
      <c r="AH968" s="9"/>
      <c r="AI968" s="9"/>
      <c r="AJ968" s="9"/>
      <c r="AK968" s="9"/>
      <c r="AL968" s="9"/>
      <c r="AM968" s="9"/>
      <c r="AN968" s="9"/>
      <c r="AO968" s="9"/>
      <c r="AP968" s="9"/>
      <c r="AQ968" s="9"/>
      <c r="AR968" s="9"/>
      <c r="AS968" s="9"/>
      <c r="AT968" s="9"/>
      <c r="AU968" s="9"/>
      <c r="AV968" s="9"/>
      <c r="AW968" s="9"/>
      <c r="AX968" s="9"/>
      <c r="AY968" s="9"/>
      <c r="AZ968" s="9"/>
    </row>
    <row r="969" spans="1:52" ht="12.75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  <c r="AB969" s="9"/>
      <c r="AC969" s="9"/>
      <c r="AD969" s="9"/>
      <c r="AE969" s="9"/>
      <c r="AF969" s="9"/>
      <c r="AG969" s="9"/>
      <c r="AH969" s="9"/>
      <c r="AI969" s="9"/>
      <c r="AJ969" s="9"/>
      <c r="AK969" s="9"/>
      <c r="AL969" s="9"/>
      <c r="AM969" s="9"/>
      <c r="AN969" s="9"/>
      <c r="AO969" s="9"/>
      <c r="AP969" s="9"/>
      <c r="AQ969" s="9"/>
      <c r="AR969" s="9"/>
      <c r="AS969" s="9"/>
      <c r="AT969" s="9"/>
      <c r="AU969" s="9"/>
      <c r="AV969" s="9"/>
      <c r="AW969" s="9"/>
      <c r="AX969" s="9"/>
      <c r="AY969" s="9"/>
      <c r="AZ969" s="9"/>
    </row>
    <row r="970" spans="1:52" ht="12.75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  <c r="AB970" s="9"/>
      <c r="AC970" s="9"/>
      <c r="AD970" s="9"/>
      <c r="AE970" s="9"/>
      <c r="AF970" s="9"/>
      <c r="AG970" s="9"/>
      <c r="AH970" s="9"/>
      <c r="AI970" s="9"/>
      <c r="AJ970" s="9"/>
      <c r="AK970" s="9"/>
      <c r="AL970" s="9"/>
      <c r="AM970" s="9"/>
      <c r="AN970" s="9"/>
      <c r="AO970" s="9"/>
      <c r="AP970" s="9"/>
      <c r="AQ970" s="9"/>
      <c r="AR970" s="9"/>
      <c r="AS970" s="9"/>
      <c r="AT970" s="9"/>
      <c r="AU970" s="9"/>
      <c r="AV970" s="9"/>
      <c r="AW970" s="9"/>
      <c r="AX970" s="9"/>
      <c r="AY970" s="9"/>
      <c r="AZ970" s="9"/>
    </row>
    <row r="971" spans="1:52" ht="12.75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  <c r="AB971" s="9"/>
      <c r="AC971" s="9"/>
      <c r="AD971" s="9"/>
      <c r="AE971" s="9"/>
      <c r="AF971" s="9"/>
      <c r="AG971" s="9"/>
      <c r="AH971" s="9"/>
      <c r="AI971" s="9"/>
      <c r="AJ971" s="9"/>
      <c r="AK971" s="9"/>
      <c r="AL971" s="9"/>
      <c r="AM971" s="9"/>
      <c r="AN971" s="9"/>
      <c r="AO971" s="9"/>
      <c r="AP971" s="9"/>
      <c r="AQ971" s="9"/>
      <c r="AR971" s="9"/>
      <c r="AS971" s="9"/>
      <c r="AT971" s="9"/>
      <c r="AU971" s="9"/>
      <c r="AV971" s="9"/>
      <c r="AW971" s="9"/>
      <c r="AX971" s="9"/>
      <c r="AY971" s="9"/>
      <c r="AZ971" s="9"/>
    </row>
    <row r="972" spans="1:52" ht="12.75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  <c r="AB972" s="9"/>
      <c r="AC972" s="9"/>
      <c r="AD972" s="9"/>
      <c r="AE972" s="9"/>
      <c r="AF972" s="9"/>
      <c r="AG972" s="9"/>
      <c r="AH972" s="9"/>
      <c r="AI972" s="9"/>
      <c r="AJ972" s="9"/>
      <c r="AK972" s="9"/>
      <c r="AL972" s="9"/>
      <c r="AM972" s="9"/>
      <c r="AN972" s="9"/>
      <c r="AO972" s="9"/>
      <c r="AP972" s="9"/>
      <c r="AQ972" s="9"/>
      <c r="AR972" s="9"/>
      <c r="AS972" s="9"/>
      <c r="AT972" s="9"/>
      <c r="AU972" s="9"/>
      <c r="AV972" s="9"/>
      <c r="AW972" s="9"/>
      <c r="AX972" s="9"/>
      <c r="AY972" s="9"/>
      <c r="AZ972" s="9"/>
    </row>
    <row r="973" spans="1:52" ht="12.75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  <c r="AB973" s="9"/>
      <c r="AC973" s="9"/>
      <c r="AD973" s="9"/>
      <c r="AE973" s="9"/>
      <c r="AF973" s="9"/>
      <c r="AG973" s="9"/>
      <c r="AH973" s="9"/>
      <c r="AI973" s="9"/>
      <c r="AJ973" s="9"/>
      <c r="AK973" s="9"/>
      <c r="AL973" s="9"/>
      <c r="AM973" s="9"/>
      <c r="AN973" s="9"/>
      <c r="AO973" s="9"/>
      <c r="AP973" s="9"/>
      <c r="AQ973" s="9"/>
      <c r="AR973" s="9"/>
      <c r="AS973" s="9"/>
      <c r="AT973" s="9"/>
      <c r="AU973" s="9"/>
      <c r="AV973" s="9"/>
      <c r="AW973" s="9"/>
      <c r="AX973" s="9"/>
      <c r="AY973" s="9"/>
      <c r="AZ973" s="9"/>
    </row>
    <row r="974" spans="1:52" ht="12.75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  <c r="AB974" s="9"/>
      <c r="AC974" s="9"/>
      <c r="AD974" s="9"/>
      <c r="AE974" s="9"/>
      <c r="AF974" s="9"/>
      <c r="AG974" s="9"/>
      <c r="AH974" s="9"/>
      <c r="AI974" s="9"/>
      <c r="AJ974" s="9"/>
      <c r="AK974" s="9"/>
      <c r="AL974" s="9"/>
      <c r="AM974" s="9"/>
      <c r="AN974" s="9"/>
      <c r="AO974" s="9"/>
      <c r="AP974" s="9"/>
      <c r="AQ974" s="9"/>
      <c r="AR974" s="9"/>
      <c r="AS974" s="9"/>
      <c r="AT974" s="9"/>
      <c r="AU974" s="9"/>
      <c r="AV974" s="9"/>
      <c r="AW974" s="9"/>
      <c r="AX974" s="9"/>
      <c r="AY974" s="9"/>
      <c r="AZ974" s="9"/>
    </row>
    <row r="975" spans="1:52" ht="12.75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  <c r="AB975" s="9"/>
      <c r="AC975" s="9"/>
      <c r="AD975" s="9"/>
      <c r="AE975" s="9"/>
      <c r="AF975" s="9"/>
      <c r="AG975" s="9"/>
      <c r="AH975" s="9"/>
      <c r="AI975" s="9"/>
      <c r="AJ975" s="9"/>
      <c r="AK975" s="9"/>
      <c r="AL975" s="9"/>
      <c r="AM975" s="9"/>
      <c r="AN975" s="9"/>
      <c r="AO975" s="9"/>
      <c r="AP975" s="9"/>
      <c r="AQ975" s="9"/>
      <c r="AR975" s="9"/>
      <c r="AS975" s="9"/>
      <c r="AT975" s="9"/>
      <c r="AU975" s="9"/>
      <c r="AV975" s="9"/>
      <c r="AW975" s="9"/>
      <c r="AX975" s="9"/>
      <c r="AY975" s="9"/>
      <c r="AZ975" s="9"/>
    </row>
    <row r="976" spans="1:52" ht="12.75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  <c r="AB976" s="9"/>
      <c r="AC976" s="9"/>
      <c r="AD976" s="9"/>
      <c r="AE976" s="9"/>
      <c r="AF976" s="9"/>
      <c r="AG976" s="9"/>
      <c r="AH976" s="9"/>
      <c r="AI976" s="9"/>
      <c r="AJ976" s="9"/>
      <c r="AK976" s="9"/>
      <c r="AL976" s="9"/>
      <c r="AM976" s="9"/>
      <c r="AN976" s="9"/>
      <c r="AO976" s="9"/>
      <c r="AP976" s="9"/>
      <c r="AQ976" s="9"/>
      <c r="AR976" s="9"/>
      <c r="AS976" s="9"/>
      <c r="AT976" s="9"/>
      <c r="AU976" s="9"/>
      <c r="AV976" s="9"/>
      <c r="AW976" s="9"/>
      <c r="AX976" s="9"/>
      <c r="AY976" s="9"/>
      <c r="AZ976" s="9"/>
    </row>
    <row r="977" spans="1:52" ht="12.75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  <c r="AB977" s="9"/>
      <c r="AC977" s="9"/>
      <c r="AD977" s="9"/>
      <c r="AE977" s="9"/>
      <c r="AF977" s="9"/>
      <c r="AG977" s="9"/>
      <c r="AH977" s="9"/>
      <c r="AI977" s="9"/>
      <c r="AJ977" s="9"/>
      <c r="AK977" s="9"/>
      <c r="AL977" s="9"/>
      <c r="AM977" s="9"/>
      <c r="AN977" s="9"/>
      <c r="AO977" s="9"/>
      <c r="AP977" s="9"/>
      <c r="AQ977" s="9"/>
      <c r="AR977" s="9"/>
      <c r="AS977" s="9"/>
      <c r="AT977" s="9"/>
      <c r="AU977" s="9"/>
      <c r="AV977" s="9"/>
      <c r="AW977" s="9"/>
      <c r="AX977" s="9"/>
      <c r="AY977" s="9"/>
      <c r="AZ977" s="9"/>
    </row>
    <row r="978" spans="1:52" ht="12.75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  <c r="AB978" s="9"/>
      <c r="AC978" s="9"/>
      <c r="AD978" s="9"/>
      <c r="AE978" s="9"/>
      <c r="AF978" s="9"/>
      <c r="AG978" s="9"/>
      <c r="AH978" s="9"/>
      <c r="AI978" s="9"/>
      <c r="AJ978" s="9"/>
      <c r="AK978" s="9"/>
      <c r="AL978" s="9"/>
      <c r="AM978" s="9"/>
      <c r="AN978" s="9"/>
      <c r="AO978" s="9"/>
      <c r="AP978" s="9"/>
      <c r="AQ978" s="9"/>
      <c r="AR978" s="9"/>
      <c r="AS978" s="9"/>
      <c r="AT978" s="9"/>
      <c r="AU978" s="9"/>
      <c r="AV978" s="9"/>
      <c r="AW978" s="9"/>
      <c r="AX978" s="9"/>
      <c r="AY978" s="9"/>
      <c r="AZ978" s="9"/>
    </row>
    <row r="979" spans="1:52" ht="12.75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  <c r="AB979" s="9"/>
      <c r="AC979" s="9"/>
      <c r="AD979" s="9"/>
      <c r="AE979" s="9"/>
      <c r="AF979" s="9"/>
      <c r="AG979" s="9"/>
      <c r="AH979" s="9"/>
      <c r="AI979" s="9"/>
      <c r="AJ979" s="9"/>
      <c r="AK979" s="9"/>
      <c r="AL979" s="9"/>
      <c r="AM979" s="9"/>
      <c r="AN979" s="9"/>
      <c r="AO979" s="9"/>
      <c r="AP979" s="9"/>
      <c r="AQ979" s="9"/>
      <c r="AR979" s="9"/>
      <c r="AS979" s="9"/>
      <c r="AT979" s="9"/>
      <c r="AU979" s="9"/>
      <c r="AV979" s="9"/>
      <c r="AW979" s="9"/>
      <c r="AX979" s="9"/>
      <c r="AY979" s="9"/>
      <c r="AZ979" s="9"/>
    </row>
    <row r="980" spans="1:52" ht="12.75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  <c r="AB980" s="9"/>
      <c r="AC980" s="9"/>
      <c r="AD980" s="9"/>
      <c r="AE980" s="9"/>
      <c r="AF980" s="9"/>
      <c r="AG980" s="9"/>
      <c r="AH980" s="9"/>
      <c r="AI980" s="9"/>
      <c r="AJ980" s="9"/>
      <c r="AK980" s="9"/>
      <c r="AL980" s="9"/>
      <c r="AM980" s="9"/>
      <c r="AN980" s="9"/>
      <c r="AO980" s="9"/>
      <c r="AP980" s="9"/>
      <c r="AQ980" s="9"/>
      <c r="AR980" s="9"/>
      <c r="AS980" s="9"/>
      <c r="AT980" s="9"/>
      <c r="AU980" s="9"/>
      <c r="AV980" s="9"/>
      <c r="AW980" s="9"/>
      <c r="AX980" s="9"/>
      <c r="AY980" s="9"/>
      <c r="AZ980" s="9"/>
    </row>
    <row r="981" spans="1:52" ht="12.75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  <c r="AB981" s="9"/>
      <c r="AC981" s="9"/>
      <c r="AD981" s="9"/>
      <c r="AE981" s="9"/>
      <c r="AF981" s="9"/>
      <c r="AG981" s="9"/>
      <c r="AH981" s="9"/>
      <c r="AI981" s="9"/>
      <c r="AJ981" s="9"/>
      <c r="AK981" s="9"/>
      <c r="AL981" s="9"/>
      <c r="AM981" s="9"/>
      <c r="AN981" s="9"/>
      <c r="AO981" s="9"/>
      <c r="AP981" s="9"/>
      <c r="AQ981" s="9"/>
      <c r="AR981" s="9"/>
      <c r="AS981" s="9"/>
      <c r="AT981" s="9"/>
      <c r="AU981" s="9"/>
      <c r="AV981" s="9"/>
      <c r="AW981" s="9"/>
      <c r="AX981" s="9"/>
      <c r="AY981" s="9"/>
      <c r="AZ981" s="9"/>
    </row>
    <row r="982" spans="1:52" ht="12.75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  <c r="AB982" s="9"/>
      <c r="AC982" s="9"/>
      <c r="AD982" s="9"/>
      <c r="AE982" s="9"/>
      <c r="AF982" s="9"/>
      <c r="AG982" s="9"/>
      <c r="AH982" s="9"/>
      <c r="AI982" s="9"/>
      <c r="AJ982" s="9"/>
      <c r="AK982" s="9"/>
      <c r="AL982" s="9"/>
      <c r="AM982" s="9"/>
      <c r="AN982" s="9"/>
      <c r="AO982" s="9"/>
      <c r="AP982" s="9"/>
      <c r="AQ982" s="9"/>
      <c r="AR982" s="9"/>
      <c r="AS982" s="9"/>
      <c r="AT982" s="9"/>
      <c r="AU982" s="9"/>
      <c r="AV982" s="9"/>
      <c r="AW982" s="9"/>
      <c r="AX982" s="9"/>
      <c r="AY982" s="9"/>
      <c r="AZ982" s="9"/>
    </row>
    <row r="983" spans="1:52" ht="12.75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  <c r="AB983" s="9"/>
      <c r="AC983" s="9"/>
      <c r="AD983" s="9"/>
      <c r="AE983" s="9"/>
      <c r="AF983" s="9"/>
      <c r="AG983" s="9"/>
      <c r="AH983" s="9"/>
      <c r="AI983" s="9"/>
      <c r="AJ983" s="9"/>
      <c r="AK983" s="9"/>
      <c r="AL983" s="9"/>
      <c r="AM983" s="9"/>
      <c r="AN983" s="9"/>
      <c r="AO983" s="9"/>
      <c r="AP983" s="9"/>
      <c r="AQ983" s="9"/>
      <c r="AR983" s="9"/>
      <c r="AS983" s="9"/>
      <c r="AT983" s="9"/>
      <c r="AU983" s="9"/>
      <c r="AV983" s="9"/>
      <c r="AW983" s="9"/>
      <c r="AX983" s="9"/>
      <c r="AY983" s="9"/>
      <c r="AZ983" s="9"/>
    </row>
    <row r="984" spans="1:52" ht="12.75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  <c r="AB984" s="9"/>
      <c r="AC984" s="9"/>
      <c r="AD984" s="9"/>
      <c r="AE984" s="9"/>
      <c r="AF984" s="9"/>
      <c r="AG984" s="9"/>
      <c r="AH984" s="9"/>
      <c r="AI984" s="9"/>
      <c r="AJ984" s="9"/>
      <c r="AK984" s="9"/>
      <c r="AL984" s="9"/>
      <c r="AM984" s="9"/>
      <c r="AN984" s="9"/>
      <c r="AO984" s="9"/>
      <c r="AP984" s="9"/>
      <c r="AQ984" s="9"/>
      <c r="AR984" s="9"/>
      <c r="AS984" s="9"/>
      <c r="AT984" s="9"/>
      <c r="AU984" s="9"/>
      <c r="AV984" s="9"/>
      <c r="AW984" s="9"/>
      <c r="AX984" s="9"/>
      <c r="AY984" s="9"/>
      <c r="AZ984" s="9"/>
    </row>
    <row r="985" spans="1:52" ht="12.75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  <c r="AB985" s="9"/>
      <c r="AC985" s="9"/>
      <c r="AD985" s="9"/>
      <c r="AE985" s="9"/>
      <c r="AF985" s="9"/>
      <c r="AG985" s="9"/>
      <c r="AH985" s="9"/>
      <c r="AI985" s="9"/>
      <c r="AJ985" s="9"/>
      <c r="AK985" s="9"/>
      <c r="AL985" s="9"/>
      <c r="AM985" s="9"/>
      <c r="AN985" s="9"/>
      <c r="AO985" s="9"/>
      <c r="AP985" s="9"/>
      <c r="AQ985" s="9"/>
      <c r="AR985" s="9"/>
      <c r="AS985" s="9"/>
      <c r="AT985" s="9"/>
      <c r="AU985" s="9"/>
      <c r="AV985" s="9"/>
      <c r="AW985" s="9"/>
      <c r="AX985" s="9"/>
      <c r="AY985" s="9"/>
      <c r="AZ985" s="9"/>
    </row>
    <row r="986" spans="1:52" ht="12.75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  <c r="AB986" s="9"/>
      <c r="AC986" s="9"/>
      <c r="AD986" s="9"/>
      <c r="AE986" s="9"/>
      <c r="AF986" s="9"/>
      <c r="AG986" s="9"/>
      <c r="AH986" s="9"/>
      <c r="AI986" s="9"/>
      <c r="AJ986" s="9"/>
      <c r="AK986" s="9"/>
      <c r="AL986" s="9"/>
      <c r="AM986" s="9"/>
      <c r="AN986" s="9"/>
      <c r="AO986" s="9"/>
      <c r="AP986" s="9"/>
      <c r="AQ986" s="9"/>
      <c r="AR986" s="9"/>
      <c r="AS986" s="9"/>
      <c r="AT986" s="9"/>
      <c r="AU986" s="9"/>
      <c r="AV986" s="9"/>
      <c r="AW986" s="9"/>
      <c r="AX986" s="9"/>
      <c r="AY986" s="9"/>
      <c r="AZ986" s="9"/>
    </row>
    <row r="987" spans="1:52" ht="12.75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  <c r="AB987" s="9"/>
      <c r="AC987" s="9"/>
      <c r="AD987" s="9"/>
      <c r="AE987" s="9"/>
      <c r="AF987" s="9"/>
      <c r="AG987" s="9"/>
      <c r="AH987" s="9"/>
      <c r="AI987" s="9"/>
      <c r="AJ987" s="9"/>
      <c r="AK987" s="9"/>
      <c r="AL987" s="9"/>
      <c r="AM987" s="9"/>
      <c r="AN987" s="9"/>
      <c r="AO987" s="9"/>
      <c r="AP987" s="9"/>
      <c r="AQ987" s="9"/>
      <c r="AR987" s="9"/>
      <c r="AS987" s="9"/>
      <c r="AT987" s="9"/>
      <c r="AU987" s="9"/>
      <c r="AV987" s="9"/>
      <c r="AW987" s="9"/>
      <c r="AX987" s="9"/>
      <c r="AY987" s="9"/>
      <c r="AZ987" s="9"/>
    </row>
    <row r="988" spans="1:52" ht="12.75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  <c r="AB988" s="9"/>
      <c r="AC988" s="9"/>
      <c r="AD988" s="9"/>
      <c r="AE988" s="9"/>
      <c r="AF988" s="9"/>
      <c r="AG988" s="9"/>
      <c r="AH988" s="9"/>
      <c r="AI988" s="9"/>
      <c r="AJ988" s="9"/>
      <c r="AK988" s="9"/>
      <c r="AL988" s="9"/>
      <c r="AM988" s="9"/>
      <c r="AN988" s="9"/>
      <c r="AO988" s="9"/>
      <c r="AP988" s="9"/>
      <c r="AQ988" s="9"/>
      <c r="AR988" s="9"/>
      <c r="AS988" s="9"/>
      <c r="AT988" s="9"/>
      <c r="AU988" s="9"/>
      <c r="AV988" s="9"/>
      <c r="AW988" s="9"/>
      <c r="AX988" s="9"/>
      <c r="AY988" s="9"/>
      <c r="AZ988" s="9"/>
    </row>
    <row r="989" spans="1:52" ht="12.75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  <c r="AB989" s="9"/>
      <c r="AC989" s="9"/>
      <c r="AD989" s="9"/>
      <c r="AE989" s="9"/>
      <c r="AF989" s="9"/>
      <c r="AG989" s="9"/>
      <c r="AH989" s="9"/>
      <c r="AI989" s="9"/>
      <c r="AJ989" s="9"/>
      <c r="AK989" s="9"/>
      <c r="AL989" s="9"/>
      <c r="AM989" s="9"/>
      <c r="AN989" s="9"/>
      <c r="AO989" s="9"/>
      <c r="AP989" s="9"/>
      <c r="AQ989" s="9"/>
      <c r="AR989" s="9"/>
      <c r="AS989" s="9"/>
      <c r="AT989" s="9"/>
      <c r="AU989" s="9"/>
      <c r="AV989" s="9"/>
      <c r="AW989" s="9"/>
      <c r="AX989" s="9"/>
      <c r="AY989" s="9"/>
      <c r="AZ989" s="9"/>
    </row>
    <row r="990" spans="1:52" ht="12.75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  <c r="AB990" s="9"/>
      <c r="AC990" s="9"/>
      <c r="AD990" s="9"/>
      <c r="AE990" s="9"/>
      <c r="AF990" s="9"/>
      <c r="AG990" s="9"/>
      <c r="AH990" s="9"/>
      <c r="AI990" s="9"/>
      <c r="AJ990" s="9"/>
      <c r="AK990" s="9"/>
      <c r="AL990" s="9"/>
      <c r="AM990" s="9"/>
      <c r="AN990" s="9"/>
      <c r="AO990" s="9"/>
      <c r="AP990" s="9"/>
      <c r="AQ990" s="9"/>
      <c r="AR990" s="9"/>
      <c r="AS990" s="9"/>
      <c r="AT990" s="9"/>
      <c r="AU990" s="9"/>
      <c r="AV990" s="9"/>
      <c r="AW990" s="9"/>
      <c r="AX990" s="9"/>
      <c r="AY990" s="9"/>
      <c r="AZ990" s="9"/>
    </row>
    <row r="991" spans="1:52" ht="12.75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  <c r="AB991" s="9"/>
      <c r="AC991" s="9"/>
      <c r="AD991" s="9"/>
      <c r="AE991" s="9"/>
      <c r="AF991" s="9"/>
      <c r="AG991" s="9"/>
      <c r="AH991" s="9"/>
      <c r="AI991" s="9"/>
      <c r="AJ991" s="9"/>
      <c r="AK991" s="9"/>
      <c r="AL991" s="9"/>
      <c r="AM991" s="9"/>
      <c r="AN991" s="9"/>
      <c r="AO991" s="9"/>
      <c r="AP991" s="9"/>
      <c r="AQ991" s="9"/>
      <c r="AR991" s="9"/>
      <c r="AS991" s="9"/>
      <c r="AT991" s="9"/>
      <c r="AU991" s="9"/>
      <c r="AV991" s="9"/>
      <c r="AW991" s="9"/>
      <c r="AX991" s="9"/>
      <c r="AY991" s="9"/>
      <c r="AZ991" s="9"/>
    </row>
    <row r="992" spans="1:52" ht="12.75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  <c r="AB992" s="9"/>
      <c r="AC992" s="9"/>
      <c r="AD992" s="9"/>
      <c r="AE992" s="9"/>
      <c r="AF992" s="9"/>
      <c r="AG992" s="9"/>
      <c r="AH992" s="9"/>
      <c r="AI992" s="9"/>
      <c r="AJ992" s="9"/>
      <c r="AK992" s="9"/>
      <c r="AL992" s="9"/>
      <c r="AM992" s="9"/>
      <c r="AN992" s="9"/>
      <c r="AO992" s="9"/>
      <c r="AP992" s="9"/>
      <c r="AQ992" s="9"/>
      <c r="AR992" s="9"/>
      <c r="AS992" s="9"/>
      <c r="AT992" s="9"/>
      <c r="AU992" s="9"/>
      <c r="AV992" s="9"/>
      <c r="AW992" s="9"/>
      <c r="AX992" s="9"/>
      <c r="AY992" s="9"/>
      <c r="AZ992" s="9"/>
    </row>
    <row r="993" spans="1:52" ht="12.75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  <c r="AB993" s="9"/>
      <c r="AC993" s="9"/>
      <c r="AD993" s="9"/>
      <c r="AE993" s="9"/>
      <c r="AF993" s="9"/>
      <c r="AG993" s="9"/>
      <c r="AH993" s="9"/>
      <c r="AI993" s="9"/>
      <c r="AJ993" s="9"/>
      <c r="AK993" s="9"/>
      <c r="AL993" s="9"/>
      <c r="AM993" s="9"/>
      <c r="AN993" s="9"/>
      <c r="AO993" s="9"/>
      <c r="AP993" s="9"/>
      <c r="AQ993" s="9"/>
      <c r="AR993" s="9"/>
      <c r="AS993" s="9"/>
      <c r="AT993" s="9"/>
      <c r="AU993" s="9"/>
      <c r="AV993" s="9"/>
      <c r="AW993" s="9"/>
      <c r="AX993" s="9"/>
      <c r="AY993" s="9"/>
      <c r="AZ993" s="9"/>
    </row>
    <row r="994" spans="1:52" ht="12.75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  <c r="AB994" s="9"/>
      <c r="AC994" s="9"/>
      <c r="AD994" s="9"/>
      <c r="AE994" s="9"/>
      <c r="AF994" s="9"/>
      <c r="AG994" s="9"/>
      <c r="AH994" s="9"/>
      <c r="AI994" s="9"/>
      <c r="AJ994" s="9"/>
      <c r="AK994" s="9"/>
      <c r="AL994" s="9"/>
      <c r="AM994" s="9"/>
      <c r="AN994" s="9"/>
      <c r="AO994" s="9"/>
      <c r="AP994" s="9"/>
      <c r="AQ994" s="9"/>
      <c r="AR994" s="9"/>
      <c r="AS994" s="9"/>
      <c r="AT994" s="9"/>
      <c r="AU994" s="9"/>
      <c r="AV994" s="9"/>
      <c r="AW994" s="9"/>
      <c r="AX994" s="9"/>
      <c r="AY994" s="9"/>
      <c r="AZ994" s="9"/>
    </row>
    <row r="995" spans="1:52" ht="12.75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  <c r="AB995" s="9"/>
      <c r="AC995" s="9"/>
      <c r="AD995" s="9"/>
      <c r="AE995" s="9"/>
      <c r="AF995" s="9"/>
      <c r="AG995" s="9"/>
      <c r="AH995" s="9"/>
      <c r="AI995" s="9"/>
      <c r="AJ995" s="9"/>
      <c r="AK995" s="9"/>
      <c r="AL995" s="9"/>
      <c r="AM995" s="9"/>
      <c r="AN995" s="9"/>
      <c r="AO995" s="9"/>
      <c r="AP995" s="9"/>
      <c r="AQ995" s="9"/>
      <c r="AR995" s="9"/>
      <c r="AS995" s="9"/>
      <c r="AT995" s="9"/>
      <c r="AU995" s="9"/>
      <c r="AV995" s="9"/>
      <c r="AW995" s="9"/>
      <c r="AX995" s="9"/>
      <c r="AY995" s="9"/>
      <c r="AZ995" s="9"/>
    </row>
    <row r="996" spans="1:52" ht="12.75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/>
      <c r="AB996" s="9"/>
      <c r="AC996" s="9"/>
      <c r="AD996" s="9"/>
      <c r="AE996" s="9"/>
      <c r="AF996" s="9"/>
      <c r="AG996" s="9"/>
      <c r="AH996" s="9"/>
      <c r="AI996" s="9"/>
      <c r="AJ996" s="9"/>
      <c r="AK996" s="9"/>
      <c r="AL996" s="9"/>
      <c r="AM996" s="9"/>
      <c r="AN996" s="9"/>
      <c r="AO996" s="9"/>
      <c r="AP996" s="9"/>
      <c r="AQ996" s="9"/>
      <c r="AR996" s="9"/>
      <c r="AS996" s="9"/>
      <c r="AT996" s="9"/>
      <c r="AU996" s="9"/>
      <c r="AV996" s="9"/>
      <c r="AW996" s="9"/>
      <c r="AX996" s="9"/>
      <c r="AY996" s="9"/>
      <c r="AZ996" s="9"/>
    </row>
    <row r="997" spans="1:52" ht="12.75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  <c r="AA997" s="9"/>
      <c r="AB997" s="9"/>
      <c r="AC997" s="9"/>
      <c r="AD997" s="9"/>
      <c r="AE997" s="9"/>
      <c r="AF997" s="9"/>
      <c r="AG997" s="9"/>
      <c r="AH997" s="9"/>
      <c r="AI997" s="9"/>
      <c r="AJ997" s="9"/>
      <c r="AK997" s="9"/>
      <c r="AL997" s="9"/>
      <c r="AM997" s="9"/>
      <c r="AN997" s="9"/>
      <c r="AO997" s="9"/>
      <c r="AP997" s="9"/>
      <c r="AQ997" s="9"/>
      <c r="AR997" s="9"/>
      <c r="AS997" s="9"/>
      <c r="AT997" s="9"/>
      <c r="AU997" s="9"/>
      <c r="AV997" s="9"/>
      <c r="AW997" s="9"/>
      <c r="AX997" s="9"/>
      <c r="AY997" s="9"/>
      <c r="AZ997" s="9"/>
    </row>
    <row r="998" spans="1:52" ht="12.75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  <c r="AA998" s="9"/>
      <c r="AB998" s="9"/>
      <c r="AC998" s="9"/>
      <c r="AD998" s="9"/>
      <c r="AE998" s="9"/>
      <c r="AF998" s="9"/>
      <c r="AG998" s="9"/>
      <c r="AH998" s="9"/>
      <c r="AI998" s="9"/>
      <c r="AJ998" s="9"/>
      <c r="AK998" s="9"/>
      <c r="AL998" s="9"/>
      <c r="AM998" s="9"/>
      <c r="AN998" s="9"/>
      <c r="AO998" s="9"/>
      <c r="AP998" s="9"/>
      <c r="AQ998" s="9"/>
      <c r="AR998" s="9"/>
      <c r="AS998" s="9"/>
      <c r="AT998" s="9"/>
      <c r="AU998" s="9"/>
      <c r="AV998" s="9"/>
      <c r="AW998" s="9"/>
      <c r="AX998" s="9"/>
      <c r="AY998" s="9"/>
      <c r="AZ998" s="9"/>
    </row>
    <row r="999" spans="1:52" ht="12.75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  <c r="AA999" s="9"/>
      <c r="AB999" s="9"/>
      <c r="AC999" s="9"/>
      <c r="AD999" s="9"/>
      <c r="AE999" s="9"/>
      <c r="AF999" s="9"/>
      <c r="AG999" s="9"/>
      <c r="AH999" s="9"/>
      <c r="AI999" s="9"/>
      <c r="AJ999" s="9"/>
      <c r="AK999" s="9"/>
      <c r="AL999" s="9"/>
      <c r="AM999" s="9"/>
      <c r="AN999" s="9"/>
      <c r="AO999" s="9"/>
      <c r="AP999" s="9"/>
      <c r="AQ999" s="9"/>
      <c r="AR999" s="9"/>
      <c r="AS999" s="9"/>
      <c r="AT999" s="9"/>
      <c r="AU999" s="9"/>
      <c r="AV999" s="9"/>
      <c r="AW999" s="9"/>
      <c r="AX999" s="9"/>
      <c r="AY999" s="9"/>
      <c r="AZ999" s="9"/>
    </row>
    <row r="1000" spans="1:52" ht="12.75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  <c r="AA1000" s="9"/>
      <c r="AB1000" s="9"/>
      <c r="AC1000" s="9"/>
      <c r="AD1000" s="9"/>
      <c r="AE1000" s="9"/>
      <c r="AF1000" s="9"/>
      <c r="AG1000" s="9"/>
      <c r="AH1000" s="9"/>
      <c r="AI1000" s="9"/>
      <c r="AJ1000" s="9"/>
      <c r="AK1000" s="9"/>
      <c r="AL1000" s="9"/>
      <c r="AM1000" s="9"/>
      <c r="AN1000" s="9"/>
      <c r="AO1000" s="9"/>
      <c r="AP1000" s="9"/>
      <c r="AQ1000" s="9"/>
      <c r="AR1000" s="9"/>
      <c r="AS1000" s="9"/>
      <c r="AT1000" s="9"/>
      <c r="AU1000" s="9"/>
      <c r="AV1000" s="9"/>
      <c r="AW1000" s="9"/>
      <c r="AX1000" s="9"/>
      <c r="AY1000" s="9"/>
      <c r="AZ1000" s="9"/>
    </row>
  </sheetData>
  <mergeCells count="16">
    <mergeCell ref="AN6:AP6"/>
    <mergeCell ref="AQ6:AS6"/>
    <mergeCell ref="AZ6:AZ7"/>
    <mergeCell ref="AT6:AT7"/>
    <mergeCell ref="AU6:AY6"/>
    <mergeCell ref="AE6:AE7"/>
    <mergeCell ref="AF6:AF7"/>
    <mergeCell ref="AG6:AI6"/>
    <mergeCell ref="AD6:AD7"/>
    <mergeCell ref="AJ6:AM6"/>
    <mergeCell ref="S6:AB6"/>
    <mergeCell ref="J6:R6"/>
    <mergeCell ref="E6:I6"/>
    <mergeCell ref="A6:A7"/>
    <mergeCell ref="C6:C7"/>
    <mergeCell ref="B6:B7"/>
  </mergeCells>
  <conditionalFormatting sqref="E9:AC47">
    <cfRule type="cellIs" dxfId="2" priority="1" operator="equal">
      <formula>0</formula>
    </cfRule>
  </conditionalFormatting>
  <dataValidations count="1">
    <dataValidation type="decimal" allowBlank="1" showInputMessage="1" showErrorMessage="1" prompt="Perhatian - Input nilai anda salah gunakan nilai 0 - 10" sqref="E9:AC36 E37:R37 U37 W37:AC37 E38:AC40 E41:I41 K41:L41 N41:S41 U41 W41:AC41 E42:AC51">
      <formula1>0</formula1>
      <formula2>100</formula2>
    </dataValidation>
  </dataValidations>
  <pageMargins left="0.7" right="0.7" top="0.75" bottom="0.75" header="0.3" footer="0.3"/>
  <pageSetup paperSize="10000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D1000"/>
  <sheetViews>
    <sheetView showGridLines="0" view="pageBreakPreview" zoomScale="90" zoomScaleNormal="100" zoomScaleSheetLayoutView="90" workbookViewId="0">
      <selection activeCell="O88" sqref="O88"/>
    </sheetView>
  </sheetViews>
  <sheetFormatPr defaultColWidth="14.42578125" defaultRowHeight="15" customHeight="1"/>
  <cols>
    <col min="1" max="1" width="3.140625" customWidth="1"/>
    <col min="2" max="2" width="10.42578125" customWidth="1"/>
    <col min="3" max="3" width="17.140625" customWidth="1"/>
    <col min="4" max="4" width="5.140625" customWidth="1"/>
    <col min="5" max="5" width="6" customWidth="1"/>
    <col min="6" max="6" width="14.85546875" customWidth="1"/>
    <col min="7" max="7" width="11.7109375" customWidth="1"/>
    <col min="8" max="8" width="10.7109375" customWidth="1"/>
    <col min="9" max="9" width="4.7109375" hidden="1" customWidth="1"/>
    <col min="10" max="10" width="37.42578125" customWidth="1"/>
    <col min="11" max="11" width="1" customWidth="1"/>
    <col min="12" max="30" width="9.140625" customWidth="1"/>
  </cols>
  <sheetData>
    <row r="1" spans="1:30" ht="20.25" customHeight="1">
      <c r="A1" s="137"/>
      <c r="B1" s="137"/>
      <c r="C1" s="137"/>
      <c r="D1" s="138"/>
      <c r="E1" s="139"/>
      <c r="F1" s="138"/>
      <c r="G1" s="137"/>
      <c r="H1" s="339" t="s">
        <v>149</v>
      </c>
      <c r="I1" s="302"/>
      <c r="J1" s="140">
        <v>1</v>
      </c>
      <c r="K1" s="137"/>
      <c r="L1" s="141"/>
      <c r="M1" s="141"/>
      <c r="N1" s="141"/>
      <c r="O1" s="141"/>
      <c r="P1" s="141"/>
      <c r="Q1" s="141"/>
      <c r="R1" s="142"/>
      <c r="S1" s="142"/>
      <c r="T1" s="142"/>
      <c r="U1" s="3"/>
      <c r="V1" s="9"/>
      <c r="W1" s="9"/>
      <c r="X1" s="9"/>
      <c r="Y1" s="9"/>
      <c r="Z1" s="9"/>
      <c r="AA1" s="9"/>
      <c r="AB1" s="9"/>
      <c r="AC1" s="9"/>
      <c r="AD1" s="9"/>
    </row>
    <row r="2" spans="1:30" ht="29.25" customHeight="1">
      <c r="A2" s="338" t="s">
        <v>150</v>
      </c>
      <c r="B2" s="308"/>
      <c r="C2" s="308"/>
      <c r="D2" s="308"/>
      <c r="E2" s="308"/>
      <c r="F2" s="308"/>
      <c r="G2" s="308"/>
      <c r="H2" s="308"/>
      <c r="I2" s="308"/>
      <c r="J2" s="308"/>
      <c r="K2" s="143"/>
      <c r="L2" s="144"/>
      <c r="M2" s="144"/>
      <c r="N2" s="144"/>
      <c r="O2" s="144"/>
      <c r="P2" s="144"/>
      <c r="Q2" s="144"/>
      <c r="R2" s="145"/>
      <c r="S2" s="145"/>
      <c r="T2" s="145"/>
      <c r="U2" s="3"/>
      <c r="V2" s="9"/>
      <c r="W2" s="9"/>
      <c r="X2" s="9"/>
      <c r="Y2" s="9"/>
      <c r="Z2" s="9"/>
      <c r="AA2" s="9"/>
      <c r="AB2" s="9"/>
      <c r="AC2" s="9"/>
      <c r="AD2" s="9"/>
    </row>
    <row r="3" spans="1:30" ht="16.5" customHeight="1">
      <c r="A3" s="146" t="s">
        <v>151</v>
      </c>
      <c r="B3" s="147"/>
      <c r="C3" s="149" t="str">
        <f>VLOOKUP($J$1,'ENTRI NILAI PILIH TAB INI'!$A$9:$AC$51,3)</f>
        <v>AHMAD DENI SETYAWAN</v>
      </c>
      <c r="D3" s="150"/>
      <c r="E3" s="151"/>
      <c r="F3" s="147"/>
      <c r="G3" s="146" t="s">
        <v>14</v>
      </c>
      <c r="H3" s="147"/>
      <c r="I3" s="147"/>
      <c r="J3" s="149" t="str">
        <f>nama_mapel!$J$3</f>
        <v xml:space="preserve"> XI / 4</v>
      </c>
      <c r="K3" s="152"/>
      <c r="L3" s="153"/>
      <c r="M3" s="153"/>
      <c r="N3" s="153"/>
      <c r="O3" s="153"/>
      <c r="P3" s="153"/>
      <c r="Q3" s="153"/>
      <c r="R3" s="154"/>
      <c r="S3" s="154"/>
      <c r="T3" s="154"/>
      <c r="U3" s="3"/>
      <c r="V3" s="9"/>
      <c r="W3" s="9"/>
      <c r="X3" s="9"/>
      <c r="Y3" s="9"/>
      <c r="Z3" s="9"/>
      <c r="AA3" s="9"/>
      <c r="AB3" s="9"/>
      <c r="AC3" s="9"/>
      <c r="AD3" s="9"/>
    </row>
    <row r="4" spans="1:30" ht="16.5" customHeight="1">
      <c r="A4" s="146" t="s">
        <v>152</v>
      </c>
      <c r="B4" s="147"/>
      <c r="C4" s="149" t="str">
        <f>IF(VLOOKUP($J$1,'ENTRI NILAI PILIH TAB INI'!$A$9:$AC$51,2)&lt;100,"00","0")&amp;VLOOKUP($J$1,'ENTRI NILAI PILIH TAB INI'!$A$9:$AC$51,2)</f>
        <v>01265</v>
      </c>
      <c r="D4" s="155"/>
      <c r="E4" s="147"/>
      <c r="F4" s="147"/>
      <c r="G4" s="146" t="s">
        <v>34</v>
      </c>
      <c r="H4" s="147"/>
      <c r="I4" s="147"/>
      <c r="J4" s="149" t="str">
        <f>nama_mapel!$H$4</f>
        <v>2016-2017</v>
      </c>
      <c r="K4" s="152"/>
      <c r="L4" s="153"/>
      <c r="M4" s="156" t="str">
        <f>nama_mapel!$H$4</f>
        <v>2016-2017</v>
      </c>
      <c r="N4" s="153"/>
      <c r="O4" s="153"/>
      <c r="P4" s="153" t="s">
        <v>153</v>
      </c>
      <c r="Q4" s="153"/>
      <c r="R4" s="154"/>
      <c r="S4" s="154"/>
      <c r="T4" s="154"/>
      <c r="U4" s="3"/>
      <c r="V4" s="9"/>
      <c r="W4" s="9"/>
      <c r="X4" s="9"/>
      <c r="Y4" s="9"/>
      <c r="Z4" s="9"/>
      <c r="AA4" s="9"/>
      <c r="AB4" s="9"/>
      <c r="AC4" s="9"/>
      <c r="AD4" s="9"/>
    </row>
    <row r="5" spans="1:30" ht="16.5" customHeight="1">
      <c r="A5" s="146" t="s">
        <v>154</v>
      </c>
      <c r="B5" s="147"/>
      <c r="C5" s="149" t="s">
        <v>155</v>
      </c>
      <c r="D5" s="155"/>
      <c r="E5" s="147"/>
      <c r="F5" s="147"/>
      <c r="G5" s="146" t="s">
        <v>38</v>
      </c>
      <c r="H5" s="147"/>
      <c r="I5" s="147"/>
      <c r="J5" s="149" t="str">
        <f>nama_mapel!$J$5</f>
        <v>Rekayasa Perangkat Lunak</v>
      </c>
      <c r="K5" s="152"/>
      <c r="L5" s="153"/>
      <c r="M5" s="153" t="str">
        <f>nama_mapel!$J$5</f>
        <v>Rekayasa Perangkat Lunak</v>
      </c>
      <c r="N5" s="153"/>
      <c r="O5" s="153"/>
      <c r="P5" s="153" t="s">
        <v>156</v>
      </c>
      <c r="Q5" s="153"/>
      <c r="R5" s="154"/>
      <c r="S5" s="154"/>
      <c r="T5" s="154"/>
      <c r="U5" s="3"/>
      <c r="V5" s="9"/>
      <c r="W5" s="9"/>
      <c r="X5" s="9"/>
      <c r="Y5" s="9"/>
      <c r="Z5" s="9"/>
      <c r="AA5" s="9"/>
      <c r="AB5" s="9"/>
      <c r="AC5" s="9"/>
      <c r="AD5" s="9"/>
    </row>
    <row r="6" spans="1:30" ht="15.75" customHeight="1">
      <c r="A6" s="147"/>
      <c r="B6" s="146"/>
      <c r="C6" s="146"/>
      <c r="D6" s="147"/>
      <c r="E6" s="157"/>
      <c r="F6" s="147"/>
      <c r="G6" s="147"/>
      <c r="H6" s="146"/>
      <c r="I6" s="147"/>
      <c r="J6" s="147"/>
      <c r="K6" s="138"/>
      <c r="L6" s="158"/>
      <c r="M6" s="158"/>
      <c r="N6" s="158"/>
      <c r="O6" s="158"/>
      <c r="P6" s="158" t="s">
        <v>157</v>
      </c>
      <c r="Q6" s="158"/>
      <c r="R6" s="159"/>
      <c r="S6" s="159"/>
      <c r="T6" s="159"/>
      <c r="U6" s="3"/>
      <c r="V6" s="9"/>
      <c r="W6" s="9"/>
      <c r="X6" s="9"/>
      <c r="Y6" s="9"/>
      <c r="Z6" s="9"/>
      <c r="AA6" s="9"/>
      <c r="AB6" s="9"/>
      <c r="AC6" s="9"/>
      <c r="AD6" s="9"/>
    </row>
    <row r="7" spans="1:30" ht="16.5" customHeight="1">
      <c r="A7" s="354" t="s">
        <v>158</v>
      </c>
      <c r="B7" s="356" t="s">
        <v>159</v>
      </c>
      <c r="C7" s="357"/>
      <c r="D7" s="358" t="s">
        <v>13</v>
      </c>
      <c r="E7" s="340" t="s">
        <v>160</v>
      </c>
      <c r="F7" s="341"/>
      <c r="G7" s="341"/>
      <c r="H7" s="341"/>
      <c r="I7" s="341"/>
      <c r="J7" s="342"/>
      <c r="K7" s="160"/>
      <c r="L7" s="161"/>
      <c r="M7" s="161"/>
      <c r="N7" s="161"/>
      <c r="O7" s="161"/>
      <c r="P7" s="161"/>
      <c r="Q7" s="161"/>
      <c r="R7" s="162"/>
      <c r="S7" s="162"/>
      <c r="T7" s="162"/>
      <c r="U7" s="3"/>
      <c r="V7" s="9"/>
      <c r="W7" s="9"/>
      <c r="X7" s="9"/>
      <c r="Y7" s="9"/>
      <c r="Z7" s="9"/>
      <c r="AA7" s="9"/>
      <c r="AB7" s="9"/>
      <c r="AC7" s="9"/>
      <c r="AD7" s="9"/>
    </row>
    <row r="8" spans="1:30" ht="16.5" customHeight="1">
      <c r="A8" s="355"/>
      <c r="B8" s="332"/>
      <c r="C8" s="334"/>
      <c r="D8" s="318"/>
      <c r="E8" s="163" t="s">
        <v>161</v>
      </c>
      <c r="F8" s="164" t="s">
        <v>162</v>
      </c>
      <c r="G8" s="164" t="s">
        <v>91</v>
      </c>
      <c r="H8" s="336" t="s">
        <v>163</v>
      </c>
      <c r="I8" s="316"/>
      <c r="J8" s="337"/>
      <c r="K8" s="165"/>
      <c r="L8" s="161"/>
      <c r="M8" s="161"/>
      <c r="N8" s="161"/>
      <c r="O8" s="161"/>
      <c r="P8" s="161" t="s">
        <v>164</v>
      </c>
      <c r="Q8" s="161"/>
      <c r="R8" s="162"/>
      <c r="S8" s="162"/>
      <c r="T8" s="162"/>
      <c r="U8" s="3"/>
      <c r="V8" s="9"/>
      <c r="W8" s="9"/>
      <c r="X8" s="9"/>
      <c r="Y8" s="9"/>
      <c r="Z8" s="9"/>
      <c r="AA8" s="9"/>
      <c r="AB8" s="9"/>
      <c r="AC8" s="9"/>
      <c r="AD8" s="9"/>
    </row>
    <row r="9" spans="1:30" ht="21" customHeight="1">
      <c r="A9" s="166" t="s">
        <v>6</v>
      </c>
      <c r="B9" s="167" t="s">
        <v>10</v>
      </c>
      <c r="C9" s="168"/>
      <c r="D9" s="169"/>
      <c r="E9" s="170"/>
      <c r="F9" s="169"/>
      <c r="G9" s="171"/>
      <c r="H9" s="346"/>
      <c r="I9" s="347"/>
      <c r="J9" s="348"/>
      <c r="K9" s="172"/>
      <c r="L9" s="161"/>
      <c r="M9" s="161"/>
      <c r="N9" s="161"/>
      <c r="O9" s="161"/>
      <c r="P9" s="161" t="s">
        <v>165</v>
      </c>
      <c r="Q9" s="161"/>
      <c r="R9" s="162"/>
      <c r="S9" s="162"/>
      <c r="T9" s="162"/>
      <c r="U9" s="3"/>
      <c r="V9" s="9"/>
      <c r="W9" s="9"/>
      <c r="X9" s="9"/>
      <c r="Y9" s="9"/>
      <c r="Z9" s="9"/>
      <c r="AA9" s="9"/>
      <c r="AB9" s="9"/>
      <c r="AC9" s="9"/>
      <c r="AD9" s="9"/>
    </row>
    <row r="10" spans="1:30" ht="35.25" customHeight="1">
      <c r="A10" s="173">
        <v>1</v>
      </c>
      <c r="B10" s="343" t="str">
        <f>nama_mapel!C4</f>
        <v>Pendidikan Agama</v>
      </c>
      <c r="C10" s="349"/>
      <c r="D10" s="175">
        <f>nama_mapel!D4</f>
        <v>76</v>
      </c>
      <c r="E10" s="175">
        <f>IF(VLOOKUP($J$1,'ENTRI NILAI PILIH TAB INI'!$A$9:$AC$51,M10)=0,"",ROUND(VLOOKUP($J$1,'ENTRI NILAI PILIH TAB INI'!$A$9:$AC$51,M10),0))</f>
        <v>79</v>
      </c>
      <c r="F10" s="288" t="str">
        <f t="shared" ref="F10:F24" si="0">IF((E10=0),"",CONCATENATE(VLOOKUP(ABS(LEFT(E10,1)),$O$11:$Q$21,3)," ",IF((ABS(RIGHT(E10,1))=0),"",VLOOKUP(ABS(RIGHT(E10,1)),$O$11:$Q$21,2))))</f>
        <v>Tujuh puluh sembilan</v>
      </c>
      <c r="G10" s="176" t="str">
        <f t="shared" ref="G10:G14" si="1">IF(E10="","",VLOOKUP(E10,$S$16:$T$19,2))</f>
        <v>Baik</v>
      </c>
      <c r="H10" s="343" t="str">
        <f t="shared" ref="H10:H14" si="2">CONCATENATE("Pemahaman materi ",B10,IF(D10&lt;E10," tercapai "," belum tercapai ")," dengan predikat"," ",G10)</f>
        <v>Pemahaman materi Pendidikan Agama tercapai  dengan predikat Baik</v>
      </c>
      <c r="I10" s="344"/>
      <c r="J10" s="345"/>
      <c r="K10" s="177"/>
      <c r="L10" s="161"/>
      <c r="M10" s="161">
        <v>5</v>
      </c>
      <c r="N10" s="161"/>
      <c r="O10" s="161"/>
      <c r="P10" s="161" t="s">
        <v>166</v>
      </c>
      <c r="Q10" s="161"/>
      <c r="R10" s="162"/>
      <c r="S10" s="162"/>
      <c r="T10" s="162"/>
      <c r="U10" s="3"/>
      <c r="V10" s="9"/>
      <c r="W10" s="9"/>
      <c r="X10" s="9"/>
      <c r="Y10" s="9"/>
      <c r="Z10" s="9"/>
      <c r="AA10" s="9"/>
      <c r="AB10" s="9"/>
      <c r="AC10" s="9"/>
      <c r="AD10" s="9"/>
    </row>
    <row r="11" spans="1:30" ht="35.25" customHeight="1">
      <c r="A11" s="178">
        <v>2</v>
      </c>
      <c r="B11" s="343" t="str">
        <f>nama_mapel!C5</f>
        <v xml:space="preserve">Pendidikan Pancasila dan Kewarganegaraan </v>
      </c>
      <c r="C11" s="349"/>
      <c r="D11" s="175">
        <f>nama_mapel!D5</f>
        <v>75</v>
      </c>
      <c r="E11" s="175">
        <f>IF(VLOOKUP($J$1,'ENTRI NILAI PILIH TAB INI'!$A$9:$AC$51,M11)=0,"",ROUND(VLOOKUP($J$1,'ENTRI NILAI PILIH TAB INI'!$A$9:$AC$51,M11),0))</f>
        <v>80</v>
      </c>
      <c r="F11" s="288" t="str">
        <f t="shared" si="0"/>
        <v xml:space="preserve">Delapan puluh </v>
      </c>
      <c r="G11" s="176" t="str">
        <f t="shared" si="1"/>
        <v>Baik</v>
      </c>
      <c r="H11" s="343" t="str">
        <f t="shared" si="2"/>
        <v>Pemahaman materi Pendidikan Pancasila dan Kewarganegaraan  tercapai  dengan predikat Baik</v>
      </c>
      <c r="I11" s="344"/>
      <c r="J11" s="345"/>
      <c r="K11" s="177"/>
      <c r="L11" s="161">
        <f t="shared" ref="L11:L14" si="3">IF(E11="","",MOD(E11,1))</f>
        <v>0</v>
      </c>
      <c r="M11" s="161">
        <v>6</v>
      </c>
      <c r="N11" s="161"/>
      <c r="O11" s="179">
        <v>1</v>
      </c>
      <c r="P11" s="179" t="s">
        <v>167</v>
      </c>
      <c r="Q11" s="179" t="s">
        <v>168</v>
      </c>
      <c r="R11" s="162"/>
      <c r="S11" s="162"/>
      <c r="T11" s="162"/>
      <c r="U11" s="3"/>
      <c r="V11" s="9"/>
      <c r="W11" s="9"/>
      <c r="X11" s="9"/>
      <c r="Y11" s="9"/>
      <c r="Z11" s="9"/>
      <c r="AA11" s="9"/>
      <c r="AB11" s="9"/>
      <c r="AC11" s="9"/>
      <c r="AD11" s="9"/>
    </row>
    <row r="12" spans="1:30" ht="35.25" customHeight="1">
      <c r="A12" s="178">
        <v>3</v>
      </c>
      <c r="B12" s="343" t="str">
        <f>nama_mapel!C6</f>
        <v>Bahasa  Indonesia</v>
      </c>
      <c r="C12" s="349"/>
      <c r="D12" s="175">
        <f>nama_mapel!D6</f>
        <v>75</v>
      </c>
      <c r="E12" s="175">
        <f>IF(VLOOKUP($J$1,'ENTRI NILAI PILIH TAB INI'!$A$9:$AC$51,M12)=0,"",ROUND(VLOOKUP($J$1,'ENTRI NILAI PILIH TAB INI'!$A$9:$AC$51,M12),0))</f>
        <v>78</v>
      </c>
      <c r="F12" s="288" t="str">
        <f t="shared" si="0"/>
        <v>Tujuh puluh delapan</v>
      </c>
      <c r="G12" s="176" t="str">
        <f t="shared" si="1"/>
        <v>Baik</v>
      </c>
      <c r="H12" s="343" t="str">
        <f t="shared" si="2"/>
        <v>Pemahaman materi Bahasa  Indonesia tercapai  dengan predikat Baik</v>
      </c>
      <c r="I12" s="344"/>
      <c r="J12" s="345"/>
      <c r="K12" s="177"/>
      <c r="L12" s="161">
        <f t="shared" si="3"/>
        <v>0</v>
      </c>
      <c r="M12" s="161">
        <v>7</v>
      </c>
      <c r="N12" s="161"/>
      <c r="O12" s="179">
        <v>2</v>
      </c>
      <c r="P12" s="179" t="s">
        <v>169</v>
      </c>
      <c r="Q12" s="179" t="s">
        <v>170</v>
      </c>
      <c r="R12" s="162"/>
      <c r="S12" s="162"/>
      <c r="T12" s="162"/>
      <c r="U12" s="3"/>
      <c r="V12" s="9"/>
      <c r="W12" s="9"/>
      <c r="X12" s="9"/>
      <c r="Y12" s="9"/>
      <c r="Z12" s="9"/>
      <c r="AA12" s="9"/>
      <c r="AB12" s="9"/>
      <c r="AC12" s="9"/>
      <c r="AD12" s="9"/>
    </row>
    <row r="13" spans="1:30" ht="35.25" customHeight="1">
      <c r="A13" s="178">
        <v>4</v>
      </c>
      <c r="B13" s="343" t="str">
        <f>nama_mapel!C7</f>
        <v>Pendidikan Jasmani dan Olahraga</v>
      </c>
      <c r="C13" s="349"/>
      <c r="D13" s="175">
        <f>nama_mapel!D7</f>
        <v>75</v>
      </c>
      <c r="E13" s="175">
        <f>IF(VLOOKUP($J$1,'ENTRI NILAI PILIH TAB INI'!$A$9:$AC$51,M13)=0,"",ROUND(VLOOKUP($J$1,'ENTRI NILAI PILIH TAB INI'!$A$9:$AC$51,M13),0))</f>
        <v>81</v>
      </c>
      <c r="F13" s="288" t="str">
        <f t="shared" si="0"/>
        <v>Delapan puluh satu</v>
      </c>
      <c r="G13" s="176" t="str">
        <f t="shared" si="1"/>
        <v>Baik</v>
      </c>
      <c r="H13" s="343" t="str">
        <f t="shared" si="2"/>
        <v>Pemahaman materi Pendidikan Jasmani dan Olahraga tercapai  dengan predikat Baik</v>
      </c>
      <c r="I13" s="344"/>
      <c r="J13" s="345"/>
      <c r="K13" s="177"/>
      <c r="L13" s="161">
        <f t="shared" si="3"/>
        <v>0</v>
      </c>
      <c r="M13" s="161">
        <v>8</v>
      </c>
      <c r="N13" s="161"/>
      <c r="O13" s="179">
        <v>3</v>
      </c>
      <c r="P13" s="179" t="s">
        <v>171</v>
      </c>
      <c r="Q13" s="179" t="s">
        <v>172</v>
      </c>
      <c r="R13" s="162"/>
      <c r="S13" s="180"/>
      <c r="T13" s="162"/>
      <c r="U13" s="3"/>
      <c r="V13" s="9"/>
      <c r="W13" s="9"/>
      <c r="X13" s="9"/>
      <c r="Y13" s="9"/>
      <c r="Z13" s="9"/>
      <c r="AA13" s="9"/>
      <c r="AB13" s="9"/>
      <c r="AC13" s="9"/>
      <c r="AD13" s="9"/>
    </row>
    <row r="14" spans="1:30" ht="35.25" customHeight="1">
      <c r="A14" s="178">
        <v>5</v>
      </c>
      <c r="B14" s="343" t="str">
        <f>nama_mapel!C8</f>
        <v>Seni Budaya</v>
      </c>
      <c r="C14" s="349"/>
      <c r="D14" s="175">
        <f>nama_mapel!D8</f>
        <v>75</v>
      </c>
      <c r="E14" s="175">
        <f>IF(VLOOKUP($J$1,'ENTRI NILAI PILIH TAB INI'!$A$9:$AC$51,M14)=0,"",ROUND(VLOOKUP($J$1,'ENTRI NILAI PILIH TAB INI'!$A$9:$AC$51,M14),0))</f>
        <v>86</v>
      </c>
      <c r="F14" s="288" t="str">
        <f t="shared" si="0"/>
        <v>Delapan puluh enam</v>
      </c>
      <c r="G14" s="176" t="str">
        <f t="shared" si="1"/>
        <v>Baik</v>
      </c>
      <c r="H14" s="343" t="str">
        <f t="shared" si="2"/>
        <v>Pemahaman materi Seni Budaya tercapai  dengan predikat Baik</v>
      </c>
      <c r="I14" s="344"/>
      <c r="J14" s="345"/>
      <c r="K14" s="177"/>
      <c r="L14" s="161">
        <f t="shared" si="3"/>
        <v>0</v>
      </c>
      <c r="M14" s="161">
        <v>9</v>
      </c>
      <c r="N14" s="161"/>
      <c r="O14" s="179">
        <v>4</v>
      </c>
      <c r="P14" s="179" t="s">
        <v>173</v>
      </c>
      <c r="Q14" s="179" t="s">
        <v>174</v>
      </c>
      <c r="R14" s="162"/>
      <c r="S14" s="162"/>
      <c r="T14" s="162"/>
      <c r="U14" s="3"/>
      <c r="V14" s="9"/>
      <c r="W14" s="9"/>
      <c r="X14" s="9"/>
      <c r="Y14" s="9"/>
      <c r="Z14" s="9"/>
      <c r="AA14" s="9"/>
      <c r="AB14" s="9"/>
      <c r="AC14" s="9"/>
      <c r="AD14" s="9"/>
    </row>
    <row r="15" spans="1:30" ht="22.5" customHeight="1">
      <c r="A15" s="166" t="s">
        <v>61</v>
      </c>
      <c r="B15" s="167" t="s">
        <v>62</v>
      </c>
      <c r="C15" s="181"/>
      <c r="D15" s="182"/>
      <c r="E15" s="182"/>
      <c r="F15" s="182" t="str">
        <f t="shared" si="0"/>
        <v/>
      </c>
      <c r="G15" s="182"/>
      <c r="H15" s="359"/>
      <c r="I15" s="347"/>
      <c r="J15" s="348"/>
      <c r="K15" s="177"/>
      <c r="L15" s="161"/>
      <c r="M15" s="161"/>
      <c r="N15" s="161"/>
      <c r="O15" s="161">
        <v>5</v>
      </c>
      <c r="P15" s="161" t="s">
        <v>175</v>
      </c>
      <c r="Q15" s="161" t="s">
        <v>176</v>
      </c>
      <c r="R15" s="162"/>
      <c r="S15" s="162">
        <v>0</v>
      </c>
      <c r="T15" s="162" t="s">
        <v>177</v>
      </c>
      <c r="U15" s="3"/>
      <c r="V15" s="9"/>
      <c r="W15" s="9"/>
      <c r="X15" s="9"/>
      <c r="Y15" s="9"/>
      <c r="Z15" s="9"/>
      <c r="AA15" s="9"/>
      <c r="AB15" s="9"/>
      <c r="AC15" s="9"/>
      <c r="AD15" s="9"/>
    </row>
    <row r="16" spans="1:30" ht="31.5" customHeight="1">
      <c r="A16" s="178">
        <v>1</v>
      </c>
      <c r="B16" s="343" t="str">
        <f>nama_mapel!C10</f>
        <v>Bahasa Inggris</v>
      </c>
      <c r="C16" s="349"/>
      <c r="D16" s="183">
        <f>nama_mapel!D10</f>
        <v>75</v>
      </c>
      <c r="E16" s="184">
        <f>IF(VLOOKUP($J$1,'ENTRI NILAI PILIH TAB INI'!$A$9:$AC$51,M16)=0,"",ROUND(VLOOKUP($J$1,'ENTRI NILAI PILIH TAB INI'!$A$9:$AC$51,M16),0))</f>
        <v>76</v>
      </c>
      <c r="F16" s="288" t="str">
        <f t="shared" si="0"/>
        <v>Tujuh puluh enam</v>
      </c>
      <c r="G16" s="176" t="str">
        <f t="shared" ref="G16:G24" si="4">IF(E16="","",VLOOKUP(E16,$S$16:$T$19,2))</f>
        <v>Baik</v>
      </c>
      <c r="H16" s="343" t="str">
        <f t="shared" ref="H16:H24" si="5">CONCATENATE("Pemahaman materi ",B16,IF(D16&lt;E16," tercapai "," belum tercapai ")," dengan predikat"," ",G16)</f>
        <v>Pemahaman materi Bahasa Inggris tercapai  dengan predikat Baik</v>
      </c>
      <c r="I16" s="344"/>
      <c r="J16" s="345"/>
      <c r="K16" s="177"/>
      <c r="L16" s="161">
        <f t="shared" ref="L16:L22" si="6">IF(E16="","",MOD(E16,1))</f>
        <v>0</v>
      </c>
      <c r="M16" s="161">
        <v>10</v>
      </c>
      <c r="N16" s="161"/>
      <c r="O16" s="161">
        <v>6</v>
      </c>
      <c r="P16" s="161" t="s">
        <v>178</v>
      </c>
      <c r="Q16" s="161" t="s">
        <v>170</v>
      </c>
      <c r="R16" s="162"/>
      <c r="S16" s="162">
        <v>60</v>
      </c>
      <c r="T16" s="162" t="s">
        <v>179</v>
      </c>
      <c r="U16" s="3"/>
      <c r="V16" s="9"/>
      <c r="W16" s="9"/>
      <c r="X16" s="9"/>
      <c r="Y16" s="9"/>
      <c r="Z16" s="9"/>
      <c r="AA16" s="9"/>
      <c r="AB16" s="9"/>
      <c r="AC16" s="9"/>
      <c r="AD16" s="9"/>
    </row>
    <row r="17" spans="1:30" ht="31.5" customHeight="1">
      <c r="A17" s="178">
        <v>2</v>
      </c>
      <c r="B17" s="343" t="str">
        <f>nama_mapel!C11</f>
        <v>Matematika</v>
      </c>
      <c r="C17" s="349"/>
      <c r="D17" s="183">
        <f>nama_mapel!D11</f>
        <v>75</v>
      </c>
      <c r="E17" s="184">
        <f>IF(VLOOKUP($J$1,'ENTRI NILAI PILIH TAB INI'!$A$9:$AC$51,M17)=0,"",ROUND(VLOOKUP($J$1,'ENTRI NILAI PILIH TAB INI'!$A$9:$AC$51,M17),0))</f>
        <v>75</v>
      </c>
      <c r="F17" s="288" t="str">
        <f t="shared" si="0"/>
        <v>Tujuh puluh lima</v>
      </c>
      <c r="G17" s="176" t="str">
        <f t="shared" si="4"/>
        <v>Baik</v>
      </c>
      <c r="H17" s="343" t="str">
        <f t="shared" si="5"/>
        <v>Pemahaman materi Matematika belum tercapai  dengan predikat Baik</v>
      </c>
      <c r="I17" s="344"/>
      <c r="J17" s="345"/>
      <c r="K17" s="177"/>
      <c r="L17" s="161">
        <f t="shared" si="6"/>
        <v>0</v>
      </c>
      <c r="M17" s="161">
        <v>11</v>
      </c>
      <c r="N17" s="161"/>
      <c r="O17" s="161">
        <v>7</v>
      </c>
      <c r="P17" s="161" t="s">
        <v>180</v>
      </c>
      <c r="Q17" s="161" t="s">
        <v>172</v>
      </c>
      <c r="R17" s="162"/>
      <c r="S17" s="162">
        <v>75</v>
      </c>
      <c r="T17" s="162" t="s">
        <v>143</v>
      </c>
      <c r="U17" s="3"/>
      <c r="V17" s="9"/>
      <c r="W17" s="9"/>
      <c r="X17" s="9"/>
      <c r="Y17" s="9"/>
      <c r="Z17" s="9"/>
      <c r="AA17" s="9"/>
      <c r="AB17" s="9"/>
      <c r="AC17" s="9"/>
      <c r="AD17" s="9"/>
    </row>
    <row r="18" spans="1:30" ht="31.5" customHeight="1">
      <c r="A18" s="178">
        <v>3</v>
      </c>
      <c r="B18" s="343" t="str">
        <f>nama_mapel!C12</f>
        <v>Fisika</v>
      </c>
      <c r="C18" s="349"/>
      <c r="D18" s="183">
        <f>nama_mapel!D12</f>
        <v>75</v>
      </c>
      <c r="E18" s="184">
        <f>IF(VLOOKUP($J$1,'ENTRI NILAI PILIH TAB INI'!$A$9:$AC$51,M18)=0,"",ROUND(VLOOKUP($J$1,'ENTRI NILAI PILIH TAB INI'!$A$9:$AC$51,M18),0))</f>
        <v>78</v>
      </c>
      <c r="F18" s="288" t="str">
        <f t="shared" si="0"/>
        <v>Tujuh puluh delapan</v>
      </c>
      <c r="G18" s="176" t="str">
        <f t="shared" si="4"/>
        <v>Baik</v>
      </c>
      <c r="H18" s="343" t="str">
        <f t="shared" si="5"/>
        <v>Pemahaman materi Fisika tercapai  dengan predikat Baik</v>
      </c>
      <c r="I18" s="344"/>
      <c r="J18" s="345"/>
      <c r="K18" s="177"/>
      <c r="L18" s="161">
        <f t="shared" si="6"/>
        <v>0</v>
      </c>
      <c r="M18" s="161">
        <v>12</v>
      </c>
      <c r="N18" s="161"/>
      <c r="O18" s="161"/>
      <c r="P18" s="161"/>
      <c r="Q18" s="161"/>
      <c r="R18" s="162"/>
      <c r="S18" s="162">
        <v>90</v>
      </c>
      <c r="T18" s="162" t="s">
        <v>138</v>
      </c>
      <c r="U18" s="3"/>
      <c r="V18" s="9"/>
      <c r="W18" s="9"/>
      <c r="X18" s="9"/>
      <c r="Y18" s="9"/>
      <c r="Z18" s="9"/>
      <c r="AA18" s="9"/>
      <c r="AB18" s="9"/>
      <c r="AC18" s="9"/>
      <c r="AD18" s="9"/>
    </row>
    <row r="19" spans="1:30" ht="31.5" customHeight="1">
      <c r="A19" s="178">
        <v>4</v>
      </c>
      <c r="B19" s="343" t="str">
        <f>nama_mapel!C13</f>
        <v>Kimia</v>
      </c>
      <c r="C19" s="349"/>
      <c r="D19" s="183">
        <f>nama_mapel!D13</f>
        <v>75</v>
      </c>
      <c r="E19" s="184">
        <f>IF(VLOOKUP($J$1,'ENTRI NILAI PILIH TAB INI'!$A$9:$AC$51,M19)=0,"",ROUND(VLOOKUP($J$1,'ENTRI NILAI PILIH TAB INI'!$A$9:$AC$51,M19),0))</f>
        <v>78</v>
      </c>
      <c r="F19" s="288" t="str">
        <f t="shared" si="0"/>
        <v>Tujuh puluh delapan</v>
      </c>
      <c r="G19" s="176" t="str">
        <f t="shared" si="4"/>
        <v>Baik</v>
      </c>
      <c r="H19" s="343" t="str">
        <f t="shared" si="5"/>
        <v>Pemahaman materi Kimia tercapai  dengan predikat Baik</v>
      </c>
      <c r="I19" s="344"/>
      <c r="J19" s="345"/>
      <c r="K19" s="177"/>
      <c r="L19" s="161">
        <f t="shared" si="6"/>
        <v>0</v>
      </c>
      <c r="M19" s="161">
        <v>13</v>
      </c>
      <c r="N19" s="161"/>
      <c r="O19" s="161"/>
      <c r="P19" s="161"/>
      <c r="Q19" s="161"/>
      <c r="R19" s="162"/>
      <c r="S19" s="162"/>
      <c r="T19" s="162"/>
      <c r="U19" s="3"/>
      <c r="V19" s="9"/>
      <c r="W19" s="9"/>
      <c r="X19" s="9"/>
      <c r="Y19" s="9"/>
      <c r="Z19" s="9"/>
      <c r="AA19" s="9"/>
      <c r="AB19" s="9"/>
      <c r="AC19" s="9"/>
      <c r="AD19" s="9"/>
    </row>
    <row r="20" spans="1:30" ht="31.5" customHeight="1">
      <c r="A20" s="178">
        <v>5</v>
      </c>
      <c r="B20" s="343" t="str">
        <f>nama_mapel!C14</f>
        <v>Ketrampilan Komputer dan Pengelolaan Informasi</v>
      </c>
      <c r="C20" s="349"/>
      <c r="D20" s="183">
        <f>nama_mapel!D14</f>
        <v>75</v>
      </c>
      <c r="E20" s="184">
        <f>IF(VLOOKUP($J$1,'ENTRI NILAI PILIH TAB INI'!$A$9:$AC$51,M20)=0,"",ROUND(VLOOKUP($J$1,'ENTRI NILAI PILIH TAB INI'!$A$9:$AC$51,M20),0))</f>
        <v>78</v>
      </c>
      <c r="F20" s="288" t="str">
        <f t="shared" si="0"/>
        <v>Tujuh puluh delapan</v>
      </c>
      <c r="G20" s="176" t="str">
        <f t="shared" si="4"/>
        <v>Baik</v>
      </c>
      <c r="H20" s="343" t="str">
        <f t="shared" si="5"/>
        <v>Pemahaman materi Ketrampilan Komputer dan Pengelolaan Informasi tercapai  dengan predikat Baik</v>
      </c>
      <c r="I20" s="344"/>
      <c r="J20" s="345"/>
      <c r="K20" s="177"/>
      <c r="L20" s="161">
        <f t="shared" si="6"/>
        <v>0</v>
      </c>
      <c r="M20" s="161">
        <v>14</v>
      </c>
      <c r="N20" s="161"/>
      <c r="O20" s="161">
        <v>8</v>
      </c>
      <c r="P20" s="161" t="s">
        <v>181</v>
      </c>
      <c r="Q20" s="161" t="s">
        <v>174</v>
      </c>
      <c r="R20" s="162"/>
      <c r="S20" s="162"/>
      <c r="T20" s="162"/>
      <c r="U20" s="3"/>
      <c r="V20" s="9"/>
      <c r="W20" s="9"/>
      <c r="X20" s="9"/>
      <c r="Y20" s="9"/>
      <c r="Z20" s="9"/>
      <c r="AA20" s="9"/>
      <c r="AB20" s="9"/>
      <c r="AC20" s="9"/>
      <c r="AD20" s="9"/>
    </row>
    <row r="21" spans="1:30" ht="31.5" customHeight="1">
      <c r="A21" s="178">
        <v>6</v>
      </c>
      <c r="B21" s="343" t="str">
        <f>nama_mapel!C15</f>
        <v>Kewirausahaan</v>
      </c>
      <c r="C21" s="349"/>
      <c r="D21" s="183">
        <f>nama_mapel!D15</f>
        <v>75</v>
      </c>
      <c r="E21" s="184">
        <f>IF(VLOOKUP($J$1,'ENTRI NILAI PILIH TAB INI'!$A$9:$AC$51,M21)=0,"",ROUND(VLOOKUP($J$1,'ENTRI NILAI PILIH TAB INI'!$A$9:$AC$51,M21),0))</f>
        <v>84</v>
      </c>
      <c r="F21" s="288" t="str">
        <f t="shared" si="0"/>
        <v>Delapan puluh empat</v>
      </c>
      <c r="G21" s="176" t="str">
        <f t="shared" si="4"/>
        <v>Baik</v>
      </c>
      <c r="H21" s="343" t="str">
        <f t="shared" si="5"/>
        <v>Pemahaman materi Kewirausahaan tercapai  dengan predikat Baik</v>
      </c>
      <c r="I21" s="344"/>
      <c r="J21" s="345"/>
      <c r="K21" s="177"/>
      <c r="L21" s="161">
        <f t="shared" si="6"/>
        <v>0</v>
      </c>
      <c r="M21" s="161">
        <v>15</v>
      </c>
      <c r="N21" s="161"/>
      <c r="O21" s="161">
        <v>9</v>
      </c>
      <c r="P21" s="161" t="s">
        <v>182</v>
      </c>
      <c r="Q21" s="161" t="s">
        <v>183</v>
      </c>
      <c r="R21" s="162"/>
      <c r="S21" s="162"/>
      <c r="T21" s="162"/>
      <c r="U21" s="3"/>
      <c r="V21" s="9"/>
      <c r="W21" s="9"/>
      <c r="X21" s="9"/>
      <c r="Y21" s="9"/>
      <c r="Z21" s="9"/>
      <c r="AA21" s="9"/>
      <c r="AB21" s="9"/>
      <c r="AC21" s="9"/>
      <c r="AD21" s="9"/>
    </row>
    <row r="22" spans="1:30" ht="16.5" hidden="1" customHeight="1">
      <c r="A22" s="178">
        <v>7</v>
      </c>
      <c r="B22" s="343">
        <f>nama_mapel!C16</f>
        <v>0</v>
      </c>
      <c r="C22" s="349"/>
      <c r="D22" s="183">
        <f>nama_mapel!D16</f>
        <v>0</v>
      </c>
      <c r="E22" s="185" t="str">
        <f>IF(VLOOKUP($J$1,'ENTRI NILAI PILIH TAB INI'!$A$9:$AC$51,M22)=0,"",ROUND(VLOOKUP($J$1,'ENTRI NILAI PILIH TAB INI'!$A$9:$AC$51,M22),0))</f>
        <v/>
      </c>
      <c r="F22" s="288" t="e">
        <f t="shared" si="0"/>
        <v>#VALUE!</v>
      </c>
      <c r="G22" s="176" t="str">
        <f t="shared" si="4"/>
        <v/>
      </c>
      <c r="H22" s="343" t="str">
        <f t="shared" si="5"/>
        <v xml:space="preserve">Pemahaman materi 0 tercapai  dengan predikat </v>
      </c>
      <c r="I22" s="344"/>
      <c r="J22" s="345"/>
      <c r="K22" s="177"/>
      <c r="L22" s="161" t="str">
        <f t="shared" si="6"/>
        <v/>
      </c>
      <c r="M22" s="161">
        <v>16</v>
      </c>
      <c r="N22" s="161"/>
      <c r="O22" s="161"/>
      <c r="P22" s="161"/>
      <c r="Q22" s="161"/>
      <c r="R22" s="162"/>
      <c r="S22" s="162">
        <v>0</v>
      </c>
      <c r="T22" s="162" t="s">
        <v>184</v>
      </c>
      <c r="U22" s="3"/>
      <c r="V22" s="9"/>
      <c r="W22" s="9"/>
      <c r="X22" s="9"/>
      <c r="Y22" s="9"/>
      <c r="Z22" s="9"/>
      <c r="AA22" s="9"/>
      <c r="AB22" s="9"/>
      <c r="AC22" s="9"/>
      <c r="AD22" s="9"/>
    </row>
    <row r="23" spans="1:30" ht="16.5" hidden="1" customHeight="1">
      <c r="A23" s="178">
        <v>8</v>
      </c>
      <c r="B23" s="343">
        <f>nama_mapel!C17</f>
        <v>0</v>
      </c>
      <c r="C23" s="349"/>
      <c r="D23" s="183">
        <f>nama_mapel!D17</f>
        <v>0</v>
      </c>
      <c r="E23" s="185" t="str">
        <f>IF(VLOOKUP($J$1,'ENTRI NILAI PILIH TAB INI'!$A$9:$AC$51,M23)=0,"",ROUND(VLOOKUP($J$1,'ENTRI NILAI PILIH TAB INI'!$A$9:$AC$51,M23),0))</f>
        <v/>
      </c>
      <c r="F23" s="288" t="e">
        <f t="shared" si="0"/>
        <v>#VALUE!</v>
      </c>
      <c r="G23" s="176" t="str">
        <f t="shared" si="4"/>
        <v/>
      </c>
      <c r="H23" s="343" t="str">
        <f t="shared" si="5"/>
        <v xml:space="preserve">Pemahaman materi 0 tercapai  dengan predikat </v>
      </c>
      <c r="I23" s="344"/>
      <c r="J23" s="345"/>
      <c r="K23" s="177"/>
      <c r="L23" s="161"/>
      <c r="M23" s="161">
        <v>17</v>
      </c>
      <c r="N23" s="161"/>
      <c r="O23" s="161"/>
      <c r="P23" s="161"/>
      <c r="Q23" s="161"/>
      <c r="R23" s="162"/>
      <c r="S23" s="162"/>
      <c r="T23" s="162"/>
      <c r="U23" s="3"/>
      <c r="V23" s="9"/>
      <c r="W23" s="9"/>
      <c r="X23" s="9"/>
      <c r="Y23" s="9"/>
      <c r="Z23" s="9"/>
      <c r="AA23" s="9"/>
      <c r="AB23" s="9"/>
      <c r="AC23" s="9"/>
      <c r="AD23" s="9"/>
    </row>
    <row r="24" spans="1:30" ht="16.5" hidden="1" customHeight="1">
      <c r="A24" s="178">
        <v>9</v>
      </c>
      <c r="B24" s="343">
        <f>nama_mapel!C18</f>
        <v>0</v>
      </c>
      <c r="C24" s="349"/>
      <c r="D24" s="183">
        <f>nama_mapel!D18</f>
        <v>0</v>
      </c>
      <c r="E24" s="185" t="str">
        <f>IF(VLOOKUP($J$1,'ENTRI NILAI PILIH TAB INI'!$A$9:$AC$51,M24)=0,"",ROUND(VLOOKUP($J$1,'ENTRI NILAI PILIH TAB INI'!$A$9:$AC$51,M24),0))</f>
        <v/>
      </c>
      <c r="F24" s="288" t="e">
        <f t="shared" si="0"/>
        <v>#VALUE!</v>
      </c>
      <c r="G24" s="176" t="str">
        <f t="shared" si="4"/>
        <v/>
      </c>
      <c r="H24" s="343" t="str">
        <f t="shared" si="5"/>
        <v xml:space="preserve">Pemahaman materi 0 tercapai  dengan predikat </v>
      </c>
      <c r="I24" s="344"/>
      <c r="J24" s="345"/>
      <c r="K24" s="177"/>
      <c r="L24" s="161"/>
      <c r="M24" s="161">
        <v>18</v>
      </c>
      <c r="N24" s="161"/>
      <c r="O24" s="161"/>
      <c r="P24" s="161"/>
      <c r="Q24" s="161"/>
      <c r="R24" s="162"/>
      <c r="S24" s="162"/>
      <c r="T24" s="162"/>
      <c r="U24" s="3"/>
      <c r="V24" s="9"/>
      <c r="W24" s="9"/>
      <c r="X24" s="9"/>
      <c r="Y24" s="9"/>
      <c r="Z24" s="9"/>
      <c r="AA24" s="9"/>
      <c r="AB24" s="9"/>
      <c r="AC24" s="9"/>
      <c r="AD24" s="9"/>
    </row>
    <row r="25" spans="1:30" ht="16.5" hidden="1" customHeight="1">
      <c r="A25" s="178"/>
      <c r="B25" s="343"/>
      <c r="C25" s="349"/>
      <c r="D25" s="183"/>
      <c r="E25" s="185"/>
      <c r="F25" s="288"/>
      <c r="G25" s="176"/>
      <c r="H25" s="343"/>
      <c r="I25" s="344"/>
      <c r="J25" s="345"/>
      <c r="K25" s="177"/>
      <c r="L25" s="161"/>
      <c r="M25" s="161"/>
      <c r="N25" s="161"/>
      <c r="O25" s="161"/>
      <c r="P25" s="161"/>
      <c r="Q25" s="161"/>
      <c r="R25" s="162"/>
      <c r="S25" s="162"/>
      <c r="T25" s="162"/>
      <c r="U25" s="3"/>
      <c r="V25" s="9"/>
      <c r="W25" s="9"/>
      <c r="X25" s="9"/>
      <c r="Y25" s="9"/>
      <c r="Z25" s="9"/>
      <c r="AA25" s="9"/>
      <c r="AB25" s="9"/>
      <c r="AC25" s="9"/>
      <c r="AD25" s="9"/>
    </row>
    <row r="26" spans="1:30" ht="24" customHeight="1">
      <c r="A26" s="166" t="s">
        <v>77</v>
      </c>
      <c r="B26" s="167" t="s">
        <v>78</v>
      </c>
      <c r="C26" s="181"/>
      <c r="D26" s="186"/>
      <c r="E26" s="186"/>
      <c r="F26" s="186" t="str">
        <f t="shared" ref="F26:F39" si="7">IF((E26=0),"",CONCATENATE(VLOOKUP(ABS(LEFT(E26,1)),$O$11:$Q$21,3)," ",IF((ABS(RIGHT(E26,1))=0),"",VLOOKUP(ABS(RIGHT(E26,1)),$O$11:$Q$21,2))))</f>
        <v/>
      </c>
      <c r="G26" s="186"/>
      <c r="H26" s="362"/>
      <c r="I26" s="347"/>
      <c r="J26" s="348"/>
      <c r="K26" s="177"/>
      <c r="L26" s="161"/>
      <c r="M26" s="161"/>
      <c r="N26" s="161"/>
      <c r="O26" s="161"/>
      <c r="P26" s="161"/>
      <c r="Q26" s="161"/>
      <c r="R26" s="162"/>
      <c r="S26" s="162"/>
      <c r="T26" s="162"/>
      <c r="U26" s="3"/>
      <c r="V26" s="9"/>
      <c r="W26" s="9"/>
      <c r="X26" s="9"/>
      <c r="Y26" s="9"/>
      <c r="Z26" s="9"/>
      <c r="AA26" s="9"/>
      <c r="AB26" s="9"/>
      <c r="AC26" s="9"/>
      <c r="AD26" s="9"/>
    </row>
    <row r="27" spans="1:30" ht="33" customHeight="1">
      <c r="A27" s="187">
        <v>1</v>
      </c>
      <c r="B27" s="343" t="str">
        <f>nama_mapel!C21</f>
        <v>Memahami program visual berbasis desktop</v>
      </c>
      <c r="C27" s="349"/>
      <c r="D27" s="183">
        <f>nama_mapel!D21</f>
        <v>74</v>
      </c>
      <c r="E27" s="188">
        <f>IF(VLOOKUP($J$1,'ENTRI NILAI PILIH TAB INI'!$A$9:$AC$51,M27)=0,"",ROUND(VLOOKUP($J$1,'ENTRI NILAI PILIH TAB INI'!$A$9:$AC$51,M27),0))</f>
        <v>81</v>
      </c>
      <c r="F27" s="288" t="str">
        <f t="shared" si="7"/>
        <v>Delapan puluh satu</v>
      </c>
      <c r="G27" s="176" t="str">
        <f t="shared" ref="G27:G36" si="8">IF(E27&lt;D27,"Belum Kompeten","Kompeten")</f>
        <v>Kompeten</v>
      </c>
      <c r="H27" s="361" t="str">
        <f t="shared" ref="H27:H32" si="9">IF(E27="","",IF(E27&gt;=D27+5,"Kompeten Dalam  ","Cukup Kompeten dalam ")&amp;B27)</f>
        <v>Kompeten Dalam  Memahami program visual berbasis desktop</v>
      </c>
      <c r="I27" s="344"/>
      <c r="J27" s="345"/>
      <c r="K27" s="177"/>
      <c r="L27" s="189">
        <f t="shared" ref="L27:L31" si="10">IF(E27="","",MOD(E27,1))</f>
        <v>0</v>
      </c>
      <c r="M27" s="161">
        <v>19</v>
      </c>
      <c r="N27" s="161"/>
      <c r="O27" s="161"/>
      <c r="P27" s="161"/>
      <c r="Q27" s="161"/>
      <c r="R27" s="162"/>
      <c r="S27" s="162"/>
      <c r="T27" s="162"/>
      <c r="U27" s="3"/>
      <c r="V27" s="9"/>
      <c r="W27" s="9"/>
      <c r="X27" s="9"/>
      <c r="Y27" s="9"/>
      <c r="Z27" s="9"/>
      <c r="AA27" s="9"/>
      <c r="AB27" s="9"/>
      <c r="AC27" s="9"/>
      <c r="AD27" s="9"/>
    </row>
    <row r="28" spans="1:30" ht="33" customHeight="1">
      <c r="A28" s="187">
        <v>2</v>
      </c>
      <c r="B28" s="343" t="str">
        <f>nama_mapel!C22</f>
        <v>Menerap. bahasa pemrograman SQL tingkat Lanjut</v>
      </c>
      <c r="C28" s="349"/>
      <c r="D28" s="183">
        <f>nama_mapel!D22</f>
        <v>74</v>
      </c>
      <c r="E28" s="184">
        <f>IF(VLOOKUP($J$1,'ENTRI NILAI PILIH TAB INI'!$A$9:$AC$51,M28)=0,"",ROUND(VLOOKUP($J$1,'ENTRI NILAI PILIH TAB INI'!$A$9:$AC$51,M28),0))</f>
        <v>82</v>
      </c>
      <c r="F28" s="288" t="str">
        <f t="shared" si="7"/>
        <v>Delapan puluh dua</v>
      </c>
      <c r="G28" s="176" t="str">
        <f t="shared" si="8"/>
        <v>Kompeten</v>
      </c>
      <c r="H28" s="361" t="str">
        <f t="shared" si="9"/>
        <v>Kompeten Dalam  Menerap. bahasa pemrograman SQL tingkat Lanjut</v>
      </c>
      <c r="I28" s="344"/>
      <c r="J28" s="345"/>
      <c r="K28" s="177"/>
      <c r="L28" s="161">
        <f t="shared" si="10"/>
        <v>0</v>
      </c>
      <c r="M28" s="161">
        <v>20</v>
      </c>
      <c r="N28" s="161"/>
      <c r="O28" s="161"/>
      <c r="P28" s="161"/>
      <c r="Q28" s="161"/>
      <c r="R28" s="162"/>
      <c r="S28" s="162"/>
      <c r="T28" s="162"/>
      <c r="U28" s="3"/>
      <c r="V28" s="9"/>
      <c r="W28" s="9"/>
      <c r="X28" s="9"/>
      <c r="Y28" s="9"/>
      <c r="Z28" s="9"/>
      <c r="AA28" s="9"/>
      <c r="AB28" s="9"/>
      <c r="AC28" s="9"/>
      <c r="AD28" s="9"/>
    </row>
    <row r="29" spans="1:30" ht="33" customHeight="1">
      <c r="A29" s="178">
        <v>3</v>
      </c>
      <c r="B29" s="343" t="str">
        <f>nama_mapel!C23</f>
        <v>Membuat halaman web dinamis tingkat lanjut</v>
      </c>
      <c r="C29" s="349"/>
      <c r="D29" s="183">
        <f>nama_mapel!D23</f>
        <v>74</v>
      </c>
      <c r="E29" s="184">
        <f>IF(VLOOKUP($J$1,'ENTRI NILAI PILIH TAB INI'!$A$9:$AC$51,M29)=0,"",ROUND(VLOOKUP($J$1,'ENTRI NILAI PILIH TAB INI'!$A$9:$AC$51,M29),0))</f>
        <v>79</v>
      </c>
      <c r="F29" s="288" t="str">
        <f t="shared" si="7"/>
        <v>Tujuh puluh sembilan</v>
      </c>
      <c r="G29" s="176" t="str">
        <f t="shared" si="8"/>
        <v>Kompeten</v>
      </c>
      <c r="H29" s="361" t="str">
        <f t="shared" si="9"/>
        <v>Kompeten Dalam  Membuat halaman web dinamis tingkat lanjut</v>
      </c>
      <c r="I29" s="344"/>
      <c r="J29" s="345"/>
      <c r="K29" s="177"/>
      <c r="L29" s="161">
        <f t="shared" si="10"/>
        <v>0</v>
      </c>
      <c r="M29" s="161">
        <v>21</v>
      </c>
      <c r="N29" s="161"/>
      <c r="O29" s="161"/>
      <c r="P29" s="161"/>
      <c r="Q29" s="161"/>
      <c r="R29" s="162"/>
      <c r="S29" s="162"/>
      <c r="T29" s="162"/>
      <c r="U29" s="3"/>
      <c r="V29" s="9"/>
      <c r="W29" s="9"/>
      <c r="X29" s="9"/>
      <c r="Y29" s="9"/>
      <c r="Z29" s="9"/>
      <c r="AA29" s="9"/>
      <c r="AB29" s="9"/>
      <c r="AC29" s="9"/>
      <c r="AD29" s="9"/>
    </row>
    <row r="30" spans="1:30" ht="33" customHeight="1">
      <c r="A30" s="190">
        <v>4</v>
      </c>
      <c r="B30" s="343" t="str">
        <f>nama_mapel!C24</f>
        <v>Membuat program basis data</v>
      </c>
      <c r="C30" s="349"/>
      <c r="D30" s="183">
        <f>nama_mapel!D24</f>
        <v>74</v>
      </c>
      <c r="E30" s="184">
        <f>IF(VLOOKUP($J$1,'ENTRI NILAI PILIH TAB INI'!$A$9:$AC$51,M30)=0,"",ROUND(VLOOKUP($J$1,'ENTRI NILAI PILIH TAB INI'!$A$9:$AC$51,M30),0))</f>
        <v>80</v>
      </c>
      <c r="F30" s="288" t="str">
        <f t="shared" si="7"/>
        <v xml:space="preserve">Delapan puluh </v>
      </c>
      <c r="G30" s="176" t="str">
        <f t="shared" si="8"/>
        <v>Kompeten</v>
      </c>
      <c r="H30" s="361" t="str">
        <f t="shared" si="9"/>
        <v>Kompeten Dalam  Membuat program basis data</v>
      </c>
      <c r="I30" s="344"/>
      <c r="J30" s="345"/>
      <c r="K30" s="177"/>
      <c r="L30" s="161">
        <f t="shared" si="10"/>
        <v>0</v>
      </c>
      <c r="M30" s="161">
        <v>22</v>
      </c>
      <c r="N30" s="161"/>
      <c r="O30" s="161"/>
      <c r="P30" s="161"/>
      <c r="Q30" s="161"/>
      <c r="R30" s="162"/>
      <c r="S30" s="162"/>
      <c r="T30" s="162"/>
      <c r="U30" s="3"/>
      <c r="V30" s="9"/>
      <c r="W30" s="9"/>
      <c r="X30" s="9"/>
      <c r="Y30" s="9"/>
      <c r="Z30" s="9"/>
      <c r="AA30" s="9"/>
      <c r="AB30" s="9"/>
      <c r="AC30" s="9"/>
      <c r="AD30" s="9"/>
    </row>
    <row r="31" spans="1:30" ht="15" hidden="1" customHeight="1">
      <c r="A31" s="178">
        <v>5</v>
      </c>
      <c r="B31" s="174" t="str">
        <f>nama_mapel!C22</f>
        <v>Menerap. bahasa pemrograman SQL tingkat Lanjut</v>
      </c>
      <c r="C31" s="191"/>
      <c r="D31" s="183">
        <f>nama_mapel!D25</f>
        <v>0</v>
      </c>
      <c r="E31" s="185" t="str">
        <f>IF(VLOOKUP($J$1,'ENTRI NILAI PILIH TAB INI'!$A$9:$AC$51,M31)=0,"",ROUND(VLOOKUP($J$1,'ENTRI NILAI PILIH TAB INI'!$A$9:$AC$51,M31),0))</f>
        <v/>
      </c>
      <c r="F31" s="288" t="e">
        <f t="shared" si="7"/>
        <v>#VALUE!</v>
      </c>
      <c r="G31" s="176" t="str">
        <f t="shared" si="8"/>
        <v>Kompeten</v>
      </c>
      <c r="H31" s="361" t="str">
        <f t="shared" si="9"/>
        <v/>
      </c>
      <c r="I31" s="344"/>
      <c r="J31" s="345"/>
      <c r="K31" s="177"/>
      <c r="L31" s="161" t="str">
        <f t="shared" si="10"/>
        <v/>
      </c>
      <c r="M31" s="161">
        <v>23</v>
      </c>
      <c r="N31" s="161"/>
      <c r="O31" s="161"/>
      <c r="P31" s="161"/>
      <c r="Q31" s="161"/>
      <c r="R31" s="162"/>
      <c r="S31" s="162"/>
      <c r="T31" s="162"/>
      <c r="U31" s="3"/>
      <c r="V31" s="9"/>
      <c r="W31" s="9"/>
      <c r="X31" s="9"/>
      <c r="Y31" s="9"/>
      <c r="Z31" s="9"/>
      <c r="AA31" s="9"/>
      <c r="AB31" s="9"/>
      <c r="AC31" s="9"/>
      <c r="AD31" s="9"/>
    </row>
    <row r="32" spans="1:30" ht="15" hidden="1" customHeight="1">
      <c r="A32" s="190">
        <v>6</v>
      </c>
      <c r="B32" s="174" t="str">
        <f>nama_mapel!C22</f>
        <v>Menerap. bahasa pemrograman SQL tingkat Lanjut</v>
      </c>
      <c r="C32" s="191"/>
      <c r="D32" s="183">
        <f>nama_mapel!D26</f>
        <v>0</v>
      </c>
      <c r="E32" s="185" t="str">
        <f>IF(VLOOKUP($J$1,'ENTRI NILAI PILIH TAB INI'!$A$9:$AC$51,M32)=0,"",ROUND(VLOOKUP($J$1,'ENTRI NILAI PILIH TAB INI'!$A$9:$AC$51,M32),0))</f>
        <v/>
      </c>
      <c r="F32" s="288" t="e">
        <f t="shared" si="7"/>
        <v>#VALUE!</v>
      </c>
      <c r="G32" s="176" t="str">
        <f t="shared" si="8"/>
        <v>Kompeten</v>
      </c>
      <c r="H32" s="361" t="str">
        <f t="shared" si="9"/>
        <v/>
      </c>
      <c r="I32" s="344"/>
      <c r="J32" s="345"/>
      <c r="K32" s="177"/>
      <c r="L32" s="161"/>
      <c r="M32" s="161">
        <v>24</v>
      </c>
      <c r="N32" s="161"/>
      <c r="O32" s="161"/>
      <c r="P32" s="161"/>
      <c r="Q32" s="161"/>
      <c r="R32" s="162"/>
      <c r="S32" s="162"/>
      <c r="T32" s="162"/>
      <c r="U32" s="3"/>
      <c r="V32" s="9"/>
      <c r="W32" s="9"/>
      <c r="X32" s="9"/>
      <c r="Y32" s="9"/>
      <c r="Z32" s="9"/>
      <c r="AA32" s="9"/>
      <c r="AB32" s="9"/>
      <c r="AC32" s="9"/>
      <c r="AD32" s="9"/>
    </row>
    <row r="33" spans="1:30" ht="15" hidden="1" customHeight="1">
      <c r="A33" s="190">
        <v>7</v>
      </c>
      <c r="B33" s="174" t="str">
        <f>nama_mapel!C22</f>
        <v>Menerap. bahasa pemrograman SQL tingkat Lanjut</v>
      </c>
      <c r="C33" s="191"/>
      <c r="D33" s="183">
        <f>nama_mapel!D27</f>
        <v>0</v>
      </c>
      <c r="E33" s="185" t="str">
        <f>IF(VLOOKUP($J$1,'ENTRI NILAI PILIH TAB INI'!$A$9:$AC$51,M33)=0,"",ROUND(VLOOKUP($J$1,'ENTRI NILAI PILIH TAB INI'!$A$9:$AC$51,M33),0))</f>
        <v/>
      </c>
      <c r="F33" s="288" t="e">
        <f t="shared" si="7"/>
        <v>#VALUE!</v>
      </c>
      <c r="G33" s="176" t="str">
        <f t="shared" si="8"/>
        <v>Kompeten</v>
      </c>
      <c r="H33" s="360" t="str">
        <f t="shared" ref="H33:H36" si="11">IF(E33="","",IF(E33&gt;=D33+5,"Baik Dalam  ","Cukup dalam ")&amp;B33)</f>
        <v/>
      </c>
      <c r="I33" s="344"/>
      <c r="J33" s="345"/>
      <c r="K33" s="177"/>
      <c r="L33" s="161"/>
      <c r="M33" s="161">
        <v>25</v>
      </c>
      <c r="N33" s="161"/>
      <c r="O33" s="161"/>
      <c r="P33" s="161"/>
      <c r="Q33" s="161"/>
      <c r="R33" s="162"/>
      <c r="S33" s="162"/>
      <c r="T33" s="162"/>
      <c r="U33" s="3"/>
      <c r="V33" s="9"/>
      <c r="W33" s="9"/>
      <c r="X33" s="9"/>
      <c r="Y33" s="9"/>
      <c r="Z33" s="9"/>
      <c r="AA33" s="9"/>
      <c r="AB33" s="9"/>
      <c r="AC33" s="9"/>
      <c r="AD33" s="9"/>
    </row>
    <row r="34" spans="1:30" ht="15" hidden="1" customHeight="1">
      <c r="A34" s="190">
        <v>8</v>
      </c>
      <c r="B34" s="174" t="str">
        <f>nama_mapel!C22</f>
        <v>Menerap. bahasa pemrograman SQL tingkat Lanjut</v>
      </c>
      <c r="C34" s="191"/>
      <c r="D34" s="183">
        <f>nama_mapel!D28</f>
        <v>0</v>
      </c>
      <c r="E34" s="185" t="str">
        <f>IF(VLOOKUP($J$1,'ENTRI NILAI PILIH TAB INI'!$A$9:$AC$51,M34)=0,"",ROUND(VLOOKUP($J$1,'ENTRI NILAI PILIH TAB INI'!$A$9:$AC$51,M34),0))</f>
        <v/>
      </c>
      <c r="F34" s="288" t="e">
        <f t="shared" si="7"/>
        <v>#VALUE!</v>
      </c>
      <c r="G34" s="176" t="str">
        <f t="shared" si="8"/>
        <v>Kompeten</v>
      </c>
      <c r="H34" s="360" t="str">
        <f t="shared" si="11"/>
        <v/>
      </c>
      <c r="I34" s="344"/>
      <c r="J34" s="345"/>
      <c r="K34" s="177"/>
      <c r="L34" s="161"/>
      <c r="M34" s="161">
        <v>26</v>
      </c>
      <c r="N34" s="161"/>
      <c r="O34" s="161"/>
      <c r="P34" s="161"/>
      <c r="Q34" s="161"/>
      <c r="R34" s="162"/>
      <c r="S34" s="162"/>
      <c r="T34" s="162"/>
      <c r="U34" s="3"/>
      <c r="V34" s="9"/>
      <c r="W34" s="9"/>
      <c r="X34" s="9"/>
      <c r="Y34" s="9"/>
      <c r="Z34" s="9"/>
      <c r="AA34" s="9"/>
      <c r="AB34" s="9"/>
      <c r="AC34" s="9"/>
      <c r="AD34" s="9"/>
    </row>
    <row r="35" spans="1:30" ht="15" hidden="1" customHeight="1">
      <c r="A35" s="190">
        <v>9</v>
      </c>
      <c r="B35" s="174" t="str">
        <f>nama_mapel!C22</f>
        <v>Menerap. bahasa pemrograman SQL tingkat Lanjut</v>
      </c>
      <c r="C35" s="191"/>
      <c r="D35" s="183">
        <f>nama_mapel!D29</f>
        <v>0</v>
      </c>
      <c r="E35" s="185" t="str">
        <f>IF(VLOOKUP($J$1,'ENTRI NILAI PILIH TAB INI'!$A$9:$AC$51,M35)=0,"",ROUND(VLOOKUP($J$1,'ENTRI NILAI PILIH TAB INI'!$A$9:$AC$51,M35),0))</f>
        <v/>
      </c>
      <c r="F35" s="288" t="e">
        <f t="shared" si="7"/>
        <v>#VALUE!</v>
      </c>
      <c r="G35" s="176" t="str">
        <f t="shared" si="8"/>
        <v>Kompeten</v>
      </c>
      <c r="H35" s="360" t="str">
        <f t="shared" si="11"/>
        <v/>
      </c>
      <c r="I35" s="344"/>
      <c r="J35" s="345"/>
      <c r="K35" s="177"/>
      <c r="L35" s="161"/>
      <c r="M35" s="161">
        <v>27</v>
      </c>
      <c r="N35" s="161"/>
      <c r="O35" s="161"/>
      <c r="P35" s="161"/>
      <c r="Q35" s="161"/>
      <c r="R35" s="162"/>
      <c r="S35" s="162"/>
      <c r="T35" s="162"/>
      <c r="U35" s="3"/>
      <c r="V35" s="9"/>
      <c r="W35" s="9"/>
      <c r="X35" s="9"/>
      <c r="Y35" s="9"/>
      <c r="Z35" s="9"/>
      <c r="AA35" s="9"/>
      <c r="AB35" s="9"/>
      <c r="AC35" s="9"/>
      <c r="AD35" s="9"/>
    </row>
    <row r="36" spans="1:30" ht="15" hidden="1" customHeight="1">
      <c r="A36" s="190">
        <v>10</v>
      </c>
      <c r="B36" s="174" t="str">
        <f>nama_mapel!C22</f>
        <v>Menerap. bahasa pemrograman SQL tingkat Lanjut</v>
      </c>
      <c r="C36" s="191"/>
      <c r="D36" s="183">
        <f>nama_mapel!D30</f>
        <v>0</v>
      </c>
      <c r="E36" s="185" t="str">
        <f>IF(VLOOKUP($J$1,'ENTRI NILAI PILIH TAB INI'!$A$9:$AC$51,M36)=0,"",ROUND(VLOOKUP($J$1,'ENTRI NILAI PILIH TAB INI'!$A$9:$AC$51,M36),0))</f>
        <v/>
      </c>
      <c r="F36" s="288" t="e">
        <f t="shared" si="7"/>
        <v>#VALUE!</v>
      </c>
      <c r="G36" s="176" t="str">
        <f t="shared" si="8"/>
        <v>Kompeten</v>
      </c>
      <c r="H36" s="360" t="str">
        <f t="shared" si="11"/>
        <v/>
      </c>
      <c r="I36" s="344"/>
      <c r="J36" s="345"/>
      <c r="K36" s="177"/>
      <c r="L36" s="161"/>
      <c r="M36" s="161">
        <v>28</v>
      </c>
      <c r="N36" s="161"/>
      <c r="O36" s="161"/>
      <c r="P36" s="161"/>
      <c r="Q36" s="161"/>
      <c r="R36" s="162"/>
      <c r="S36" s="162"/>
      <c r="T36" s="162"/>
      <c r="U36" s="3"/>
      <c r="V36" s="9"/>
      <c r="W36" s="9"/>
      <c r="X36" s="9"/>
      <c r="Y36" s="9"/>
      <c r="Z36" s="9"/>
      <c r="AA36" s="9"/>
      <c r="AB36" s="9"/>
      <c r="AC36" s="9"/>
      <c r="AD36" s="9"/>
    </row>
    <row r="37" spans="1:30" ht="12.75" hidden="1" customHeight="1">
      <c r="A37" s="192"/>
      <c r="B37" s="364"/>
      <c r="C37" s="365"/>
      <c r="D37" s="193"/>
      <c r="E37" s="194"/>
      <c r="F37" s="289" t="str">
        <f t="shared" si="7"/>
        <v/>
      </c>
      <c r="G37" s="195"/>
      <c r="H37" s="366"/>
      <c r="I37" s="344"/>
      <c r="J37" s="345"/>
      <c r="K37" s="177"/>
      <c r="L37" s="161"/>
      <c r="M37" s="161"/>
      <c r="N37" s="161"/>
      <c r="O37" s="161"/>
      <c r="P37" s="161"/>
      <c r="Q37" s="161"/>
      <c r="R37" s="162"/>
      <c r="S37" s="162"/>
      <c r="T37" s="162"/>
      <c r="U37" s="3"/>
      <c r="V37" s="9"/>
      <c r="W37" s="9"/>
      <c r="X37" s="9"/>
      <c r="Y37" s="9"/>
      <c r="Z37" s="9"/>
      <c r="AA37" s="9"/>
      <c r="AB37" s="9"/>
      <c r="AC37" s="9"/>
      <c r="AD37" s="9"/>
    </row>
    <row r="38" spans="1:30" ht="22.5" customHeight="1">
      <c r="A38" s="196" t="s">
        <v>105</v>
      </c>
      <c r="B38" s="167" t="s">
        <v>106</v>
      </c>
      <c r="C38" s="197"/>
      <c r="D38" s="186"/>
      <c r="E38" s="186"/>
      <c r="F38" s="186" t="str">
        <f t="shared" si="7"/>
        <v/>
      </c>
      <c r="G38" s="186"/>
      <c r="H38" s="362"/>
      <c r="I38" s="347"/>
      <c r="J38" s="348"/>
      <c r="K38" s="177"/>
      <c r="L38" s="161"/>
      <c r="M38" s="161"/>
      <c r="N38" s="161"/>
      <c r="O38" s="161"/>
      <c r="P38" s="161"/>
      <c r="Q38" s="161"/>
      <c r="R38" s="162"/>
      <c r="S38" s="162"/>
      <c r="T38" s="162"/>
      <c r="U38" s="3"/>
      <c r="V38" s="9"/>
      <c r="W38" s="9"/>
      <c r="X38" s="9"/>
      <c r="Y38" s="9"/>
      <c r="Z38" s="9"/>
      <c r="AA38" s="9"/>
      <c r="AB38" s="9"/>
      <c r="AC38" s="9"/>
      <c r="AD38" s="9"/>
    </row>
    <row r="39" spans="1:30" ht="36.75" customHeight="1">
      <c r="A39" s="178">
        <v>1</v>
      </c>
      <c r="B39" s="198" t="s">
        <v>108</v>
      </c>
      <c r="C39" s="199"/>
      <c r="D39" s="183">
        <f>nama_mapel!D33</f>
        <v>75</v>
      </c>
      <c r="E39" s="185">
        <f>IF(VLOOKUP($J$1,'ENTRI NILAI PILIH TAB INI'!$A$9:$AZ$51,M39)=0,"",ROUND(VLOOKUP($J$1,'ENTRI NILAI PILIH TAB INI'!$A$9:$AZ$51,M39),0))</f>
        <v>76</v>
      </c>
      <c r="F39" s="288" t="str">
        <f t="shared" si="7"/>
        <v>Tujuh puluh enam</v>
      </c>
      <c r="G39" s="176" t="str">
        <f>IF(E39="","",VLOOKUP(E39,$S$16:$T$19,2))</f>
        <v>Baik</v>
      </c>
      <c r="H39" s="343" t="str">
        <f>CONCATENATE("Pemahaman materi ",B39,IF(D39&lt;E39," tercapai "," belum tercapai ")," dengan predikat"," ",G39)</f>
        <v>Pemahaman materi Bahasa Jawa tercapai  dengan predikat Baik</v>
      </c>
      <c r="I39" s="344"/>
      <c r="J39" s="345"/>
      <c r="K39" s="177"/>
      <c r="L39" s="161">
        <f t="shared" ref="L39:L40" si="12">IF(E39="","",MOD(E39,1))</f>
        <v>0</v>
      </c>
      <c r="M39" s="161">
        <v>29</v>
      </c>
      <c r="N39" s="161"/>
      <c r="O39" s="161"/>
      <c r="P39" s="161"/>
      <c r="Q39" s="161"/>
      <c r="R39" s="162"/>
      <c r="S39" s="162"/>
      <c r="T39" s="162"/>
      <c r="U39" s="3"/>
      <c r="V39" s="9"/>
      <c r="W39" s="9"/>
      <c r="X39" s="9"/>
      <c r="Y39" s="9"/>
      <c r="Z39" s="9"/>
      <c r="AA39" s="9"/>
      <c r="AB39" s="9"/>
      <c r="AC39" s="9"/>
      <c r="AD39" s="9"/>
    </row>
    <row r="40" spans="1:30" ht="14.25" customHeight="1">
      <c r="A40" s="200"/>
      <c r="B40" s="201"/>
      <c r="C40" s="201"/>
      <c r="D40" s="202"/>
      <c r="E40" s="202"/>
      <c r="F40" s="202"/>
      <c r="G40" s="202"/>
      <c r="H40" s="203"/>
      <c r="I40" s="204"/>
      <c r="J40" s="205"/>
      <c r="K40" s="165"/>
      <c r="L40" s="161" t="str">
        <f t="shared" si="12"/>
        <v/>
      </c>
      <c r="M40" s="161"/>
      <c r="N40" s="161"/>
      <c r="O40" s="161"/>
      <c r="P40" s="161"/>
      <c r="Q40" s="161"/>
      <c r="R40" s="162"/>
      <c r="S40" s="162"/>
      <c r="T40" s="162"/>
      <c r="U40" s="3"/>
      <c r="V40" s="9"/>
      <c r="W40" s="9"/>
      <c r="X40" s="9"/>
      <c r="Y40" s="9"/>
      <c r="Z40" s="9"/>
      <c r="AA40" s="9"/>
      <c r="AB40" s="9"/>
      <c r="AC40" s="9"/>
      <c r="AD40" s="9"/>
    </row>
    <row r="41" spans="1:30" ht="30" customHeight="1">
      <c r="A41" s="206"/>
      <c r="B41" s="206"/>
      <c r="C41" s="206"/>
      <c r="D41" s="207"/>
      <c r="E41" s="208"/>
      <c r="F41" s="207"/>
      <c r="G41" s="206"/>
      <c r="H41" s="206"/>
      <c r="I41" s="206"/>
      <c r="J41" s="122" t="s">
        <v>185</v>
      </c>
      <c r="K41" s="209"/>
      <c r="L41" s="210"/>
      <c r="M41" s="210"/>
      <c r="N41" s="210"/>
      <c r="O41" s="210"/>
      <c r="P41" s="210"/>
      <c r="Q41" s="210"/>
      <c r="R41" s="211"/>
      <c r="S41" s="211"/>
      <c r="T41" s="211"/>
      <c r="U41" s="3"/>
      <c r="V41" s="9"/>
      <c r="W41" s="9"/>
      <c r="X41" s="9"/>
      <c r="Y41" s="9"/>
      <c r="Z41" s="9"/>
      <c r="AA41" s="9"/>
      <c r="AB41" s="9"/>
      <c r="AC41" s="9"/>
      <c r="AD41" s="9"/>
    </row>
    <row r="42" spans="1:30" ht="15.75" customHeight="1">
      <c r="A42" s="206"/>
      <c r="B42" s="206"/>
      <c r="C42" s="206"/>
      <c r="D42" s="212"/>
      <c r="E42" s="213"/>
      <c r="F42" s="207"/>
      <c r="G42" s="206"/>
      <c r="H42" s="213"/>
      <c r="I42" s="213"/>
      <c r="J42" s="4" t="s">
        <v>186</v>
      </c>
      <c r="K42" s="209"/>
      <c r="L42" s="210"/>
      <c r="M42" s="210"/>
      <c r="N42" s="210"/>
      <c r="O42" s="210"/>
      <c r="P42" s="210"/>
      <c r="Q42" s="210"/>
      <c r="R42" s="211"/>
      <c r="S42" s="211"/>
      <c r="T42" s="211"/>
      <c r="U42" s="3"/>
      <c r="V42" s="9"/>
      <c r="W42" s="9"/>
      <c r="X42" s="9"/>
      <c r="Y42" s="9"/>
      <c r="Z42" s="9"/>
      <c r="AA42" s="9"/>
      <c r="AB42" s="9"/>
      <c r="AC42" s="9"/>
      <c r="AD42" s="9"/>
    </row>
    <row r="43" spans="1:30" ht="20.25" customHeight="1">
      <c r="A43" s="9"/>
      <c r="B43" s="7" t="s">
        <v>187</v>
      </c>
      <c r="C43" s="214"/>
      <c r="D43" s="214"/>
      <c r="E43" s="11"/>
      <c r="F43" s="214"/>
      <c r="G43" s="11"/>
      <c r="H43" s="11"/>
      <c r="I43" s="11"/>
      <c r="J43" s="7" t="s">
        <v>188</v>
      </c>
      <c r="K43" s="215"/>
      <c r="L43" s="216"/>
      <c r="M43" s="216"/>
      <c r="N43" s="216"/>
      <c r="O43" s="216"/>
      <c r="P43" s="216"/>
      <c r="Q43" s="216"/>
      <c r="R43" s="217"/>
      <c r="S43" s="217"/>
      <c r="T43" s="217"/>
      <c r="U43" s="3"/>
      <c r="V43" s="9"/>
      <c r="W43" s="9"/>
      <c r="X43" s="9"/>
      <c r="Y43" s="9"/>
      <c r="Z43" s="9"/>
      <c r="AA43" s="9"/>
      <c r="AB43" s="9"/>
      <c r="AC43" s="9"/>
      <c r="AD43" s="9"/>
    </row>
    <row r="44" spans="1:30" ht="14.25" customHeight="1">
      <c r="A44" s="213"/>
      <c r="B44" s="218"/>
      <c r="C44" s="218"/>
      <c r="D44" s="219"/>
      <c r="E44" s="213"/>
      <c r="F44" s="219"/>
      <c r="G44" s="213"/>
      <c r="H44" s="213"/>
      <c r="I44" s="213"/>
      <c r="J44" s="218"/>
      <c r="K44" s="220"/>
      <c r="L44" s="210"/>
      <c r="M44" s="210"/>
      <c r="N44" s="210"/>
      <c r="O44" s="210"/>
      <c r="P44" s="210"/>
      <c r="Q44" s="210"/>
      <c r="R44" s="211"/>
      <c r="S44" s="211"/>
      <c r="T44" s="211"/>
      <c r="U44" s="3"/>
      <c r="V44" s="9"/>
      <c r="W44" s="9"/>
      <c r="X44" s="9"/>
      <c r="Y44" s="9"/>
      <c r="Z44" s="9"/>
      <c r="AA44" s="9"/>
      <c r="AB44" s="9"/>
      <c r="AC44" s="9"/>
      <c r="AD44" s="9"/>
    </row>
    <row r="45" spans="1:30" ht="14.25" customHeight="1">
      <c r="A45" s="213"/>
      <c r="B45" s="218"/>
      <c r="C45" s="218"/>
      <c r="D45" s="219"/>
      <c r="E45" s="213"/>
      <c r="F45" s="219"/>
      <c r="G45" s="213"/>
      <c r="H45" s="213"/>
      <c r="I45" s="213"/>
      <c r="J45" s="218"/>
      <c r="K45" s="220"/>
      <c r="L45" s="210"/>
      <c r="M45" s="210"/>
      <c r="N45" s="210"/>
      <c r="O45" s="210"/>
      <c r="P45" s="210"/>
      <c r="Q45" s="210"/>
      <c r="R45" s="211"/>
      <c r="S45" s="211"/>
      <c r="T45" s="211"/>
      <c r="U45" s="3"/>
      <c r="V45" s="9"/>
      <c r="W45" s="9"/>
      <c r="X45" s="9"/>
      <c r="Y45" s="9"/>
      <c r="Z45" s="9"/>
      <c r="AA45" s="9"/>
      <c r="AB45" s="9"/>
      <c r="AC45" s="9"/>
      <c r="AD45" s="9"/>
    </row>
    <row r="46" spans="1:30" ht="14.25" customHeight="1">
      <c r="A46" s="213"/>
      <c r="B46" s="218"/>
      <c r="C46" s="218"/>
      <c r="D46" s="219"/>
      <c r="E46" s="221"/>
      <c r="F46" s="219"/>
      <c r="G46" s="213"/>
      <c r="H46" s="213"/>
      <c r="I46" s="213"/>
      <c r="J46" s="218"/>
      <c r="K46" s="220"/>
      <c r="L46" s="210"/>
      <c r="M46" s="210"/>
      <c r="N46" s="210"/>
      <c r="O46" s="210"/>
      <c r="P46" s="210"/>
      <c r="Q46" s="210"/>
      <c r="R46" s="211"/>
      <c r="S46" s="211"/>
      <c r="T46" s="211"/>
      <c r="U46" s="3"/>
      <c r="V46" s="9"/>
      <c r="W46" s="9"/>
      <c r="X46" s="9"/>
      <c r="Y46" s="9"/>
      <c r="Z46" s="9"/>
      <c r="AA46" s="9"/>
      <c r="AB46" s="9"/>
      <c r="AC46" s="9"/>
      <c r="AD46" s="9"/>
    </row>
    <row r="47" spans="1:30" ht="14.25" hidden="1" customHeight="1">
      <c r="A47" s="222"/>
      <c r="B47" s="222"/>
      <c r="C47" s="223"/>
      <c r="D47" s="219"/>
      <c r="E47" s="224"/>
      <c r="F47" s="219"/>
      <c r="G47" s="213"/>
      <c r="H47" s="213"/>
      <c r="I47" s="213"/>
      <c r="J47" s="222"/>
      <c r="K47" s="225"/>
      <c r="L47" s="226"/>
      <c r="M47" s="226"/>
      <c r="N47" s="226"/>
      <c r="O47" s="226"/>
      <c r="P47" s="226"/>
      <c r="Q47" s="226"/>
      <c r="R47" s="227"/>
      <c r="S47" s="227"/>
      <c r="T47" s="227"/>
      <c r="U47" s="3"/>
      <c r="V47" s="9"/>
      <c r="W47" s="9"/>
      <c r="X47" s="9"/>
      <c r="Y47" s="9"/>
      <c r="Z47" s="9"/>
      <c r="AA47" s="9"/>
      <c r="AB47" s="9"/>
      <c r="AC47" s="9"/>
      <c r="AD47" s="9"/>
    </row>
    <row r="48" spans="1:30" ht="12" customHeight="1">
      <c r="A48" s="228"/>
      <c r="B48" s="218" t="s">
        <v>189</v>
      </c>
      <c r="C48" s="222"/>
      <c r="D48" s="147"/>
      <c r="E48" s="224"/>
      <c r="F48" s="147"/>
      <c r="G48" s="222"/>
      <c r="H48" s="222"/>
      <c r="I48" s="222"/>
      <c r="J48" s="229" t="str">
        <f>nama_mapel!$H$7</f>
        <v>Eni Sismawati, S.Pd</v>
      </c>
      <c r="K48" s="225"/>
      <c r="L48" s="226"/>
      <c r="M48" s="226"/>
      <c r="N48" s="226"/>
      <c r="O48" s="226"/>
      <c r="P48" s="226"/>
      <c r="Q48" s="226"/>
      <c r="R48" s="227"/>
      <c r="S48" s="227"/>
      <c r="T48" s="227"/>
      <c r="U48" s="3"/>
      <c r="V48" s="9"/>
      <c r="W48" s="9"/>
      <c r="X48" s="9"/>
      <c r="Y48" s="9"/>
      <c r="Z48" s="9"/>
      <c r="AA48" s="9"/>
      <c r="AB48" s="9"/>
      <c r="AC48" s="9"/>
      <c r="AD48" s="9"/>
    </row>
    <row r="49" spans="1:30" ht="14.25" customHeight="1">
      <c r="A49" s="222"/>
      <c r="B49" s="222"/>
      <c r="C49" s="222"/>
      <c r="D49" s="147"/>
      <c r="E49" s="224"/>
      <c r="F49" s="147"/>
      <c r="G49" s="222"/>
      <c r="H49" s="222"/>
      <c r="I49" s="222"/>
      <c r="J49" s="229" t="str">
        <f>CONCATENATE("NIP ",nama_mapel!$H$8)</f>
        <v>NIP 19800228 201406 2 004</v>
      </c>
      <c r="K49" s="225"/>
      <c r="L49" s="226"/>
      <c r="M49" s="226"/>
      <c r="N49" s="226"/>
      <c r="O49" s="226"/>
      <c r="P49" s="226"/>
      <c r="Q49" s="226"/>
      <c r="R49" s="227"/>
      <c r="S49" s="227"/>
      <c r="T49" s="227"/>
      <c r="U49" s="3"/>
      <c r="V49" s="9"/>
      <c r="W49" s="9"/>
      <c r="X49" s="9"/>
      <c r="Y49" s="9"/>
      <c r="Z49" s="9"/>
      <c r="AA49" s="9"/>
      <c r="AB49" s="9"/>
      <c r="AC49" s="9"/>
      <c r="AD49" s="9"/>
    </row>
    <row r="50" spans="1:30" ht="18" customHeight="1">
      <c r="A50" s="371" t="s">
        <v>190</v>
      </c>
      <c r="B50" s="308"/>
      <c r="C50" s="308"/>
      <c r="D50" s="308"/>
      <c r="E50" s="308"/>
      <c r="F50" s="308"/>
      <c r="G50" s="308"/>
      <c r="H50" s="308"/>
      <c r="I50" s="308"/>
      <c r="J50" s="308"/>
      <c r="K50" s="230"/>
      <c r="L50" s="231"/>
      <c r="M50" s="231"/>
      <c r="N50" s="231"/>
      <c r="O50" s="231"/>
      <c r="P50" s="231"/>
      <c r="Q50" s="231"/>
      <c r="R50" s="232"/>
      <c r="S50" s="232"/>
      <c r="T50" s="232"/>
      <c r="U50" s="3"/>
      <c r="V50" s="9"/>
      <c r="W50" s="9"/>
      <c r="X50" s="9"/>
      <c r="Y50" s="9"/>
      <c r="Z50" s="9"/>
      <c r="AA50" s="9"/>
      <c r="AB50" s="9"/>
      <c r="AC50" s="9"/>
      <c r="AD50" s="9"/>
    </row>
    <row r="51" spans="1:30" ht="18" customHeight="1">
      <c r="A51" s="233"/>
      <c r="B51" s="117"/>
      <c r="C51" s="117"/>
      <c r="D51" s="117"/>
      <c r="E51" s="234"/>
      <c r="F51" s="117"/>
      <c r="G51" s="117"/>
      <c r="H51" s="117"/>
      <c r="I51" s="117"/>
      <c r="J51" s="235"/>
      <c r="K51" s="137"/>
      <c r="L51" s="141"/>
      <c r="M51" s="141"/>
      <c r="N51" s="141"/>
      <c r="O51" s="141"/>
      <c r="P51" s="141"/>
      <c r="Q51" s="141"/>
      <c r="R51" s="142"/>
      <c r="S51" s="142"/>
      <c r="T51" s="142"/>
      <c r="U51" s="3"/>
      <c r="V51" s="9"/>
      <c r="W51" s="9"/>
      <c r="X51" s="9"/>
      <c r="Y51" s="9"/>
      <c r="Z51" s="9"/>
      <c r="AA51" s="9"/>
      <c r="AB51" s="9"/>
      <c r="AC51" s="9"/>
      <c r="AD51" s="9"/>
    </row>
    <row r="52" spans="1:30" ht="15.75" customHeight="1">
      <c r="A52" s="146" t="s">
        <v>151</v>
      </c>
      <c r="B52" s="147"/>
      <c r="C52" s="149" t="str">
        <f>VLOOKUP($J$1,'ENTRI NILAI PILIH TAB INI'!$A$9:$AC$51,3)</f>
        <v>AHMAD DENI SETYAWAN</v>
      </c>
      <c r="D52" s="150"/>
      <c r="E52" s="151"/>
      <c r="F52" s="147"/>
      <c r="G52" s="146" t="s">
        <v>14</v>
      </c>
      <c r="H52" s="147"/>
      <c r="I52" s="147"/>
      <c r="J52" s="149" t="str">
        <f>nama_mapel!$J$3</f>
        <v xml:space="preserve"> XI / 4</v>
      </c>
      <c r="K52" s="137"/>
      <c r="L52" s="141"/>
      <c r="M52" s="141"/>
      <c r="N52" s="141"/>
      <c r="O52" s="141"/>
      <c r="P52" s="141"/>
      <c r="Q52" s="141"/>
      <c r="R52" s="142"/>
      <c r="S52" s="142"/>
      <c r="T52" s="142"/>
      <c r="U52" s="3"/>
      <c r="V52" s="9"/>
      <c r="W52" s="9"/>
      <c r="X52" s="9"/>
      <c r="Y52" s="9"/>
      <c r="Z52" s="9"/>
      <c r="AA52" s="9"/>
      <c r="AB52" s="9"/>
      <c r="AC52" s="9"/>
      <c r="AD52" s="9"/>
    </row>
    <row r="53" spans="1:30" ht="15.75" customHeight="1">
      <c r="A53" s="146" t="s">
        <v>152</v>
      </c>
      <c r="B53" s="147"/>
      <c r="C53" s="149" t="str">
        <f>IF(VLOOKUP($J$1,'ENTRI NILAI PILIH TAB INI'!$A$9:$AC$51,2)&lt;100,"00","0")&amp;VLOOKUP($J$1,'ENTRI NILAI PILIH TAB INI'!$A$9:$AC$51,2)</f>
        <v>01265</v>
      </c>
      <c r="D53" s="155"/>
      <c r="E53" s="147"/>
      <c r="F53" s="147"/>
      <c r="G53" s="146" t="s">
        <v>34</v>
      </c>
      <c r="H53" s="147"/>
      <c r="I53" s="147"/>
      <c r="J53" s="149" t="str">
        <f>nama_mapel!$H$4</f>
        <v>2016-2017</v>
      </c>
      <c r="K53" s="137"/>
      <c r="L53" s="141"/>
      <c r="M53" s="141"/>
      <c r="N53" s="141"/>
      <c r="O53" s="141"/>
      <c r="P53" s="141"/>
      <c r="Q53" s="141"/>
      <c r="R53" s="142"/>
      <c r="S53" s="142"/>
      <c r="T53" s="142"/>
      <c r="U53" s="3"/>
      <c r="V53" s="9"/>
      <c r="W53" s="9"/>
      <c r="X53" s="9"/>
      <c r="Y53" s="9"/>
      <c r="Z53" s="9"/>
      <c r="AA53" s="9"/>
      <c r="AB53" s="9"/>
      <c r="AC53" s="9"/>
      <c r="AD53" s="9"/>
    </row>
    <row r="54" spans="1:30" ht="15.75" customHeight="1">
      <c r="A54" s="146" t="s">
        <v>154</v>
      </c>
      <c r="B54" s="147"/>
      <c r="C54" s="149" t="s">
        <v>155</v>
      </c>
      <c r="D54" s="155"/>
      <c r="E54" s="147"/>
      <c r="F54" s="147"/>
      <c r="G54" s="146" t="s">
        <v>38</v>
      </c>
      <c r="H54" s="147"/>
      <c r="I54" s="147"/>
      <c r="J54" s="149" t="str">
        <f>nama_mapel!$J$5</f>
        <v>Rekayasa Perangkat Lunak</v>
      </c>
      <c r="K54" s="137"/>
      <c r="L54" s="141"/>
      <c r="M54" s="141"/>
      <c r="N54" s="141"/>
      <c r="O54" s="141"/>
      <c r="P54" s="141"/>
      <c r="Q54" s="141"/>
      <c r="R54" s="142"/>
      <c r="S54" s="142"/>
      <c r="T54" s="142"/>
      <c r="U54" s="3"/>
      <c r="V54" s="9"/>
      <c r="W54" s="9"/>
      <c r="X54" s="9"/>
      <c r="Y54" s="9"/>
      <c r="Z54" s="9"/>
      <c r="AA54" s="9"/>
      <c r="AB54" s="9"/>
      <c r="AC54" s="9"/>
      <c r="AD54" s="9"/>
    </row>
    <row r="55" spans="1:30" ht="25.5" customHeight="1">
      <c r="A55" s="147"/>
      <c r="B55" s="146"/>
      <c r="C55" s="146"/>
      <c r="D55" s="147"/>
      <c r="E55" s="157"/>
      <c r="F55" s="147"/>
      <c r="G55" s="147"/>
      <c r="H55" s="146"/>
      <c r="I55" s="147"/>
      <c r="J55" s="147"/>
      <c r="K55" s="137"/>
      <c r="L55" s="141"/>
      <c r="M55" s="141"/>
      <c r="N55" s="141"/>
      <c r="O55" s="141"/>
      <c r="P55" s="141"/>
      <c r="Q55" s="141"/>
      <c r="R55" s="142"/>
      <c r="S55" s="142"/>
      <c r="T55" s="142"/>
      <c r="U55" s="3"/>
      <c r="V55" s="9"/>
      <c r="W55" s="9"/>
      <c r="X55" s="9"/>
      <c r="Y55" s="9"/>
      <c r="Z55" s="9"/>
      <c r="AA55" s="9"/>
      <c r="AB55" s="9"/>
      <c r="AC55" s="9"/>
      <c r="AD55" s="9"/>
    </row>
    <row r="56" spans="1:30" ht="23.25" customHeight="1">
      <c r="A56" s="236" t="s">
        <v>191</v>
      </c>
      <c r="B56" s="237"/>
      <c r="C56" s="237"/>
      <c r="D56" s="238"/>
      <c r="E56" s="237"/>
      <c r="F56" s="239"/>
      <c r="G56" s="237"/>
      <c r="H56" s="237"/>
      <c r="I56" s="237"/>
      <c r="J56" s="237"/>
      <c r="K56" s="240"/>
      <c r="L56" s="241"/>
      <c r="M56" s="241"/>
      <c r="N56" s="241"/>
      <c r="O56" s="241"/>
      <c r="P56" s="241"/>
      <c r="Q56" s="241"/>
      <c r="R56" s="242"/>
      <c r="S56" s="242"/>
      <c r="T56" s="242"/>
      <c r="U56" s="3"/>
      <c r="V56" s="9"/>
      <c r="W56" s="9"/>
      <c r="X56" s="9"/>
      <c r="Y56" s="9"/>
      <c r="Z56" s="9"/>
      <c r="AA56" s="9"/>
      <c r="AB56" s="9"/>
      <c r="AC56" s="9"/>
      <c r="AD56" s="9"/>
    </row>
    <row r="57" spans="1:30" ht="48.75" customHeight="1">
      <c r="A57" s="243"/>
      <c r="B57" s="244" t="s">
        <v>158</v>
      </c>
      <c r="C57" s="368" t="s">
        <v>98</v>
      </c>
      <c r="D57" s="369"/>
      <c r="E57" s="370"/>
      <c r="F57" s="244" t="s">
        <v>86</v>
      </c>
      <c r="G57" s="244" t="s">
        <v>99</v>
      </c>
      <c r="H57" s="244" t="s">
        <v>100</v>
      </c>
      <c r="I57" s="244"/>
      <c r="J57" s="244" t="s">
        <v>91</v>
      </c>
      <c r="K57" s="137"/>
      <c r="L57" s="141"/>
      <c r="M57" s="141"/>
      <c r="N57" s="141"/>
      <c r="O57" s="141"/>
      <c r="P57" s="141"/>
      <c r="Q57" s="141"/>
      <c r="R57" s="142"/>
      <c r="S57" s="142"/>
      <c r="T57" s="142"/>
      <c r="U57" s="3"/>
      <c r="V57" s="9"/>
      <c r="W57" s="9"/>
      <c r="X57" s="9"/>
      <c r="Y57" s="9"/>
      <c r="Z57" s="9"/>
      <c r="AA57" s="9"/>
      <c r="AB57" s="9"/>
      <c r="AC57" s="9"/>
      <c r="AD57" s="9"/>
    </row>
    <row r="58" spans="1:30" ht="24.75" customHeight="1">
      <c r="A58" s="243"/>
      <c r="B58" s="290">
        <v>1</v>
      </c>
      <c r="C58" s="291" t="str">
        <f>VLOOKUP($J$1,'ENTRI NILAI PILIH TAB INI'!$A$9:$AZ$51,47)</f>
        <v>-</v>
      </c>
      <c r="D58" s="245"/>
      <c r="E58" s="246"/>
      <c r="F58" s="291" t="str">
        <f>VLOOKUP($J$1,'ENTRI NILAI PILIH TAB INI'!$A$9:$AZ$51,48)</f>
        <v>-</v>
      </c>
      <c r="G58" s="292" t="str">
        <f>VLOOKUP($J$1,'ENTRI NILAI PILIH TAB INI'!$A$9:$AZ$51,49)</f>
        <v>-</v>
      </c>
      <c r="H58" s="293" t="str">
        <f>VLOOKUP($J$1,'ENTRI NILAI PILIH TAB INI'!$A$9:$AZ$51,50)</f>
        <v>-</v>
      </c>
      <c r="I58" s="247"/>
      <c r="J58" s="291" t="str">
        <f>VLOOKUP($J$1,'ENTRI NILAI PILIH TAB INI'!$A$9:$AZ$51,51)</f>
        <v>-</v>
      </c>
      <c r="K58" s="137"/>
      <c r="L58" s="141"/>
      <c r="M58" s="141"/>
      <c r="N58" s="141"/>
      <c r="O58" s="141"/>
      <c r="P58" s="141"/>
      <c r="Q58" s="141"/>
      <c r="R58" s="142"/>
      <c r="S58" s="142"/>
      <c r="T58" s="142"/>
      <c r="U58" s="3"/>
      <c r="V58" s="9"/>
      <c r="W58" s="9"/>
      <c r="X58" s="9"/>
      <c r="Y58" s="9"/>
      <c r="Z58" s="9"/>
      <c r="AA58" s="9"/>
      <c r="AB58" s="9"/>
      <c r="AC58" s="9"/>
      <c r="AD58" s="9"/>
    </row>
    <row r="59" spans="1:30" ht="24.75" customHeight="1">
      <c r="A59" s="243"/>
      <c r="B59" s="248"/>
      <c r="C59" s="363"/>
      <c r="D59" s="316"/>
      <c r="E59" s="300"/>
      <c r="F59" s="248"/>
      <c r="G59" s="248"/>
      <c r="H59" s="248"/>
      <c r="I59" s="248"/>
      <c r="J59" s="248"/>
      <c r="K59" s="137"/>
      <c r="L59" s="141"/>
      <c r="M59" s="141"/>
      <c r="N59" s="141"/>
      <c r="O59" s="141"/>
      <c r="P59" s="141"/>
      <c r="Q59" s="141"/>
      <c r="R59" s="142"/>
      <c r="S59" s="142"/>
      <c r="T59" s="142"/>
      <c r="U59" s="3"/>
      <c r="V59" s="9"/>
      <c r="W59" s="9"/>
      <c r="X59" s="9"/>
      <c r="Y59" s="9"/>
      <c r="Z59" s="9"/>
      <c r="AA59" s="9"/>
      <c r="AB59" s="9"/>
      <c r="AC59" s="9"/>
      <c r="AD59" s="9"/>
    </row>
    <row r="60" spans="1:30" ht="12" customHeight="1">
      <c r="A60" s="243"/>
      <c r="B60" s="243"/>
      <c r="C60" s="243"/>
      <c r="D60" s="117"/>
      <c r="E60" s="249"/>
      <c r="F60" s="117"/>
      <c r="G60" s="243"/>
      <c r="H60" s="243"/>
      <c r="I60" s="243"/>
      <c r="J60" s="243"/>
      <c r="K60" s="137"/>
      <c r="L60" s="141"/>
      <c r="M60" s="141"/>
      <c r="N60" s="141"/>
      <c r="O60" s="141"/>
      <c r="P60" s="141"/>
      <c r="Q60" s="141"/>
      <c r="R60" s="142"/>
      <c r="S60" s="142"/>
      <c r="T60" s="142"/>
      <c r="U60" s="3"/>
      <c r="V60" s="9"/>
      <c r="W60" s="9"/>
      <c r="X60" s="9"/>
      <c r="Y60" s="9"/>
      <c r="Z60" s="9"/>
      <c r="AA60" s="9"/>
      <c r="AB60" s="9"/>
      <c r="AC60" s="9"/>
      <c r="AD60" s="9"/>
    </row>
    <row r="61" spans="1:30" ht="16.5" customHeight="1">
      <c r="A61" s="250" t="s">
        <v>192</v>
      </c>
      <c r="B61" s="251"/>
      <c r="C61" s="251"/>
      <c r="D61" s="252"/>
      <c r="E61" s="253"/>
      <c r="F61" s="252"/>
      <c r="G61" s="251"/>
      <c r="H61" s="251"/>
      <c r="I61" s="251"/>
      <c r="J61" s="251"/>
      <c r="K61" s="254"/>
      <c r="L61" s="255"/>
      <c r="M61" s="255"/>
      <c r="N61" s="255"/>
      <c r="O61" s="255"/>
      <c r="P61" s="255"/>
      <c r="Q61" s="255"/>
      <c r="R61" s="256"/>
      <c r="S61" s="256"/>
      <c r="T61" s="256"/>
      <c r="U61" s="3"/>
      <c r="V61" s="9"/>
      <c r="W61" s="9"/>
      <c r="X61" s="9"/>
      <c r="Y61" s="9"/>
      <c r="Z61" s="9"/>
      <c r="AA61" s="9"/>
      <c r="AB61" s="9"/>
      <c r="AC61" s="9"/>
      <c r="AD61" s="9"/>
    </row>
    <row r="62" spans="1:30" ht="8.25" customHeight="1">
      <c r="A62" s="243"/>
      <c r="B62" s="243"/>
      <c r="C62" s="243"/>
      <c r="D62" s="117"/>
      <c r="E62" s="249"/>
      <c r="F62" s="117"/>
      <c r="G62" s="243"/>
      <c r="H62" s="243"/>
      <c r="I62" s="243"/>
      <c r="J62" s="243"/>
      <c r="K62" s="137"/>
      <c r="L62" s="141"/>
      <c r="M62" s="141"/>
      <c r="N62" s="141"/>
      <c r="O62" s="141"/>
      <c r="P62" s="141"/>
      <c r="Q62" s="141"/>
      <c r="R62" s="142"/>
      <c r="S62" s="142"/>
      <c r="T62" s="142"/>
      <c r="U62" s="3"/>
      <c r="V62" s="9"/>
      <c r="W62" s="9"/>
      <c r="X62" s="9"/>
      <c r="Y62" s="9"/>
      <c r="Z62" s="9"/>
      <c r="AA62" s="9"/>
      <c r="AB62" s="9"/>
      <c r="AC62" s="9"/>
      <c r="AD62" s="9"/>
    </row>
    <row r="63" spans="1:30" ht="19.5" customHeight="1">
      <c r="A63" s="243"/>
      <c r="B63" s="363" t="s">
        <v>193</v>
      </c>
      <c r="C63" s="316"/>
      <c r="D63" s="316"/>
      <c r="E63" s="316"/>
      <c r="F63" s="316"/>
      <c r="G63" s="316"/>
      <c r="H63" s="300"/>
      <c r="I63" s="257"/>
      <c r="J63" s="248" t="s">
        <v>91</v>
      </c>
      <c r="K63" s="137"/>
      <c r="L63" s="141"/>
      <c r="M63" s="141"/>
      <c r="N63" s="141"/>
      <c r="O63" s="141"/>
      <c r="P63" s="141"/>
      <c r="Q63" s="141"/>
      <c r="R63" s="142"/>
      <c r="S63" s="142"/>
      <c r="T63" s="142"/>
      <c r="U63" s="3"/>
      <c r="V63" s="9"/>
      <c r="W63" s="9"/>
      <c r="X63" s="9"/>
      <c r="Y63" s="9"/>
      <c r="Z63" s="9"/>
      <c r="AA63" s="9"/>
      <c r="AB63" s="9"/>
      <c r="AC63" s="9"/>
      <c r="AD63" s="9"/>
    </row>
    <row r="64" spans="1:30" ht="19.5" customHeight="1">
      <c r="A64" s="243"/>
      <c r="B64" s="351" t="s">
        <v>194</v>
      </c>
      <c r="C64" s="328"/>
      <c r="D64" s="328"/>
      <c r="E64" s="329"/>
      <c r="F64" s="367" t="str">
        <f>VLOOKUP($J$1,'ENTRI NILAI PILIH TAB INI'!$A$9:$AZ$51,36)</f>
        <v>-</v>
      </c>
      <c r="G64" s="316"/>
      <c r="H64" s="300"/>
      <c r="I64" s="258"/>
      <c r="J64" s="259" t="str">
        <f>VLOOKUP($J$1,'ENTRI NILAI PILIH TAB INI'!$A$9:$AZ$51,37)</f>
        <v>-</v>
      </c>
      <c r="K64" s="137"/>
      <c r="L64" s="141"/>
      <c r="M64" s="141">
        <v>36</v>
      </c>
      <c r="N64" s="141"/>
      <c r="O64" s="141"/>
      <c r="P64" s="141"/>
      <c r="Q64" s="141"/>
      <c r="R64" s="142"/>
      <c r="S64" s="142"/>
      <c r="T64" s="142"/>
      <c r="U64" s="3"/>
      <c r="V64" s="9"/>
      <c r="W64" s="9"/>
      <c r="X64" s="9"/>
      <c r="Y64" s="9"/>
      <c r="Z64" s="9"/>
      <c r="AA64" s="9"/>
      <c r="AB64" s="9"/>
      <c r="AC64" s="9"/>
      <c r="AD64" s="9"/>
    </row>
    <row r="65" spans="1:30" ht="19.5" customHeight="1">
      <c r="A65" s="243"/>
      <c r="B65" s="332"/>
      <c r="C65" s="333"/>
      <c r="D65" s="333"/>
      <c r="E65" s="334"/>
      <c r="F65" s="367" t="str">
        <f>VLOOKUP($J$1,'ENTRI NILAI PILIH TAB INI'!$A$9:$AZ$51,38)</f>
        <v>-</v>
      </c>
      <c r="G65" s="316"/>
      <c r="H65" s="300"/>
      <c r="I65" s="258"/>
      <c r="J65" s="259" t="str">
        <f>VLOOKUP($J$1,'ENTRI NILAI PILIH TAB INI'!$A$9:$AZ$51,39)</f>
        <v>-</v>
      </c>
      <c r="K65" s="137"/>
      <c r="L65" s="141"/>
      <c r="M65" s="141"/>
      <c r="N65" s="141"/>
      <c r="O65" s="141"/>
      <c r="P65" s="141"/>
      <c r="Q65" s="141"/>
      <c r="R65" s="142"/>
      <c r="S65" s="142"/>
      <c r="T65" s="142"/>
      <c r="U65" s="3"/>
      <c r="V65" s="9"/>
      <c r="W65" s="9"/>
      <c r="X65" s="9"/>
      <c r="Y65" s="9"/>
      <c r="Z65" s="9"/>
      <c r="AA65" s="9"/>
      <c r="AB65" s="9"/>
      <c r="AC65" s="9"/>
      <c r="AD65" s="9"/>
    </row>
    <row r="66" spans="1:30" ht="19.5" customHeight="1">
      <c r="A66" s="243"/>
      <c r="B66" s="351" t="s">
        <v>50</v>
      </c>
      <c r="C66" s="328"/>
      <c r="D66" s="328"/>
      <c r="E66" s="329"/>
      <c r="F66" s="350" t="s">
        <v>92</v>
      </c>
      <c r="G66" s="316"/>
      <c r="H66" s="300"/>
      <c r="I66" s="258"/>
      <c r="J66" s="259">
        <f>VLOOKUP($J$1,'ENTRI NILAI PILIH TAB INI'!$A$9:$AZ$51,40)</f>
        <v>0</v>
      </c>
      <c r="K66" s="137"/>
      <c r="L66" s="141"/>
      <c r="M66" s="141"/>
      <c r="N66" s="141"/>
      <c r="O66" s="141"/>
      <c r="P66" s="141"/>
      <c r="Q66" s="141"/>
      <c r="R66" s="142"/>
      <c r="S66" s="142"/>
      <c r="T66" s="142"/>
      <c r="U66" s="3"/>
      <c r="V66" s="9"/>
      <c r="W66" s="9"/>
      <c r="X66" s="9"/>
      <c r="Y66" s="9"/>
      <c r="Z66" s="9"/>
      <c r="AA66" s="9"/>
      <c r="AB66" s="9"/>
      <c r="AC66" s="9"/>
      <c r="AD66" s="9"/>
    </row>
    <row r="67" spans="1:30" ht="19.5" customHeight="1">
      <c r="A67" s="243"/>
      <c r="B67" s="330"/>
      <c r="C67" s="308"/>
      <c r="D67" s="308"/>
      <c r="E67" s="331"/>
      <c r="F67" s="350" t="s">
        <v>93</v>
      </c>
      <c r="G67" s="316"/>
      <c r="H67" s="300"/>
      <c r="I67" s="258"/>
      <c r="J67" s="259">
        <f>VLOOKUP($J$1,'ENTRI NILAI PILIH TAB INI'!$A$9:$AZ$51,41)</f>
        <v>0</v>
      </c>
      <c r="K67" s="137"/>
      <c r="L67" s="141"/>
      <c r="M67" s="141"/>
      <c r="N67" s="141"/>
      <c r="O67" s="141"/>
      <c r="P67" s="141"/>
      <c r="Q67" s="141"/>
      <c r="R67" s="142"/>
      <c r="S67" s="142"/>
      <c r="T67" s="142"/>
      <c r="U67" s="3"/>
      <c r="V67" s="9"/>
      <c r="W67" s="9"/>
      <c r="X67" s="9"/>
      <c r="Y67" s="9"/>
      <c r="Z67" s="9"/>
      <c r="AA67" s="9"/>
      <c r="AB67" s="9"/>
      <c r="AC67" s="9"/>
      <c r="AD67" s="9"/>
    </row>
    <row r="68" spans="1:30" ht="19.5" customHeight="1">
      <c r="A68" s="243"/>
      <c r="B68" s="332"/>
      <c r="C68" s="333"/>
      <c r="D68" s="333"/>
      <c r="E68" s="334"/>
      <c r="F68" s="350" t="s">
        <v>94</v>
      </c>
      <c r="G68" s="316"/>
      <c r="H68" s="300"/>
      <c r="I68" s="258"/>
      <c r="J68" s="259">
        <f>VLOOKUP($J$1,'ENTRI NILAI PILIH TAB INI'!$A$9:$AZ$51,42)</f>
        <v>0</v>
      </c>
      <c r="K68" s="137"/>
      <c r="L68" s="141"/>
      <c r="M68" s="141"/>
      <c r="N68" s="141"/>
      <c r="O68" s="141"/>
      <c r="P68" s="141"/>
      <c r="Q68" s="141"/>
      <c r="R68" s="142"/>
      <c r="S68" s="142"/>
      <c r="T68" s="142"/>
      <c r="U68" s="3"/>
      <c r="V68" s="9"/>
      <c r="W68" s="9"/>
      <c r="X68" s="9"/>
      <c r="Y68" s="9"/>
      <c r="Z68" s="9"/>
      <c r="AA68" s="9"/>
      <c r="AB68" s="9"/>
      <c r="AC68" s="9"/>
      <c r="AD68" s="9"/>
    </row>
    <row r="69" spans="1:30" ht="12" customHeight="1">
      <c r="A69" s="243"/>
      <c r="B69" s="243"/>
      <c r="C69" s="243"/>
      <c r="D69" s="117"/>
      <c r="E69" s="249"/>
      <c r="F69" s="117"/>
      <c r="G69" s="243"/>
      <c r="H69" s="243"/>
      <c r="I69" s="243"/>
      <c r="J69" s="243"/>
      <c r="K69" s="137"/>
      <c r="L69" s="141"/>
      <c r="M69" s="141"/>
      <c r="N69" s="141"/>
      <c r="O69" s="141"/>
      <c r="P69" s="141"/>
      <c r="Q69" s="141"/>
      <c r="R69" s="142"/>
      <c r="S69" s="142"/>
      <c r="T69" s="142"/>
      <c r="U69" s="3"/>
      <c r="V69" s="9"/>
      <c r="W69" s="9"/>
      <c r="X69" s="9"/>
      <c r="Y69" s="9"/>
      <c r="Z69" s="9"/>
      <c r="AA69" s="9"/>
      <c r="AB69" s="9"/>
      <c r="AC69" s="9"/>
      <c r="AD69" s="9"/>
    </row>
    <row r="70" spans="1:30" ht="22.5" customHeight="1">
      <c r="A70" s="260" t="s">
        <v>195</v>
      </c>
      <c r="B70" s="261"/>
      <c r="C70" s="261"/>
      <c r="D70" s="262"/>
      <c r="E70" s="263"/>
      <c r="F70" s="262"/>
      <c r="G70" s="261"/>
      <c r="H70" s="261"/>
      <c r="I70" s="261"/>
      <c r="J70" s="261"/>
      <c r="K70" s="264"/>
      <c r="L70" s="265"/>
      <c r="M70" s="265"/>
      <c r="N70" s="265"/>
      <c r="O70" s="265"/>
      <c r="P70" s="265"/>
      <c r="Q70" s="265"/>
      <c r="R70" s="266"/>
      <c r="S70" s="266"/>
      <c r="T70" s="266"/>
      <c r="U70" s="3"/>
      <c r="V70" s="9"/>
      <c r="W70" s="9"/>
      <c r="X70" s="9"/>
      <c r="Y70" s="9"/>
      <c r="Z70" s="9"/>
      <c r="AA70" s="9"/>
      <c r="AB70" s="9"/>
      <c r="AC70" s="9"/>
      <c r="AD70" s="9"/>
    </row>
    <row r="71" spans="1:30" ht="19.5" customHeight="1">
      <c r="A71" s="243"/>
      <c r="B71" s="352" t="s">
        <v>196</v>
      </c>
      <c r="C71" s="328"/>
      <c r="D71" s="328"/>
      <c r="E71" s="328"/>
      <c r="F71" s="329"/>
      <c r="G71" s="353" t="s">
        <v>197</v>
      </c>
      <c r="H71" s="300"/>
      <c r="I71" s="267"/>
      <c r="J71" s="268">
        <f>VLOOKUP($J$1,'ENTRI NILAI PILIH TAB INI'!$A$9:$AZ$51,43)</f>
        <v>0</v>
      </c>
      <c r="K71" s="137"/>
      <c r="L71" s="141"/>
      <c r="M71" s="141"/>
      <c r="N71" s="141"/>
      <c r="O71" s="141"/>
      <c r="P71" s="141"/>
      <c r="Q71" s="141"/>
      <c r="R71" s="142"/>
      <c r="S71" s="142"/>
      <c r="T71" s="142"/>
      <c r="U71" s="3"/>
      <c r="V71" s="9"/>
      <c r="W71" s="9"/>
      <c r="X71" s="9"/>
      <c r="Y71" s="9"/>
      <c r="Z71" s="9"/>
      <c r="AA71" s="9"/>
      <c r="AB71" s="9"/>
      <c r="AC71" s="9"/>
      <c r="AD71" s="9"/>
    </row>
    <row r="72" spans="1:30" ht="19.5" customHeight="1">
      <c r="A72" s="243"/>
      <c r="B72" s="330"/>
      <c r="C72" s="308"/>
      <c r="D72" s="308"/>
      <c r="E72" s="308"/>
      <c r="F72" s="331"/>
      <c r="G72" s="353" t="s">
        <v>198</v>
      </c>
      <c r="H72" s="300"/>
      <c r="I72" s="267"/>
      <c r="J72" s="268">
        <f>VLOOKUP($J$1,'ENTRI NILAI PILIH TAB INI'!$A$9:$AZ$51,44)</f>
        <v>0</v>
      </c>
      <c r="K72" s="137"/>
      <c r="L72" s="141"/>
      <c r="M72" s="141"/>
      <c r="N72" s="141"/>
      <c r="O72" s="141"/>
      <c r="P72" s="141"/>
      <c r="Q72" s="141"/>
      <c r="R72" s="142"/>
      <c r="S72" s="142"/>
      <c r="T72" s="142"/>
      <c r="U72" s="3"/>
      <c r="V72" s="9"/>
      <c r="W72" s="9"/>
      <c r="X72" s="9"/>
      <c r="Y72" s="9"/>
      <c r="Z72" s="9"/>
      <c r="AA72" s="9"/>
      <c r="AB72" s="9"/>
      <c r="AC72" s="9"/>
      <c r="AD72" s="9"/>
    </row>
    <row r="73" spans="1:30" ht="19.5" customHeight="1">
      <c r="A73" s="243"/>
      <c r="B73" s="332"/>
      <c r="C73" s="333"/>
      <c r="D73" s="333"/>
      <c r="E73" s="333"/>
      <c r="F73" s="334"/>
      <c r="G73" s="353" t="s">
        <v>199</v>
      </c>
      <c r="H73" s="300"/>
      <c r="I73" s="267"/>
      <c r="J73" s="268">
        <f>VLOOKUP($J$1,'ENTRI NILAI PILIH TAB INI'!$A$9:$AZ$51,45)</f>
        <v>0</v>
      </c>
      <c r="K73" s="137"/>
      <c r="L73" s="141"/>
      <c r="M73" s="141"/>
      <c r="N73" s="141"/>
      <c r="O73" s="141"/>
      <c r="P73" s="141"/>
      <c r="Q73" s="141"/>
      <c r="R73" s="142"/>
      <c r="S73" s="142"/>
      <c r="T73" s="142"/>
      <c r="U73" s="3"/>
      <c r="V73" s="9"/>
      <c r="W73" s="9"/>
      <c r="X73" s="9"/>
      <c r="Y73" s="9"/>
      <c r="Z73" s="9"/>
      <c r="AA73" s="9"/>
      <c r="AB73" s="9"/>
      <c r="AC73" s="9"/>
      <c r="AD73" s="9"/>
    </row>
    <row r="74" spans="1:30" ht="12" customHeight="1">
      <c r="A74" s="243"/>
      <c r="B74" s="243"/>
      <c r="C74" s="243"/>
      <c r="D74" s="117"/>
      <c r="E74" s="249"/>
      <c r="F74" s="117"/>
      <c r="G74" s="243"/>
      <c r="H74" s="243"/>
      <c r="I74" s="243"/>
      <c r="J74" s="243"/>
      <c r="K74" s="137"/>
      <c r="L74" s="141"/>
      <c r="M74" s="141"/>
      <c r="N74" s="141"/>
      <c r="O74" s="141"/>
      <c r="P74" s="141"/>
      <c r="Q74" s="141"/>
      <c r="R74" s="142"/>
      <c r="S74" s="142"/>
      <c r="T74" s="142"/>
      <c r="U74" s="3"/>
      <c r="V74" s="9"/>
      <c r="W74" s="9"/>
      <c r="X74" s="9"/>
      <c r="Y74" s="9"/>
      <c r="Z74" s="9"/>
      <c r="AA74" s="9"/>
      <c r="AB74" s="9"/>
      <c r="AC74" s="9"/>
      <c r="AD74" s="9"/>
    </row>
    <row r="75" spans="1:30" ht="21.75" customHeight="1">
      <c r="A75" s="260" t="s">
        <v>200</v>
      </c>
      <c r="B75" s="261"/>
      <c r="C75" s="261"/>
      <c r="D75" s="262"/>
      <c r="E75" s="263"/>
      <c r="F75" s="262"/>
      <c r="G75" s="261"/>
      <c r="H75" s="261"/>
      <c r="I75" s="261"/>
      <c r="J75" s="261"/>
      <c r="K75" s="264"/>
      <c r="L75" s="265"/>
      <c r="M75" s="265"/>
      <c r="N75" s="265"/>
      <c r="O75" s="265"/>
      <c r="P75" s="265"/>
      <c r="Q75" s="265"/>
      <c r="R75" s="266"/>
      <c r="S75" s="266"/>
      <c r="T75" s="266"/>
      <c r="U75" s="3"/>
      <c r="V75" s="9"/>
      <c r="W75" s="9"/>
      <c r="X75" s="9"/>
      <c r="Y75" s="9"/>
      <c r="Z75" s="9"/>
      <c r="AA75" s="9"/>
      <c r="AB75" s="9"/>
      <c r="AC75" s="9"/>
      <c r="AD75" s="9"/>
    </row>
    <row r="76" spans="1:30" ht="12" customHeight="1">
      <c r="A76" s="243"/>
      <c r="B76" s="327">
        <f>VLOOKUP($J$1,'ENTRI NILAI PILIH TAB INI'!$A$9:$AZ$51,46)</f>
        <v>0</v>
      </c>
      <c r="C76" s="328"/>
      <c r="D76" s="328"/>
      <c r="E76" s="328"/>
      <c r="F76" s="328"/>
      <c r="G76" s="328"/>
      <c r="H76" s="328"/>
      <c r="I76" s="328"/>
      <c r="J76" s="329"/>
      <c r="K76" s="137"/>
      <c r="L76" s="141"/>
      <c r="M76" s="141"/>
      <c r="N76" s="141"/>
      <c r="O76" s="141"/>
      <c r="P76" s="141"/>
      <c r="Q76" s="141"/>
      <c r="R76" s="142"/>
      <c r="S76" s="142"/>
      <c r="T76" s="142"/>
      <c r="U76" s="3"/>
      <c r="V76" s="9"/>
      <c r="W76" s="9"/>
      <c r="X76" s="9"/>
      <c r="Y76" s="9"/>
      <c r="Z76" s="9"/>
      <c r="AA76" s="9"/>
      <c r="AB76" s="9"/>
      <c r="AC76" s="9"/>
      <c r="AD76" s="9"/>
    </row>
    <row r="77" spans="1:30" ht="12" customHeight="1">
      <c r="A77" s="243"/>
      <c r="B77" s="330"/>
      <c r="C77" s="308"/>
      <c r="D77" s="308"/>
      <c r="E77" s="308"/>
      <c r="F77" s="308"/>
      <c r="G77" s="308"/>
      <c r="H77" s="308"/>
      <c r="I77" s="308"/>
      <c r="J77" s="331"/>
      <c r="K77" s="137"/>
      <c r="L77" s="141"/>
      <c r="M77" s="141"/>
      <c r="N77" s="141"/>
      <c r="O77" s="141"/>
      <c r="P77" s="141"/>
      <c r="Q77" s="141"/>
      <c r="R77" s="142"/>
      <c r="S77" s="142"/>
      <c r="T77" s="142"/>
      <c r="U77" s="3"/>
      <c r="V77" s="9"/>
      <c r="W77" s="9"/>
      <c r="X77" s="9"/>
      <c r="Y77" s="9"/>
      <c r="Z77" s="9"/>
      <c r="AA77" s="9"/>
      <c r="AB77" s="9"/>
      <c r="AC77" s="9"/>
      <c r="AD77" s="9"/>
    </row>
    <row r="78" spans="1:30" ht="12" customHeight="1">
      <c r="A78" s="243"/>
      <c r="B78" s="332"/>
      <c r="C78" s="333"/>
      <c r="D78" s="333"/>
      <c r="E78" s="333"/>
      <c r="F78" s="333"/>
      <c r="G78" s="333"/>
      <c r="H78" s="333"/>
      <c r="I78" s="333"/>
      <c r="J78" s="334"/>
      <c r="K78" s="137"/>
      <c r="L78" s="141"/>
      <c r="M78" s="141"/>
      <c r="N78" s="141"/>
      <c r="O78" s="141"/>
      <c r="P78" s="141"/>
      <c r="Q78" s="141"/>
      <c r="R78" s="142"/>
      <c r="S78" s="142"/>
      <c r="T78" s="142"/>
      <c r="U78" s="3"/>
      <c r="V78" s="9"/>
      <c r="W78" s="9"/>
      <c r="X78" s="9"/>
      <c r="Y78" s="9"/>
      <c r="Z78" s="9"/>
      <c r="AA78" s="9"/>
      <c r="AB78" s="9"/>
      <c r="AC78" s="9"/>
      <c r="AD78" s="9"/>
    </row>
    <row r="79" spans="1:30" ht="27.75" customHeight="1">
      <c r="A79" s="269" t="s">
        <v>201</v>
      </c>
      <c r="B79" s="270"/>
      <c r="C79" s="270"/>
      <c r="D79" s="271"/>
      <c r="E79" s="272"/>
      <c r="F79" s="271"/>
      <c r="G79" s="270"/>
      <c r="H79" s="270"/>
      <c r="I79" s="270"/>
      <c r="J79" s="270"/>
      <c r="K79" s="273"/>
      <c r="L79" s="274"/>
      <c r="M79" s="274"/>
      <c r="N79" s="274"/>
      <c r="O79" s="274"/>
      <c r="P79" s="274"/>
      <c r="Q79" s="274"/>
      <c r="R79" s="275"/>
      <c r="S79" s="275"/>
      <c r="T79" s="275"/>
      <c r="U79" s="3"/>
      <c r="V79" s="9"/>
      <c r="W79" s="9"/>
      <c r="X79" s="9"/>
      <c r="Y79" s="9"/>
      <c r="Z79" s="9"/>
      <c r="AA79" s="9"/>
      <c r="AB79" s="9"/>
      <c r="AC79" s="9"/>
      <c r="AD79" s="9"/>
    </row>
    <row r="80" spans="1:30" ht="12" customHeight="1">
      <c r="A80" s="243"/>
      <c r="B80" s="335"/>
      <c r="C80" s="328"/>
      <c r="D80" s="328"/>
      <c r="E80" s="328"/>
      <c r="F80" s="328"/>
      <c r="G80" s="328"/>
      <c r="H80" s="328"/>
      <c r="I80" s="328"/>
      <c r="J80" s="329"/>
      <c r="K80" s="137"/>
      <c r="L80" s="141"/>
      <c r="M80" s="141"/>
      <c r="N80" s="141"/>
      <c r="O80" s="141"/>
      <c r="P80" s="141"/>
      <c r="Q80" s="141"/>
      <c r="R80" s="142"/>
      <c r="S80" s="142"/>
      <c r="T80" s="142"/>
      <c r="U80" s="3"/>
      <c r="V80" s="9"/>
      <c r="W80" s="9"/>
      <c r="X80" s="9"/>
      <c r="Y80" s="9"/>
      <c r="Z80" s="9"/>
      <c r="AA80" s="9"/>
      <c r="AB80" s="9"/>
      <c r="AC80" s="9"/>
      <c r="AD80" s="9"/>
    </row>
    <row r="81" spans="1:30" ht="12" customHeight="1">
      <c r="A81" s="243"/>
      <c r="B81" s="330"/>
      <c r="C81" s="308"/>
      <c r="D81" s="308"/>
      <c r="E81" s="308"/>
      <c r="F81" s="308"/>
      <c r="G81" s="308"/>
      <c r="H81" s="308"/>
      <c r="I81" s="308"/>
      <c r="J81" s="331"/>
      <c r="K81" s="137"/>
      <c r="L81" s="141"/>
      <c r="M81" s="141"/>
      <c r="N81" s="141"/>
      <c r="O81" s="141"/>
      <c r="P81" s="141"/>
      <c r="Q81" s="141"/>
      <c r="R81" s="142"/>
      <c r="S81" s="142"/>
      <c r="T81" s="142"/>
      <c r="U81" s="3"/>
      <c r="V81" s="9"/>
      <c r="W81" s="9"/>
      <c r="X81" s="9"/>
      <c r="Y81" s="9"/>
      <c r="Z81" s="9"/>
      <c r="AA81" s="9"/>
      <c r="AB81" s="9"/>
      <c r="AC81" s="9"/>
      <c r="AD81" s="9"/>
    </row>
    <row r="82" spans="1:30" ht="12" customHeight="1">
      <c r="A82" s="243"/>
      <c r="B82" s="330"/>
      <c r="C82" s="308"/>
      <c r="D82" s="308"/>
      <c r="E82" s="308"/>
      <c r="F82" s="308"/>
      <c r="G82" s="308"/>
      <c r="H82" s="308"/>
      <c r="I82" s="308"/>
      <c r="J82" s="331"/>
      <c r="K82" s="137"/>
      <c r="L82" s="141"/>
      <c r="M82" s="141"/>
      <c r="N82" s="141"/>
      <c r="O82" s="141"/>
      <c r="P82" s="141"/>
      <c r="Q82" s="141"/>
      <c r="R82" s="142"/>
      <c r="S82" s="142"/>
      <c r="T82" s="142"/>
      <c r="U82" s="3"/>
      <c r="V82" s="9"/>
      <c r="W82" s="9"/>
      <c r="X82" s="9"/>
      <c r="Y82" s="9"/>
      <c r="Z82" s="9"/>
      <c r="AA82" s="9"/>
      <c r="AB82" s="9"/>
      <c r="AC82" s="9"/>
      <c r="AD82" s="9"/>
    </row>
    <row r="83" spans="1:30" ht="12" customHeight="1">
      <c r="A83" s="243"/>
      <c r="B83" s="332"/>
      <c r="C83" s="333"/>
      <c r="D83" s="333"/>
      <c r="E83" s="333"/>
      <c r="F83" s="333"/>
      <c r="G83" s="333"/>
      <c r="H83" s="333"/>
      <c r="I83" s="333"/>
      <c r="J83" s="334"/>
      <c r="K83" s="137"/>
      <c r="L83" s="141"/>
      <c r="M83" s="141"/>
      <c r="N83" s="141"/>
      <c r="O83" s="141"/>
      <c r="P83" s="141"/>
      <c r="Q83" s="141"/>
      <c r="R83" s="142"/>
      <c r="S83" s="142"/>
      <c r="T83" s="142"/>
      <c r="U83" s="3"/>
      <c r="V83" s="9"/>
      <c r="W83" s="9"/>
      <c r="X83" s="9"/>
      <c r="Y83" s="9"/>
      <c r="Z83" s="9"/>
      <c r="AA83" s="9"/>
      <c r="AB83" s="9"/>
      <c r="AC83" s="9"/>
      <c r="AD83" s="9"/>
    </row>
    <row r="84" spans="1:30" ht="12" customHeight="1">
      <c r="A84" s="243"/>
      <c r="B84" s="243"/>
      <c r="C84" s="243"/>
      <c r="D84" s="117"/>
      <c r="E84" s="249"/>
      <c r="F84" s="117"/>
      <c r="G84" s="243"/>
      <c r="H84" s="243"/>
      <c r="I84" s="243"/>
      <c r="J84" s="243"/>
      <c r="K84" s="137"/>
      <c r="L84" s="141"/>
      <c r="M84" s="141"/>
      <c r="N84" s="141"/>
      <c r="O84" s="141"/>
      <c r="P84" s="141"/>
      <c r="Q84" s="141"/>
      <c r="R84" s="142"/>
      <c r="S84" s="142"/>
      <c r="T84" s="142"/>
      <c r="U84" s="3"/>
      <c r="V84" s="9"/>
      <c r="W84" s="9"/>
      <c r="X84" s="9"/>
      <c r="Y84" s="9"/>
      <c r="Z84" s="9"/>
      <c r="AA84" s="9"/>
      <c r="AB84" s="9"/>
      <c r="AC84" s="9"/>
      <c r="AD84" s="9"/>
    </row>
    <row r="85" spans="1:30" ht="15.75" customHeight="1">
      <c r="A85" s="243"/>
      <c r="B85" s="243"/>
      <c r="C85" s="243"/>
      <c r="D85" s="117"/>
      <c r="E85" s="249"/>
      <c r="F85" s="117"/>
      <c r="G85" s="243"/>
      <c r="H85" s="294" t="s">
        <v>202</v>
      </c>
      <c r="I85" s="243"/>
      <c r="K85" s="137"/>
      <c r="L85" s="141"/>
      <c r="M85" s="141"/>
      <c r="N85" s="141"/>
      <c r="O85" s="141"/>
      <c r="P85" s="141"/>
      <c r="Q85" s="141"/>
      <c r="R85" s="142"/>
      <c r="S85" s="142"/>
      <c r="T85" s="142"/>
      <c r="U85" s="3"/>
      <c r="V85" s="9"/>
      <c r="W85" s="9"/>
      <c r="X85" s="9"/>
      <c r="Y85" s="9"/>
      <c r="Z85" s="9"/>
      <c r="AA85" s="9"/>
      <c r="AB85" s="9"/>
      <c r="AC85" s="9"/>
      <c r="AD85" s="9"/>
    </row>
    <row r="86" spans="1:30" ht="15.75" customHeight="1">
      <c r="A86" s="243"/>
      <c r="B86" s="243"/>
      <c r="C86" s="4"/>
      <c r="D86" s="5"/>
      <c r="E86" s="4"/>
      <c r="F86" s="5"/>
      <c r="G86" s="243"/>
      <c r="H86" s="294" t="s">
        <v>203</v>
      </c>
      <c r="I86" s="243"/>
      <c r="K86" s="137"/>
      <c r="L86" s="141"/>
      <c r="M86" s="141"/>
      <c r="N86" s="141"/>
      <c r="O86" s="141"/>
      <c r="P86" s="141"/>
      <c r="Q86" s="141"/>
      <c r="R86" s="142"/>
      <c r="S86" s="142"/>
      <c r="T86" s="142"/>
      <c r="U86" s="3"/>
      <c r="V86" s="9"/>
      <c r="W86" s="9"/>
      <c r="X86" s="9"/>
      <c r="Y86" s="9"/>
      <c r="Z86" s="9"/>
      <c r="AA86" s="9"/>
      <c r="AB86" s="9"/>
      <c r="AC86" s="9"/>
      <c r="AD86" s="9"/>
    </row>
    <row r="87" spans="1:30" ht="15.75" customHeight="1">
      <c r="A87" s="243"/>
      <c r="B87" s="122" t="s">
        <v>185</v>
      </c>
      <c r="C87" s="243"/>
      <c r="D87" s="117"/>
      <c r="E87" s="276"/>
      <c r="F87" s="117"/>
      <c r="G87" s="243"/>
      <c r="H87" s="294" t="s">
        <v>222</v>
      </c>
      <c r="I87" s="243"/>
      <c r="K87" s="137"/>
      <c r="L87" s="141"/>
      <c r="M87" s="141"/>
      <c r="N87" s="141"/>
      <c r="O87" s="141"/>
      <c r="P87" s="141"/>
      <c r="Q87" s="141"/>
      <c r="R87" s="142"/>
      <c r="S87" s="142"/>
      <c r="T87" s="142"/>
      <c r="U87" s="3"/>
      <c r="V87" s="9"/>
      <c r="W87" s="9"/>
      <c r="X87" s="9"/>
      <c r="Y87" s="9"/>
      <c r="Z87" s="9"/>
      <c r="AA87" s="9"/>
      <c r="AB87" s="9"/>
      <c r="AC87" s="9"/>
      <c r="AD87" s="9"/>
    </row>
    <row r="88" spans="1:30" ht="12.75" customHeight="1">
      <c r="A88" s="243"/>
      <c r="B88" s="4" t="s">
        <v>186</v>
      </c>
      <c r="C88" s="243"/>
      <c r="D88" s="117"/>
      <c r="E88" s="4"/>
      <c r="F88" s="117"/>
      <c r="G88" s="243"/>
      <c r="H88" s="294" t="s">
        <v>223</v>
      </c>
      <c r="I88" s="243"/>
      <c r="K88" s="277"/>
      <c r="L88" s="141"/>
      <c r="M88" s="141"/>
      <c r="N88" s="141"/>
      <c r="O88" s="141"/>
      <c r="P88" s="141"/>
      <c r="Q88" s="141"/>
      <c r="R88" s="142"/>
      <c r="S88" s="142"/>
      <c r="T88" s="142"/>
      <c r="U88" s="3"/>
      <c r="V88" s="9"/>
      <c r="W88" s="9"/>
      <c r="X88" s="9"/>
      <c r="Y88" s="9"/>
      <c r="Z88" s="9"/>
      <c r="AA88" s="9"/>
      <c r="AB88" s="9"/>
      <c r="AC88" s="9"/>
      <c r="AD88" s="9"/>
    </row>
    <row r="89" spans="1:30" ht="12.75" customHeight="1">
      <c r="A89" s="278"/>
      <c r="B89" s="278"/>
      <c r="C89" s="278"/>
      <c r="D89" s="279"/>
      <c r="E89" s="4"/>
      <c r="F89" s="279"/>
      <c r="G89" s="278"/>
      <c r="H89" s="295"/>
      <c r="I89" s="278"/>
      <c r="K89" s="277"/>
      <c r="L89" s="161"/>
      <c r="M89" s="161"/>
      <c r="N89" s="161"/>
      <c r="O89" s="161"/>
      <c r="P89" s="161"/>
      <c r="Q89" s="161"/>
      <c r="R89" s="162"/>
      <c r="S89" s="162"/>
      <c r="T89" s="162"/>
      <c r="U89" s="3"/>
      <c r="V89" s="9"/>
      <c r="W89" s="9"/>
      <c r="X89" s="9"/>
      <c r="Y89" s="9"/>
      <c r="Z89" s="9"/>
      <c r="AA89" s="9"/>
      <c r="AB89" s="9"/>
      <c r="AC89" s="9"/>
      <c r="AD89" s="9"/>
    </row>
    <row r="90" spans="1:30" ht="12.75" customHeight="1">
      <c r="A90" s="278"/>
      <c r="B90" s="122" t="s">
        <v>204</v>
      </c>
      <c r="C90" s="278"/>
      <c r="D90" s="279"/>
      <c r="E90" s="4"/>
      <c r="F90" s="279"/>
      <c r="G90" s="278"/>
      <c r="H90" s="294" t="s">
        <v>205</v>
      </c>
      <c r="I90" s="278"/>
      <c r="K90" s="160"/>
      <c r="L90" s="161"/>
      <c r="M90" s="161"/>
      <c r="N90" s="161"/>
      <c r="O90" s="161"/>
      <c r="P90" s="161"/>
      <c r="Q90" s="161"/>
      <c r="R90" s="162"/>
      <c r="S90" s="162"/>
      <c r="T90" s="162"/>
      <c r="U90" s="3"/>
      <c r="V90" s="9"/>
      <c r="W90" s="9"/>
      <c r="X90" s="9"/>
      <c r="Y90" s="9"/>
      <c r="Z90" s="9"/>
      <c r="AA90" s="9"/>
      <c r="AB90" s="9"/>
      <c r="AC90" s="9"/>
      <c r="AD90" s="9"/>
    </row>
    <row r="91" spans="1:30" ht="12.75" customHeight="1">
      <c r="A91" s="278"/>
      <c r="B91" s="4"/>
      <c r="C91" s="278"/>
      <c r="D91" s="5"/>
      <c r="E91" s="4"/>
      <c r="F91" s="279"/>
      <c r="G91" s="278"/>
      <c r="H91" s="294"/>
      <c r="I91" s="278"/>
      <c r="K91" s="277"/>
      <c r="L91" s="161"/>
      <c r="M91" s="161"/>
      <c r="N91" s="161"/>
      <c r="O91" s="161"/>
      <c r="P91" s="161"/>
      <c r="Q91" s="161"/>
      <c r="R91" s="162"/>
      <c r="S91" s="162"/>
      <c r="T91" s="162"/>
      <c r="U91" s="3"/>
      <c r="V91" s="9"/>
      <c r="W91" s="9"/>
      <c r="X91" s="9"/>
      <c r="Y91" s="9"/>
      <c r="Z91" s="9"/>
      <c r="AA91" s="9"/>
      <c r="AB91" s="9"/>
      <c r="AC91" s="9"/>
      <c r="AD91" s="9"/>
    </row>
    <row r="92" spans="1:30" ht="12.75" customHeight="1">
      <c r="A92" s="278"/>
      <c r="B92" s="4"/>
      <c r="C92" s="278"/>
      <c r="D92" s="5"/>
      <c r="E92" s="4"/>
      <c r="F92" s="279"/>
      <c r="G92" s="278"/>
      <c r="H92" s="294"/>
      <c r="I92" s="278"/>
      <c r="K92" s="277"/>
      <c r="L92" s="161"/>
      <c r="M92" s="161"/>
      <c r="N92" s="161"/>
      <c r="O92" s="161"/>
      <c r="P92" s="161"/>
      <c r="Q92" s="161"/>
      <c r="R92" s="162"/>
      <c r="S92" s="162"/>
      <c r="T92" s="162"/>
      <c r="U92" s="3"/>
      <c r="V92" s="9"/>
      <c r="W92" s="9"/>
      <c r="X92" s="9"/>
      <c r="Y92" s="9"/>
      <c r="Z92" s="9"/>
      <c r="AA92" s="9"/>
      <c r="AB92" s="9"/>
      <c r="AC92" s="9"/>
      <c r="AD92" s="9"/>
    </row>
    <row r="93" spans="1:30" ht="12.75" customHeight="1">
      <c r="A93" s="278"/>
      <c r="B93" s="4"/>
      <c r="C93" s="278"/>
      <c r="D93" s="5"/>
      <c r="E93" s="4"/>
      <c r="F93" s="279"/>
      <c r="G93" s="278"/>
      <c r="H93" s="295"/>
      <c r="I93" s="278"/>
      <c r="K93" s="277"/>
      <c r="L93" s="161"/>
      <c r="M93" s="161"/>
      <c r="N93" s="161"/>
      <c r="O93" s="161"/>
      <c r="P93" s="161"/>
      <c r="Q93" s="161"/>
      <c r="R93" s="162"/>
      <c r="S93" s="162"/>
      <c r="T93" s="162"/>
      <c r="U93" s="3"/>
      <c r="V93" s="9"/>
      <c r="W93" s="9"/>
      <c r="X93" s="9"/>
      <c r="Y93" s="9"/>
      <c r="Z93" s="9"/>
      <c r="AA93" s="9"/>
      <c r="AB93" s="9"/>
      <c r="AC93" s="9"/>
      <c r="AD93" s="9"/>
    </row>
    <row r="94" spans="1:30" ht="13.5" customHeight="1">
      <c r="A94" s="278"/>
      <c r="B94" s="229" t="str">
        <f t="shared" ref="B94:B95" si="13">J48</f>
        <v>Eni Sismawati, S.Pd</v>
      </c>
      <c r="C94" s="278"/>
      <c r="D94" s="279"/>
      <c r="E94" s="4"/>
      <c r="F94" s="279"/>
      <c r="G94" s="278"/>
      <c r="H94" s="296" t="s">
        <v>206</v>
      </c>
      <c r="I94" s="278"/>
      <c r="K94" s="280"/>
      <c r="L94" s="161"/>
      <c r="M94" s="161"/>
      <c r="N94" s="161"/>
      <c r="O94" s="161"/>
      <c r="P94" s="161"/>
      <c r="Q94" s="161"/>
      <c r="R94" s="162"/>
      <c r="S94" s="162"/>
      <c r="T94" s="162"/>
      <c r="U94" s="3"/>
      <c r="V94" s="9"/>
      <c r="W94" s="9"/>
      <c r="X94" s="9"/>
      <c r="Y94" s="9"/>
      <c r="Z94" s="9"/>
      <c r="AA94" s="9"/>
      <c r="AB94" s="9"/>
      <c r="AC94" s="9"/>
      <c r="AD94" s="9"/>
    </row>
    <row r="95" spans="1:30" ht="12.75" customHeight="1">
      <c r="A95" s="278"/>
      <c r="B95" s="281" t="str">
        <f t="shared" si="13"/>
        <v>NIP 19800228 201406 2 004</v>
      </c>
      <c r="C95" s="278"/>
      <c r="D95" s="279"/>
      <c r="E95" s="4"/>
      <c r="F95" s="279"/>
      <c r="G95" s="278"/>
      <c r="H95" s="294" t="s">
        <v>207</v>
      </c>
      <c r="I95" s="278"/>
      <c r="K95" s="277"/>
      <c r="L95" s="161"/>
      <c r="M95" s="161"/>
      <c r="N95" s="161"/>
      <c r="O95" s="161"/>
      <c r="P95" s="161"/>
      <c r="Q95" s="161"/>
      <c r="R95" s="162"/>
      <c r="S95" s="162"/>
      <c r="T95" s="162"/>
      <c r="U95" s="3"/>
      <c r="V95" s="9"/>
      <c r="W95" s="9"/>
      <c r="X95" s="9"/>
      <c r="Y95" s="9"/>
      <c r="Z95" s="9"/>
      <c r="AA95" s="9"/>
      <c r="AB95" s="9"/>
      <c r="AC95" s="9"/>
      <c r="AD95" s="9"/>
    </row>
    <row r="96" spans="1:30" ht="12.75" customHeight="1">
      <c r="A96" s="243"/>
      <c r="B96" s="229"/>
      <c r="C96" s="278"/>
      <c r="D96" s="279"/>
      <c r="E96" s="4"/>
      <c r="F96" s="279"/>
      <c r="G96" s="278"/>
      <c r="H96" s="278"/>
      <c r="I96" s="278"/>
      <c r="J96" s="278"/>
      <c r="K96" s="137"/>
      <c r="L96" s="141"/>
      <c r="M96" s="141"/>
      <c r="N96" s="141"/>
      <c r="O96" s="141"/>
      <c r="P96" s="141"/>
      <c r="Q96" s="141"/>
      <c r="R96" s="142"/>
      <c r="S96" s="142"/>
      <c r="T96" s="142"/>
      <c r="U96" s="3"/>
      <c r="V96" s="9"/>
      <c r="W96" s="9"/>
      <c r="X96" s="9"/>
      <c r="Y96" s="9"/>
      <c r="Z96" s="9"/>
      <c r="AA96" s="9"/>
      <c r="AB96" s="9"/>
      <c r="AC96" s="9"/>
      <c r="AD96" s="9"/>
    </row>
    <row r="97" spans="1:30" ht="12" customHeight="1">
      <c r="A97" s="243"/>
      <c r="B97" s="122" t="s">
        <v>208</v>
      </c>
      <c r="C97" s="278"/>
      <c r="D97" s="279"/>
      <c r="E97" s="4"/>
      <c r="F97" s="279"/>
      <c r="G97" s="278"/>
      <c r="H97" s="278"/>
      <c r="I97" s="278"/>
      <c r="J97" s="278"/>
      <c r="K97" s="243"/>
      <c r="L97" s="282"/>
      <c r="M97" s="282"/>
      <c r="N97" s="282"/>
      <c r="O97" s="282"/>
      <c r="P97" s="282"/>
      <c r="Q97" s="282"/>
      <c r="R97" s="243"/>
      <c r="S97" s="243"/>
      <c r="T97" s="243"/>
      <c r="U97" s="3"/>
      <c r="V97" s="9"/>
      <c r="W97" s="9"/>
      <c r="X97" s="9"/>
      <c r="Y97" s="9"/>
      <c r="Z97" s="9"/>
      <c r="AA97" s="9"/>
      <c r="AB97" s="9"/>
      <c r="AC97" s="9"/>
      <c r="AD97" s="9"/>
    </row>
    <row r="98" spans="1:30" ht="12" customHeight="1">
      <c r="A98" s="243"/>
      <c r="B98" s="122" t="s">
        <v>209</v>
      </c>
      <c r="C98" s="243"/>
      <c r="D98" s="5"/>
      <c r="E98" s="4"/>
      <c r="F98" s="5"/>
      <c r="G98" s="243"/>
      <c r="H98" s="243"/>
      <c r="I98" s="243"/>
      <c r="J98" s="243"/>
      <c r="K98" s="243"/>
      <c r="L98" s="282"/>
      <c r="M98" s="282"/>
      <c r="N98" s="282"/>
      <c r="O98" s="282"/>
      <c r="P98" s="282"/>
      <c r="Q98" s="282"/>
      <c r="R98" s="243"/>
      <c r="S98" s="243"/>
      <c r="T98" s="243"/>
      <c r="U98" s="3"/>
      <c r="V98" s="9"/>
      <c r="W98" s="9"/>
      <c r="X98" s="9"/>
      <c r="Y98" s="9"/>
      <c r="Z98" s="9"/>
      <c r="AA98" s="9"/>
      <c r="AB98" s="9"/>
      <c r="AC98" s="9"/>
      <c r="AD98" s="9"/>
    </row>
    <row r="99" spans="1:30" ht="12" customHeight="1">
      <c r="A99" s="243"/>
      <c r="B99" s="122"/>
      <c r="C99" s="243"/>
      <c r="D99" s="5"/>
      <c r="E99" s="4"/>
      <c r="F99" s="5"/>
      <c r="G99" s="243"/>
      <c r="H99" s="243"/>
      <c r="I99" s="243"/>
      <c r="J99" s="243"/>
      <c r="K99" s="243"/>
      <c r="L99" s="282"/>
      <c r="M99" s="282"/>
      <c r="N99" s="282"/>
      <c r="O99" s="282"/>
      <c r="P99" s="282"/>
      <c r="Q99" s="282"/>
      <c r="R99" s="243"/>
      <c r="S99" s="243"/>
      <c r="T99" s="243"/>
      <c r="U99" s="3"/>
      <c r="V99" s="9"/>
      <c r="W99" s="9"/>
      <c r="X99" s="9"/>
      <c r="Y99" s="9"/>
      <c r="Z99" s="9"/>
      <c r="AA99" s="9"/>
      <c r="AB99" s="9"/>
      <c r="AC99" s="9"/>
      <c r="AD99" s="9"/>
    </row>
    <row r="100" spans="1:30" ht="12" customHeight="1">
      <c r="A100" s="243"/>
      <c r="B100" s="122"/>
      <c r="C100" s="243"/>
      <c r="D100" s="5"/>
      <c r="E100" s="4"/>
      <c r="F100" s="5"/>
      <c r="G100" s="243"/>
      <c r="H100" s="243"/>
      <c r="I100" s="243"/>
      <c r="J100" s="243"/>
      <c r="K100" s="243"/>
      <c r="L100" s="282"/>
      <c r="M100" s="282"/>
      <c r="N100" s="282"/>
      <c r="O100" s="282"/>
      <c r="P100" s="282"/>
      <c r="Q100" s="282"/>
      <c r="R100" s="243"/>
      <c r="S100" s="243"/>
      <c r="T100" s="243"/>
      <c r="U100" s="3"/>
      <c r="V100" s="9"/>
      <c r="W100" s="9"/>
      <c r="X100" s="9"/>
      <c r="Y100" s="9"/>
      <c r="Z100" s="9"/>
      <c r="AA100" s="9"/>
      <c r="AB100" s="9"/>
      <c r="AC100" s="9"/>
      <c r="AD100" s="9"/>
    </row>
    <row r="101" spans="1:30" ht="12" customHeight="1">
      <c r="A101" s="243"/>
      <c r="B101" s="122"/>
      <c r="C101" s="243"/>
      <c r="D101" s="5"/>
      <c r="E101" s="4"/>
      <c r="F101" s="5"/>
      <c r="G101" s="243"/>
      <c r="H101" s="243"/>
      <c r="I101" s="243"/>
      <c r="J101" s="243"/>
      <c r="K101" s="137"/>
      <c r="L101" s="283"/>
      <c r="M101" s="141"/>
      <c r="N101" s="283"/>
      <c r="O101" s="283"/>
      <c r="P101" s="283"/>
      <c r="Q101" s="283"/>
      <c r="R101" s="137"/>
      <c r="S101" s="137"/>
      <c r="T101" s="137"/>
      <c r="U101" s="3"/>
      <c r="V101" s="9"/>
      <c r="W101" s="9"/>
      <c r="X101" s="9"/>
      <c r="Y101" s="9"/>
      <c r="Z101" s="9"/>
      <c r="AA101" s="9"/>
      <c r="AB101" s="9"/>
      <c r="AC101" s="9"/>
      <c r="AD101" s="9"/>
    </row>
    <row r="102" spans="1:30" ht="12.75" customHeight="1">
      <c r="A102" s="3"/>
      <c r="B102" s="7" t="s">
        <v>210</v>
      </c>
      <c r="C102" s="243"/>
      <c r="D102" s="5"/>
      <c r="E102" s="4"/>
      <c r="F102" s="5"/>
      <c r="G102" s="243"/>
      <c r="H102" s="243"/>
      <c r="I102" s="243"/>
      <c r="J102" s="243"/>
      <c r="K102" s="3"/>
      <c r="L102" s="284"/>
      <c r="M102" s="284"/>
      <c r="N102" s="284"/>
      <c r="O102" s="284"/>
      <c r="P102" s="284"/>
      <c r="Q102" s="284"/>
      <c r="R102" s="3"/>
      <c r="S102" s="3"/>
      <c r="T102" s="3"/>
      <c r="U102" s="3"/>
      <c r="V102" s="9"/>
      <c r="W102" s="9"/>
      <c r="X102" s="9"/>
      <c r="Y102" s="9"/>
      <c r="Z102" s="9"/>
      <c r="AA102" s="9"/>
      <c r="AB102" s="9"/>
      <c r="AC102" s="9"/>
      <c r="AD102" s="9"/>
    </row>
    <row r="103" spans="1:30" ht="12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284"/>
      <c r="M103" s="284"/>
      <c r="N103" s="284"/>
      <c r="O103" s="284"/>
      <c r="P103" s="284"/>
      <c r="Q103" s="284"/>
      <c r="R103" s="3"/>
      <c r="S103" s="3"/>
      <c r="T103" s="3"/>
      <c r="U103" s="3"/>
      <c r="V103" s="9"/>
      <c r="W103" s="9"/>
      <c r="X103" s="9"/>
      <c r="Y103" s="9"/>
      <c r="Z103" s="9"/>
      <c r="AA103" s="9"/>
      <c r="AB103" s="9"/>
      <c r="AC103" s="9"/>
      <c r="AD103" s="9"/>
    </row>
    <row r="104" spans="1:30" ht="12.75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284"/>
      <c r="M104" s="284"/>
      <c r="N104" s="284"/>
      <c r="O104" s="284"/>
      <c r="P104" s="284"/>
      <c r="Q104" s="284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</row>
    <row r="105" spans="1:30" ht="12.75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284"/>
      <c r="M105" s="284"/>
      <c r="N105" s="284"/>
      <c r="O105" s="284"/>
      <c r="P105" s="284"/>
      <c r="Q105" s="284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</row>
    <row r="106" spans="1:30" ht="12.75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284"/>
      <c r="M106" s="284"/>
      <c r="N106" s="284"/>
      <c r="O106" s="284"/>
      <c r="P106" s="284"/>
      <c r="Q106" s="284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</row>
    <row r="107" spans="1:30" ht="12.75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284"/>
      <c r="M107" s="284"/>
      <c r="N107" s="284"/>
      <c r="O107" s="284"/>
      <c r="P107" s="284"/>
      <c r="Q107" s="284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</row>
    <row r="108" spans="1:30" ht="12.75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284"/>
      <c r="M108" s="284"/>
      <c r="N108" s="284"/>
      <c r="O108" s="284"/>
      <c r="P108" s="284"/>
      <c r="Q108" s="284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</row>
    <row r="109" spans="1:30" ht="12.75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284"/>
      <c r="M109" s="284"/>
      <c r="N109" s="284"/>
      <c r="O109" s="284"/>
      <c r="P109" s="284"/>
      <c r="Q109" s="284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</row>
    <row r="110" spans="1:30" ht="12.75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284"/>
      <c r="M110" s="284"/>
      <c r="N110" s="284"/>
      <c r="O110" s="284"/>
      <c r="P110" s="284"/>
      <c r="Q110" s="284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</row>
    <row r="111" spans="1:30" ht="12.75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284"/>
      <c r="M111" s="284"/>
      <c r="N111" s="284"/>
      <c r="O111" s="284"/>
      <c r="P111" s="284"/>
      <c r="Q111" s="284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</row>
    <row r="112" spans="1:30" ht="12.75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284"/>
      <c r="M112" s="284"/>
      <c r="N112" s="284"/>
      <c r="O112" s="284"/>
      <c r="P112" s="284"/>
      <c r="Q112" s="284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</row>
    <row r="113" spans="1:30" ht="12.75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284"/>
      <c r="M113" s="284"/>
      <c r="N113" s="284"/>
      <c r="O113" s="284"/>
      <c r="P113" s="284"/>
      <c r="Q113" s="284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</row>
    <row r="114" spans="1:30" ht="12.75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284"/>
      <c r="M114" s="284"/>
      <c r="N114" s="284"/>
      <c r="O114" s="284"/>
      <c r="P114" s="284"/>
      <c r="Q114" s="284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</row>
    <row r="115" spans="1:30" ht="12.75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284"/>
      <c r="M115" s="284"/>
      <c r="N115" s="284"/>
      <c r="O115" s="284"/>
      <c r="P115" s="284"/>
      <c r="Q115" s="284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</row>
    <row r="116" spans="1:30" ht="12.75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284"/>
      <c r="M116" s="284"/>
      <c r="N116" s="284"/>
      <c r="O116" s="284"/>
      <c r="P116" s="284"/>
      <c r="Q116" s="284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</row>
    <row r="117" spans="1:30" ht="12.75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284"/>
      <c r="M117" s="284"/>
      <c r="N117" s="284"/>
      <c r="O117" s="284"/>
      <c r="P117" s="284"/>
      <c r="Q117" s="284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</row>
    <row r="118" spans="1:30" ht="12.75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284"/>
      <c r="M118" s="284"/>
      <c r="N118" s="284"/>
      <c r="O118" s="284"/>
      <c r="P118" s="284"/>
      <c r="Q118" s="284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</row>
    <row r="119" spans="1:30" ht="12.75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284"/>
      <c r="M119" s="284"/>
      <c r="N119" s="284"/>
      <c r="O119" s="284"/>
      <c r="P119" s="284"/>
      <c r="Q119" s="284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</row>
    <row r="120" spans="1:30" ht="12.75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284"/>
      <c r="M120" s="284"/>
      <c r="N120" s="284"/>
      <c r="O120" s="284"/>
      <c r="P120" s="284"/>
      <c r="Q120" s="284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</row>
    <row r="121" spans="1:30" ht="12.75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284"/>
      <c r="M121" s="284"/>
      <c r="N121" s="284"/>
      <c r="O121" s="284"/>
      <c r="P121" s="284"/>
      <c r="Q121" s="284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</row>
    <row r="122" spans="1:30" ht="12.75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284"/>
      <c r="M122" s="284"/>
      <c r="N122" s="284"/>
      <c r="O122" s="284"/>
      <c r="P122" s="284"/>
      <c r="Q122" s="284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</row>
    <row r="123" spans="1:30" ht="12.75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284"/>
      <c r="M123" s="284"/>
      <c r="N123" s="284"/>
      <c r="O123" s="284"/>
      <c r="P123" s="284"/>
      <c r="Q123" s="284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</row>
    <row r="124" spans="1:30" ht="12.75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284"/>
      <c r="M124" s="284"/>
      <c r="N124" s="284"/>
      <c r="O124" s="284"/>
      <c r="P124" s="284"/>
      <c r="Q124" s="284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</row>
    <row r="125" spans="1:30" ht="12.75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284"/>
      <c r="M125" s="284"/>
      <c r="N125" s="284"/>
      <c r="O125" s="284"/>
      <c r="P125" s="284"/>
      <c r="Q125" s="284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</row>
    <row r="126" spans="1:30" ht="12.75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284"/>
      <c r="M126" s="284"/>
      <c r="N126" s="284"/>
      <c r="O126" s="284"/>
      <c r="P126" s="284"/>
      <c r="Q126" s="284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</row>
    <row r="127" spans="1:30" ht="12.75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284"/>
      <c r="M127" s="284"/>
      <c r="N127" s="284"/>
      <c r="O127" s="284"/>
      <c r="P127" s="284"/>
      <c r="Q127" s="284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</row>
    <row r="128" spans="1:30" ht="12.75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284"/>
      <c r="M128" s="284"/>
      <c r="N128" s="284"/>
      <c r="O128" s="284"/>
      <c r="P128" s="284"/>
      <c r="Q128" s="284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</row>
    <row r="129" spans="1:30" ht="12.75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284"/>
      <c r="M129" s="284"/>
      <c r="N129" s="284"/>
      <c r="O129" s="284"/>
      <c r="P129" s="284"/>
      <c r="Q129" s="284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</row>
    <row r="130" spans="1:30" ht="12.75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284"/>
      <c r="M130" s="284"/>
      <c r="N130" s="284"/>
      <c r="O130" s="284"/>
      <c r="P130" s="284"/>
      <c r="Q130" s="284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</row>
    <row r="131" spans="1:30" ht="12.75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284"/>
      <c r="M131" s="284"/>
      <c r="N131" s="284"/>
      <c r="O131" s="284"/>
      <c r="P131" s="284"/>
      <c r="Q131" s="284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</row>
    <row r="132" spans="1:30" ht="12.75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284"/>
      <c r="M132" s="284"/>
      <c r="N132" s="284"/>
      <c r="O132" s="284"/>
      <c r="P132" s="284"/>
      <c r="Q132" s="284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</row>
    <row r="133" spans="1:30" ht="12.75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284"/>
      <c r="M133" s="284"/>
      <c r="N133" s="284"/>
      <c r="O133" s="284"/>
      <c r="P133" s="284"/>
      <c r="Q133" s="284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</row>
    <row r="134" spans="1:30" ht="12.75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284"/>
      <c r="M134" s="284"/>
      <c r="N134" s="284"/>
      <c r="O134" s="284"/>
      <c r="P134" s="284"/>
      <c r="Q134" s="284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</row>
    <row r="135" spans="1:30" ht="12.75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284"/>
      <c r="M135" s="284"/>
      <c r="N135" s="284"/>
      <c r="O135" s="284"/>
      <c r="P135" s="284"/>
      <c r="Q135" s="284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</row>
    <row r="136" spans="1:30" ht="12.75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284"/>
      <c r="M136" s="284"/>
      <c r="N136" s="284"/>
      <c r="O136" s="284"/>
      <c r="P136" s="284"/>
      <c r="Q136" s="284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</row>
    <row r="137" spans="1:30" ht="12.75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284"/>
      <c r="M137" s="284"/>
      <c r="N137" s="284"/>
      <c r="O137" s="284"/>
      <c r="P137" s="284"/>
      <c r="Q137" s="284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</row>
    <row r="138" spans="1:30" ht="12.75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284"/>
      <c r="M138" s="284"/>
      <c r="N138" s="284"/>
      <c r="O138" s="284"/>
      <c r="P138" s="284"/>
      <c r="Q138" s="284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</row>
    <row r="139" spans="1:30" ht="12.75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284"/>
      <c r="M139" s="284"/>
      <c r="N139" s="284"/>
      <c r="O139" s="284"/>
      <c r="P139" s="284"/>
      <c r="Q139" s="284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</row>
    <row r="140" spans="1:30" ht="12.75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284"/>
      <c r="M140" s="284"/>
      <c r="N140" s="284"/>
      <c r="O140" s="284"/>
      <c r="P140" s="284"/>
      <c r="Q140" s="284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</row>
    <row r="141" spans="1:30" ht="12.75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284"/>
      <c r="M141" s="284"/>
      <c r="N141" s="284"/>
      <c r="O141" s="284"/>
      <c r="P141" s="284"/>
      <c r="Q141" s="284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</row>
    <row r="142" spans="1:30" ht="12.75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284"/>
      <c r="M142" s="284"/>
      <c r="N142" s="284"/>
      <c r="O142" s="284"/>
      <c r="P142" s="284"/>
      <c r="Q142" s="284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</row>
    <row r="143" spans="1:30" ht="12.75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284"/>
      <c r="M143" s="284"/>
      <c r="N143" s="284"/>
      <c r="O143" s="284"/>
      <c r="P143" s="284"/>
      <c r="Q143" s="284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</row>
    <row r="144" spans="1:30" ht="12.75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284"/>
      <c r="M144" s="284"/>
      <c r="N144" s="284"/>
      <c r="O144" s="284"/>
      <c r="P144" s="284"/>
      <c r="Q144" s="284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</row>
    <row r="145" spans="1:30" ht="12.75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284"/>
      <c r="M145" s="284"/>
      <c r="N145" s="284"/>
      <c r="O145" s="284"/>
      <c r="P145" s="284"/>
      <c r="Q145" s="284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</row>
    <row r="146" spans="1:30" ht="12.75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284"/>
      <c r="M146" s="284"/>
      <c r="N146" s="284"/>
      <c r="O146" s="284"/>
      <c r="P146" s="284"/>
      <c r="Q146" s="284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</row>
    <row r="147" spans="1:30" ht="12.75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284"/>
      <c r="M147" s="284"/>
      <c r="N147" s="284"/>
      <c r="O147" s="284"/>
      <c r="P147" s="284"/>
      <c r="Q147" s="284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</row>
    <row r="148" spans="1:30" ht="12.75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284"/>
      <c r="M148" s="284"/>
      <c r="N148" s="284"/>
      <c r="O148" s="284"/>
      <c r="P148" s="284"/>
      <c r="Q148" s="284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</row>
    <row r="149" spans="1:30" ht="12.75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284"/>
      <c r="M149" s="284"/>
      <c r="N149" s="284"/>
      <c r="O149" s="284"/>
      <c r="P149" s="284"/>
      <c r="Q149" s="284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</row>
    <row r="150" spans="1:30" ht="12.75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284"/>
      <c r="M150" s="284"/>
      <c r="N150" s="284"/>
      <c r="O150" s="284"/>
      <c r="P150" s="284"/>
      <c r="Q150" s="284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</row>
    <row r="151" spans="1:30" ht="12.75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284"/>
      <c r="M151" s="284"/>
      <c r="N151" s="284"/>
      <c r="O151" s="284"/>
      <c r="P151" s="284"/>
      <c r="Q151" s="284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</row>
    <row r="152" spans="1:30" ht="12.75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284"/>
      <c r="M152" s="284"/>
      <c r="N152" s="284"/>
      <c r="O152" s="284"/>
      <c r="P152" s="284"/>
      <c r="Q152" s="284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</row>
    <row r="153" spans="1:30" ht="12.75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284"/>
      <c r="M153" s="284"/>
      <c r="N153" s="284"/>
      <c r="O153" s="284"/>
      <c r="P153" s="284"/>
      <c r="Q153" s="284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</row>
    <row r="154" spans="1:30" ht="12.75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284"/>
      <c r="M154" s="284"/>
      <c r="N154" s="284"/>
      <c r="O154" s="284"/>
      <c r="P154" s="284"/>
      <c r="Q154" s="284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</row>
    <row r="155" spans="1:30" ht="12.75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284"/>
      <c r="M155" s="284"/>
      <c r="N155" s="284"/>
      <c r="O155" s="284"/>
      <c r="P155" s="284"/>
      <c r="Q155" s="284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</row>
    <row r="156" spans="1:30" ht="12.75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284"/>
      <c r="M156" s="284"/>
      <c r="N156" s="284"/>
      <c r="O156" s="284"/>
      <c r="P156" s="284"/>
      <c r="Q156" s="284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</row>
    <row r="157" spans="1:30" ht="12.75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284"/>
      <c r="M157" s="284"/>
      <c r="N157" s="284"/>
      <c r="O157" s="284"/>
      <c r="P157" s="284"/>
      <c r="Q157" s="284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</row>
    <row r="158" spans="1:30" ht="12.75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284"/>
      <c r="M158" s="284"/>
      <c r="N158" s="284"/>
      <c r="O158" s="284"/>
      <c r="P158" s="284"/>
      <c r="Q158" s="284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</row>
    <row r="159" spans="1:30" ht="12.75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284"/>
      <c r="M159" s="284"/>
      <c r="N159" s="284"/>
      <c r="O159" s="284"/>
      <c r="P159" s="284"/>
      <c r="Q159" s="284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</row>
    <row r="160" spans="1:30" ht="12.75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284"/>
      <c r="M160" s="284"/>
      <c r="N160" s="284"/>
      <c r="O160" s="284"/>
      <c r="P160" s="284"/>
      <c r="Q160" s="284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</row>
    <row r="161" spans="1:30" ht="12.75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284"/>
      <c r="M161" s="284"/>
      <c r="N161" s="284"/>
      <c r="O161" s="284"/>
      <c r="P161" s="284"/>
      <c r="Q161" s="284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</row>
    <row r="162" spans="1:30" ht="12.75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284"/>
      <c r="M162" s="284"/>
      <c r="N162" s="284"/>
      <c r="O162" s="284"/>
      <c r="P162" s="284"/>
      <c r="Q162" s="284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</row>
    <row r="163" spans="1:30" ht="12.75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284"/>
      <c r="M163" s="284"/>
      <c r="N163" s="284"/>
      <c r="O163" s="284"/>
      <c r="P163" s="284"/>
      <c r="Q163" s="284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</row>
    <row r="164" spans="1:30" ht="12.75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284"/>
      <c r="M164" s="284"/>
      <c r="N164" s="284"/>
      <c r="O164" s="284"/>
      <c r="P164" s="284"/>
      <c r="Q164" s="284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</row>
    <row r="165" spans="1:30" ht="12.75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284"/>
      <c r="M165" s="284"/>
      <c r="N165" s="284"/>
      <c r="O165" s="284"/>
      <c r="P165" s="284"/>
      <c r="Q165" s="284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</row>
    <row r="166" spans="1:30" ht="12.75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284"/>
      <c r="M166" s="284"/>
      <c r="N166" s="284"/>
      <c r="O166" s="284"/>
      <c r="P166" s="284"/>
      <c r="Q166" s="284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</row>
    <row r="167" spans="1:30" ht="12.75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284"/>
      <c r="M167" s="284"/>
      <c r="N167" s="284"/>
      <c r="O167" s="284"/>
      <c r="P167" s="284"/>
      <c r="Q167" s="284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</row>
    <row r="168" spans="1:30" ht="12.75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284"/>
      <c r="M168" s="284"/>
      <c r="N168" s="284"/>
      <c r="O168" s="284"/>
      <c r="P168" s="284"/>
      <c r="Q168" s="284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</row>
    <row r="169" spans="1:30" ht="12.75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284"/>
      <c r="M169" s="284"/>
      <c r="N169" s="284"/>
      <c r="O169" s="284"/>
      <c r="P169" s="284"/>
      <c r="Q169" s="284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</row>
    <row r="170" spans="1:30" ht="12.75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284"/>
      <c r="M170" s="284"/>
      <c r="N170" s="284"/>
      <c r="O170" s="284"/>
      <c r="P170" s="284"/>
      <c r="Q170" s="284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</row>
    <row r="171" spans="1:30" ht="12.75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284"/>
      <c r="M171" s="284"/>
      <c r="N171" s="284"/>
      <c r="O171" s="284"/>
      <c r="P171" s="284"/>
      <c r="Q171" s="284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</row>
    <row r="172" spans="1:30" ht="12.75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284"/>
      <c r="M172" s="284"/>
      <c r="N172" s="284"/>
      <c r="O172" s="284"/>
      <c r="P172" s="284"/>
      <c r="Q172" s="284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</row>
    <row r="173" spans="1:30" ht="12.75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284"/>
      <c r="M173" s="284"/>
      <c r="N173" s="284"/>
      <c r="O173" s="284"/>
      <c r="P173" s="284"/>
      <c r="Q173" s="284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</row>
    <row r="174" spans="1:30" ht="12.75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284"/>
      <c r="M174" s="284"/>
      <c r="N174" s="284"/>
      <c r="O174" s="284"/>
      <c r="P174" s="284"/>
      <c r="Q174" s="284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</row>
    <row r="175" spans="1:30" ht="12.75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284"/>
      <c r="M175" s="284"/>
      <c r="N175" s="284"/>
      <c r="O175" s="284"/>
      <c r="P175" s="284"/>
      <c r="Q175" s="284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</row>
    <row r="176" spans="1:30" ht="12.75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284"/>
      <c r="M176" s="284"/>
      <c r="N176" s="284"/>
      <c r="O176" s="284"/>
      <c r="P176" s="284"/>
      <c r="Q176" s="284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</row>
    <row r="177" spans="1:30" ht="12.75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284"/>
      <c r="M177" s="284"/>
      <c r="N177" s="284"/>
      <c r="O177" s="284"/>
      <c r="P177" s="284"/>
      <c r="Q177" s="284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</row>
    <row r="178" spans="1:30" ht="12.75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284"/>
      <c r="M178" s="284"/>
      <c r="N178" s="284"/>
      <c r="O178" s="284"/>
      <c r="P178" s="284"/>
      <c r="Q178" s="284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</row>
    <row r="179" spans="1:30" ht="12.75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284"/>
      <c r="M179" s="284"/>
      <c r="N179" s="284"/>
      <c r="O179" s="284"/>
      <c r="P179" s="284"/>
      <c r="Q179" s="284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</row>
    <row r="180" spans="1:30" ht="12.75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284"/>
      <c r="M180" s="284"/>
      <c r="N180" s="284"/>
      <c r="O180" s="284"/>
      <c r="P180" s="284"/>
      <c r="Q180" s="284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</row>
    <row r="181" spans="1:30" ht="12.75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284"/>
      <c r="M181" s="284"/>
      <c r="N181" s="284"/>
      <c r="O181" s="284"/>
      <c r="P181" s="284"/>
      <c r="Q181" s="284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</row>
    <row r="182" spans="1:30" ht="12.75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284"/>
      <c r="M182" s="284"/>
      <c r="N182" s="284"/>
      <c r="O182" s="284"/>
      <c r="P182" s="284"/>
      <c r="Q182" s="284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</row>
    <row r="183" spans="1:30" ht="12.75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284"/>
      <c r="M183" s="284"/>
      <c r="N183" s="284"/>
      <c r="O183" s="284"/>
      <c r="P183" s="284"/>
      <c r="Q183" s="284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</row>
    <row r="184" spans="1:30" ht="12.75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284"/>
      <c r="M184" s="284"/>
      <c r="N184" s="284"/>
      <c r="O184" s="284"/>
      <c r="P184" s="284"/>
      <c r="Q184" s="284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</row>
    <row r="185" spans="1:30" ht="12.75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284"/>
      <c r="M185" s="284"/>
      <c r="N185" s="284"/>
      <c r="O185" s="284"/>
      <c r="P185" s="284"/>
      <c r="Q185" s="284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</row>
    <row r="186" spans="1:30" ht="12.75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284"/>
      <c r="M186" s="284"/>
      <c r="N186" s="284"/>
      <c r="O186" s="284"/>
      <c r="P186" s="284"/>
      <c r="Q186" s="284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</row>
    <row r="187" spans="1:30" ht="12.75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284"/>
      <c r="M187" s="284"/>
      <c r="N187" s="284"/>
      <c r="O187" s="284"/>
      <c r="P187" s="284"/>
      <c r="Q187" s="284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</row>
    <row r="188" spans="1:30" ht="12.75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284"/>
      <c r="M188" s="284"/>
      <c r="N188" s="284"/>
      <c r="O188" s="284"/>
      <c r="P188" s="284"/>
      <c r="Q188" s="284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</row>
    <row r="189" spans="1:30" ht="12.75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284"/>
      <c r="M189" s="284"/>
      <c r="N189" s="284"/>
      <c r="O189" s="284"/>
      <c r="P189" s="284"/>
      <c r="Q189" s="284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</row>
    <row r="190" spans="1:30" ht="12.75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284"/>
      <c r="M190" s="284"/>
      <c r="N190" s="284"/>
      <c r="O190" s="284"/>
      <c r="P190" s="284"/>
      <c r="Q190" s="284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</row>
    <row r="191" spans="1:30" ht="12.75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284"/>
      <c r="M191" s="284"/>
      <c r="N191" s="284"/>
      <c r="O191" s="284"/>
      <c r="P191" s="284"/>
      <c r="Q191" s="284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</row>
    <row r="192" spans="1:30" ht="12.75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284"/>
      <c r="M192" s="284"/>
      <c r="N192" s="284"/>
      <c r="O192" s="284"/>
      <c r="P192" s="284"/>
      <c r="Q192" s="284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</row>
    <row r="193" spans="1:30" ht="12.75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284"/>
      <c r="M193" s="284"/>
      <c r="N193" s="284"/>
      <c r="O193" s="284"/>
      <c r="P193" s="284"/>
      <c r="Q193" s="284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</row>
    <row r="194" spans="1:30" ht="12.75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284"/>
      <c r="M194" s="284"/>
      <c r="N194" s="284"/>
      <c r="O194" s="284"/>
      <c r="P194" s="284"/>
      <c r="Q194" s="284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</row>
    <row r="195" spans="1:30" ht="12.75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284"/>
      <c r="M195" s="284"/>
      <c r="N195" s="284"/>
      <c r="O195" s="284"/>
      <c r="P195" s="284"/>
      <c r="Q195" s="284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</row>
    <row r="196" spans="1:30" ht="12.75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284"/>
      <c r="M196" s="284"/>
      <c r="N196" s="284"/>
      <c r="O196" s="284"/>
      <c r="P196" s="284"/>
      <c r="Q196" s="284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</row>
    <row r="197" spans="1:30" ht="12.75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284"/>
      <c r="M197" s="284"/>
      <c r="N197" s="284"/>
      <c r="O197" s="284"/>
      <c r="P197" s="284"/>
      <c r="Q197" s="284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</row>
    <row r="198" spans="1:30" ht="12.75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284"/>
      <c r="M198" s="284"/>
      <c r="N198" s="284"/>
      <c r="O198" s="284"/>
      <c r="P198" s="284"/>
      <c r="Q198" s="284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</row>
    <row r="199" spans="1:30" ht="12.75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284"/>
      <c r="M199" s="284"/>
      <c r="N199" s="284"/>
      <c r="O199" s="284"/>
      <c r="P199" s="284"/>
      <c r="Q199" s="284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</row>
    <row r="200" spans="1:30" ht="12.75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284"/>
      <c r="M200" s="284"/>
      <c r="N200" s="284"/>
      <c r="O200" s="284"/>
      <c r="P200" s="284"/>
      <c r="Q200" s="284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</row>
    <row r="201" spans="1:30" ht="12.75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284"/>
      <c r="M201" s="284"/>
      <c r="N201" s="284"/>
      <c r="O201" s="284"/>
      <c r="P201" s="284"/>
      <c r="Q201" s="284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</row>
    <row r="202" spans="1:30" ht="12.75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284"/>
      <c r="M202" s="284"/>
      <c r="N202" s="284"/>
      <c r="O202" s="284"/>
      <c r="P202" s="284"/>
      <c r="Q202" s="284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</row>
    <row r="203" spans="1:30" ht="12.75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284"/>
      <c r="M203" s="284"/>
      <c r="N203" s="284"/>
      <c r="O203" s="284"/>
      <c r="P203" s="284"/>
      <c r="Q203" s="284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</row>
    <row r="204" spans="1:30" ht="12.75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284"/>
      <c r="M204" s="284"/>
      <c r="N204" s="284"/>
      <c r="O204" s="284"/>
      <c r="P204" s="284"/>
      <c r="Q204" s="284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</row>
    <row r="205" spans="1:30" ht="12.75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284"/>
      <c r="M205" s="284"/>
      <c r="N205" s="284"/>
      <c r="O205" s="284"/>
      <c r="P205" s="284"/>
      <c r="Q205" s="284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</row>
    <row r="206" spans="1:30" ht="12.75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284"/>
      <c r="M206" s="284"/>
      <c r="N206" s="284"/>
      <c r="O206" s="284"/>
      <c r="P206" s="284"/>
      <c r="Q206" s="284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</row>
    <row r="207" spans="1:30" ht="12.75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284"/>
      <c r="M207" s="284"/>
      <c r="N207" s="284"/>
      <c r="O207" s="284"/>
      <c r="P207" s="284"/>
      <c r="Q207" s="284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</row>
    <row r="208" spans="1:30" ht="12.75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284"/>
      <c r="M208" s="284"/>
      <c r="N208" s="284"/>
      <c r="O208" s="284"/>
      <c r="P208" s="284"/>
      <c r="Q208" s="284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</row>
    <row r="209" spans="1:30" ht="12.75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284"/>
      <c r="M209" s="284"/>
      <c r="N209" s="284"/>
      <c r="O209" s="284"/>
      <c r="P209" s="284"/>
      <c r="Q209" s="284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</row>
    <row r="210" spans="1:30" ht="12.75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284"/>
      <c r="M210" s="284"/>
      <c r="N210" s="284"/>
      <c r="O210" s="284"/>
      <c r="P210" s="284"/>
      <c r="Q210" s="284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</row>
    <row r="211" spans="1:30" ht="12.75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284"/>
      <c r="M211" s="284"/>
      <c r="N211" s="284"/>
      <c r="O211" s="284"/>
      <c r="P211" s="284"/>
      <c r="Q211" s="284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</row>
    <row r="212" spans="1:30" ht="12.75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284"/>
      <c r="M212" s="284"/>
      <c r="N212" s="284"/>
      <c r="O212" s="284"/>
      <c r="P212" s="284"/>
      <c r="Q212" s="284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</row>
    <row r="213" spans="1:30" ht="12.75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284"/>
      <c r="M213" s="284"/>
      <c r="N213" s="284"/>
      <c r="O213" s="284"/>
      <c r="P213" s="284"/>
      <c r="Q213" s="284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</row>
    <row r="214" spans="1:30" ht="12.75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284"/>
      <c r="M214" s="284"/>
      <c r="N214" s="284"/>
      <c r="O214" s="284"/>
      <c r="P214" s="284"/>
      <c r="Q214" s="284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</row>
    <row r="215" spans="1:30" ht="12.75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284"/>
      <c r="M215" s="284"/>
      <c r="N215" s="284"/>
      <c r="O215" s="284"/>
      <c r="P215" s="284"/>
      <c r="Q215" s="284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</row>
    <row r="216" spans="1:30" ht="12.75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284"/>
      <c r="M216" s="284"/>
      <c r="N216" s="284"/>
      <c r="O216" s="284"/>
      <c r="P216" s="284"/>
      <c r="Q216" s="284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</row>
    <row r="217" spans="1:30" ht="12.75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284"/>
      <c r="M217" s="284"/>
      <c r="N217" s="284"/>
      <c r="O217" s="284"/>
      <c r="P217" s="284"/>
      <c r="Q217" s="284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</row>
    <row r="218" spans="1:30" ht="12.75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284"/>
      <c r="M218" s="284"/>
      <c r="N218" s="284"/>
      <c r="O218" s="284"/>
      <c r="P218" s="284"/>
      <c r="Q218" s="284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</row>
    <row r="219" spans="1:30" ht="12.75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284"/>
      <c r="M219" s="284"/>
      <c r="N219" s="284"/>
      <c r="O219" s="284"/>
      <c r="P219" s="284"/>
      <c r="Q219" s="284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</row>
    <row r="220" spans="1:30" ht="12.75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284"/>
      <c r="M220" s="284"/>
      <c r="N220" s="284"/>
      <c r="O220" s="284"/>
      <c r="P220" s="284"/>
      <c r="Q220" s="284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</row>
    <row r="221" spans="1:30" ht="12.75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284"/>
      <c r="M221" s="284"/>
      <c r="N221" s="284"/>
      <c r="O221" s="284"/>
      <c r="P221" s="284"/>
      <c r="Q221" s="284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</row>
    <row r="222" spans="1:30" ht="12.75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284"/>
      <c r="M222" s="284"/>
      <c r="N222" s="284"/>
      <c r="O222" s="284"/>
      <c r="P222" s="284"/>
      <c r="Q222" s="284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</row>
    <row r="223" spans="1:30" ht="12.75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284"/>
      <c r="M223" s="284"/>
      <c r="N223" s="284"/>
      <c r="O223" s="284"/>
      <c r="P223" s="284"/>
      <c r="Q223" s="284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</row>
    <row r="224" spans="1:30" ht="12.75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284"/>
      <c r="M224" s="284"/>
      <c r="N224" s="284"/>
      <c r="O224" s="284"/>
      <c r="P224" s="284"/>
      <c r="Q224" s="284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</row>
    <row r="225" spans="1:30" ht="12.75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284"/>
      <c r="M225" s="284"/>
      <c r="N225" s="284"/>
      <c r="O225" s="284"/>
      <c r="P225" s="284"/>
      <c r="Q225" s="284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</row>
    <row r="226" spans="1:30" ht="12.75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284"/>
      <c r="M226" s="284"/>
      <c r="N226" s="284"/>
      <c r="O226" s="284"/>
      <c r="P226" s="284"/>
      <c r="Q226" s="284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</row>
    <row r="227" spans="1:30" ht="12.75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284"/>
      <c r="M227" s="284"/>
      <c r="N227" s="284"/>
      <c r="O227" s="284"/>
      <c r="P227" s="284"/>
      <c r="Q227" s="284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</row>
    <row r="228" spans="1:30" ht="12.75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284"/>
      <c r="M228" s="284"/>
      <c r="N228" s="284"/>
      <c r="O228" s="284"/>
      <c r="P228" s="284"/>
      <c r="Q228" s="284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</row>
    <row r="229" spans="1:30" ht="12.75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284"/>
      <c r="M229" s="284"/>
      <c r="N229" s="284"/>
      <c r="O229" s="284"/>
      <c r="P229" s="284"/>
      <c r="Q229" s="284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</row>
    <row r="230" spans="1:30" ht="12.75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284"/>
      <c r="M230" s="284"/>
      <c r="N230" s="284"/>
      <c r="O230" s="284"/>
      <c r="P230" s="284"/>
      <c r="Q230" s="284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</row>
    <row r="231" spans="1:30" ht="12.75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284"/>
      <c r="M231" s="284"/>
      <c r="N231" s="284"/>
      <c r="O231" s="284"/>
      <c r="P231" s="284"/>
      <c r="Q231" s="284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</row>
    <row r="232" spans="1:30" ht="12.75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284"/>
      <c r="M232" s="284"/>
      <c r="N232" s="284"/>
      <c r="O232" s="284"/>
      <c r="P232" s="284"/>
      <c r="Q232" s="284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</row>
    <row r="233" spans="1:30" ht="12.75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284"/>
      <c r="M233" s="284"/>
      <c r="N233" s="284"/>
      <c r="O233" s="284"/>
      <c r="P233" s="284"/>
      <c r="Q233" s="284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</row>
    <row r="234" spans="1:30" ht="12.75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284"/>
      <c r="M234" s="284"/>
      <c r="N234" s="284"/>
      <c r="O234" s="284"/>
      <c r="P234" s="284"/>
      <c r="Q234" s="284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</row>
    <row r="235" spans="1:30" ht="12.75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284"/>
      <c r="M235" s="284"/>
      <c r="N235" s="284"/>
      <c r="O235" s="284"/>
      <c r="P235" s="284"/>
      <c r="Q235" s="284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</row>
    <row r="236" spans="1:30" ht="12.75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284"/>
      <c r="M236" s="284"/>
      <c r="N236" s="284"/>
      <c r="O236" s="284"/>
      <c r="P236" s="284"/>
      <c r="Q236" s="284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</row>
    <row r="237" spans="1:30" ht="12.75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284"/>
      <c r="M237" s="284"/>
      <c r="N237" s="284"/>
      <c r="O237" s="284"/>
      <c r="P237" s="284"/>
      <c r="Q237" s="284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</row>
    <row r="238" spans="1:30" ht="12.75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284"/>
      <c r="M238" s="284"/>
      <c r="N238" s="284"/>
      <c r="O238" s="284"/>
      <c r="P238" s="284"/>
      <c r="Q238" s="284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</row>
    <row r="239" spans="1:30" ht="12.75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284"/>
      <c r="M239" s="284"/>
      <c r="N239" s="284"/>
      <c r="O239" s="284"/>
      <c r="P239" s="284"/>
      <c r="Q239" s="284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</row>
    <row r="240" spans="1:30" ht="12.75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284"/>
      <c r="M240" s="284"/>
      <c r="N240" s="284"/>
      <c r="O240" s="284"/>
      <c r="P240" s="284"/>
      <c r="Q240" s="284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</row>
    <row r="241" spans="1:30" ht="12.75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284"/>
      <c r="M241" s="284"/>
      <c r="N241" s="284"/>
      <c r="O241" s="284"/>
      <c r="P241" s="284"/>
      <c r="Q241" s="284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</row>
    <row r="242" spans="1:30" ht="12.75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284"/>
      <c r="M242" s="284"/>
      <c r="N242" s="284"/>
      <c r="O242" s="284"/>
      <c r="P242" s="284"/>
      <c r="Q242" s="284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</row>
    <row r="243" spans="1:30" ht="12.75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284"/>
      <c r="M243" s="284"/>
      <c r="N243" s="284"/>
      <c r="O243" s="284"/>
      <c r="P243" s="284"/>
      <c r="Q243" s="284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</row>
    <row r="244" spans="1:30" ht="12.75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284"/>
      <c r="M244" s="284"/>
      <c r="N244" s="284"/>
      <c r="O244" s="284"/>
      <c r="P244" s="284"/>
      <c r="Q244" s="284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</row>
    <row r="245" spans="1:30" ht="12.75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284"/>
      <c r="M245" s="284"/>
      <c r="N245" s="284"/>
      <c r="O245" s="284"/>
      <c r="P245" s="284"/>
      <c r="Q245" s="284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</row>
    <row r="246" spans="1:30" ht="12.75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284"/>
      <c r="M246" s="284"/>
      <c r="N246" s="284"/>
      <c r="O246" s="284"/>
      <c r="P246" s="284"/>
      <c r="Q246" s="284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</row>
    <row r="247" spans="1:30" ht="12.75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284"/>
      <c r="M247" s="284"/>
      <c r="N247" s="284"/>
      <c r="O247" s="284"/>
      <c r="P247" s="284"/>
      <c r="Q247" s="284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</row>
    <row r="248" spans="1:30" ht="12.75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284"/>
      <c r="M248" s="284"/>
      <c r="N248" s="284"/>
      <c r="O248" s="284"/>
      <c r="P248" s="284"/>
      <c r="Q248" s="284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</row>
    <row r="249" spans="1:30" ht="12.75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284"/>
      <c r="M249" s="284"/>
      <c r="N249" s="284"/>
      <c r="O249" s="284"/>
      <c r="P249" s="284"/>
      <c r="Q249" s="284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</row>
    <row r="250" spans="1:30" ht="12.75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284"/>
      <c r="M250" s="284"/>
      <c r="N250" s="284"/>
      <c r="O250" s="284"/>
      <c r="P250" s="284"/>
      <c r="Q250" s="284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</row>
    <row r="251" spans="1:30" ht="12.75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284"/>
      <c r="M251" s="284"/>
      <c r="N251" s="284"/>
      <c r="O251" s="284"/>
      <c r="P251" s="284"/>
      <c r="Q251" s="284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</row>
    <row r="252" spans="1:30" ht="12.75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284"/>
      <c r="M252" s="284"/>
      <c r="N252" s="284"/>
      <c r="O252" s="284"/>
      <c r="P252" s="284"/>
      <c r="Q252" s="284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</row>
    <row r="253" spans="1:30" ht="12.75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284"/>
      <c r="M253" s="284"/>
      <c r="N253" s="284"/>
      <c r="O253" s="284"/>
      <c r="P253" s="284"/>
      <c r="Q253" s="284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</row>
    <row r="254" spans="1:30" ht="12.75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284"/>
      <c r="M254" s="284"/>
      <c r="N254" s="284"/>
      <c r="O254" s="284"/>
      <c r="P254" s="284"/>
      <c r="Q254" s="284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</row>
    <row r="255" spans="1:30" ht="12.75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284"/>
      <c r="M255" s="284"/>
      <c r="N255" s="284"/>
      <c r="O255" s="284"/>
      <c r="P255" s="284"/>
      <c r="Q255" s="284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</row>
    <row r="256" spans="1:30" ht="12.75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284"/>
      <c r="M256" s="284"/>
      <c r="N256" s="284"/>
      <c r="O256" s="284"/>
      <c r="P256" s="284"/>
      <c r="Q256" s="284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</row>
    <row r="257" spans="1:30" ht="12.75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284"/>
      <c r="M257" s="284"/>
      <c r="N257" s="284"/>
      <c r="O257" s="284"/>
      <c r="P257" s="284"/>
      <c r="Q257" s="284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</row>
    <row r="258" spans="1:30" ht="12.75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284"/>
      <c r="M258" s="284"/>
      <c r="N258" s="284"/>
      <c r="O258" s="284"/>
      <c r="P258" s="284"/>
      <c r="Q258" s="284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</row>
    <row r="259" spans="1:30" ht="12.75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284"/>
      <c r="M259" s="284"/>
      <c r="N259" s="284"/>
      <c r="O259" s="284"/>
      <c r="P259" s="284"/>
      <c r="Q259" s="284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</row>
    <row r="260" spans="1:30" ht="12.75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284"/>
      <c r="M260" s="284"/>
      <c r="N260" s="284"/>
      <c r="O260" s="284"/>
      <c r="P260" s="284"/>
      <c r="Q260" s="284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</row>
    <row r="261" spans="1:30" ht="12.75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284"/>
      <c r="M261" s="284"/>
      <c r="N261" s="284"/>
      <c r="O261" s="284"/>
      <c r="P261" s="284"/>
      <c r="Q261" s="284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</row>
    <row r="262" spans="1:30" ht="12.75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284"/>
      <c r="M262" s="284"/>
      <c r="N262" s="284"/>
      <c r="O262" s="284"/>
      <c r="P262" s="284"/>
      <c r="Q262" s="284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</row>
    <row r="263" spans="1:30" ht="12.75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284"/>
      <c r="M263" s="284"/>
      <c r="N263" s="284"/>
      <c r="O263" s="284"/>
      <c r="P263" s="284"/>
      <c r="Q263" s="284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</row>
    <row r="264" spans="1:30" ht="12.75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284"/>
      <c r="M264" s="284"/>
      <c r="N264" s="284"/>
      <c r="O264" s="284"/>
      <c r="P264" s="284"/>
      <c r="Q264" s="284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</row>
    <row r="265" spans="1:30" ht="12.75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284"/>
      <c r="M265" s="284"/>
      <c r="N265" s="284"/>
      <c r="O265" s="284"/>
      <c r="P265" s="284"/>
      <c r="Q265" s="284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</row>
    <row r="266" spans="1:30" ht="12.75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284"/>
      <c r="M266" s="284"/>
      <c r="N266" s="284"/>
      <c r="O266" s="284"/>
      <c r="P266" s="284"/>
      <c r="Q266" s="284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</row>
    <row r="267" spans="1:30" ht="12.75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284"/>
      <c r="M267" s="284"/>
      <c r="N267" s="284"/>
      <c r="O267" s="284"/>
      <c r="P267" s="284"/>
      <c r="Q267" s="284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</row>
    <row r="268" spans="1:30" ht="12.75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284"/>
      <c r="M268" s="284"/>
      <c r="N268" s="284"/>
      <c r="O268" s="284"/>
      <c r="P268" s="284"/>
      <c r="Q268" s="284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</row>
    <row r="269" spans="1:30" ht="12.75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284"/>
      <c r="M269" s="284"/>
      <c r="N269" s="284"/>
      <c r="O269" s="284"/>
      <c r="P269" s="284"/>
      <c r="Q269" s="284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</row>
    <row r="270" spans="1:30" ht="12.75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284"/>
      <c r="M270" s="284"/>
      <c r="N270" s="284"/>
      <c r="O270" s="284"/>
      <c r="P270" s="284"/>
      <c r="Q270" s="284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</row>
    <row r="271" spans="1:30" ht="12.75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284"/>
      <c r="M271" s="284"/>
      <c r="N271" s="284"/>
      <c r="O271" s="284"/>
      <c r="P271" s="284"/>
      <c r="Q271" s="284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</row>
    <row r="272" spans="1:30" ht="12.75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284"/>
      <c r="M272" s="284"/>
      <c r="N272" s="284"/>
      <c r="O272" s="284"/>
      <c r="P272" s="284"/>
      <c r="Q272" s="284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</row>
    <row r="273" spans="1:30" ht="12.75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284"/>
      <c r="M273" s="284"/>
      <c r="N273" s="284"/>
      <c r="O273" s="284"/>
      <c r="P273" s="284"/>
      <c r="Q273" s="284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</row>
    <row r="274" spans="1:30" ht="12.75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284"/>
      <c r="M274" s="284"/>
      <c r="N274" s="284"/>
      <c r="O274" s="284"/>
      <c r="P274" s="284"/>
      <c r="Q274" s="284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</row>
    <row r="275" spans="1:30" ht="12.75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284"/>
      <c r="M275" s="284"/>
      <c r="N275" s="284"/>
      <c r="O275" s="284"/>
      <c r="P275" s="284"/>
      <c r="Q275" s="284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</row>
    <row r="276" spans="1:30" ht="12.75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284"/>
      <c r="M276" s="284"/>
      <c r="N276" s="284"/>
      <c r="O276" s="284"/>
      <c r="P276" s="284"/>
      <c r="Q276" s="284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</row>
    <row r="277" spans="1:30" ht="12.75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284"/>
      <c r="M277" s="284"/>
      <c r="N277" s="284"/>
      <c r="O277" s="284"/>
      <c r="P277" s="284"/>
      <c r="Q277" s="284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</row>
    <row r="278" spans="1:30" ht="12.75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284"/>
      <c r="M278" s="284"/>
      <c r="N278" s="284"/>
      <c r="O278" s="284"/>
      <c r="P278" s="284"/>
      <c r="Q278" s="284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</row>
    <row r="279" spans="1:30" ht="12.75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284"/>
      <c r="M279" s="284"/>
      <c r="N279" s="284"/>
      <c r="O279" s="284"/>
      <c r="P279" s="284"/>
      <c r="Q279" s="284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</row>
    <row r="280" spans="1:30" ht="12.75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284"/>
      <c r="M280" s="284"/>
      <c r="N280" s="284"/>
      <c r="O280" s="284"/>
      <c r="P280" s="284"/>
      <c r="Q280" s="284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</row>
    <row r="281" spans="1:30" ht="12.75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284"/>
      <c r="M281" s="284"/>
      <c r="N281" s="284"/>
      <c r="O281" s="284"/>
      <c r="P281" s="284"/>
      <c r="Q281" s="284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</row>
    <row r="282" spans="1:30" ht="12.75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284"/>
      <c r="M282" s="284"/>
      <c r="N282" s="284"/>
      <c r="O282" s="284"/>
      <c r="P282" s="284"/>
      <c r="Q282" s="284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</row>
    <row r="283" spans="1:30" ht="12.75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284"/>
      <c r="M283" s="284"/>
      <c r="N283" s="284"/>
      <c r="O283" s="284"/>
      <c r="P283" s="284"/>
      <c r="Q283" s="284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</row>
    <row r="284" spans="1:30" ht="12.75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284"/>
      <c r="M284" s="284"/>
      <c r="N284" s="284"/>
      <c r="O284" s="284"/>
      <c r="P284" s="284"/>
      <c r="Q284" s="284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</row>
    <row r="285" spans="1:30" ht="12.75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284"/>
      <c r="M285" s="284"/>
      <c r="N285" s="284"/>
      <c r="O285" s="284"/>
      <c r="P285" s="284"/>
      <c r="Q285" s="284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</row>
    <row r="286" spans="1:30" ht="12.75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284"/>
      <c r="M286" s="284"/>
      <c r="N286" s="284"/>
      <c r="O286" s="284"/>
      <c r="P286" s="284"/>
      <c r="Q286" s="284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</row>
    <row r="287" spans="1:30" ht="12.75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284"/>
      <c r="M287" s="284"/>
      <c r="N287" s="284"/>
      <c r="O287" s="284"/>
      <c r="P287" s="284"/>
      <c r="Q287" s="284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</row>
    <row r="288" spans="1:30" ht="12.75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284"/>
      <c r="M288" s="284"/>
      <c r="N288" s="284"/>
      <c r="O288" s="284"/>
      <c r="P288" s="284"/>
      <c r="Q288" s="284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</row>
    <row r="289" spans="1:30" ht="12.75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284"/>
      <c r="M289" s="284"/>
      <c r="N289" s="284"/>
      <c r="O289" s="284"/>
      <c r="P289" s="284"/>
      <c r="Q289" s="284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</row>
    <row r="290" spans="1:30" ht="12.75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284"/>
      <c r="M290" s="284"/>
      <c r="N290" s="284"/>
      <c r="O290" s="284"/>
      <c r="P290" s="284"/>
      <c r="Q290" s="284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</row>
    <row r="291" spans="1:30" ht="12.75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284"/>
      <c r="M291" s="284"/>
      <c r="N291" s="284"/>
      <c r="O291" s="284"/>
      <c r="P291" s="284"/>
      <c r="Q291" s="284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</row>
    <row r="292" spans="1:30" ht="12.75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284"/>
      <c r="M292" s="284"/>
      <c r="N292" s="284"/>
      <c r="O292" s="284"/>
      <c r="P292" s="284"/>
      <c r="Q292" s="284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</row>
    <row r="293" spans="1:30" ht="12.75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284"/>
      <c r="M293" s="284"/>
      <c r="N293" s="284"/>
      <c r="O293" s="284"/>
      <c r="P293" s="284"/>
      <c r="Q293" s="284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</row>
    <row r="294" spans="1:30" ht="12.75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284"/>
      <c r="M294" s="284"/>
      <c r="N294" s="284"/>
      <c r="O294" s="284"/>
      <c r="P294" s="284"/>
      <c r="Q294" s="284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</row>
    <row r="295" spans="1:30" ht="12.75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284"/>
      <c r="M295" s="284"/>
      <c r="N295" s="284"/>
      <c r="O295" s="284"/>
      <c r="P295" s="284"/>
      <c r="Q295" s="284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</row>
    <row r="296" spans="1:30" ht="12.75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284"/>
      <c r="M296" s="284"/>
      <c r="N296" s="284"/>
      <c r="O296" s="284"/>
      <c r="P296" s="284"/>
      <c r="Q296" s="284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</row>
    <row r="297" spans="1:30" ht="12.75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284"/>
      <c r="M297" s="284"/>
      <c r="N297" s="284"/>
      <c r="O297" s="284"/>
      <c r="P297" s="284"/>
      <c r="Q297" s="284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</row>
    <row r="298" spans="1:30" ht="12.75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284"/>
      <c r="M298" s="284"/>
      <c r="N298" s="284"/>
      <c r="O298" s="284"/>
      <c r="P298" s="284"/>
      <c r="Q298" s="284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</row>
    <row r="299" spans="1:30" ht="12.75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284"/>
      <c r="M299" s="284"/>
      <c r="N299" s="284"/>
      <c r="O299" s="284"/>
      <c r="P299" s="284"/>
      <c r="Q299" s="284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</row>
    <row r="300" spans="1:30" ht="12.75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284"/>
      <c r="M300" s="284"/>
      <c r="N300" s="284"/>
      <c r="O300" s="284"/>
      <c r="P300" s="284"/>
      <c r="Q300" s="284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</row>
    <row r="301" spans="1:30" ht="12.75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284"/>
      <c r="M301" s="284"/>
      <c r="N301" s="284"/>
      <c r="O301" s="284"/>
      <c r="P301" s="284"/>
      <c r="Q301" s="284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</row>
    <row r="302" spans="1:30" ht="12.75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284"/>
      <c r="M302" s="284"/>
      <c r="N302" s="284"/>
      <c r="O302" s="284"/>
      <c r="P302" s="284"/>
      <c r="Q302" s="284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</row>
    <row r="303" spans="1:30" ht="12.75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284"/>
      <c r="M303" s="284"/>
      <c r="N303" s="284"/>
      <c r="O303" s="284"/>
      <c r="P303" s="284"/>
      <c r="Q303" s="284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</row>
    <row r="304" spans="1:30" ht="12.75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284"/>
      <c r="M304" s="284"/>
      <c r="N304" s="284"/>
      <c r="O304" s="284"/>
      <c r="P304" s="284"/>
      <c r="Q304" s="284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</row>
    <row r="305" spans="1:30" ht="12.75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284"/>
      <c r="M305" s="284"/>
      <c r="N305" s="284"/>
      <c r="O305" s="284"/>
      <c r="P305" s="284"/>
      <c r="Q305" s="284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</row>
    <row r="306" spans="1:30" ht="12.75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284"/>
      <c r="M306" s="284"/>
      <c r="N306" s="284"/>
      <c r="O306" s="284"/>
      <c r="P306" s="284"/>
      <c r="Q306" s="284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</row>
    <row r="307" spans="1:30" ht="12.75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284"/>
      <c r="M307" s="284"/>
      <c r="N307" s="284"/>
      <c r="O307" s="284"/>
      <c r="P307" s="284"/>
      <c r="Q307" s="284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</row>
    <row r="308" spans="1:30" ht="12.75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284"/>
      <c r="M308" s="284"/>
      <c r="N308" s="284"/>
      <c r="O308" s="284"/>
      <c r="P308" s="284"/>
      <c r="Q308" s="284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</row>
    <row r="309" spans="1:30" ht="12.75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284"/>
      <c r="M309" s="284"/>
      <c r="N309" s="284"/>
      <c r="O309" s="284"/>
      <c r="P309" s="284"/>
      <c r="Q309" s="284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</row>
    <row r="310" spans="1:30" ht="12.75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284"/>
      <c r="M310" s="284"/>
      <c r="N310" s="284"/>
      <c r="O310" s="284"/>
      <c r="P310" s="284"/>
      <c r="Q310" s="284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</row>
    <row r="311" spans="1:30" ht="12.75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284"/>
      <c r="M311" s="284"/>
      <c r="N311" s="284"/>
      <c r="O311" s="284"/>
      <c r="P311" s="284"/>
      <c r="Q311" s="284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</row>
    <row r="312" spans="1:30" ht="12.75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284"/>
      <c r="M312" s="284"/>
      <c r="N312" s="284"/>
      <c r="O312" s="284"/>
      <c r="P312" s="284"/>
      <c r="Q312" s="284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</row>
    <row r="313" spans="1:30" ht="12.75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284"/>
      <c r="M313" s="284"/>
      <c r="N313" s="284"/>
      <c r="O313" s="284"/>
      <c r="P313" s="284"/>
      <c r="Q313" s="284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</row>
    <row r="314" spans="1:30" ht="12.75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284"/>
      <c r="M314" s="284"/>
      <c r="N314" s="284"/>
      <c r="O314" s="284"/>
      <c r="P314" s="284"/>
      <c r="Q314" s="284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</row>
    <row r="315" spans="1:30" ht="12.75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284"/>
      <c r="M315" s="284"/>
      <c r="N315" s="284"/>
      <c r="O315" s="284"/>
      <c r="P315" s="284"/>
      <c r="Q315" s="284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</row>
    <row r="316" spans="1:30" ht="12.75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284"/>
      <c r="M316" s="284"/>
      <c r="N316" s="284"/>
      <c r="O316" s="284"/>
      <c r="P316" s="284"/>
      <c r="Q316" s="284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</row>
    <row r="317" spans="1:30" ht="12.75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284"/>
      <c r="M317" s="284"/>
      <c r="N317" s="284"/>
      <c r="O317" s="284"/>
      <c r="P317" s="284"/>
      <c r="Q317" s="284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</row>
    <row r="318" spans="1:30" ht="12.75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284"/>
      <c r="M318" s="284"/>
      <c r="N318" s="284"/>
      <c r="O318" s="284"/>
      <c r="P318" s="284"/>
      <c r="Q318" s="284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</row>
    <row r="319" spans="1:30" ht="12.75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284"/>
      <c r="M319" s="284"/>
      <c r="N319" s="284"/>
      <c r="O319" s="284"/>
      <c r="P319" s="284"/>
      <c r="Q319" s="284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</row>
    <row r="320" spans="1:30" ht="12.75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284"/>
      <c r="M320" s="284"/>
      <c r="N320" s="284"/>
      <c r="O320" s="284"/>
      <c r="P320" s="284"/>
      <c r="Q320" s="284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</row>
    <row r="321" spans="1:30" ht="12.75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284"/>
      <c r="M321" s="284"/>
      <c r="N321" s="284"/>
      <c r="O321" s="284"/>
      <c r="P321" s="284"/>
      <c r="Q321" s="284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</row>
    <row r="322" spans="1:30" ht="12.75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284"/>
      <c r="M322" s="284"/>
      <c r="N322" s="284"/>
      <c r="O322" s="284"/>
      <c r="P322" s="284"/>
      <c r="Q322" s="284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</row>
    <row r="323" spans="1:30" ht="12.75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284"/>
      <c r="M323" s="284"/>
      <c r="N323" s="284"/>
      <c r="O323" s="284"/>
      <c r="P323" s="284"/>
      <c r="Q323" s="284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</row>
    <row r="324" spans="1:30" ht="12.75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284"/>
      <c r="M324" s="284"/>
      <c r="N324" s="284"/>
      <c r="O324" s="284"/>
      <c r="P324" s="284"/>
      <c r="Q324" s="284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</row>
    <row r="325" spans="1:30" ht="12.75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284"/>
      <c r="M325" s="284"/>
      <c r="N325" s="284"/>
      <c r="O325" s="284"/>
      <c r="P325" s="284"/>
      <c r="Q325" s="284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</row>
    <row r="326" spans="1:30" ht="12.75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284"/>
      <c r="M326" s="284"/>
      <c r="N326" s="284"/>
      <c r="O326" s="284"/>
      <c r="P326" s="284"/>
      <c r="Q326" s="284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</row>
    <row r="327" spans="1:30" ht="12.75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284"/>
      <c r="M327" s="284"/>
      <c r="N327" s="284"/>
      <c r="O327" s="284"/>
      <c r="P327" s="284"/>
      <c r="Q327" s="284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</row>
    <row r="328" spans="1:30" ht="12.75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284"/>
      <c r="M328" s="284"/>
      <c r="N328" s="284"/>
      <c r="O328" s="284"/>
      <c r="P328" s="284"/>
      <c r="Q328" s="284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</row>
    <row r="329" spans="1:30" ht="12.75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284"/>
      <c r="M329" s="284"/>
      <c r="N329" s="284"/>
      <c r="O329" s="284"/>
      <c r="P329" s="284"/>
      <c r="Q329" s="284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</row>
    <row r="330" spans="1:30" ht="12.75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284"/>
      <c r="M330" s="284"/>
      <c r="N330" s="284"/>
      <c r="O330" s="284"/>
      <c r="P330" s="284"/>
      <c r="Q330" s="284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</row>
    <row r="331" spans="1:30" ht="12.75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284"/>
      <c r="M331" s="284"/>
      <c r="N331" s="284"/>
      <c r="O331" s="284"/>
      <c r="P331" s="284"/>
      <c r="Q331" s="284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</row>
    <row r="332" spans="1:30" ht="12.75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284"/>
      <c r="M332" s="284"/>
      <c r="N332" s="284"/>
      <c r="O332" s="284"/>
      <c r="P332" s="284"/>
      <c r="Q332" s="284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</row>
    <row r="333" spans="1:30" ht="12.75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284"/>
      <c r="M333" s="284"/>
      <c r="N333" s="284"/>
      <c r="O333" s="284"/>
      <c r="P333" s="284"/>
      <c r="Q333" s="284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</row>
    <row r="334" spans="1:30" ht="12.75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284"/>
      <c r="M334" s="284"/>
      <c r="N334" s="284"/>
      <c r="O334" s="284"/>
      <c r="P334" s="284"/>
      <c r="Q334" s="284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</row>
    <row r="335" spans="1:30" ht="12.75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284"/>
      <c r="M335" s="284"/>
      <c r="N335" s="284"/>
      <c r="O335" s="284"/>
      <c r="P335" s="284"/>
      <c r="Q335" s="284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</row>
    <row r="336" spans="1:30" ht="12.75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284"/>
      <c r="M336" s="284"/>
      <c r="N336" s="284"/>
      <c r="O336" s="284"/>
      <c r="P336" s="284"/>
      <c r="Q336" s="284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</row>
    <row r="337" spans="1:30" ht="12.75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284"/>
      <c r="M337" s="284"/>
      <c r="N337" s="284"/>
      <c r="O337" s="284"/>
      <c r="P337" s="284"/>
      <c r="Q337" s="284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</row>
    <row r="338" spans="1:30" ht="12.75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284"/>
      <c r="M338" s="284"/>
      <c r="N338" s="284"/>
      <c r="O338" s="284"/>
      <c r="P338" s="284"/>
      <c r="Q338" s="284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</row>
    <row r="339" spans="1:30" ht="12.75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284"/>
      <c r="M339" s="284"/>
      <c r="N339" s="284"/>
      <c r="O339" s="284"/>
      <c r="P339" s="284"/>
      <c r="Q339" s="284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</row>
    <row r="340" spans="1:30" ht="12.75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284"/>
      <c r="M340" s="284"/>
      <c r="N340" s="284"/>
      <c r="O340" s="284"/>
      <c r="P340" s="284"/>
      <c r="Q340" s="284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</row>
    <row r="341" spans="1:30" ht="12.75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284"/>
      <c r="M341" s="284"/>
      <c r="N341" s="284"/>
      <c r="O341" s="284"/>
      <c r="P341" s="284"/>
      <c r="Q341" s="284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</row>
    <row r="342" spans="1:30" ht="12.75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284"/>
      <c r="M342" s="284"/>
      <c r="N342" s="284"/>
      <c r="O342" s="284"/>
      <c r="P342" s="284"/>
      <c r="Q342" s="284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</row>
    <row r="343" spans="1:30" ht="12.75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284"/>
      <c r="M343" s="284"/>
      <c r="N343" s="284"/>
      <c r="O343" s="284"/>
      <c r="P343" s="284"/>
      <c r="Q343" s="284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</row>
    <row r="344" spans="1:30" ht="12.75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284"/>
      <c r="M344" s="284"/>
      <c r="N344" s="284"/>
      <c r="O344" s="284"/>
      <c r="P344" s="284"/>
      <c r="Q344" s="284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</row>
    <row r="345" spans="1:30" ht="12.75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284"/>
      <c r="M345" s="284"/>
      <c r="N345" s="284"/>
      <c r="O345" s="284"/>
      <c r="P345" s="284"/>
      <c r="Q345" s="284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</row>
    <row r="346" spans="1:30" ht="12.75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284"/>
      <c r="M346" s="284"/>
      <c r="N346" s="284"/>
      <c r="O346" s="284"/>
      <c r="P346" s="284"/>
      <c r="Q346" s="284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</row>
    <row r="347" spans="1:30" ht="12.75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284"/>
      <c r="M347" s="284"/>
      <c r="N347" s="284"/>
      <c r="O347" s="284"/>
      <c r="P347" s="284"/>
      <c r="Q347" s="284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</row>
    <row r="348" spans="1:30" ht="12.75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284"/>
      <c r="M348" s="284"/>
      <c r="N348" s="284"/>
      <c r="O348" s="284"/>
      <c r="P348" s="284"/>
      <c r="Q348" s="284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</row>
    <row r="349" spans="1:30" ht="12.75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284"/>
      <c r="M349" s="284"/>
      <c r="N349" s="284"/>
      <c r="O349" s="284"/>
      <c r="P349" s="284"/>
      <c r="Q349" s="284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</row>
    <row r="350" spans="1:30" ht="12.75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284"/>
      <c r="M350" s="284"/>
      <c r="N350" s="284"/>
      <c r="O350" s="284"/>
      <c r="P350" s="284"/>
      <c r="Q350" s="284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</row>
    <row r="351" spans="1:30" ht="12.75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284"/>
      <c r="M351" s="284"/>
      <c r="N351" s="284"/>
      <c r="O351" s="284"/>
      <c r="P351" s="284"/>
      <c r="Q351" s="284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</row>
    <row r="352" spans="1:30" ht="12.75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284"/>
      <c r="M352" s="284"/>
      <c r="N352" s="284"/>
      <c r="O352" s="284"/>
      <c r="P352" s="284"/>
      <c r="Q352" s="284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</row>
    <row r="353" spans="1:30" ht="12.75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284"/>
      <c r="M353" s="284"/>
      <c r="N353" s="284"/>
      <c r="O353" s="284"/>
      <c r="P353" s="284"/>
      <c r="Q353" s="284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</row>
    <row r="354" spans="1:30" ht="12.75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284"/>
      <c r="M354" s="284"/>
      <c r="N354" s="284"/>
      <c r="O354" s="284"/>
      <c r="P354" s="284"/>
      <c r="Q354" s="284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</row>
    <row r="355" spans="1:30" ht="12.75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284"/>
      <c r="M355" s="284"/>
      <c r="N355" s="284"/>
      <c r="O355" s="284"/>
      <c r="P355" s="284"/>
      <c r="Q355" s="284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</row>
    <row r="356" spans="1:30" ht="12.75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284"/>
      <c r="M356" s="284"/>
      <c r="N356" s="284"/>
      <c r="O356" s="284"/>
      <c r="P356" s="284"/>
      <c r="Q356" s="284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</row>
    <row r="357" spans="1:30" ht="12.75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284"/>
      <c r="M357" s="284"/>
      <c r="N357" s="284"/>
      <c r="O357" s="284"/>
      <c r="P357" s="284"/>
      <c r="Q357" s="284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</row>
    <row r="358" spans="1:30" ht="12.75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284"/>
      <c r="M358" s="284"/>
      <c r="N358" s="284"/>
      <c r="O358" s="284"/>
      <c r="P358" s="284"/>
      <c r="Q358" s="284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</row>
    <row r="359" spans="1:30" ht="12.75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284"/>
      <c r="M359" s="284"/>
      <c r="N359" s="284"/>
      <c r="O359" s="284"/>
      <c r="P359" s="284"/>
      <c r="Q359" s="284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</row>
    <row r="360" spans="1:30" ht="12.75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284"/>
      <c r="M360" s="284"/>
      <c r="N360" s="284"/>
      <c r="O360" s="284"/>
      <c r="P360" s="284"/>
      <c r="Q360" s="284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</row>
    <row r="361" spans="1:30" ht="12.75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284"/>
      <c r="M361" s="284"/>
      <c r="N361" s="284"/>
      <c r="O361" s="284"/>
      <c r="P361" s="284"/>
      <c r="Q361" s="284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</row>
    <row r="362" spans="1:30" ht="12.75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284"/>
      <c r="M362" s="284"/>
      <c r="N362" s="284"/>
      <c r="O362" s="284"/>
      <c r="P362" s="284"/>
      <c r="Q362" s="284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</row>
    <row r="363" spans="1:30" ht="12.75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284"/>
      <c r="M363" s="284"/>
      <c r="N363" s="284"/>
      <c r="O363" s="284"/>
      <c r="P363" s="284"/>
      <c r="Q363" s="284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</row>
    <row r="364" spans="1:30" ht="12.75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284"/>
      <c r="M364" s="284"/>
      <c r="N364" s="284"/>
      <c r="O364" s="284"/>
      <c r="P364" s="284"/>
      <c r="Q364" s="284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</row>
    <row r="365" spans="1:30" ht="12.75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284"/>
      <c r="M365" s="284"/>
      <c r="N365" s="284"/>
      <c r="O365" s="284"/>
      <c r="P365" s="284"/>
      <c r="Q365" s="284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</row>
    <row r="366" spans="1:30" ht="12.75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284"/>
      <c r="M366" s="284"/>
      <c r="N366" s="284"/>
      <c r="O366" s="284"/>
      <c r="P366" s="284"/>
      <c r="Q366" s="284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</row>
    <row r="367" spans="1:30" ht="12.75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284"/>
      <c r="M367" s="284"/>
      <c r="N367" s="284"/>
      <c r="O367" s="284"/>
      <c r="P367" s="284"/>
      <c r="Q367" s="284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</row>
    <row r="368" spans="1:30" ht="12.75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284"/>
      <c r="M368" s="284"/>
      <c r="N368" s="284"/>
      <c r="O368" s="284"/>
      <c r="P368" s="284"/>
      <c r="Q368" s="284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</row>
    <row r="369" spans="1:30" ht="12.75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284"/>
      <c r="M369" s="284"/>
      <c r="N369" s="284"/>
      <c r="O369" s="284"/>
      <c r="P369" s="284"/>
      <c r="Q369" s="284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</row>
    <row r="370" spans="1:30" ht="12.75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284"/>
      <c r="M370" s="284"/>
      <c r="N370" s="284"/>
      <c r="O370" s="284"/>
      <c r="P370" s="284"/>
      <c r="Q370" s="284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</row>
    <row r="371" spans="1:30" ht="12.75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284"/>
      <c r="M371" s="284"/>
      <c r="N371" s="284"/>
      <c r="O371" s="284"/>
      <c r="P371" s="284"/>
      <c r="Q371" s="284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</row>
    <row r="372" spans="1:30" ht="12.75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284"/>
      <c r="M372" s="284"/>
      <c r="N372" s="284"/>
      <c r="O372" s="284"/>
      <c r="P372" s="284"/>
      <c r="Q372" s="284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</row>
    <row r="373" spans="1:30" ht="12.75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284"/>
      <c r="M373" s="284"/>
      <c r="N373" s="284"/>
      <c r="O373" s="284"/>
      <c r="P373" s="284"/>
      <c r="Q373" s="284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</row>
    <row r="374" spans="1:30" ht="12.75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284"/>
      <c r="M374" s="284"/>
      <c r="N374" s="284"/>
      <c r="O374" s="284"/>
      <c r="P374" s="284"/>
      <c r="Q374" s="284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</row>
    <row r="375" spans="1:30" ht="12.75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284"/>
      <c r="M375" s="284"/>
      <c r="N375" s="284"/>
      <c r="O375" s="284"/>
      <c r="P375" s="284"/>
      <c r="Q375" s="284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</row>
    <row r="376" spans="1:30" ht="12.75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284"/>
      <c r="M376" s="284"/>
      <c r="N376" s="284"/>
      <c r="O376" s="284"/>
      <c r="P376" s="284"/>
      <c r="Q376" s="284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</row>
    <row r="377" spans="1:30" ht="12.75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284"/>
      <c r="M377" s="284"/>
      <c r="N377" s="284"/>
      <c r="O377" s="284"/>
      <c r="P377" s="284"/>
      <c r="Q377" s="284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</row>
    <row r="378" spans="1:30" ht="12.75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284"/>
      <c r="M378" s="284"/>
      <c r="N378" s="284"/>
      <c r="O378" s="284"/>
      <c r="P378" s="284"/>
      <c r="Q378" s="284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</row>
    <row r="379" spans="1:30" ht="12.75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284"/>
      <c r="M379" s="284"/>
      <c r="N379" s="284"/>
      <c r="O379" s="284"/>
      <c r="P379" s="284"/>
      <c r="Q379" s="284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</row>
    <row r="380" spans="1:30" ht="12.75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284"/>
      <c r="M380" s="284"/>
      <c r="N380" s="284"/>
      <c r="O380" s="284"/>
      <c r="P380" s="284"/>
      <c r="Q380" s="284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</row>
    <row r="381" spans="1:30" ht="12.75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284"/>
      <c r="M381" s="284"/>
      <c r="N381" s="284"/>
      <c r="O381" s="284"/>
      <c r="P381" s="284"/>
      <c r="Q381" s="284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</row>
    <row r="382" spans="1:30" ht="12.75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284"/>
      <c r="M382" s="284"/>
      <c r="N382" s="284"/>
      <c r="O382" s="284"/>
      <c r="P382" s="284"/>
      <c r="Q382" s="284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</row>
    <row r="383" spans="1:30" ht="12.75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284"/>
      <c r="M383" s="284"/>
      <c r="N383" s="284"/>
      <c r="O383" s="284"/>
      <c r="P383" s="284"/>
      <c r="Q383" s="284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</row>
    <row r="384" spans="1:30" ht="12.75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284"/>
      <c r="M384" s="284"/>
      <c r="N384" s="284"/>
      <c r="O384" s="284"/>
      <c r="P384" s="284"/>
      <c r="Q384" s="284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</row>
    <row r="385" spans="1:30" ht="12.75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284"/>
      <c r="M385" s="284"/>
      <c r="N385" s="284"/>
      <c r="O385" s="284"/>
      <c r="P385" s="284"/>
      <c r="Q385" s="284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</row>
    <row r="386" spans="1:30" ht="12.75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284"/>
      <c r="M386" s="284"/>
      <c r="N386" s="284"/>
      <c r="O386" s="284"/>
      <c r="P386" s="284"/>
      <c r="Q386" s="284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</row>
    <row r="387" spans="1:30" ht="12.75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284"/>
      <c r="M387" s="284"/>
      <c r="N387" s="284"/>
      <c r="O387" s="284"/>
      <c r="P387" s="284"/>
      <c r="Q387" s="284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</row>
    <row r="388" spans="1:30" ht="12.75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284"/>
      <c r="M388" s="284"/>
      <c r="N388" s="284"/>
      <c r="O388" s="284"/>
      <c r="P388" s="284"/>
      <c r="Q388" s="284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</row>
    <row r="389" spans="1:30" ht="12.75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284"/>
      <c r="M389" s="284"/>
      <c r="N389" s="284"/>
      <c r="O389" s="284"/>
      <c r="P389" s="284"/>
      <c r="Q389" s="284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</row>
    <row r="390" spans="1:30" ht="12.75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284"/>
      <c r="M390" s="284"/>
      <c r="N390" s="284"/>
      <c r="O390" s="284"/>
      <c r="P390" s="284"/>
      <c r="Q390" s="284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</row>
    <row r="391" spans="1:30" ht="12.75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284"/>
      <c r="M391" s="284"/>
      <c r="N391" s="284"/>
      <c r="O391" s="284"/>
      <c r="P391" s="284"/>
      <c r="Q391" s="284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</row>
    <row r="392" spans="1:30" ht="12.75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284"/>
      <c r="M392" s="284"/>
      <c r="N392" s="284"/>
      <c r="O392" s="284"/>
      <c r="P392" s="284"/>
      <c r="Q392" s="284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</row>
    <row r="393" spans="1:30" ht="12.75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284"/>
      <c r="M393" s="284"/>
      <c r="N393" s="284"/>
      <c r="O393" s="284"/>
      <c r="P393" s="284"/>
      <c r="Q393" s="284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</row>
    <row r="394" spans="1:30" ht="12.75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284"/>
      <c r="M394" s="284"/>
      <c r="N394" s="284"/>
      <c r="O394" s="284"/>
      <c r="P394" s="284"/>
      <c r="Q394" s="284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</row>
    <row r="395" spans="1:30" ht="12.75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284"/>
      <c r="M395" s="284"/>
      <c r="N395" s="284"/>
      <c r="O395" s="284"/>
      <c r="P395" s="284"/>
      <c r="Q395" s="284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</row>
    <row r="396" spans="1:30" ht="12.75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284"/>
      <c r="M396" s="284"/>
      <c r="N396" s="284"/>
      <c r="O396" s="284"/>
      <c r="P396" s="284"/>
      <c r="Q396" s="284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</row>
    <row r="397" spans="1:30" ht="12.75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284"/>
      <c r="M397" s="284"/>
      <c r="N397" s="284"/>
      <c r="O397" s="284"/>
      <c r="P397" s="284"/>
      <c r="Q397" s="284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</row>
    <row r="398" spans="1:30" ht="12.75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284"/>
      <c r="M398" s="284"/>
      <c r="N398" s="284"/>
      <c r="O398" s="284"/>
      <c r="P398" s="284"/>
      <c r="Q398" s="284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</row>
    <row r="399" spans="1:30" ht="12.75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284"/>
      <c r="M399" s="284"/>
      <c r="N399" s="284"/>
      <c r="O399" s="284"/>
      <c r="P399" s="284"/>
      <c r="Q399" s="284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</row>
    <row r="400" spans="1:30" ht="12.75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284"/>
      <c r="M400" s="284"/>
      <c r="N400" s="284"/>
      <c r="O400" s="284"/>
      <c r="P400" s="284"/>
      <c r="Q400" s="284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</row>
    <row r="401" spans="1:30" ht="12.75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284"/>
      <c r="M401" s="284"/>
      <c r="N401" s="284"/>
      <c r="O401" s="284"/>
      <c r="P401" s="284"/>
      <c r="Q401" s="284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</row>
    <row r="402" spans="1:30" ht="12.75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284"/>
      <c r="M402" s="284"/>
      <c r="N402" s="284"/>
      <c r="O402" s="284"/>
      <c r="P402" s="284"/>
      <c r="Q402" s="284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</row>
    <row r="403" spans="1:30" ht="12.75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284"/>
      <c r="M403" s="284"/>
      <c r="N403" s="284"/>
      <c r="O403" s="284"/>
      <c r="P403" s="284"/>
      <c r="Q403" s="284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</row>
    <row r="404" spans="1:30" ht="12.75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284"/>
      <c r="M404" s="284"/>
      <c r="N404" s="284"/>
      <c r="O404" s="284"/>
      <c r="P404" s="284"/>
      <c r="Q404" s="284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</row>
    <row r="405" spans="1:30" ht="12.75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284"/>
      <c r="M405" s="284"/>
      <c r="N405" s="284"/>
      <c r="O405" s="284"/>
      <c r="P405" s="284"/>
      <c r="Q405" s="284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</row>
    <row r="406" spans="1:30" ht="12.75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284"/>
      <c r="M406" s="284"/>
      <c r="N406" s="284"/>
      <c r="O406" s="284"/>
      <c r="P406" s="284"/>
      <c r="Q406" s="284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</row>
    <row r="407" spans="1:30" ht="12.75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284"/>
      <c r="M407" s="284"/>
      <c r="N407" s="284"/>
      <c r="O407" s="284"/>
      <c r="P407" s="284"/>
      <c r="Q407" s="284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</row>
    <row r="408" spans="1:30" ht="12.75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284"/>
      <c r="M408" s="284"/>
      <c r="N408" s="284"/>
      <c r="O408" s="284"/>
      <c r="P408" s="284"/>
      <c r="Q408" s="284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</row>
    <row r="409" spans="1:30" ht="12.75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284"/>
      <c r="M409" s="284"/>
      <c r="N409" s="284"/>
      <c r="O409" s="284"/>
      <c r="P409" s="284"/>
      <c r="Q409" s="284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</row>
    <row r="410" spans="1:30" ht="12.75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284"/>
      <c r="M410" s="284"/>
      <c r="N410" s="284"/>
      <c r="O410" s="284"/>
      <c r="P410" s="284"/>
      <c r="Q410" s="284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</row>
    <row r="411" spans="1:30" ht="12.75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284"/>
      <c r="M411" s="284"/>
      <c r="N411" s="284"/>
      <c r="O411" s="284"/>
      <c r="P411" s="284"/>
      <c r="Q411" s="284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</row>
    <row r="412" spans="1:30" ht="12.75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284"/>
      <c r="M412" s="284"/>
      <c r="N412" s="284"/>
      <c r="O412" s="284"/>
      <c r="P412" s="284"/>
      <c r="Q412" s="284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</row>
    <row r="413" spans="1:30" ht="12.75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284"/>
      <c r="M413" s="284"/>
      <c r="N413" s="284"/>
      <c r="O413" s="284"/>
      <c r="P413" s="284"/>
      <c r="Q413" s="284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</row>
    <row r="414" spans="1:30" ht="12.75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284"/>
      <c r="M414" s="284"/>
      <c r="N414" s="284"/>
      <c r="O414" s="284"/>
      <c r="P414" s="284"/>
      <c r="Q414" s="284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</row>
    <row r="415" spans="1:30" ht="12.75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284"/>
      <c r="M415" s="284"/>
      <c r="N415" s="284"/>
      <c r="O415" s="284"/>
      <c r="P415" s="284"/>
      <c r="Q415" s="284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</row>
    <row r="416" spans="1:30" ht="12.75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284"/>
      <c r="M416" s="284"/>
      <c r="N416" s="284"/>
      <c r="O416" s="284"/>
      <c r="P416" s="284"/>
      <c r="Q416" s="284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</row>
    <row r="417" spans="1:30" ht="12.75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284"/>
      <c r="M417" s="284"/>
      <c r="N417" s="284"/>
      <c r="O417" s="284"/>
      <c r="P417" s="284"/>
      <c r="Q417" s="284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</row>
    <row r="418" spans="1:30" ht="12.75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284"/>
      <c r="M418" s="284"/>
      <c r="N418" s="284"/>
      <c r="O418" s="284"/>
      <c r="P418" s="284"/>
      <c r="Q418" s="284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</row>
    <row r="419" spans="1:30" ht="12.75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284"/>
      <c r="M419" s="284"/>
      <c r="N419" s="284"/>
      <c r="O419" s="284"/>
      <c r="P419" s="284"/>
      <c r="Q419" s="284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</row>
    <row r="420" spans="1:30" ht="12.75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284"/>
      <c r="M420" s="284"/>
      <c r="N420" s="284"/>
      <c r="O420" s="284"/>
      <c r="P420" s="284"/>
      <c r="Q420" s="284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</row>
    <row r="421" spans="1:30" ht="12.75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284"/>
      <c r="M421" s="284"/>
      <c r="N421" s="284"/>
      <c r="O421" s="284"/>
      <c r="P421" s="284"/>
      <c r="Q421" s="284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</row>
    <row r="422" spans="1:30" ht="12.75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284"/>
      <c r="M422" s="284"/>
      <c r="N422" s="284"/>
      <c r="O422" s="284"/>
      <c r="P422" s="284"/>
      <c r="Q422" s="284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</row>
    <row r="423" spans="1:30" ht="12.75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284"/>
      <c r="M423" s="284"/>
      <c r="N423" s="284"/>
      <c r="O423" s="284"/>
      <c r="P423" s="284"/>
      <c r="Q423" s="284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</row>
    <row r="424" spans="1:30" ht="12.75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284"/>
      <c r="M424" s="284"/>
      <c r="N424" s="284"/>
      <c r="O424" s="284"/>
      <c r="P424" s="284"/>
      <c r="Q424" s="284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</row>
    <row r="425" spans="1:30" ht="12.75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284"/>
      <c r="M425" s="284"/>
      <c r="N425" s="284"/>
      <c r="O425" s="284"/>
      <c r="P425" s="284"/>
      <c r="Q425" s="284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</row>
    <row r="426" spans="1:30" ht="12.75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284"/>
      <c r="M426" s="284"/>
      <c r="N426" s="284"/>
      <c r="O426" s="284"/>
      <c r="P426" s="284"/>
      <c r="Q426" s="284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</row>
    <row r="427" spans="1:30" ht="12.75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284"/>
      <c r="M427" s="284"/>
      <c r="N427" s="284"/>
      <c r="O427" s="284"/>
      <c r="P427" s="284"/>
      <c r="Q427" s="284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</row>
    <row r="428" spans="1:30" ht="12.75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284"/>
      <c r="M428" s="284"/>
      <c r="N428" s="284"/>
      <c r="O428" s="284"/>
      <c r="P428" s="284"/>
      <c r="Q428" s="284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</row>
    <row r="429" spans="1:30" ht="12.75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284"/>
      <c r="M429" s="284"/>
      <c r="N429" s="284"/>
      <c r="O429" s="284"/>
      <c r="P429" s="284"/>
      <c r="Q429" s="284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</row>
    <row r="430" spans="1:30" ht="12.75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284"/>
      <c r="M430" s="284"/>
      <c r="N430" s="284"/>
      <c r="O430" s="284"/>
      <c r="P430" s="284"/>
      <c r="Q430" s="284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</row>
    <row r="431" spans="1:30" ht="12.75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284"/>
      <c r="M431" s="284"/>
      <c r="N431" s="284"/>
      <c r="O431" s="284"/>
      <c r="P431" s="284"/>
      <c r="Q431" s="284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</row>
    <row r="432" spans="1:30" ht="12.75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284"/>
      <c r="M432" s="284"/>
      <c r="N432" s="284"/>
      <c r="O432" s="284"/>
      <c r="P432" s="284"/>
      <c r="Q432" s="284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9"/>
    </row>
    <row r="433" spans="1:30" ht="12.75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284"/>
      <c r="M433" s="284"/>
      <c r="N433" s="284"/>
      <c r="O433" s="284"/>
      <c r="P433" s="284"/>
      <c r="Q433" s="284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</row>
    <row r="434" spans="1:30" ht="12.75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284"/>
      <c r="M434" s="284"/>
      <c r="N434" s="284"/>
      <c r="O434" s="284"/>
      <c r="P434" s="284"/>
      <c r="Q434" s="284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</row>
    <row r="435" spans="1:30" ht="12.75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284"/>
      <c r="M435" s="284"/>
      <c r="N435" s="284"/>
      <c r="O435" s="284"/>
      <c r="P435" s="284"/>
      <c r="Q435" s="284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</row>
    <row r="436" spans="1:30" ht="12.75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284"/>
      <c r="M436" s="284"/>
      <c r="N436" s="284"/>
      <c r="O436" s="284"/>
      <c r="P436" s="284"/>
      <c r="Q436" s="284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</row>
    <row r="437" spans="1:30" ht="12.75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284"/>
      <c r="M437" s="284"/>
      <c r="N437" s="284"/>
      <c r="O437" s="284"/>
      <c r="P437" s="284"/>
      <c r="Q437" s="284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9"/>
    </row>
    <row r="438" spans="1:30" ht="12.75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284"/>
      <c r="M438" s="284"/>
      <c r="N438" s="284"/>
      <c r="O438" s="284"/>
      <c r="P438" s="284"/>
      <c r="Q438" s="284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</row>
    <row r="439" spans="1:30" ht="12.75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284"/>
      <c r="M439" s="284"/>
      <c r="N439" s="284"/>
      <c r="O439" s="284"/>
      <c r="P439" s="284"/>
      <c r="Q439" s="284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9"/>
    </row>
    <row r="440" spans="1:30" ht="12.75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284"/>
      <c r="M440" s="284"/>
      <c r="N440" s="284"/>
      <c r="O440" s="284"/>
      <c r="P440" s="284"/>
      <c r="Q440" s="284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9"/>
    </row>
    <row r="441" spans="1:30" ht="12.75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284"/>
      <c r="M441" s="284"/>
      <c r="N441" s="284"/>
      <c r="O441" s="284"/>
      <c r="P441" s="284"/>
      <c r="Q441" s="284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</row>
    <row r="442" spans="1:30" ht="12.75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284"/>
      <c r="M442" s="284"/>
      <c r="N442" s="284"/>
      <c r="O442" s="284"/>
      <c r="P442" s="284"/>
      <c r="Q442" s="284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</row>
    <row r="443" spans="1:30" ht="12.75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284"/>
      <c r="M443" s="284"/>
      <c r="N443" s="284"/>
      <c r="O443" s="284"/>
      <c r="P443" s="284"/>
      <c r="Q443" s="284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9"/>
    </row>
    <row r="444" spans="1:30" ht="12.75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284"/>
      <c r="M444" s="284"/>
      <c r="N444" s="284"/>
      <c r="O444" s="284"/>
      <c r="P444" s="284"/>
      <c r="Q444" s="284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9"/>
    </row>
    <row r="445" spans="1:30" ht="12.75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284"/>
      <c r="M445" s="284"/>
      <c r="N445" s="284"/>
      <c r="O445" s="284"/>
      <c r="P445" s="284"/>
      <c r="Q445" s="284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9"/>
    </row>
    <row r="446" spans="1:30" ht="12.75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284"/>
      <c r="M446" s="284"/>
      <c r="N446" s="284"/>
      <c r="O446" s="284"/>
      <c r="P446" s="284"/>
      <c r="Q446" s="284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</row>
    <row r="447" spans="1:30" ht="12.75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284"/>
      <c r="M447" s="284"/>
      <c r="N447" s="284"/>
      <c r="O447" s="284"/>
      <c r="P447" s="284"/>
      <c r="Q447" s="284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9"/>
    </row>
    <row r="448" spans="1:30" ht="12.75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284"/>
      <c r="M448" s="284"/>
      <c r="N448" s="284"/>
      <c r="O448" s="284"/>
      <c r="P448" s="284"/>
      <c r="Q448" s="284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9"/>
    </row>
    <row r="449" spans="1:30" ht="12.75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284"/>
      <c r="M449" s="284"/>
      <c r="N449" s="284"/>
      <c r="O449" s="284"/>
      <c r="P449" s="284"/>
      <c r="Q449" s="284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9"/>
    </row>
    <row r="450" spans="1:30" ht="12.75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284"/>
      <c r="M450" s="284"/>
      <c r="N450" s="284"/>
      <c r="O450" s="284"/>
      <c r="P450" s="284"/>
      <c r="Q450" s="284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</row>
    <row r="451" spans="1:30" ht="12.75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284"/>
      <c r="M451" s="284"/>
      <c r="N451" s="284"/>
      <c r="O451" s="284"/>
      <c r="P451" s="284"/>
      <c r="Q451" s="284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</row>
    <row r="452" spans="1:30" ht="12.75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284"/>
      <c r="M452" s="284"/>
      <c r="N452" s="284"/>
      <c r="O452" s="284"/>
      <c r="P452" s="284"/>
      <c r="Q452" s="284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9"/>
    </row>
    <row r="453" spans="1:30" ht="12.75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284"/>
      <c r="M453" s="284"/>
      <c r="N453" s="284"/>
      <c r="O453" s="284"/>
      <c r="P453" s="284"/>
      <c r="Q453" s="284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9"/>
    </row>
    <row r="454" spans="1:30" ht="12.75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284"/>
      <c r="M454" s="284"/>
      <c r="N454" s="284"/>
      <c r="O454" s="284"/>
      <c r="P454" s="284"/>
      <c r="Q454" s="284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</row>
    <row r="455" spans="1:30" ht="12.75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284"/>
      <c r="M455" s="284"/>
      <c r="N455" s="284"/>
      <c r="O455" s="284"/>
      <c r="P455" s="284"/>
      <c r="Q455" s="284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</row>
    <row r="456" spans="1:30" ht="12.75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284"/>
      <c r="M456" s="284"/>
      <c r="N456" s="284"/>
      <c r="O456" s="284"/>
      <c r="P456" s="284"/>
      <c r="Q456" s="284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9"/>
    </row>
    <row r="457" spans="1:30" ht="12.75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284"/>
      <c r="M457" s="284"/>
      <c r="N457" s="284"/>
      <c r="O457" s="284"/>
      <c r="P457" s="284"/>
      <c r="Q457" s="284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9"/>
    </row>
    <row r="458" spans="1:30" ht="12.75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284"/>
      <c r="M458" s="284"/>
      <c r="N458" s="284"/>
      <c r="O458" s="284"/>
      <c r="P458" s="284"/>
      <c r="Q458" s="284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</row>
    <row r="459" spans="1:30" ht="12.75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284"/>
      <c r="M459" s="284"/>
      <c r="N459" s="284"/>
      <c r="O459" s="284"/>
      <c r="P459" s="284"/>
      <c r="Q459" s="284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9"/>
    </row>
    <row r="460" spans="1:30" ht="12.75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284"/>
      <c r="M460" s="284"/>
      <c r="N460" s="284"/>
      <c r="O460" s="284"/>
      <c r="P460" s="284"/>
      <c r="Q460" s="284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9"/>
    </row>
    <row r="461" spans="1:30" ht="12.75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284"/>
      <c r="M461" s="284"/>
      <c r="N461" s="284"/>
      <c r="O461" s="284"/>
      <c r="P461" s="284"/>
      <c r="Q461" s="284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9"/>
    </row>
    <row r="462" spans="1:30" ht="12.75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284"/>
      <c r="M462" s="284"/>
      <c r="N462" s="284"/>
      <c r="O462" s="284"/>
      <c r="P462" s="284"/>
      <c r="Q462" s="284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</row>
    <row r="463" spans="1:30" ht="12.75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284"/>
      <c r="M463" s="284"/>
      <c r="N463" s="284"/>
      <c r="O463" s="284"/>
      <c r="P463" s="284"/>
      <c r="Q463" s="284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9"/>
    </row>
    <row r="464" spans="1:30" ht="12.75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284"/>
      <c r="M464" s="284"/>
      <c r="N464" s="284"/>
      <c r="O464" s="284"/>
      <c r="P464" s="284"/>
      <c r="Q464" s="284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9"/>
    </row>
    <row r="465" spans="1:30" ht="12.75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284"/>
      <c r="M465" s="284"/>
      <c r="N465" s="284"/>
      <c r="O465" s="284"/>
      <c r="P465" s="284"/>
      <c r="Q465" s="284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9"/>
    </row>
    <row r="466" spans="1:30" ht="12.75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284"/>
      <c r="M466" s="284"/>
      <c r="N466" s="284"/>
      <c r="O466" s="284"/>
      <c r="P466" s="284"/>
      <c r="Q466" s="284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</row>
    <row r="467" spans="1:30" ht="12.75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284"/>
      <c r="M467" s="284"/>
      <c r="N467" s="284"/>
      <c r="O467" s="284"/>
      <c r="P467" s="284"/>
      <c r="Q467" s="284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9"/>
    </row>
    <row r="468" spans="1:30" ht="12.75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284"/>
      <c r="M468" s="284"/>
      <c r="N468" s="284"/>
      <c r="O468" s="284"/>
      <c r="P468" s="284"/>
      <c r="Q468" s="284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9"/>
    </row>
    <row r="469" spans="1:30" ht="12.75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284"/>
      <c r="M469" s="284"/>
      <c r="N469" s="284"/>
      <c r="O469" s="284"/>
      <c r="P469" s="284"/>
      <c r="Q469" s="284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9"/>
    </row>
    <row r="470" spans="1:30" ht="12.75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284"/>
      <c r="M470" s="284"/>
      <c r="N470" s="284"/>
      <c r="O470" s="284"/>
      <c r="P470" s="284"/>
      <c r="Q470" s="284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</row>
    <row r="471" spans="1:30" ht="12.75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284"/>
      <c r="M471" s="284"/>
      <c r="N471" s="284"/>
      <c r="O471" s="284"/>
      <c r="P471" s="284"/>
      <c r="Q471" s="284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</row>
    <row r="472" spans="1:30" ht="12.75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284"/>
      <c r="M472" s="284"/>
      <c r="N472" s="284"/>
      <c r="O472" s="284"/>
      <c r="P472" s="284"/>
      <c r="Q472" s="284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9"/>
    </row>
    <row r="473" spans="1:30" ht="12.75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284"/>
      <c r="M473" s="284"/>
      <c r="N473" s="284"/>
      <c r="O473" s="284"/>
      <c r="P473" s="284"/>
      <c r="Q473" s="284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</row>
    <row r="474" spans="1:30" ht="12.75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284"/>
      <c r="M474" s="284"/>
      <c r="N474" s="284"/>
      <c r="O474" s="284"/>
      <c r="P474" s="284"/>
      <c r="Q474" s="284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</row>
    <row r="475" spans="1:30" ht="12.75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284"/>
      <c r="M475" s="284"/>
      <c r="N475" s="284"/>
      <c r="O475" s="284"/>
      <c r="P475" s="284"/>
      <c r="Q475" s="284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9"/>
    </row>
    <row r="476" spans="1:30" ht="12.75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284"/>
      <c r="M476" s="284"/>
      <c r="N476" s="284"/>
      <c r="O476" s="284"/>
      <c r="P476" s="284"/>
      <c r="Q476" s="284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9"/>
    </row>
    <row r="477" spans="1:30" ht="12.75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284"/>
      <c r="M477" s="284"/>
      <c r="N477" s="284"/>
      <c r="O477" s="284"/>
      <c r="P477" s="284"/>
      <c r="Q477" s="284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9"/>
    </row>
    <row r="478" spans="1:30" ht="12.75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284"/>
      <c r="M478" s="284"/>
      <c r="N478" s="284"/>
      <c r="O478" s="284"/>
      <c r="P478" s="284"/>
      <c r="Q478" s="284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</row>
    <row r="479" spans="1:30" ht="12.75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284"/>
      <c r="M479" s="284"/>
      <c r="N479" s="284"/>
      <c r="O479" s="284"/>
      <c r="P479" s="284"/>
      <c r="Q479" s="284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9"/>
    </row>
    <row r="480" spans="1:30" ht="12.75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284"/>
      <c r="M480" s="284"/>
      <c r="N480" s="284"/>
      <c r="O480" s="284"/>
      <c r="P480" s="284"/>
      <c r="Q480" s="284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9"/>
    </row>
    <row r="481" spans="1:30" ht="12.75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284"/>
      <c r="M481" s="284"/>
      <c r="N481" s="284"/>
      <c r="O481" s="284"/>
      <c r="P481" s="284"/>
      <c r="Q481" s="284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9"/>
    </row>
    <row r="482" spans="1:30" ht="12.75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284"/>
      <c r="M482" s="284"/>
      <c r="N482" s="284"/>
      <c r="O482" s="284"/>
      <c r="P482" s="284"/>
      <c r="Q482" s="284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</row>
    <row r="483" spans="1:30" ht="12.75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284"/>
      <c r="M483" s="284"/>
      <c r="N483" s="284"/>
      <c r="O483" s="284"/>
      <c r="P483" s="284"/>
      <c r="Q483" s="284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9"/>
    </row>
    <row r="484" spans="1:30" ht="12.75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284"/>
      <c r="M484" s="284"/>
      <c r="N484" s="284"/>
      <c r="O484" s="284"/>
      <c r="P484" s="284"/>
      <c r="Q484" s="284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</row>
    <row r="485" spans="1:30" ht="12.75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284"/>
      <c r="M485" s="284"/>
      <c r="N485" s="284"/>
      <c r="O485" s="284"/>
      <c r="P485" s="284"/>
      <c r="Q485" s="284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9"/>
    </row>
    <row r="486" spans="1:30" ht="12.75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284"/>
      <c r="M486" s="284"/>
      <c r="N486" s="284"/>
      <c r="O486" s="284"/>
      <c r="P486" s="284"/>
      <c r="Q486" s="284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</row>
    <row r="487" spans="1:30" ht="12.75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284"/>
      <c r="M487" s="284"/>
      <c r="N487" s="284"/>
      <c r="O487" s="284"/>
      <c r="P487" s="284"/>
      <c r="Q487" s="284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9"/>
    </row>
    <row r="488" spans="1:30" ht="12.75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284"/>
      <c r="M488" s="284"/>
      <c r="N488" s="284"/>
      <c r="O488" s="284"/>
      <c r="P488" s="284"/>
      <c r="Q488" s="284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9"/>
    </row>
    <row r="489" spans="1:30" ht="12.75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284"/>
      <c r="M489" s="284"/>
      <c r="N489" s="284"/>
      <c r="O489" s="284"/>
      <c r="P489" s="284"/>
      <c r="Q489" s="284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9"/>
    </row>
    <row r="490" spans="1:30" ht="12.75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284"/>
      <c r="M490" s="284"/>
      <c r="N490" s="284"/>
      <c r="O490" s="284"/>
      <c r="P490" s="284"/>
      <c r="Q490" s="284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</row>
    <row r="491" spans="1:30" ht="12.75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284"/>
      <c r="M491" s="284"/>
      <c r="N491" s="284"/>
      <c r="O491" s="284"/>
      <c r="P491" s="284"/>
      <c r="Q491" s="284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9"/>
    </row>
    <row r="492" spans="1:30" ht="12.75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284"/>
      <c r="M492" s="284"/>
      <c r="N492" s="284"/>
      <c r="O492" s="284"/>
      <c r="P492" s="284"/>
      <c r="Q492" s="284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9"/>
    </row>
    <row r="493" spans="1:30" ht="12.75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284"/>
      <c r="M493" s="284"/>
      <c r="N493" s="284"/>
      <c r="O493" s="284"/>
      <c r="P493" s="284"/>
      <c r="Q493" s="284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9"/>
    </row>
    <row r="494" spans="1:30" ht="12.75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284"/>
      <c r="M494" s="284"/>
      <c r="N494" s="284"/>
      <c r="O494" s="284"/>
      <c r="P494" s="284"/>
      <c r="Q494" s="284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9"/>
    </row>
    <row r="495" spans="1:30" ht="12.75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284"/>
      <c r="M495" s="284"/>
      <c r="N495" s="284"/>
      <c r="O495" s="284"/>
      <c r="P495" s="284"/>
      <c r="Q495" s="284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9"/>
    </row>
    <row r="496" spans="1:30" ht="12.75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284"/>
      <c r="M496" s="284"/>
      <c r="N496" s="284"/>
      <c r="O496" s="284"/>
      <c r="P496" s="284"/>
      <c r="Q496" s="284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9"/>
    </row>
    <row r="497" spans="1:30" ht="12.75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284"/>
      <c r="M497" s="284"/>
      <c r="N497" s="284"/>
      <c r="O497" s="284"/>
      <c r="P497" s="284"/>
      <c r="Q497" s="284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9"/>
    </row>
    <row r="498" spans="1:30" ht="12.75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284"/>
      <c r="M498" s="284"/>
      <c r="N498" s="284"/>
      <c r="O498" s="284"/>
      <c r="P498" s="284"/>
      <c r="Q498" s="284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9"/>
    </row>
    <row r="499" spans="1:30" ht="12.75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284"/>
      <c r="M499" s="284"/>
      <c r="N499" s="284"/>
      <c r="O499" s="284"/>
      <c r="P499" s="284"/>
      <c r="Q499" s="284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  <c r="AD499" s="9"/>
    </row>
    <row r="500" spans="1:30" ht="12.75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284"/>
      <c r="M500" s="284"/>
      <c r="N500" s="284"/>
      <c r="O500" s="284"/>
      <c r="P500" s="284"/>
      <c r="Q500" s="284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  <c r="AD500" s="9"/>
    </row>
    <row r="501" spans="1:30" ht="12.75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284"/>
      <c r="M501" s="284"/>
      <c r="N501" s="284"/>
      <c r="O501" s="284"/>
      <c r="P501" s="284"/>
      <c r="Q501" s="284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  <c r="AD501" s="9"/>
    </row>
    <row r="502" spans="1:30" ht="12.75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284"/>
      <c r="M502" s="284"/>
      <c r="N502" s="284"/>
      <c r="O502" s="284"/>
      <c r="P502" s="284"/>
      <c r="Q502" s="284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  <c r="AD502" s="9"/>
    </row>
    <row r="503" spans="1:30" ht="12.75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284"/>
      <c r="M503" s="284"/>
      <c r="N503" s="284"/>
      <c r="O503" s="284"/>
      <c r="P503" s="284"/>
      <c r="Q503" s="284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  <c r="AD503" s="9"/>
    </row>
    <row r="504" spans="1:30" ht="12.75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284"/>
      <c r="M504" s="284"/>
      <c r="N504" s="284"/>
      <c r="O504" s="284"/>
      <c r="P504" s="284"/>
      <c r="Q504" s="284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  <c r="AD504" s="9"/>
    </row>
    <row r="505" spans="1:30" ht="12.75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284"/>
      <c r="M505" s="284"/>
      <c r="N505" s="284"/>
      <c r="O505" s="284"/>
      <c r="P505" s="284"/>
      <c r="Q505" s="284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  <c r="AD505" s="9"/>
    </row>
    <row r="506" spans="1:30" ht="12.75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284"/>
      <c r="M506" s="284"/>
      <c r="N506" s="284"/>
      <c r="O506" s="284"/>
      <c r="P506" s="284"/>
      <c r="Q506" s="284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  <c r="AD506" s="9"/>
    </row>
    <row r="507" spans="1:30" ht="12.75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284"/>
      <c r="M507" s="284"/>
      <c r="N507" s="284"/>
      <c r="O507" s="284"/>
      <c r="P507" s="284"/>
      <c r="Q507" s="284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  <c r="AD507" s="9"/>
    </row>
    <row r="508" spans="1:30" ht="12.75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284"/>
      <c r="M508" s="284"/>
      <c r="N508" s="284"/>
      <c r="O508" s="284"/>
      <c r="P508" s="284"/>
      <c r="Q508" s="284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  <c r="AD508" s="9"/>
    </row>
    <row r="509" spans="1:30" ht="12.75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284"/>
      <c r="M509" s="284"/>
      <c r="N509" s="284"/>
      <c r="O509" s="284"/>
      <c r="P509" s="284"/>
      <c r="Q509" s="284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  <c r="AD509" s="9"/>
    </row>
    <row r="510" spans="1:30" ht="12.75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284"/>
      <c r="M510" s="284"/>
      <c r="N510" s="284"/>
      <c r="O510" s="284"/>
      <c r="P510" s="284"/>
      <c r="Q510" s="284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  <c r="AD510" s="9"/>
    </row>
    <row r="511" spans="1:30" ht="12.75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284"/>
      <c r="M511" s="284"/>
      <c r="N511" s="284"/>
      <c r="O511" s="284"/>
      <c r="P511" s="284"/>
      <c r="Q511" s="284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  <c r="AD511" s="9"/>
    </row>
    <row r="512" spans="1:30" ht="12.75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284"/>
      <c r="M512" s="284"/>
      <c r="N512" s="284"/>
      <c r="O512" s="284"/>
      <c r="P512" s="284"/>
      <c r="Q512" s="284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9"/>
      <c r="AD512" s="9"/>
    </row>
    <row r="513" spans="1:30" ht="12.75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284"/>
      <c r="M513" s="284"/>
      <c r="N513" s="284"/>
      <c r="O513" s="284"/>
      <c r="P513" s="284"/>
      <c r="Q513" s="284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  <c r="AD513" s="9"/>
    </row>
    <row r="514" spans="1:30" ht="12.75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284"/>
      <c r="M514" s="284"/>
      <c r="N514" s="284"/>
      <c r="O514" s="284"/>
      <c r="P514" s="284"/>
      <c r="Q514" s="284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  <c r="AD514" s="9"/>
    </row>
    <row r="515" spans="1:30" ht="12.75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284"/>
      <c r="M515" s="284"/>
      <c r="N515" s="284"/>
      <c r="O515" s="284"/>
      <c r="P515" s="284"/>
      <c r="Q515" s="284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  <c r="AD515" s="9"/>
    </row>
    <row r="516" spans="1:30" ht="12.75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284"/>
      <c r="M516" s="284"/>
      <c r="N516" s="284"/>
      <c r="O516" s="284"/>
      <c r="P516" s="284"/>
      <c r="Q516" s="284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  <c r="AD516" s="9"/>
    </row>
    <row r="517" spans="1:30" ht="12.75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284"/>
      <c r="M517" s="284"/>
      <c r="N517" s="284"/>
      <c r="O517" s="284"/>
      <c r="P517" s="284"/>
      <c r="Q517" s="284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  <c r="AD517" s="9"/>
    </row>
    <row r="518" spans="1:30" ht="12.75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284"/>
      <c r="M518" s="284"/>
      <c r="N518" s="284"/>
      <c r="O518" s="284"/>
      <c r="P518" s="284"/>
      <c r="Q518" s="284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  <c r="AD518" s="9"/>
    </row>
    <row r="519" spans="1:30" ht="12.75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284"/>
      <c r="M519" s="284"/>
      <c r="N519" s="284"/>
      <c r="O519" s="284"/>
      <c r="P519" s="284"/>
      <c r="Q519" s="284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9"/>
      <c r="AD519" s="9"/>
    </row>
    <row r="520" spans="1:30" ht="12.75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284"/>
      <c r="M520" s="284"/>
      <c r="N520" s="284"/>
      <c r="O520" s="284"/>
      <c r="P520" s="284"/>
      <c r="Q520" s="284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9"/>
      <c r="AD520" s="9"/>
    </row>
    <row r="521" spans="1:30" ht="12.75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284"/>
      <c r="M521" s="284"/>
      <c r="N521" s="284"/>
      <c r="O521" s="284"/>
      <c r="P521" s="284"/>
      <c r="Q521" s="284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  <c r="AD521" s="9"/>
    </row>
    <row r="522" spans="1:30" ht="12.75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284"/>
      <c r="M522" s="284"/>
      <c r="N522" s="284"/>
      <c r="O522" s="284"/>
      <c r="P522" s="284"/>
      <c r="Q522" s="284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  <c r="AD522" s="9"/>
    </row>
    <row r="523" spans="1:30" ht="12.75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284"/>
      <c r="M523" s="284"/>
      <c r="N523" s="284"/>
      <c r="O523" s="284"/>
      <c r="P523" s="284"/>
      <c r="Q523" s="284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9"/>
      <c r="AD523" s="9"/>
    </row>
    <row r="524" spans="1:30" ht="12.75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284"/>
      <c r="M524" s="284"/>
      <c r="N524" s="284"/>
      <c r="O524" s="284"/>
      <c r="P524" s="284"/>
      <c r="Q524" s="284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9"/>
      <c r="AD524" s="9"/>
    </row>
    <row r="525" spans="1:30" ht="12.75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284"/>
      <c r="M525" s="284"/>
      <c r="N525" s="284"/>
      <c r="O525" s="284"/>
      <c r="P525" s="284"/>
      <c r="Q525" s="284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  <c r="AD525" s="9"/>
    </row>
    <row r="526" spans="1:30" ht="12.75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284"/>
      <c r="M526" s="284"/>
      <c r="N526" s="284"/>
      <c r="O526" s="284"/>
      <c r="P526" s="284"/>
      <c r="Q526" s="284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  <c r="AD526" s="9"/>
    </row>
    <row r="527" spans="1:30" ht="12.75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284"/>
      <c r="M527" s="284"/>
      <c r="N527" s="284"/>
      <c r="O527" s="284"/>
      <c r="P527" s="284"/>
      <c r="Q527" s="284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  <c r="AD527" s="9"/>
    </row>
    <row r="528" spans="1:30" ht="12.75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284"/>
      <c r="M528" s="284"/>
      <c r="N528" s="284"/>
      <c r="O528" s="284"/>
      <c r="P528" s="284"/>
      <c r="Q528" s="284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  <c r="AD528" s="9"/>
    </row>
    <row r="529" spans="1:30" ht="12.75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284"/>
      <c r="M529" s="284"/>
      <c r="N529" s="284"/>
      <c r="O529" s="284"/>
      <c r="P529" s="284"/>
      <c r="Q529" s="284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9"/>
      <c r="AD529" s="9"/>
    </row>
    <row r="530" spans="1:30" ht="12.75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284"/>
      <c r="M530" s="284"/>
      <c r="N530" s="284"/>
      <c r="O530" s="284"/>
      <c r="P530" s="284"/>
      <c r="Q530" s="284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  <c r="AD530" s="9"/>
    </row>
    <row r="531" spans="1:30" ht="12.75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284"/>
      <c r="M531" s="284"/>
      <c r="N531" s="284"/>
      <c r="O531" s="284"/>
      <c r="P531" s="284"/>
      <c r="Q531" s="284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9"/>
      <c r="AD531" s="9"/>
    </row>
    <row r="532" spans="1:30" ht="12.75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284"/>
      <c r="M532" s="284"/>
      <c r="N532" s="284"/>
      <c r="O532" s="284"/>
      <c r="P532" s="284"/>
      <c r="Q532" s="284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9"/>
      <c r="AD532" s="9"/>
    </row>
    <row r="533" spans="1:30" ht="12.75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284"/>
      <c r="M533" s="284"/>
      <c r="N533" s="284"/>
      <c r="O533" s="284"/>
      <c r="P533" s="284"/>
      <c r="Q533" s="284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9"/>
      <c r="AD533" s="9"/>
    </row>
    <row r="534" spans="1:30" ht="12.75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284"/>
      <c r="M534" s="284"/>
      <c r="N534" s="284"/>
      <c r="O534" s="284"/>
      <c r="P534" s="284"/>
      <c r="Q534" s="284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  <c r="AD534" s="9"/>
    </row>
    <row r="535" spans="1:30" ht="12.75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284"/>
      <c r="M535" s="284"/>
      <c r="N535" s="284"/>
      <c r="O535" s="284"/>
      <c r="P535" s="284"/>
      <c r="Q535" s="284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9"/>
      <c r="AD535" s="9"/>
    </row>
    <row r="536" spans="1:30" ht="12.75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284"/>
      <c r="M536" s="284"/>
      <c r="N536" s="284"/>
      <c r="O536" s="284"/>
      <c r="P536" s="284"/>
      <c r="Q536" s="284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9"/>
      <c r="AD536" s="9"/>
    </row>
    <row r="537" spans="1:30" ht="12.75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284"/>
      <c r="M537" s="284"/>
      <c r="N537" s="284"/>
      <c r="O537" s="284"/>
      <c r="P537" s="284"/>
      <c r="Q537" s="284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9"/>
      <c r="AD537" s="9"/>
    </row>
    <row r="538" spans="1:30" ht="12.75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284"/>
      <c r="M538" s="284"/>
      <c r="N538" s="284"/>
      <c r="O538" s="284"/>
      <c r="P538" s="284"/>
      <c r="Q538" s="284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  <c r="AD538" s="9"/>
    </row>
    <row r="539" spans="1:30" ht="12.75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284"/>
      <c r="M539" s="284"/>
      <c r="N539" s="284"/>
      <c r="O539" s="284"/>
      <c r="P539" s="284"/>
      <c r="Q539" s="284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9"/>
      <c r="AD539" s="9"/>
    </row>
    <row r="540" spans="1:30" ht="12.75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284"/>
      <c r="M540" s="284"/>
      <c r="N540" s="284"/>
      <c r="O540" s="284"/>
      <c r="P540" s="284"/>
      <c r="Q540" s="284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9"/>
      <c r="AD540" s="9"/>
    </row>
    <row r="541" spans="1:30" ht="12.75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284"/>
      <c r="M541" s="284"/>
      <c r="N541" s="284"/>
      <c r="O541" s="284"/>
      <c r="P541" s="284"/>
      <c r="Q541" s="284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9"/>
      <c r="AD541" s="9"/>
    </row>
    <row r="542" spans="1:30" ht="12.75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284"/>
      <c r="M542" s="284"/>
      <c r="N542" s="284"/>
      <c r="O542" s="284"/>
      <c r="P542" s="284"/>
      <c r="Q542" s="284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  <c r="AD542" s="9"/>
    </row>
    <row r="543" spans="1:30" ht="12.75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284"/>
      <c r="M543" s="284"/>
      <c r="N543" s="284"/>
      <c r="O543" s="284"/>
      <c r="P543" s="284"/>
      <c r="Q543" s="284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9"/>
      <c r="AD543" s="9"/>
    </row>
    <row r="544" spans="1:30" ht="12.75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284"/>
      <c r="M544" s="284"/>
      <c r="N544" s="284"/>
      <c r="O544" s="284"/>
      <c r="P544" s="284"/>
      <c r="Q544" s="284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9"/>
      <c r="AD544" s="9"/>
    </row>
    <row r="545" spans="1:30" ht="12.75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284"/>
      <c r="M545" s="284"/>
      <c r="N545" s="284"/>
      <c r="O545" s="284"/>
      <c r="P545" s="284"/>
      <c r="Q545" s="284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9"/>
      <c r="AD545" s="9"/>
    </row>
    <row r="546" spans="1:30" ht="12.75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284"/>
      <c r="M546" s="284"/>
      <c r="N546" s="284"/>
      <c r="O546" s="284"/>
      <c r="P546" s="284"/>
      <c r="Q546" s="284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  <c r="AD546" s="9"/>
    </row>
    <row r="547" spans="1:30" ht="12.75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284"/>
      <c r="M547" s="284"/>
      <c r="N547" s="284"/>
      <c r="O547" s="284"/>
      <c r="P547" s="284"/>
      <c r="Q547" s="284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9"/>
      <c r="AD547" s="9"/>
    </row>
    <row r="548" spans="1:30" ht="12.75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284"/>
      <c r="M548" s="284"/>
      <c r="N548" s="284"/>
      <c r="O548" s="284"/>
      <c r="P548" s="284"/>
      <c r="Q548" s="284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9"/>
      <c r="AD548" s="9"/>
    </row>
    <row r="549" spans="1:30" ht="12.75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284"/>
      <c r="M549" s="284"/>
      <c r="N549" s="284"/>
      <c r="O549" s="284"/>
      <c r="P549" s="284"/>
      <c r="Q549" s="284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9"/>
      <c r="AD549" s="9"/>
    </row>
    <row r="550" spans="1:30" ht="12.75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284"/>
      <c r="M550" s="284"/>
      <c r="N550" s="284"/>
      <c r="O550" s="284"/>
      <c r="P550" s="284"/>
      <c r="Q550" s="284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  <c r="AD550" s="9"/>
    </row>
    <row r="551" spans="1:30" ht="12.75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284"/>
      <c r="M551" s="284"/>
      <c r="N551" s="284"/>
      <c r="O551" s="284"/>
      <c r="P551" s="284"/>
      <c r="Q551" s="284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9"/>
      <c r="AD551" s="9"/>
    </row>
    <row r="552" spans="1:30" ht="12.75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284"/>
      <c r="M552" s="284"/>
      <c r="N552" s="284"/>
      <c r="O552" s="284"/>
      <c r="P552" s="284"/>
      <c r="Q552" s="284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  <c r="AC552" s="9"/>
      <c r="AD552" s="9"/>
    </row>
    <row r="553" spans="1:30" ht="12.75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284"/>
      <c r="M553" s="284"/>
      <c r="N553" s="284"/>
      <c r="O553" s="284"/>
      <c r="P553" s="284"/>
      <c r="Q553" s="284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  <c r="AC553" s="9"/>
      <c r="AD553" s="9"/>
    </row>
    <row r="554" spans="1:30" ht="12.75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284"/>
      <c r="M554" s="284"/>
      <c r="N554" s="284"/>
      <c r="O554" s="284"/>
      <c r="P554" s="284"/>
      <c r="Q554" s="284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9"/>
      <c r="AD554" s="9"/>
    </row>
    <row r="555" spans="1:30" ht="12.75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284"/>
      <c r="M555" s="284"/>
      <c r="N555" s="284"/>
      <c r="O555" s="284"/>
      <c r="P555" s="284"/>
      <c r="Q555" s="284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9"/>
      <c r="AD555" s="9"/>
    </row>
    <row r="556" spans="1:30" ht="12.75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284"/>
      <c r="M556" s="284"/>
      <c r="N556" s="284"/>
      <c r="O556" s="284"/>
      <c r="P556" s="284"/>
      <c r="Q556" s="284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9"/>
      <c r="AD556" s="9"/>
    </row>
    <row r="557" spans="1:30" ht="12.75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284"/>
      <c r="M557" s="284"/>
      <c r="N557" s="284"/>
      <c r="O557" s="284"/>
      <c r="P557" s="284"/>
      <c r="Q557" s="284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9"/>
      <c r="AD557" s="9"/>
    </row>
    <row r="558" spans="1:30" ht="12.75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284"/>
      <c r="M558" s="284"/>
      <c r="N558" s="284"/>
      <c r="O558" s="284"/>
      <c r="P558" s="284"/>
      <c r="Q558" s="284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  <c r="AD558" s="9"/>
    </row>
    <row r="559" spans="1:30" ht="12.75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284"/>
      <c r="M559" s="284"/>
      <c r="N559" s="284"/>
      <c r="O559" s="284"/>
      <c r="P559" s="284"/>
      <c r="Q559" s="284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9"/>
      <c r="AD559" s="9"/>
    </row>
    <row r="560" spans="1:30" ht="12.75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284"/>
      <c r="M560" s="284"/>
      <c r="N560" s="284"/>
      <c r="O560" s="284"/>
      <c r="P560" s="284"/>
      <c r="Q560" s="284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9"/>
      <c r="AD560" s="9"/>
    </row>
    <row r="561" spans="1:30" ht="12.75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284"/>
      <c r="M561" s="284"/>
      <c r="N561" s="284"/>
      <c r="O561" s="284"/>
      <c r="P561" s="284"/>
      <c r="Q561" s="284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9"/>
      <c r="AD561" s="9"/>
    </row>
    <row r="562" spans="1:30" ht="12.75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284"/>
      <c r="M562" s="284"/>
      <c r="N562" s="284"/>
      <c r="O562" s="284"/>
      <c r="P562" s="284"/>
      <c r="Q562" s="284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  <c r="AD562" s="9"/>
    </row>
    <row r="563" spans="1:30" ht="12.75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284"/>
      <c r="M563" s="284"/>
      <c r="N563" s="284"/>
      <c r="O563" s="284"/>
      <c r="P563" s="284"/>
      <c r="Q563" s="284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9"/>
      <c r="AD563" s="9"/>
    </row>
    <row r="564" spans="1:30" ht="12.75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284"/>
      <c r="M564" s="284"/>
      <c r="N564" s="284"/>
      <c r="O564" s="284"/>
      <c r="P564" s="284"/>
      <c r="Q564" s="284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9"/>
      <c r="AD564" s="9"/>
    </row>
    <row r="565" spans="1:30" ht="12.75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284"/>
      <c r="M565" s="284"/>
      <c r="N565" s="284"/>
      <c r="O565" s="284"/>
      <c r="P565" s="284"/>
      <c r="Q565" s="284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  <c r="AC565" s="9"/>
      <c r="AD565" s="9"/>
    </row>
    <row r="566" spans="1:30" ht="12.75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284"/>
      <c r="M566" s="284"/>
      <c r="N566" s="284"/>
      <c r="O566" s="284"/>
      <c r="P566" s="284"/>
      <c r="Q566" s="284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  <c r="AD566" s="9"/>
    </row>
    <row r="567" spans="1:30" ht="12.75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284"/>
      <c r="M567" s="284"/>
      <c r="N567" s="284"/>
      <c r="O567" s="284"/>
      <c r="P567" s="284"/>
      <c r="Q567" s="284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9"/>
      <c r="AD567" s="9"/>
    </row>
    <row r="568" spans="1:30" ht="12.75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284"/>
      <c r="M568" s="284"/>
      <c r="N568" s="284"/>
      <c r="O568" s="284"/>
      <c r="P568" s="284"/>
      <c r="Q568" s="284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9"/>
      <c r="AD568" s="9"/>
    </row>
    <row r="569" spans="1:30" ht="12.75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284"/>
      <c r="M569" s="284"/>
      <c r="N569" s="284"/>
      <c r="O569" s="284"/>
      <c r="P569" s="284"/>
      <c r="Q569" s="284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9"/>
      <c r="AD569" s="9"/>
    </row>
    <row r="570" spans="1:30" ht="12.75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284"/>
      <c r="M570" s="284"/>
      <c r="N570" s="284"/>
      <c r="O570" s="284"/>
      <c r="P570" s="284"/>
      <c r="Q570" s="284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  <c r="AD570" s="9"/>
    </row>
    <row r="571" spans="1:30" ht="12.75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284"/>
      <c r="M571" s="284"/>
      <c r="N571" s="284"/>
      <c r="O571" s="284"/>
      <c r="P571" s="284"/>
      <c r="Q571" s="284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9"/>
      <c r="AD571" s="9"/>
    </row>
    <row r="572" spans="1:30" ht="12.75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284"/>
      <c r="M572" s="284"/>
      <c r="N572" s="284"/>
      <c r="O572" s="284"/>
      <c r="P572" s="284"/>
      <c r="Q572" s="284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9"/>
      <c r="AD572" s="9"/>
    </row>
    <row r="573" spans="1:30" ht="12.75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284"/>
      <c r="M573" s="284"/>
      <c r="N573" s="284"/>
      <c r="O573" s="284"/>
      <c r="P573" s="284"/>
      <c r="Q573" s="284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9"/>
      <c r="AD573" s="9"/>
    </row>
    <row r="574" spans="1:30" ht="12.75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284"/>
      <c r="M574" s="284"/>
      <c r="N574" s="284"/>
      <c r="O574" s="284"/>
      <c r="P574" s="284"/>
      <c r="Q574" s="284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9"/>
      <c r="AD574" s="9"/>
    </row>
    <row r="575" spans="1:30" ht="12.75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284"/>
      <c r="M575" s="284"/>
      <c r="N575" s="284"/>
      <c r="O575" s="284"/>
      <c r="P575" s="284"/>
      <c r="Q575" s="284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9"/>
      <c r="AD575" s="9"/>
    </row>
    <row r="576" spans="1:30" ht="12.75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284"/>
      <c r="M576" s="284"/>
      <c r="N576" s="284"/>
      <c r="O576" s="284"/>
      <c r="P576" s="284"/>
      <c r="Q576" s="284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  <c r="AC576" s="9"/>
      <c r="AD576" s="9"/>
    </row>
    <row r="577" spans="1:30" ht="12.75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284"/>
      <c r="M577" s="284"/>
      <c r="N577" s="284"/>
      <c r="O577" s="284"/>
      <c r="P577" s="284"/>
      <c r="Q577" s="284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9"/>
      <c r="AD577" s="9"/>
    </row>
    <row r="578" spans="1:30" ht="12.75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284"/>
      <c r="M578" s="284"/>
      <c r="N578" s="284"/>
      <c r="O578" s="284"/>
      <c r="P578" s="284"/>
      <c r="Q578" s="284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9"/>
      <c r="AD578" s="9"/>
    </row>
    <row r="579" spans="1:30" ht="12.75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284"/>
      <c r="M579" s="284"/>
      <c r="N579" s="284"/>
      <c r="O579" s="284"/>
      <c r="P579" s="284"/>
      <c r="Q579" s="284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9"/>
      <c r="AD579" s="9"/>
    </row>
    <row r="580" spans="1:30" ht="12.75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284"/>
      <c r="M580" s="284"/>
      <c r="N580" s="284"/>
      <c r="O580" s="284"/>
      <c r="P580" s="284"/>
      <c r="Q580" s="284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9"/>
      <c r="AD580" s="9"/>
    </row>
    <row r="581" spans="1:30" ht="12.75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284"/>
      <c r="M581" s="284"/>
      <c r="N581" s="284"/>
      <c r="O581" s="284"/>
      <c r="P581" s="284"/>
      <c r="Q581" s="284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9"/>
      <c r="AD581" s="9"/>
    </row>
    <row r="582" spans="1:30" ht="12.75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284"/>
      <c r="M582" s="284"/>
      <c r="N582" s="284"/>
      <c r="O582" s="284"/>
      <c r="P582" s="284"/>
      <c r="Q582" s="284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9"/>
      <c r="AD582" s="9"/>
    </row>
    <row r="583" spans="1:30" ht="12.75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284"/>
      <c r="M583" s="284"/>
      <c r="N583" s="284"/>
      <c r="O583" s="284"/>
      <c r="P583" s="284"/>
      <c r="Q583" s="284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9"/>
      <c r="AD583" s="9"/>
    </row>
    <row r="584" spans="1:30" ht="12.75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284"/>
      <c r="M584" s="284"/>
      <c r="N584" s="284"/>
      <c r="O584" s="284"/>
      <c r="P584" s="284"/>
      <c r="Q584" s="284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9"/>
      <c r="AD584" s="9"/>
    </row>
    <row r="585" spans="1:30" ht="12.75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284"/>
      <c r="M585" s="284"/>
      <c r="N585" s="284"/>
      <c r="O585" s="284"/>
      <c r="P585" s="284"/>
      <c r="Q585" s="284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9"/>
      <c r="AD585" s="9"/>
    </row>
    <row r="586" spans="1:30" ht="12.75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284"/>
      <c r="M586" s="284"/>
      <c r="N586" s="284"/>
      <c r="O586" s="284"/>
      <c r="P586" s="284"/>
      <c r="Q586" s="284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9"/>
      <c r="AD586" s="9"/>
    </row>
    <row r="587" spans="1:30" ht="12.75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284"/>
      <c r="M587" s="284"/>
      <c r="N587" s="284"/>
      <c r="O587" s="284"/>
      <c r="P587" s="284"/>
      <c r="Q587" s="284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9"/>
      <c r="AD587" s="9"/>
    </row>
    <row r="588" spans="1:30" ht="12.75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284"/>
      <c r="M588" s="284"/>
      <c r="N588" s="284"/>
      <c r="O588" s="284"/>
      <c r="P588" s="284"/>
      <c r="Q588" s="284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  <c r="AC588" s="9"/>
      <c r="AD588" s="9"/>
    </row>
    <row r="589" spans="1:30" ht="12.75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284"/>
      <c r="M589" s="284"/>
      <c r="N589" s="284"/>
      <c r="O589" s="284"/>
      <c r="P589" s="284"/>
      <c r="Q589" s="284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9"/>
      <c r="AD589" s="9"/>
    </row>
    <row r="590" spans="1:30" ht="12.75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284"/>
      <c r="M590" s="284"/>
      <c r="N590" s="284"/>
      <c r="O590" s="284"/>
      <c r="P590" s="284"/>
      <c r="Q590" s="284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9"/>
      <c r="AD590" s="9"/>
    </row>
    <row r="591" spans="1:30" ht="12.75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284"/>
      <c r="M591" s="284"/>
      <c r="N591" s="284"/>
      <c r="O591" s="284"/>
      <c r="P591" s="284"/>
      <c r="Q591" s="284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9"/>
      <c r="AD591" s="9"/>
    </row>
    <row r="592" spans="1:30" ht="12.75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284"/>
      <c r="M592" s="284"/>
      <c r="N592" s="284"/>
      <c r="O592" s="284"/>
      <c r="P592" s="284"/>
      <c r="Q592" s="284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9"/>
      <c r="AD592" s="9"/>
    </row>
    <row r="593" spans="1:30" ht="12.75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284"/>
      <c r="M593" s="284"/>
      <c r="N593" s="284"/>
      <c r="O593" s="284"/>
      <c r="P593" s="284"/>
      <c r="Q593" s="284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9"/>
      <c r="AD593" s="9"/>
    </row>
    <row r="594" spans="1:30" ht="12.75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284"/>
      <c r="M594" s="284"/>
      <c r="N594" s="284"/>
      <c r="O594" s="284"/>
      <c r="P594" s="284"/>
      <c r="Q594" s="284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  <c r="AD594" s="9"/>
    </row>
    <row r="595" spans="1:30" ht="12.75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284"/>
      <c r="M595" s="284"/>
      <c r="N595" s="284"/>
      <c r="O595" s="284"/>
      <c r="P595" s="284"/>
      <c r="Q595" s="284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9"/>
      <c r="AD595" s="9"/>
    </row>
    <row r="596" spans="1:30" ht="12.75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284"/>
      <c r="M596" s="284"/>
      <c r="N596" s="284"/>
      <c r="O596" s="284"/>
      <c r="P596" s="284"/>
      <c r="Q596" s="284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9"/>
      <c r="AD596" s="9"/>
    </row>
    <row r="597" spans="1:30" ht="12.75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284"/>
      <c r="M597" s="284"/>
      <c r="N597" s="284"/>
      <c r="O597" s="284"/>
      <c r="P597" s="284"/>
      <c r="Q597" s="284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  <c r="AC597" s="9"/>
      <c r="AD597" s="9"/>
    </row>
    <row r="598" spans="1:30" ht="12.75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284"/>
      <c r="M598" s="284"/>
      <c r="N598" s="284"/>
      <c r="O598" s="284"/>
      <c r="P598" s="284"/>
      <c r="Q598" s="284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9"/>
      <c r="AD598" s="9"/>
    </row>
    <row r="599" spans="1:30" ht="12.75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284"/>
      <c r="M599" s="284"/>
      <c r="N599" s="284"/>
      <c r="O599" s="284"/>
      <c r="P599" s="284"/>
      <c r="Q599" s="284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9"/>
      <c r="AD599" s="9"/>
    </row>
    <row r="600" spans="1:30" ht="12.75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284"/>
      <c r="M600" s="284"/>
      <c r="N600" s="284"/>
      <c r="O600" s="284"/>
      <c r="P600" s="284"/>
      <c r="Q600" s="284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  <c r="AC600" s="9"/>
      <c r="AD600" s="9"/>
    </row>
    <row r="601" spans="1:30" ht="12.75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284"/>
      <c r="M601" s="284"/>
      <c r="N601" s="284"/>
      <c r="O601" s="284"/>
      <c r="P601" s="284"/>
      <c r="Q601" s="284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9"/>
      <c r="AD601" s="9"/>
    </row>
    <row r="602" spans="1:30" ht="12.75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284"/>
      <c r="M602" s="284"/>
      <c r="N602" s="284"/>
      <c r="O602" s="284"/>
      <c r="P602" s="284"/>
      <c r="Q602" s="284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9"/>
      <c r="AD602" s="9"/>
    </row>
    <row r="603" spans="1:30" ht="12.75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284"/>
      <c r="M603" s="284"/>
      <c r="N603" s="284"/>
      <c r="O603" s="284"/>
      <c r="P603" s="284"/>
      <c r="Q603" s="284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9"/>
      <c r="AD603" s="9"/>
    </row>
    <row r="604" spans="1:30" ht="12.75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284"/>
      <c r="M604" s="284"/>
      <c r="N604" s="284"/>
      <c r="O604" s="284"/>
      <c r="P604" s="284"/>
      <c r="Q604" s="284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  <c r="AC604" s="9"/>
      <c r="AD604" s="9"/>
    </row>
    <row r="605" spans="1:30" ht="12.75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284"/>
      <c r="M605" s="284"/>
      <c r="N605" s="284"/>
      <c r="O605" s="284"/>
      <c r="P605" s="284"/>
      <c r="Q605" s="284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9"/>
      <c r="AD605" s="9"/>
    </row>
    <row r="606" spans="1:30" ht="12.75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284"/>
      <c r="M606" s="284"/>
      <c r="N606" s="284"/>
      <c r="O606" s="284"/>
      <c r="P606" s="284"/>
      <c r="Q606" s="284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9"/>
      <c r="AD606" s="9"/>
    </row>
    <row r="607" spans="1:30" ht="12.75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284"/>
      <c r="M607" s="284"/>
      <c r="N607" s="284"/>
      <c r="O607" s="284"/>
      <c r="P607" s="284"/>
      <c r="Q607" s="284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9"/>
      <c r="AD607" s="9"/>
    </row>
    <row r="608" spans="1:30" ht="12.75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284"/>
      <c r="M608" s="284"/>
      <c r="N608" s="284"/>
      <c r="O608" s="284"/>
      <c r="P608" s="284"/>
      <c r="Q608" s="284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  <c r="AC608" s="9"/>
      <c r="AD608" s="9"/>
    </row>
    <row r="609" spans="1:30" ht="12.75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284"/>
      <c r="M609" s="284"/>
      <c r="N609" s="284"/>
      <c r="O609" s="284"/>
      <c r="P609" s="284"/>
      <c r="Q609" s="284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  <c r="AC609" s="9"/>
      <c r="AD609" s="9"/>
    </row>
    <row r="610" spans="1:30" ht="12.75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284"/>
      <c r="M610" s="284"/>
      <c r="N610" s="284"/>
      <c r="O610" s="284"/>
      <c r="P610" s="284"/>
      <c r="Q610" s="284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9"/>
      <c r="AD610" s="9"/>
    </row>
    <row r="611" spans="1:30" ht="12.75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284"/>
      <c r="M611" s="284"/>
      <c r="N611" s="284"/>
      <c r="O611" s="284"/>
      <c r="P611" s="284"/>
      <c r="Q611" s="284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  <c r="AC611" s="9"/>
      <c r="AD611" s="9"/>
    </row>
    <row r="612" spans="1:30" ht="12.75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284"/>
      <c r="M612" s="284"/>
      <c r="N612" s="284"/>
      <c r="O612" s="284"/>
      <c r="P612" s="284"/>
      <c r="Q612" s="284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  <c r="AC612" s="9"/>
      <c r="AD612" s="9"/>
    </row>
    <row r="613" spans="1:30" ht="12.75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284"/>
      <c r="M613" s="284"/>
      <c r="N613" s="284"/>
      <c r="O613" s="284"/>
      <c r="P613" s="284"/>
      <c r="Q613" s="284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  <c r="AC613" s="9"/>
      <c r="AD613" s="9"/>
    </row>
    <row r="614" spans="1:30" ht="12.75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284"/>
      <c r="M614" s="284"/>
      <c r="N614" s="284"/>
      <c r="O614" s="284"/>
      <c r="P614" s="284"/>
      <c r="Q614" s="284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9"/>
      <c r="AD614" s="9"/>
    </row>
    <row r="615" spans="1:30" ht="12.75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284"/>
      <c r="M615" s="284"/>
      <c r="N615" s="284"/>
      <c r="O615" s="284"/>
      <c r="P615" s="284"/>
      <c r="Q615" s="284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  <c r="AC615" s="9"/>
      <c r="AD615" s="9"/>
    </row>
    <row r="616" spans="1:30" ht="12.75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284"/>
      <c r="M616" s="284"/>
      <c r="N616" s="284"/>
      <c r="O616" s="284"/>
      <c r="P616" s="284"/>
      <c r="Q616" s="284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  <c r="AC616" s="9"/>
      <c r="AD616" s="9"/>
    </row>
    <row r="617" spans="1:30" ht="12.75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284"/>
      <c r="M617" s="284"/>
      <c r="N617" s="284"/>
      <c r="O617" s="284"/>
      <c r="P617" s="284"/>
      <c r="Q617" s="284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  <c r="AC617" s="9"/>
      <c r="AD617" s="9"/>
    </row>
    <row r="618" spans="1:30" ht="12.75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284"/>
      <c r="M618" s="284"/>
      <c r="N618" s="284"/>
      <c r="O618" s="284"/>
      <c r="P618" s="284"/>
      <c r="Q618" s="284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9"/>
      <c r="AD618" s="9"/>
    </row>
    <row r="619" spans="1:30" ht="12.75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284"/>
      <c r="M619" s="284"/>
      <c r="N619" s="284"/>
      <c r="O619" s="284"/>
      <c r="P619" s="284"/>
      <c r="Q619" s="284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  <c r="AC619" s="9"/>
      <c r="AD619" s="9"/>
    </row>
    <row r="620" spans="1:30" ht="12.75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284"/>
      <c r="M620" s="284"/>
      <c r="N620" s="284"/>
      <c r="O620" s="284"/>
      <c r="P620" s="284"/>
      <c r="Q620" s="284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  <c r="AC620" s="9"/>
      <c r="AD620" s="9"/>
    </row>
    <row r="621" spans="1:30" ht="12.75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284"/>
      <c r="M621" s="284"/>
      <c r="N621" s="284"/>
      <c r="O621" s="284"/>
      <c r="P621" s="284"/>
      <c r="Q621" s="284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  <c r="AC621" s="9"/>
      <c r="AD621" s="9"/>
    </row>
    <row r="622" spans="1:30" ht="12.75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284"/>
      <c r="M622" s="284"/>
      <c r="N622" s="284"/>
      <c r="O622" s="284"/>
      <c r="P622" s="284"/>
      <c r="Q622" s="284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9"/>
      <c r="AD622" s="9"/>
    </row>
    <row r="623" spans="1:30" ht="12.75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284"/>
      <c r="M623" s="284"/>
      <c r="N623" s="284"/>
      <c r="O623" s="284"/>
      <c r="P623" s="284"/>
      <c r="Q623" s="284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  <c r="AC623" s="9"/>
      <c r="AD623" s="9"/>
    </row>
    <row r="624" spans="1:30" ht="12.75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284"/>
      <c r="M624" s="284"/>
      <c r="N624" s="284"/>
      <c r="O624" s="284"/>
      <c r="P624" s="284"/>
      <c r="Q624" s="284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  <c r="AC624" s="9"/>
      <c r="AD624" s="9"/>
    </row>
    <row r="625" spans="1:30" ht="12.75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284"/>
      <c r="M625" s="284"/>
      <c r="N625" s="284"/>
      <c r="O625" s="284"/>
      <c r="P625" s="284"/>
      <c r="Q625" s="284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  <c r="AD625" s="9"/>
    </row>
    <row r="626" spans="1:30" ht="12.75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284"/>
      <c r="M626" s="284"/>
      <c r="N626" s="284"/>
      <c r="O626" s="284"/>
      <c r="P626" s="284"/>
      <c r="Q626" s="284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9"/>
      <c r="AD626" s="9"/>
    </row>
    <row r="627" spans="1:30" ht="12.75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284"/>
      <c r="M627" s="284"/>
      <c r="N627" s="284"/>
      <c r="O627" s="284"/>
      <c r="P627" s="284"/>
      <c r="Q627" s="284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  <c r="AC627" s="9"/>
      <c r="AD627" s="9"/>
    </row>
    <row r="628" spans="1:30" ht="12.75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284"/>
      <c r="M628" s="284"/>
      <c r="N628" s="284"/>
      <c r="O628" s="284"/>
      <c r="P628" s="284"/>
      <c r="Q628" s="284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  <c r="AC628" s="9"/>
      <c r="AD628" s="9"/>
    </row>
    <row r="629" spans="1:30" ht="12.75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284"/>
      <c r="M629" s="284"/>
      <c r="N629" s="284"/>
      <c r="O629" s="284"/>
      <c r="P629" s="284"/>
      <c r="Q629" s="284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9"/>
      <c r="AD629" s="9"/>
    </row>
    <row r="630" spans="1:30" ht="12.75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284"/>
      <c r="M630" s="284"/>
      <c r="N630" s="284"/>
      <c r="O630" s="284"/>
      <c r="P630" s="284"/>
      <c r="Q630" s="284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9"/>
      <c r="AD630" s="9"/>
    </row>
    <row r="631" spans="1:30" ht="12.75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284"/>
      <c r="M631" s="284"/>
      <c r="N631" s="284"/>
      <c r="O631" s="284"/>
      <c r="P631" s="284"/>
      <c r="Q631" s="284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9"/>
      <c r="AD631" s="9"/>
    </row>
    <row r="632" spans="1:30" ht="12.75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284"/>
      <c r="M632" s="284"/>
      <c r="N632" s="284"/>
      <c r="O632" s="284"/>
      <c r="P632" s="284"/>
      <c r="Q632" s="284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9"/>
      <c r="AD632" s="9"/>
    </row>
    <row r="633" spans="1:30" ht="12.75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284"/>
      <c r="M633" s="284"/>
      <c r="N633" s="284"/>
      <c r="O633" s="284"/>
      <c r="P633" s="284"/>
      <c r="Q633" s="284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  <c r="AC633" s="9"/>
      <c r="AD633" s="9"/>
    </row>
    <row r="634" spans="1:30" ht="12.75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284"/>
      <c r="M634" s="284"/>
      <c r="N634" s="284"/>
      <c r="O634" s="284"/>
      <c r="P634" s="284"/>
      <c r="Q634" s="284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9"/>
      <c r="AD634" s="9"/>
    </row>
    <row r="635" spans="1:30" ht="12.75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284"/>
      <c r="M635" s="284"/>
      <c r="N635" s="284"/>
      <c r="O635" s="284"/>
      <c r="P635" s="284"/>
      <c r="Q635" s="284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9"/>
      <c r="AD635" s="9"/>
    </row>
    <row r="636" spans="1:30" ht="12.75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284"/>
      <c r="M636" s="284"/>
      <c r="N636" s="284"/>
      <c r="O636" s="284"/>
      <c r="P636" s="284"/>
      <c r="Q636" s="284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  <c r="AC636" s="9"/>
      <c r="AD636" s="9"/>
    </row>
    <row r="637" spans="1:30" ht="12.75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284"/>
      <c r="M637" s="284"/>
      <c r="N637" s="284"/>
      <c r="O637" s="284"/>
      <c r="P637" s="284"/>
      <c r="Q637" s="284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9"/>
      <c r="AD637" s="9"/>
    </row>
    <row r="638" spans="1:30" ht="12.75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284"/>
      <c r="M638" s="284"/>
      <c r="N638" s="284"/>
      <c r="O638" s="284"/>
      <c r="P638" s="284"/>
      <c r="Q638" s="284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  <c r="AD638" s="9"/>
    </row>
    <row r="639" spans="1:30" ht="12.75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284"/>
      <c r="M639" s="284"/>
      <c r="N639" s="284"/>
      <c r="O639" s="284"/>
      <c r="P639" s="284"/>
      <c r="Q639" s="284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9"/>
      <c r="AD639" s="9"/>
    </row>
    <row r="640" spans="1:30" ht="12.75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284"/>
      <c r="M640" s="284"/>
      <c r="N640" s="284"/>
      <c r="O640" s="284"/>
      <c r="P640" s="284"/>
      <c r="Q640" s="284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  <c r="AC640" s="9"/>
      <c r="AD640" s="9"/>
    </row>
    <row r="641" spans="1:30" ht="12.75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284"/>
      <c r="M641" s="284"/>
      <c r="N641" s="284"/>
      <c r="O641" s="284"/>
      <c r="P641" s="284"/>
      <c r="Q641" s="284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9"/>
      <c r="AD641" s="9"/>
    </row>
    <row r="642" spans="1:30" ht="12.75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284"/>
      <c r="M642" s="284"/>
      <c r="N642" s="284"/>
      <c r="O642" s="284"/>
      <c r="P642" s="284"/>
      <c r="Q642" s="284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9"/>
      <c r="AD642" s="9"/>
    </row>
    <row r="643" spans="1:30" ht="12.75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284"/>
      <c r="M643" s="284"/>
      <c r="N643" s="284"/>
      <c r="O643" s="284"/>
      <c r="P643" s="284"/>
      <c r="Q643" s="284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9"/>
      <c r="AD643" s="9"/>
    </row>
    <row r="644" spans="1:30" ht="12.75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284"/>
      <c r="M644" s="284"/>
      <c r="N644" s="284"/>
      <c r="O644" s="284"/>
      <c r="P644" s="284"/>
      <c r="Q644" s="284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  <c r="AC644" s="9"/>
      <c r="AD644" s="9"/>
    </row>
    <row r="645" spans="1:30" ht="12.75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284"/>
      <c r="M645" s="284"/>
      <c r="N645" s="284"/>
      <c r="O645" s="284"/>
      <c r="P645" s="284"/>
      <c r="Q645" s="284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9"/>
      <c r="AD645" s="9"/>
    </row>
    <row r="646" spans="1:30" ht="12.75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284"/>
      <c r="M646" s="284"/>
      <c r="N646" s="284"/>
      <c r="O646" s="284"/>
      <c r="P646" s="284"/>
      <c r="Q646" s="284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  <c r="AD646" s="9"/>
    </row>
    <row r="647" spans="1:30" ht="12.75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284"/>
      <c r="M647" s="284"/>
      <c r="N647" s="284"/>
      <c r="O647" s="284"/>
      <c r="P647" s="284"/>
      <c r="Q647" s="284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9"/>
      <c r="AD647" s="9"/>
    </row>
    <row r="648" spans="1:30" ht="12.75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284"/>
      <c r="M648" s="284"/>
      <c r="N648" s="284"/>
      <c r="O648" s="284"/>
      <c r="P648" s="284"/>
      <c r="Q648" s="284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9"/>
      <c r="AD648" s="9"/>
    </row>
    <row r="649" spans="1:30" ht="12.75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284"/>
      <c r="M649" s="284"/>
      <c r="N649" s="284"/>
      <c r="O649" s="284"/>
      <c r="P649" s="284"/>
      <c r="Q649" s="284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  <c r="AD649" s="9"/>
    </row>
    <row r="650" spans="1:30" ht="12.75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284"/>
      <c r="M650" s="284"/>
      <c r="N650" s="284"/>
      <c r="O650" s="284"/>
      <c r="P650" s="284"/>
      <c r="Q650" s="284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  <c r="AD650" s="9"/>
    </row>
    <row r="651" spans="1:30" ht="12.75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284"/>
      <c r="M651" s="284"/>
      <c r="N651" s="284"/>
      <c r="O651" s="284"/>
      <c r="P651" s="284"/>
      <c r="Q651" s="284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9"/>
      <c r="AD651" s="9"/>
    </row>
    <row r="652" spans="1:30" ht="12.75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284"/>
      <c r="M652" s="284"/>
      <c r="N652" s="284"/>
      <c r="O652" s="284"/>
      <c r="P652" s="284"/>
      <c r="Q652" s="284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  <c r="AC652" s="9"/>
      <c r="AD652" s="9"/>
    </row>
    <row r="653" spans="1:30" ht="12.75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284"/>
      <c r="M653" s="284"/>
      <c r="N653" s="284"/>
      <c r="O653" s="284"/>
      <c r="P653" s="284"/>
      <c r="Q653" s="284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9"/>
      <c r="AD653" s="9"/>
    </row>
    <row r="654" spans="1:30" ht="12.75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284"/>
      <c r="M654" s="284"/>
      <c r="N654" s="284"/>
      <c r="O654" s="284"/>
      <c r="P654" s="284"/>
      <c r="Q654" s="284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  <c r="AD654" s="9"/>
    </row>
    <row r="655" spans="1:30" ht="12.75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284"/>
      <c r="M655" s="284"/>
      <c r="N655" s="284"/>
      <c r="O655" s="284"/>
      <c r="P655" s="284"/>
      <c r="Q655" s="284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  <c r="AD655" s="9"/>
    </row>
    <row r="656" spans="1:30" ht="12.75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284"/>
      <c r="M656" s="284"/>
      <c r="N656" s="284"/>
      <c r="O656" s="284"/>
      <c r="P656" s="284"/>
      <c r="Q656" s="284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  <c r="AD656" s="9"/>
    </row>
    <row r="657" spans="1:30" ht="12.75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284"/>
      <c r="M657" s="284"/>
      <c r="N657" s="284"/>
      <c r="O657" s="284"/>
      <c r="P657" s="284"/>
      <c r="Q657" s="284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9"/>
      <c r="AD657" s="9"/>
    </row>
    <row r="658" spans="1:30" ht="12.75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284"/>
      <c r="M658" s="284"/>
      <c r="N658" s="284"/>
      <c r="O658" s="284"/>
      <c r="P658" s="284"/>
      <c r="Q658" s="284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  <c r="AD658" s="9"/>
    </row>
    <row r="659" spans="1:30" ht="12.75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284"/>
      <c r="M659" s="284"/>
      <c r="N659" s="284"/>
      <c r="O659" s="284"/>
      <c r="P659" s="284"/>
      <c r="Q659" s="284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  <c r="AD659" s="9"/>
    </row>
    <row r="660" spans="1:30" ht="12.75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284"/>
      <c r="M660" s="284"/>
      <c r="N660" s="284"/>
      <c r="O660" s="284"/>
      <c r="P660" s="284"/>
      <c r="Q660" s="284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9"/>
      <c r="AD660" s="9"/>
    </row>
    <row r="661" spans="1:30" ht="12.75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284"/>
      <c r="M661" s="284"/>
      <c r="N661" s="284"/>
      <c r="O661" s="284"/>
      <c r="P661" s="284"/>
      <c r="Q661" s="284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9"/>
      <c r="AD661" s="9"/>
    </row>
    <row r="662" spans="1:30" ht="12.75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284"/>
      <c r="M662" s="284"/>
      <c r="N662" s="284"/>
      <c r="O662" s="284"/>
      <c r="P662" s="284"/>
      <c r="Q662" s="284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  <c r="AD662" s="9"/>
    </row>
    <row r="663" spans="1:30" ht="12.75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284"/>
      <c r="M663" s="284"/>
      <c r="N663" s="284"/>
      <c r="O663" s="284"/>
      <c r="P663" s="284"/>
      <c r="Q663" s="284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  <c r="AD663" s="9"/>
    </row>
    <row r="664" spans="1:30" ht="12.75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284"/>
      <c r="M664" s="284"/>
      <c r="N664" s="284"/>
      <c r="O664" s="284"/>
      <c r="P664" s="284"/>
      <c r="Q664" s="284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9"/>
      <c r="AD664" s="9"/>
    </row>
    <row r="665" spans="1:30" ht="12.75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284"/>
      <c r="M665" s="284"/>
      <c r="N665" s="284"/>
      <c r="O665" s="284"/>
      <c r="P665" s="284"/>
      <c r="Q665" s="284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  <c r="AD665" s="9"/>
    </row>
    <row r="666" spans="1:30" ht="12.75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284"/>
      <c r="M666" s="284"/>
      <c r="N666" s="284"/>
      <c r="O666" s="284"/>
      <c r="P666" s="284"/>
      <c r="Q666" s="284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  <c r="AD666" s="9"/>
    </row>
    <row r="667" spans="1:30" ht="12.75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284"/>
      <c r="M667" s="284"/>
      <c r="N667" s="284"/>
      <c r="O667" s="284"/>
      <c r="P667" s="284"/>
      <c r="Q667" s="284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9"/>
      <c r="AD667" s="9"/>
    </row>
    <row r="668" spans="1:30" ht="12.75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284"/>
      <c r="M668" s="284"/>
      <c r="N668" s="284"/>
      <c r="O668" s="284"/>
      <c r="P668" s="284"/>
      <c r="Q668" s="284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9"/>
      <c r="AD668" s="9"/>
    </row>
    <row r="669" spans="1:30" ht="12.75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284"/>
      <c r="M669" s="284"/>
      <c r="N669" s="284"/>
      <c r="O669" s="284"/>
      <c r="P669" s="284"/>
      <c r="Q669" s="284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9"/>
      <c r="AD669" s="9"/>
    </row>
    <row r="670" spans="1:30" ht="12.75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284"/>
      <c r="M670" s="284"/>
      <c r="N670" s="284"/>
      <c r="O670" s="284"/>
      <c r="P670" s="284"/>
      <c r="Q670" s="284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  <c r="AD670" s="9"/>
    </row>
    <row r="671" spans="1:30" ht="12.75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284"/>
      <c r="M671" s="284"/>
      <c r="N671" s="284"/>
      <c r="O671" s="284"/>
      <c r="P671" s="284"/>
      <c r="Q671" s="284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  <c r="AD671" s="9"/>
    </row>
    <row r="672" spans="1:30" ht="12.75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284"/>
      <c r="M672" s="284"/>
      <c r="N672" s="284"/>
      <c r="O672" s="284"/>
      <c r="P672" s="284"/>
      <c r="Q672" s="284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  <c r="AD672" s="9"/>
    </row>
    <row r="673" spans="1:30" ht="12.75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284"/>
      <c r="M673" s="284"/>
      <c r="N673" s="284"/>
      <c r="O673" s="284"/>
      <c r="P673" s="284"/>
      <c r="Q673" s="284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9"/>
      <c r="AD673" s="9"/>
    </row>
    <row r="674" spans="1:30" ht="12.75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284"/>
      <c r="M674" s="284"/>
      <c r="N674" s="284"/>
      <c r="O674" s="284"/>
      <c r="P674" s="284"/>
      <c r="Q674" s="284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  <c r="AD674" s="9"/>
    </row>
    <row r="675" spans="1:30" ht="12.75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284"/>
      <c r="M675" s="284"/>
      <c r="N675" s="284"/>
      <c r="O675" s="284"/>
      <c r="P675" s="284"/>
      <c r="Q675" s="284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9"/>
      <c r="AD675" s="9"/>
    </row>
    <row r="676" spans="1:30" ht="12.75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284"/>
      <c r="M676" s="284"/>
      <c r="N676" s="284"/>
      <c r="O676" s="284"/>
      <c r="P676" s="284"/>
      <c r="Q676" s="284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9"/>
      <c r="AD676" s="9"/>
    </row>
    <row r="677" spans="1:30" ht="12.75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284"/>
      <c r="M677" s="284"/>
      <c r="N677" s="284"/>
      <c r="O677" s="284"/>
      <c r="P677" s="284"/>
      <c r="Q677" s="284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9"/>
      <c r="AD677" s="9"/>
    </row>
    <row r="678" spans="1:30" ht="12.75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284"/>
      <c r="M678" s="284"/>
      <c r="N678" s="284"/>
      <c r="O678" s="284"/>
      <c r="P678" s="284"/>
      <c r="Q678" s="284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  <c r="AD678" s="9"/>
    </row>
    <row r="679" spans="1:30" ht="12.75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284"/>
      <c r="M679" s="284"/>
      <c r="N679" s="284"/>
      <c r="O679" s="284"/>
      <c r="P679" s="284"/>
      <c r="Q679" s="284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9"/>
      <c r="AD679" s="9"/>
    </row>
    <row r="680" spans="1:30" ht="12.75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284"/>
      <c r="M680" s="284"/>
      <c r="N680" s="284"/>
      <c r="O680" s="284"/>
      <c r="P680" s="284"/>
      <c r="Q680" s="284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9"/>
      <c r="AD680" s="9"/>
    </row>
    <row r="681" spans="1:30" ht="12.75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284"/>
      <c r="M681" s="284"/>
      <c r="N681" s="284"/>
      <c r="O681" s="284"/>
      <c r="P681" s="284"/>
      <c r="Q681" s="284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9"/>
      <c r="AD681" s="9"/>
    </row>
    <row r="682" spans="1:30" ht="12.75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284"/>
      <c r="M682" s="284"/>
      <c r="N682" s="284"/>
      <c r="O682" s="284"/>
      <c r="P682" s="284"/>
      <c r="Q682" s="284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  <c r="AD682" s="9"/>
    </row>
    <row r="683" spans="1:30" ht="12.75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284"/>
      <c r="M683" s="284"/>
      <c r="N683" s="284"/>
      <c r="O683" s="284"/>
      <c r="P683" s="284"/>
      <c r="Q683" s="284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  <c r="AD683" s="9"/>
    </row>
    <row r="684" spans="1:30" ht="12.75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284"/>
      <c r="M684" s="284"/>
      <c r="N684" s="284"/>
      <c r="O684" s="284"/>
      <c r="P684" s="284"/>
      <c r="Q684" s="284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9"/>
      <c r="AD684" s="9"/>
    </row>
    <row r="685" spans="1:30" ht="12.75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284"/>
      <c r="M685" s="284"/>
      <c r="N685" s="284"/>
      <c r="O685" s="284"/>
      <c r="P685" s="284"/>
      <c r="Q685" s="284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9"/>
      <c r="AD685" s="9"/>
    </row>
    <row r="686" spans="1:30" ht="12.75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284"/>
      <c r="M686" s="284"/>
      <c r="N686" s="284"/>
      <c r="O686" s="284"/>
      <c r="P686" s="284"/>
      <c r="Q686" s="284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  <c r="AD686" s="9"/>
    </row>
    <row r="687" spans="1:30" ht="12.75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284"/>
      <c r="M687" s="284"/>
      <c r="N687" s="284"/>
      <c r="O687" s="284"/>
      <c r="P687" s="284"/>
      <c r="Q687" s="284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9"/>
      <c r="AD687" s="9"/>
    </row>
    <row r="688" spans="1:30" ht="12.75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284"/>
      <c r="M688" s="284"/>
      <c r="N688" s="284"/>
      <c r="O688" s="284"/>
      <c r="P688" s="284"/>
      <c r="Q688" s="284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9"/>
      <c r="AD688" s="9"/>
    </row>
    <row r="689" spans="1:30" ht="12.75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284"/>
      <c r="M689" s="284"/>
      <c r="N689" s="284"/>
      <c r="O689" s="284"/>
      <c r="P689" s="284"/>
      <c r="Q689" s="284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  <c r="AD689" s="9"/>
    </row>
    <row r="690" spans="1:30" ht="12.75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284"/>
      <c r="M690" s="284"/>
      <c r="N690" s="284"/>
      <c r="O690" s="284"/>
      <c r="P690" s="284"/>
      <c r="Q690" s="284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  <c r="AD690" s="9"/>
    </row>
    <row r="691" spans="1:30" ht="12.75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284"/>
      <c r="M691" s="284"/>
      <c r="N691" s="284"/>
      <c r="O691" s="284"/>
      <c r="P691" s="284"/>
      <c r="Q691" s="284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9"/>
      <c r="AD691" s="9"/>
    </row>
    <row r="692" spans="1:30" ht="12.75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284"/>
      <c r="M692" s="284"/>
      <c r="N692" s="284"/>
      <c r="O692" s="284"/>
      <c r="P692" s="284"/>
      <c r="Q692" s="284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  <c r="AC692" s="9"/>
      <c r="AD692" s="9"/>
    </row>
    <row r="693" spans="1:30" ht="12.75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284"/>
      <c r="M693" s="284"/>
      <c r="N693" s="284"/>
      <c r="O693" s="284"/>
      <c r="P693" s="284"/>
      <c r="Q693" s="284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9"/>
      <c r="AD693" s="9"/>
    </row>
    <row r="694" spans="1:30" ht="12.75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284"/>
      <c r="M694" s="284"/>
      <c r="N694" s="284"/>
      <c r="O694" s="284"/>
      <c r="P694" s="284"/>
      <c r="Q694" s="284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  <c r="AD694" s="9"/>
    </row>
    <row r="695" spans="1:30" ht="12.75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284"/>
      <c r="M695" s="284"/>
      <c r="N695" s="284"/>
      <c r="O695" s="284"/>
      <c r="P695" s="284"/>
      <c r="Q695" s="284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  <c r="AD695" s="9"/>
    </row>
    <row r="696" spans="1:30" ht="12.75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284"/>
      <c r="M696" s="284"/>
      <c r="N696" s="284"/>
      <c r="O696" s="284"/>
      <c r="P696" s="284"/>
      <c r="Q696" s="284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9"/>
      <c r="AD696" s="9"/>
    </row>
    <row r="697" spans="1:30" ht="12.75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284"/>
      <c r="M697" s="284"/>
      <c r="N697" s="284"/>
      <c r="O697" s="284"/>
      <c r="P697" s="284"/>
      <c r="Q697" s="284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9"/>
      <c r="AD697" s="9"/>
    </row>
    <row r="698" spans="1:30" ht="12.75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284"/>
      <c r="M698" s="284"/>
      <c r="N698" s="284"/>
      <c r="O698" s="284"/>
      <c r="P698" s="284"/>
      <c r="Q698" s="284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  <c r="AD698" s="9"/>
    </row>
    <row r="699" spans="1:30" ht="12.75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284"/>
      <c r="M699" s="284"/>
      <c r="N699" s="284"/>
      <c r="O699" s="284"/>
      <c r="P699" s="284"/>
      <c r="Q699" s="284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  <c r="AD699" s="9"/>
    </row>
    <row r="700" spans="1:30" ht="12.75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284"/>
      <c r="M700" s="284"/>
      <c r="N700" s="284"/>
      <c r="O700" s="284"/>
      <c r="P700" s="284"/>
      <c r="Q700" s="284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9"/>
      <c r="AD700" s="9"/>
    </row>
    <row r="701" spans="1:30" ht="12.75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284"/>
      <c r="M701" s="284"/>
      <c r="N701" s="284"/>
      <c r="O701" s="284"/>
      <c r="P701" s="284"/>
      <c r="Q701" s="284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9"/>
      <c r="AD701" s="9"/>
    </row>
    <row r="702" spans="1:30" ht="12.75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284"/>
      <c r="M702" s="284"/>
      <c r="N702" s="284"/>
      <c r="O702" s="284"/>
      <c r="P702" s="284"/>
      <c r="Q702" s="284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  <c r="AD702" s="9"/>
    </row>
    <row r="703" spans="1:30" ht="12.75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284"/>
      <c r="M703" s="284"/>
      <c r="N703" s="284"/>
      <c r="O703" s="284"/>
      <c r="P703" s="284"/>
      <c r="Q703" s="284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9"/>
      <c r="AD703" s="9"/>
    </row>
    <row r="704" spans="1:30" ht="12.75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284"/>
      <c r="M704" s="284"/>
      <c r="N704" s="284"/>
      <c r="O704" s="284"/>
      <c r="P704" s="284"/>
      <c r="Q704" s="284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  <c r="AC704" s="9"/>
      <c r="AD704" s="9"/>
    </row>
    <row r="705" spans="1:30" ht="12.75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284"/>
      <c r="M705" s="284"/>
      <c r="N705" s="284"/>
      <c r="O705" s="284"/>
      <c r="P705" s="284"/>
      <c r="Q705" s="284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9"/>
      <c r="AD705" s="9"/>
    </row>
    <row r="706" spans="1:30" ht="12.75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284"/>
      <c r="M706" s="284"/>
      <c r="N706" s="284"/>
      <c r="O706" s="284"/>
      <c r="P706" s="284"/>
      <c r="Q706" s="284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  <c r="AD706" s="9"/>
    </row>
    <row r="707" spans="1:30" ht="12.75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284"/>
      <c r="M707" s="284"/>
      <c r="N707" s="284"/>
      <c r="O707" s="284"/>
      <c r="P707" s="284"/>
      <c r="Q707" s="284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9"/>
      <c r="AD707" s="9"/>
    </row>
    <row r="708" spans="1:30" ht="12.75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284"/>
      <c r="M708" s="284"/>
      <c r="N708" s="284"/>
      <c r="O708" s="284"/>
      <c r="P708" s="284"/>
      <c r="Q708" s="284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  <c r="AC708" s="9"/>
      <c r="AD708" s="9"/>
    </row>
    <row r="709" spans="1:30" ht="12.75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284"/>
      <c r="M709" s="284"/>
      <c r="N709" s="284"/>
      <c r="O709" s="284"/>
      <c r="P709" s="284"/>
      <c r="Q709" s="284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9"/>
      <c r="AD709" s="9"/>
    </row>
    <row r="710" spans="1:30" ht="12.75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284"/>
      <c r="M710" s="284"/>
      <c r="N710" s="284"/>
      <c r="O710" s="284"/>
      <c r="P710" s="284"/>
      <c r="Q710" s="284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  <c r="AD710" s="9"/>
    </row>
    <row r="711" spans="1:30" ht="12.75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284"/>
      <c r="M711" s="284"/>
      <c r="N711" s="284"/>
      <c r="O711" s="284"/>
      <c r="P711" s="284"/>
      <c r="Q711" s="284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9"/>
      <c r="AD711" s="9"/>
    </row>
    <row r="712" spans="1:30" ht="12.75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284"/>
      <c r="M712" s="284"/>
      <c r="N712" s="284"/>
      <c r="O712" s="284"/>
      <c r="P712" s="284"/>
      <c r="Q712" s="284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  <c r="AC712" s="9"/>
      <c r="AD712" s="9"/>
    </row>
    <row r="713" spans="1:30" ht="12.75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284"/>
      <c r="M713" s="284"/>
      <c r="N713" s="284"/>
      <c r="O713" s="284"/>
      <c r="P713" s="284"/>
      <c r="Q713" s="284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9"/>
      <c r="AD713" s="9"/>
    </row>
    <row r="714" spans="1:30" ht="12.75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284"/>
      <c r="M714" s="284"/>
      <c r="N714" s="284"/>
      <c r="O714" s="284"/>
      <c r="P714" s="284"/>
      <c r="Q714" s="284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  <c r="AD714" s="9"/>
    </row>
    <row r="715" spans="1:30" ht="12.75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284"/>
      <c r="M715" s="284"/>
      <c r="N715" s="284"/>
      <c r="O715" s="284"/>
      <c r="P715" s="284"/>
      <c r="Q715" s="284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9"/>
      <c r="AD715" s="9"/>
    </row>
    <row r="716" spans="1:30" ht="12.75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284"/>
      <c r="M716" s="284"/>
      <c r="N716" s="284"/>
      <c r="O716" s="284"/>
      <c r="P716" s="284"/>
      <c r="Q716" s="284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  <c r="AC716" s="9"/>
      <c r="AD716" s="9"/>
    </row>
    <row r="717" spans="1:30" ht="12.75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284"/>
      <c r="M717" s="284"/>
      <c r="N717" s="284"/>
      <c r="O717" s="284"/>
      <c r="P717" s="284"/>
      <c r="Q717" s="284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  <c r="AC717" s="9"/>
      <c r="AD717" s="9"/>
    </row>
    <row r="718" spans="1:30" ht="12.75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284"/>
      <c r="M718" s="284"/>
      <c r="N718" s="284"/>
      <c r="O718" s="284"/>
      <c r="P718" s="284"/>
      <c r="Q718" s="284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  <c r="AD718" s="9"/>
    </row>
    <row r="719" spans="1:30" ht="12.75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284"/>
      <c r="M719" s="284"/>
      <c r="N719" s="284"/>
      <c r="O719" s="284"/>
      <c r="P719" s="284"/>
      <c r="Q719" s="284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9"/>
      <c r="AD719" s="9"/>
    </row>
    <row r="720" spans="1:30" ht="12.75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284"/>
      <c r="M720" s="284"/>
      <c r="N720" s="284"/>
      <c r="O720" s="284"/>
      <c r="P720" s="284"/>
      <c r="Q720" s="284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9"/>
      <c r="AD720" s="9"/>
    </row>
    <row r="721" spans="1:30" ht="12.75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284"/>
      <c r="M721" s="284"/>
      <c r="N721" s="284"/>
      <c r="O721" s="284"/>
      <c r="P721" s="284"/>
      <c r="Q721" s="284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9"/>
      <c r="AD721" s="9"/>
    </row>
    <row r="722" spans="1:30" ht="12.75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284"/>
      <c r="M722" s="284"/>
      <c r="N722" s="284"/>
      <c r="O722" s="284"/>
      <c r="P722" s="284"/>
      <c r="Q722" s="284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9"/>
      <c r="AD722" s="9"/>
    </row>
    <row r="723" spans="1:30" ht="12.75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284"/>
      <c r="M723" s="284"/>
      <c r="N723" s="284"/>
      <c r="O723" s="284"/>
      <c r="P723" s="284"/>
      <c r="Q723" s="284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9"/>
      <c r="AD723" s="9"/>
    </row>
    <row r="724" spans="1:30" ht="12.75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284"/>
      <c r="M724" s="284"/>
      <c r="N724" s="284"/>
      <c r="O724" s="284"/>
      <c r="P724" s="284"/>
      <c r="Q724" s="284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  <c r="AC724" s="9"/>
      <c r="AD724" s="9"/>
    </row>
    <row r="725" spans="1:30" ht="12.75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284"/>
      <c r="M725" s="284"/>
      <c r="N725" s="284"/>
      <c r="O725" s="284"/>
      <c r="P725" s="284"/>
      <c r="Q725" s="284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9"/>
      <c r="AD725" s="9"/>
    </row>
    <row r="726" spans="1:30" ht="12.75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284"/>
      <c r="M726" s="284"/>
      <c r="N726" s="284"/>
      <c r="O726" s="284"/>
      <c r="P726" s="284"/>
      <c r="Q726" s="284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  <c r="AD726" s="9"/>
    </row>
    <row r="727" spans="1:30" ht="12.75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284"/>
      <c r="M727" s="284"/>
      <c r="N727" s="284"/>
      <c r="O727" s="284"/>
      <c r="P727" s="284"/>
      <c r="Q727" s="284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9"/>
      <c r="AD727" s="9"/>
    </row>
    <row r="728" spans="1:30" ht="12.75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284"/>
      <c r="M728" s="284"/>
      <c r="N728" s="284"/>
      <c r="O728" s="284"/>
      <c r="P728" s="284"/>
      <c r="Q728" s="284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  <c r="AC728" s="9"/>
      <c r="AD728" s="9"/>
    </row>
    <row r="729" spans="1:30" ht="12.75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284"/>
      <c r="M729" s="284"/>
      <c r="N729" s="284"/>
      <c r="O729" s="284"/>
      <c r="P729" s="284"/>
      <c r="Q729" s="284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9"/>
      <c r="AD729" s="9"/>
    </row>
    <row r="730" spans="1:30" ht="12.75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284"/>
      <c r="M730" s="284"/>
      <c r="N730" s="284"/>
      <c r="O730" s="284"/>
      <c r="P730" s="284"/>
      <c r="Q730" s="284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  <c r="AD730" s="9"/>
    </row>
    <row r="731" spans="1:30" ht="12.75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284"/>
      <c r="M731" s="284"/>
      <c r="N731" s="284"/>
      <c r="O731" s="284"/>
      <c r="P731" s="284"/>
      <c r="Q731" s="284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9"/>
      <c r="AD731" s="9"/>
    </row>
    <row r="732" spans="1:30" ht="12.75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284"/>
      <c r="M732" s="284"/>
      <c r="N732" s="284"/>
      <c r="O732" s="284"/>
      <c r="P732" s="284"/>
      <c r="Q732" s="284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  <c r="AC732" s="9"/>
      <c r="AD732" s="9"/>
    </row>
    <row r="733" spans="1:30" ht="12.75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284"/>
      <c r="M733" s="284"/>
      <c r="N733" s="284"/>
      <c r="O733" s="284"/>
      <c r="P733" s="284"/>
      <c r="Q733" s="284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9"/>
      <c r="AD733" s="9"/>
    </row>
    <row r="734" spans="1:30" ht="12.75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284"/>
      <c r="M734" s="284"/>
      <c r="N734" s="284"/>
      <c r="O734" s="284"/>
      <c r="P734" s="284"/>
      <c r="Q734" s="284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9"/>
      <c r="AD734" s="9"/>
    </row>
    <row r="735" spans="1:30" ht="12.75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284"/>
      <c r="M735" s="284"/>
      <c r="N735" s="284"/>
      <c r="O735" s="284"/>
      <c r="P735" s="284"/>
      <c r="Q735" s="284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9"/>
      <c r="AD735" s="9"/>
    </row>
    <row r="736" spans="1:30" ht="12.75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284"/>
      <c r="M736" s="284"/>
      <c r="N736" s="284"/>
      <c r="O736" s="284"/>
      <c r="P736" s="284"/>
      <c r="Q736" s="284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  <c r="AC736" s="9"/>
      <c r="AD736" s="9"/>
    </row>
    <row r="737" spans="1:30" ht="12.75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284"/>
      <c r="M737" s="284"/>
      <c r="N737" s="284"/>
      <c r="O737" s="284"/>
      <c r="P737" s="284"/>
      <c r="Q737" s="284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  <c r="AC737" s="9"/>
      <c r="AD737" s="9"/>
    </row>
    <row r="738" spans="1:30" ht="12.75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284"/>
      <c r="M738" s="284"/>
      <c r="N738" s="284"/>
      <c r="O738" s="284"/>
      <c r="P738" s="284"/>
      <c r="Q738" s="284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9"/>
      <c r="AD738" s="9"/>
    </row>
    <row r="739" spans="1:30" ht="12.75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284"/>
      <c r="M739" s="284"/>
      <c r="N739" s="284"/>
      <c r="O739" s="284"/>
      <c r="P739" s="284"/>
      <c r="Q739" s="284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9"/>
      <c r="AD739" s="9"/>
    </row>
    <row r="740" spans="1:30" ht="12.75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284"/>
      <c r="M740" s="284"/>
      <c r="N740" s="284"/>
      <c r="O740" s="284"/>
      <c r="P740" s="284"/>
      <c r="Q740" s="284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  <c r="AC740" s="9"/>
      <c r="AD740" s="9"/>
    </row>
    <row r="741" spans="1:30" ht="12.75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284"/>
      <c r="M741" s="284"/>
      <c r="N741" s="284"/>
      <c r="O741" s="284"/>
      <c r="P741" s="284"/>
      <c r="Q741" s="284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9"/>
      <c r="AD741" s="9"/>
    </row>
    <row r="742" spans="1:30" ht="12.75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284"/>
      <c r="M742" s="284"/>
      <c r="N742" s="284"/>
      <c r="O742" s="284"/>
      <c r="P742" s="284"/>
      <c r="Q742" s="284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  <c r="AD742" s="9"/>
    </row>
    <row r="743" spans="1:30" ht="12.75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284"/>
      <c r="M743" s="284"/>
      <c r="N743" s="284"/>
      <c r="O743" s="284"/>
      <c r="P743" s="284"/>
      <c r="Q743" s="284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9"/>
      <c r="AD743" s="9"/>
    </row>
    <row r="744" spans="1:30" ht="12.75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284"/>
      <c r="M744" s="284"/>
      <c r="N744" s="284"/>
      <c r="O744" s="284"/>
      <c r="P744" s="284"/>
      <c r="Q744" s="284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  <c r="AC744" s="9"/>
      <c r="AD744" s="9"/>
    </row>
    <row r="745" spans="1:30" ht="12.75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284"/>
      <c r="M745" s="284"/>
      <c r="N745" s="284"/>
      <c r="O745" s="284"/>
      <c r="P745" s="284"/>
      <c r="Q745" s="284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  <c r="AC745" s="9"/>
      <c r="AD745" s="9"/>
    </row>
    <row r="746" spans="1:30" ht="12.75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284"/>
      <c r="M746" s="284"/>
      <c r="N746" s="284"/>
      <c r="O746" s="284"/>
      <c r="P746" s="284"/>
      <c r="Q746" s="284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9"/>
      <c r="AD746" s="9"/>
    </row>
    <row r="747" spans="1:30" ht="12.75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284"/>
      <c r="M747" s="284"/>
      <c r="N747" s="284"/>
      <c r="O747" s="284"/>
      <c r="P747" s="284"/>
      <c r="Q747" s="284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  <c r="AC747" s="9"/>
      <c r="AD747" s="9"/>
    </row>
    <row r="748" spans="1:30" ht="12.75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284"/>
      <c r="M748" s="284"/>
      <c r="N748" s="284"/>
      <c r="O748" s="284"/>
      <c r="P748" s="284"/>
      <c r="Q748" s="284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  <c r="AC748" s="9"/>
      <c r="AD748" s="9"/>
    </row>
    <row r="749" spans="1:30" ht="12.75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284"/>
      <c r="M749" s="284"/>
      <c r="N749" s="284"/>
      <c r="O749" s="284"/>
      <c r="P749" s="284"/>
      <c r="Q749" s="284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9"/>
      <c r="AD749" s="9"/>
    </row>
    <row r="750" spans="1:30" ht="12.75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284"/>
      <c r="M750" s="284"/>
      <c r="N750" s="284"/>
      <c r="O750" s="284"/>
      <c r="P750" s="284"/>
      <c r="Q750" s="284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  <c r="AD750" s="9"/>
    </row>
    <row r="751" spans="1:30" ht="12.75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284"/>
      <c r="M751" s="284"/>
      <c r="N751" s="284"/>
      <c r="O751" s="284"/>
      <c r="P751" s="284"/>
      <c r="Q751" s="284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9"/>
      <c r="AD751" s="9"/>
    </row>
    <row r="752" spans="1:30" ht="12.75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284"/>
      <c r="M752" s="284"/>
      <c r="N752" s="284"/>
      <c r="O752" s="284"/>
      <c r="P752" s="284"/>
      <c r="Q752" s="284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9"/>
      <c r="AD752" s="9"/>
    </row>
    <row r="753" spans="1:30" ht="12.75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284"/>
      <c r="M753" s="284"/>
      <c r="N753" s="284"/>
      <c r="O753" s="284"/>
      <c r="P753" s="284"/>
      <c r="Q753" s="284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9"/>
      <c r="AD753" s="9"/>
    </row>
    <row r="754" spans="1:30" ht="12.75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284"/>
      <c r="M754" s="284"/>
      <c r="N754" s="284"/>
      <c r="O754" s="284"/>
      <c r="P754" s="284"/>
      <c r="Q754" s="284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9"/>
      <c r="AD754" s="9"/>
    </row>
    <row r="755" spans="1:30" ht="12.75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284"/>
      <c r="M755" s="284"/>
      <c r="N755" s="284"/>
      <c r="O755" s="284"/>
      <c r="P755" s="284"/>
      <c r="Q755" s="284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9"/>
      <c r="AD755" s="9"/>
    </row>
    <row r="756" spans="1:30" ht="12.75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284"/>
      <c r="M756" s="284"/>
      <c r="N756" s="284"/>
      <c r="O756" s="284"/>
      <c r="P756" s="284"/>
      <c r="Q756" s="284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  <c r="AC756" s="9"/>
      <c r="AD756" s="9"/>
    </row>
    <row r="757" spans="1:30" ht="12.75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284"/>
      <c r="M757" s="284"/>
      <c r="N757" s="284"/>
      <c r="O757" s="284"/>
      <c r="P757" s="284"/>
      <c r="Q757" s="284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  <c r="AC757" s="9"/>
      <c r="AD757" s="9"/>
    </row>
    <row r="758" spans="1:30" ht="12.75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284"/>
      <c r="M758" s="284"/>
      <c r="N758" s="284"/>
      <c r="O758" s="284"/>
      <c r="P758" s="284"/>
      <c r="Q758" s="284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9"/>
      <c r="AD758" s="9"/>
    </row>
    <row r="759" spans="1:30" ht="12.75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284"/>
      <c r="M759" s="284"/>
      <c r="N759" s="284"/>
      <c r="O759" s="284"/>
      <c r="P759" s="284"/>
      <c r="Q759" s="284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  <c r="AC759" s="9"/>
      <c r="AD759" s="9"/>
    </row>
    <row r="760" spans="1:30" ht="12.75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284"/>
      <c r="M760" s="284"/>
      <c r="N760" s="284"/>
      <c r="O760" s="284"/>
      <c r="P760" s="284"/>
      <c r="Q760" s="284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  <c r="AC760" s="9"/>
      <c r="AD760" s="9"/>
    </row>
    <row r="761" spans="1:30" ht="12.75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284"/>
      <c r="M761" s="284"/>
      <c r="N761" s="284"/>
      <c r="O761" s="284"/>
      <c r="P761" s="284"/>
      <c r="Q761" s="284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  <c r="AC761" s="9"/>
      <c r="AD761" s="9"/>
    </row>
    <row r="762" spans="1:30" ht="12.75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284"/>
      <c r="M762" s="284"/>
      <c r="N762" s="284"/>
      <c r="O762" s="284"/>
      <c r="P762" s="284"/>
      <c r="Q762" s="284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9"/>
      <c r="AD762" s="9"/>
    </row>
    <row r="763" spans="1:30" ht="12.75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284"/>
      <c r="M763" s="284"/>
      <c r="N763" s="284"/>
      <c r="O763" s="284"/>
      <c r="P763" s="284"/>
      <c r="Q763" s="284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  <c r="AC763" s="9"/>
      <c r="AD763" s="9"/>
    </row>
    <row r="764" spans="1:30" ht="12.75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284"/>
      <c r="M764" s="284"/>
      <c r="N764" s="284"/>
      <c r="O764" s="284"/>
      <c r="P764" s="284"/>
      <c r="Q764" s="284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  <c r="AC764" s="9"/>
      <c r="AD764" s="9"/>
    </row>
    <row r="765" spans="1:30" ht="12.75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284"/>
      <c r="M765" s="284"/>
      <c r="N765" s="284"/>
      <c r="O765" s="284"/>
      <c r="P765" s="284"/>
      <c r="Q765" s="284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  <c r="AC765" s="9"/>
      <c r="AD765" s="9"/>
    </row>
    <row r="766" spans="1:30" ht="12.75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284"/>
      <c r="M766" s="284"/>
      <c r="N766" s="284"/>
      <c r="O766" s="284"/>
      <c r="P766" s="284"/>
      <c r="Q766" s="284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9"/>
      <c r="AD766" s="9"/>
    </row>
    <row r="767" spans="1:30" ht="12.75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284"/>
      <c r="M767" s="284"/>
      <c r="N767" s="284"/>
      <c r="O767" s="284"/>
      <c r="P767" s="284"/>
      <c r="Q767" s="284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  <c r="AC767" s="9"/>
      <c r="AD767" s="9"/>
    </row>
    <row r="768" spans="1:30" ht="12.75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284"/>
      <c r="M768" s="284"/>
      <c r="N768" s="284"/>
      <c r="O768" s="284"/>
      <c r="P768" s="284"/>
      <c r="Q768" s="284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  <c r="AC768" s="9"/>
      <c r="AD768" s="9"/>
    </row>
    <row r="769" spans="1:30" ht="12.75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284"/>
      <c r="M769" s="284"/>
      <c r="N769" s="284"/>
      <c r="O769" s="284"/>
      <c r="P769" s="284"/>
      <c r="Q769" s="284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  <c r="AC769" s="9"/>
      <c r="AD769" s="9"/>
    </row>
    <row r="770" spans="1:30" ht="12.75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284"/>
      <c r="M770" s="284"/>
      <c r="N770" s="284"/>
      <c r="O770" s="284"/>
      <c r="P770" s="284"/>
      <c r="Q770" s="284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  <c r="AD770" s="9"/>
    </row>
    <row r="771" spans="1:30" ht="12.75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284"/>
      <c r="M771" s="284"/>
      <c r="N771" s="284"/>
      <c r="O771" s="284"/>
      <c r="P771" s="284"/>
      <c r="Q771" s="284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  <c r="AC771" s="9"/>
      <c r="AD771" s="9"/>
    </row>
    <row r="772" spans="1:30" ht="12.75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284"/>
      <c r="M772" s="284"/>
      <c r="N772" s="284"/>
      <c r="O772" s="284"/>
      <c r="P772" s="284"/>
      <c r="Q772" s="284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  <c r="AC772" s="9"/>
      <c r="AD772" s="9"/>
    </row>
    <row r="773" spans="1:30" ht="12.75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284"/>
      <c r="M773" s="284"/>
      <c r="N773" s="284"/>
      <c r="O773" s="284"/>
      <c r="P773" s="284"/>
      <c r="Q773" s="284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  <c r="AC773" s="9"/>
      <c r="AD773" s="9"/>
    </row>
    <row r="774" spans="1:30" ht="12.75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284"/>
      <c r="M774" s="284"/>
      <c r="N774" s="284"/>
      <c r="O774" s="284"/>
      <c r="P774" s="284"/>
      <c r="Q774" s="284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9"/>
      <c r="AD774" s="9"/>
    </row>
    <row r="775" spans="1:30" ht="12.75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284"/>
      <c r="M775" s="284"/>
      <c r="N775" s="284"/>
      <c r="O775" s="284"/>
      <c r="P775" s="284"/>
      <c r="Q775" s="284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  <c r="AC775" s="9"/>
      <c r="AD775" s="9"/>
    </row>
    <row r="776" spans="1:30" ht="12.75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284"/>
      <c r="M776" s="284"/>
      <c r="N776" s="284"/>
      <c r="O776" s="284"/>
      <c r="P776" s="284"/>
      <c r="Q776" s="284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  <c r="AC776" s="9"/>
      <c r="AD776" s="9"/>
    </row>
    <row r="777" spans="1:30" ht="12.75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284"/>
      <c r="M777" s="284"/>
      <c r="N777" s="284"/>
      <c r="O777" s="284"/>
      <c r="P777" s="284"/>
      <c r="Q777" s="284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  <c r="AC777" s="9"/>
      <c r="AD777" s="9"/>
    </row>
    <row r="778" spans="1:30" ht="12.75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284"/>
      <c r="M778" s="284"/>
      <c r="N778" s="284"/>
      <c r="O778" s="284"/>
      <c r="P778" s="284"/>
      <c r="Q778" s="284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9"/>
      <c r="AD778" s="9"/>
    </row>
    <row r="779" spans="1:30" ht="12.75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284"/>
      <c r="M779" s="284"/>
      <c r="N779" s="284"/>
      <c r="O779" s="284"/>
      <c r="P779" s="284"/>
      <c r="Q779" s="284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  <c r="AC779" s="9"/>
      <c r="AD779" s="9"/>
    </row>
    <row r="780" spans="1:30" ht="12.75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284"/>
      <c r="M780" s="284"/>
      <c r="N780" s="284"/>
      <c r="O780" s="284"/>
      <c r="P780" s="284"/>
      <c r="Q780" s="284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  <c r="AC780" s="9"/>
      <c r="AD780" s="9"/>
    </row>
    <row r="781" spans="1:30" ht="12.75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284"/>
      <c r="M781" s="284"/>
      <c r="N781" s="284"/>
      <c r="O781" s="284"/>
      <c r="P781" s="284"/>
      <c r="Q781" s="284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  <c r="AC781" s="9"/>
      <c r="AD781" s="9"/>
    </row>
    <row r="782" spans="1:30" ht="12.75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284"/>
      <c r="M782" s="284"/>
      <c r="N782" s="284"/>
      <c r="O782" s="284"/>
      <c r="P782" s="284"/>
      <c r="Q782" s="284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9"/>
      <c r="AD782" s="9"/>
    </row>
    <row r="783" spans="1:30" ht="12.75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284"/>
      <c r="M783" s="284"/>
      <c r="N783" s="284"/>
      <c r="O783" s="284"/>
      <c r="P783" s="284"/>
      <c r="Q783" s="284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  <c r="AC783" s="9"/>
      <c r="AD783" s="9"/>
    </row>
    <row r="784" spans="1:30" ht="12.75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284"/>
      <c r="M784" s="284"/>
      <c r="N784" s="284"/>
      <c r="O784" s="284"/>
      <c r="P784" s="284"/>
      <c r="Q784" s="284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  <c r="AC784" s="9"/>
      <c r="AD784" s="9"/>
    </row>
    <row r="785" spans="1:30" ht="12.75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284"/>
      <c r="M785" s="284"/>
      <c r="N785" s="284"/>
      <c r="O785" s="284"/>
      <c r="P785" s="284"/>
      <c r="Q785" s="284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  <c r="AC785" s="9"/>
      <c r="AD785" s="9"/>
    </row>
    <row r="786" spans="1:30" ht="12.75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284"/>
      <c r="M786" s="284"/>
      <c r="N786" s="284"/>
      <c r="O786" s="284"/>
      <c r="P786" s="284"/>
      <c r="Q786" s="284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  <c r="AC786" s="9"/>
      <c r="AD786" s="9"/>
    </row>
    <row r="787" spans="1:30" ht="12.75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284"/>
      <c r="M787" s="284"/>
      <c r="N787" s="284"/>
      <c r="O787" s="284"/>
      <c r="P787" s="284"/>
      <c r="Q787" s="284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  <c r="AC787" s="9"/>
      <c r="AD787" s="9"/>
    </row>
    <row r="788" spans="1:30" ht="12.75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284"/>
      <c r="M788" s="284"/>
      <c r="N788" s="284"/>
      <c r="O788" s="284"/>
      <c r="P788" s="284"/>
      <c r="Q788" s="284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  <c r="AC788" s="9"/>
      <c r="AD788" s="9"/>
    </row>
    <row r="789" spans="1:30" ht="12.75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284"/>
      <c r="M789" s="284"/>
      <c r="N789" s="284"/>
      <c r="O789" s="284"/>
      <c r="P789" s="284"/>
      <c r="Q789" s="284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  <c r="AC789" s="9"/>
      <c r="AD789" s="9"/>
    </row>
    <row r="790" spans="1:30" ht="12.75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284"/>
      <c r="M790" s="284"/>
      <c r="N790" s="284"/>
      <c r="O790" s="284"/>
      <c r="P790" s="284"/>
      <c r="Q790" s="284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9"/>
      <c r="AD790" s="9"/>
    </row>
    <row r="791" spans="1:30" ht="12.75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284"/>
      <c r="M791" s="284"/>
      <c r="N791" s="284"/>
      <c r="O791" s="284"/>
      <c r="P791" s="284"/>
      <c r="Q791" s="284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  <c r="AC791" s="9"/>
      <c r="AD791" s="9"/>
    </row>
    <row r="792" spans="1:30" ht="12.75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284"/>
      <c r="M792" s="284"/>
      <c r="N792" s="284"/>
      <c r="O792" s="284"/>
      <c r="P792" s="284"/>
      <c r="Q792" s="284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  <c r="AC792" s="9"/>
      <c r="AD792" s="9"/>
    </row>
    <row r="793" spans="1:30" ht="12.75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284"/>
      <c r="M793" s="284"/>
      <c r="N793" s="284"/>
      <c r="O793" s="284"/>
      <c r="P793" s="284"/>
      <c r="Q793" s="284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  <c r="AC793" s="9"/>
      <c r="AD793" s="9"/>
    </row>
    <row r="794" spans="1:30" ht="12.75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284"/>
      <c r="M794" s="284"/>
      <c r="N794" s="284"/>
      <c r="O794" s="284"/>
      <c r="P794" s="284"/>
      <c r="Q794" s="284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  <c r="AC794" s="9"/>
      <c r="AD794" s="9"/>
    </row>
    <row r="795" spans="1:30" ht="12.75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284"/>
      <c r="M795" s="284"/>
      <c r="N795" s="284"/>
      <c r="O795" s="284"/>
      <c r="P795" s="284"/>
      <c r="Q795" s="284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  <c r="AC795" s="9"/>
      <c r="AD795" s="9"/>
    </row>
    <row r="796" spans="1:30" ht="12.75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284"/>
      <c r="M796" s="284"/>
      <c r="N796" s="284"/>
      <c r="O796" s="284"/>
      <c r="P796" s="284"/>
      <c r="Q796" s="284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  <c r="AC796" s="9"/>
      <c r="AD796" s="9"/>
    </row>
    <row r="797" spans="1:30" ht="12.75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284"/>
      <c r="M797" s="284"/>
      <c r="N797" s="284"/>
      <c r="O797" s="284"/>
      <c r="P797" s="284"/>
      <c r="Q797" s="284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  <c r="AC797" s="9"/>
      <c r="AD797" s="9"/>
    </row>
    <row r="798" spans="1:30" ht="12.75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284"/>
      <c r="M798" s="284"/>
      <c r="N798" s="284"/>
      <c r="O798" s="284"/>
      <c r="P798" s="284"/>
      <c r="Q798" s="284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  <c r="AC798" s="9"/>
      <c r="AD798" s="9"/>
    </row>
    <row r="799" spans="1:30" ht="12.75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284"/>
      <c r="M799" s="284"/>
      <c r="N799" s="284"/>
      <c r="O799" s="284"/>
      <c r="P799" s="284"/>
      <c r="Q799" s="284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  <c r="AC799" s="9"/>
      <c r="AD799" s="9"/>
    </row>
    <row r="800" spans="1:30" ht="12.75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284"/>
      <c r="M800" s="284"/>
      <c r="N800" s="284"/>
      <c r="O800" s="284"/>
      <c r="P800" s="284"/>
      <c r="Q800" s="284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9"/>
      <c r="AD800" s="9"/>
    </row>
    <row r="801" spans="1:30" ht="12.75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284"/>
      <c r="M801" s="284"/>
      <c r="N801" s="284"/>
      <c r="O801" s="284"/>
      <c r="P801" s="284"/>
      <c r="Q801" s="284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  <c r="AC801" s="9"/>
      <c r="AD801" s="9"/>
    </row>
    <row r="802" spans="1:30" ht="12.75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284"/>
      <c r="M802" s="284"/>
      <c r="N802" s="284"/>
      <c r="O802" s="284"/>
      <c r="P802" s="284"/>
      <c r="Q802" s="284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  <c r="AC802" s="9"/>
      <c r="AD802" s="9"/>
    </row>
    <row r="803" spans="1:30" ht="12.75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284"/>
      <c r="M803" s="284"/>
      <c r="N803" s="284"/>
      <c r="O803" s="284"/>
      <c r="P803" s="284"/>
      <c r="Q803" s="284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  <c r="AC803" s="9"/>
      <c r="AD803" s="9"/>
    </row>
    <row r="804" spans="1:30" ht="12.75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284"/>
      <c r="M804" s="284"/>
      <c r="N804" s="284"/>
      <c r="O804" s="284"/>
      <c r="P804" s="284"/>
      <c r="Q804" s="284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  <c r="AC804" s="9"/>
      <c r="AD804" s="9"/>
    </row>
    <row r="805" spans="1:30" ht="12.75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284"/>
      <c r="M805" s="284"/>
      <c r="N805" s="284"/>
      <c r="O805" s="284"/>
      <c r="P805" s="284"/>
      <c r="Q805" s="284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  <c r="AC805" s="9"/>
      <c r="AD805" s="9"/>
    </row>
    <row r="806" spans="1:30" ht="12.75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284"/>
      <c r="M806" s="284"/>
      <c r="N806" s="284"/>
      <c r="O806" s="284"/>
      <c r="P806" s="284"/>
      <c r="Q806" s="284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  <c r="AC806" s="9"/>
      <c r="AD806" s="9"/>
    </row>
    <row r="807" spans="1:30" ht="12.75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284"/>
      <c r="M807" s="284"/>
      <c r="N807" s="284"/>
      <c r="O807" s="284"/>
      <c r="P807" s="284"/>
      <c r="Q807" s="284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  <c r="AC807" s="9"/>
      <c r="AD807" s="9"/>
    </row>
    <row r="808" spans="1:30" ht="12.75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284"/>
      <c r="M808" s="284"/>
      <c r="N808" s="284"/>
      <c r="O808" s="284"/>
      <c r="P808" s="284"/>
      <c r="Q808" s="284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  <c r="AC808" s="9"/>
      <c r="AD808" s="9"/>
    </row>
    <row r="809" spans="1:30" ht="12.75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284"/>
      <c r="M809" s="284"/>
      <c r="N809" s="284"/>
      <c r="O809" s="284"/>
      <c r="P809" s="284"/>
      <c r="Q809" s="284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  <c r="AC809" s="9"/>
      <c r="AD809" s="9"/>
    </row>
    <row r="810" spans="1:30" ht="12.75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284"/>
      <c r="M810" s="284"/>
      <c r="N810" s="284"/>
      <c r="O810" s="284"/>
      <c r="P810" s="284"/>
      <c r="Q810" s="284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 s="9"/>
      <c r="AD810" s="9"/>
    </row>
    <row r="811" spans="1:30" ht="12.75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284"/>
      <c r="M811" s="284"/>
      <c r="N811" s="284"/>
      <c r="O811" s="284"/>
      <c r="P811" s="284"/>
      <c r="Q811" s="284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  <c r="AC811" s="9"/>
      <c r="AD811" s="9"/>
    </row>
    <row r="812" spans="1:30" ht="12.75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284"/>
      <c r="M812" s="284"/>
      <c r="N812" s="284"/>
      <c r="O812" s="284"/>
      <c r="P812" s="284"/>
      <c r="Q812" s="284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  <c r="AC812" s="9"/>
      <c r="AD812" s="9"/>
    </row>
    <row r="813" spans="1:30" ht="12.75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284"/>
      <c r="M813" s="284"/>
      <c r="N813" s="284"/>
      <c r="O813" s="284"/>
      <c r="P813" s="284"/>
      <c r="Q813" s="284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  <c r="AC813" s="9"/>
      <c r="AD813" s="9"/>
    </row>
    <row r="814" spans="1:30" ht="12.75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284"/>
      <c r="M814" s="284"/>
      <c r="N814" s="284"/>
      <c r="O814" s="284"/>
      <c r="P814" s="284"/>
      <c r="Q814" s="284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 s="9"/>
      <c r="AD814" s="9"/>
    </row>
    <row r="815" spans="1:30" ht="12.75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284"/>
      <c r="M815" s="284"/>
      <c r="N815" s="284"/>
      <c r="O815" s="284"/>
      <c r="P815" s="284"/>
      <c r="Q815" s="284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  <c r="AC815" s="9"/>
      <c r="AD815" s="9"/>
    </row>
    <row r="816" spans="1:30" ht="12.75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284"/>
      <c r="M816" s="284"/>
      <c r="N816" s="284"/>
      <c r="O816" s="284"/>
      <c r="P816" s="284"/>
      <c r="Q816" s="284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  <c r="AC816" s="9"/>
      <c r="AD816" s="9"/>
    </row>
    <row r="817" spans="1:30" ht="12.75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284"/>
      <c r="M817" s="284"/>
      <c r="N817" s="284"/>
      <c r="O817" s="284"/>
      <c r="P817" s="284"/>
      <c r="Q817" s="284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  <c r="AC817" s="9"/>
      <c r="AD817" s="9"/>
    </row>
    <row r="818" spans="1:30" ht="12.75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284"/>
      <c r="M818" s="284"/>
      <c r="N818" s="284"/>
      <c r="O818" s="284"/>
      <c r="P818" s="284"/>
      <c r="Q818" s="284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  <c r="AC818" s="9"/>
      <c r="AD818" s="9"/>
    </row>
    <row r="819" spans="1:30" ht="12.75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284"/>
      <c r="M819" s="284"/>
      <c r="N819" s="284"/>
      <c r="O819" s="284"/>
      <c r="P819" s="284"/>
      <c r="Q819" s="284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  <c r="AC819" s="9"/>
      <c r="AD819" s="9"/>
    </row>
    <row r="820" spans="1:30" ht="12.75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284"/>
      <c r="M820" s="284"/>
      <c r="N820" s="284"/>
      <c r="O820" s="284"/>
      <c r="P820" s="284"/>
      <c r="Q820" s="284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  <c r="AC820" s="9"/>
      <c r="AD820" s="9"/>
    </row>
    <row r="821" spans="1:30" ht="12.75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284"/>
      <c r="M821" s="284"/>
      <c r="N821" s="284"/>
      <c r="O821" s="284"/>
      <c r="P821" s="284"/>
      <c r="Q821" s="284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  <c r="AC821" s="9"/>
      <c r="AD821" s="9"/>
    </row>
    <row r="822" spans="1:30" ht="12.75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284"/>
      <c r="M822" s="284"/>
      <c r="N822" s="284"/>
      <c r="O822" s="284"/>
      <c r="P822" s="284"/>
      <c r="Q822" s="284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  <c r="AC822" s="9"/>
      <c r="AD822" s="9"/>
    </row>
    <row r="823" spans="1:30" ht="12.75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284"/>
      <c r="M823" s="284"/>
      <c r="N823" s="284"/>
      <c r="O823" s="284"/>
      <c r="P823" s="284"/>
      <c r="Q823" s="284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  <c r="AC823" s="9"/>
      <c r="AD823" s="9"/>
    </row>
    <row r="824" spans="1:30" ht="12.75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284"/>
      <c r="M824" s="284"/>
      <c r="N824" s="284"/>
      <c r="O824" s="284"/>
      <c r="P824" s="284"/>
      <c r="Q824" s="284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  <c r="AC824" s="9"/>
      <c r="AD824" s="9"/>
    </row>
    <row r="825" spans="1:30" ht="12.75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284"/>
      <c r="M825" s="284"/>
      <c r="N825" s="284"/>
      <c r="O825" s="284"/>
      <c r="P825" s="284"/>
      <c r="Q825" s="284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  <c r="AC825" s="9"/>
      <c r="AD825" s="9"/>
    </row>
    <row r="826" spans="1:30" ht="12.75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284"/>
      <c r="M826" s="284"/>
      <c r="N826" s="284"/>
      <c r="O826" s="284"/>
      <c r="P826" s="284"/>
      <c r="Q826" s="284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  <c r="AC826" s="9"/>
      <c r="AD826" s="9"/>
    </row>
    <row r="827" spans="1:30" ht="12.75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284"/>
      <c r="M827" s="284"/>
      <c r="N827" s="284"/>
      <c r="O827" s="284"/>
      <c r="P827" s="284"/>
      <c r="Q827" s="284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  <c r="AC827" s="9"/>
      <c r="AD827" s="9"/>
    </row>
    <row r="828" spans="1:30" ht="12.75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284"/>
      <c r="M828" s="284"/>
      <c r="N828" s="284"/>
      <c r="O828" s="284"/>
      <c r="P828" s="284"/>
      <c r="Q828" s="284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  <c r="AC828" s="9"/>
      <c r="AD828" s="9"/>
    </row>
    <row r="829" spans="1:30" ht="12.75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284"/>
      <c r="M829" s="284"/>
      <c r="N829" s="284"/>
      <c r="O829" s="284"/>
      <c r="P829" s="284"/>
      <c r="Q829" s="284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  <c r="AC829" s="9"/>
      <c r="AD829" s="9"/>
    </row>
    <row r="830" spans="1:30" ht="12.75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284"/>
      <c r="M830" s="284"/>
      <c r="N830" s="284"/>
      <c r="O830" s="284"/>
      <c r="P830" s="284"/>
      <c r="Q830" s="284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  <c r="AC830" s="9"/>
      <c r="AD830" s="9"/>
    </row>
    <row r="831" spans="1:30" ht="12.75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284"/>
      <c r="M831" s="284"/>
      <c r="N831" s="284"/>
      <c r="O831" s="284"/>
      <c r="P831" s="284"/>
      <c r="Q831" s="284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  <c r="AC831" s="9"/>
      <c r="AD831" s="9"/>
    </row>
    <row r="832" spans="1:30" ht="12.75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284"/>
      <c r="M832" s="284"/>
      <c r="N832" s="284"/>
      <c r="O832" s="284"/>
      <c r="P832" s="284"/>
      <c r="Q832" s="284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  <c r="AC832" s="9"/>
      <c r="AD832" s="9"/>
    </row>
    <row r="833" spans="1:30" ht="12.75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284"/>
      <c r="M833" s="284"/>
      <c r="N833" s="284"/>
      <c r="O833" s="284"/>
      <c r="P833" s="284"/>
      <c r="Q833" s="284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  <c r="AC833" s="9"/>
      <c r="AD833" s="9"/>
    </row>
    <row r="834" spans="1:30" ht="12.75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284"/>
      <c r="M834" s="284"/>
      <c r="N834" s="284"/>
      <c r="O834" s="284"/>
      <c r="P834" s="284"/>
      <c r="Q834" s="284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  <c r="AC834" s="9"/>
      <c r="AD834" s="9"/>
    </row>
    <row r="835" spans="1:30" ht="12.75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284"/>
      <c r="M835" s="284"/>
      <c r="N835" s="284"/>
      <c r="O835" s="284"/>
      <c r="P835" s="284"/>
      <c r="Q835" s="284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  <c r="AC835" s="9"/>
      <c r="AD835" s="9"/>
    </row>
    <row r="836" spans="1:30" ht="12.75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284"/>
      <c r="M836" s="284"/>
      <c r="N836" s="284"/>
      <c r="O836" s="284"/>
      <c r="P836" s="284"/>
      <c r="Q836" s="284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  <c r="AC836" s="9"/>
      <c r="AD836" s="9"/>
    </row>
    <row r="837" spans="1:30" ht="12.75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284"/>
      <c r="M837" s="284"/>
      <c r="N837" s="284"/>
      <c r="O837" s="284"/>
      <c r="P837" s="284"/>
      <c r="Q837" s="284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  <c r="AC837" s="9"/>
      <c r="AD837" s="9"/>
    </row>
    <row r="838" spans="1:30" ht="12.75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284"/>
      <c r="M838" s="284"/>
      <c r="N838" s="284"/>
      <c r="O838" s="284"/>
      <c r="P838" s="284"/>
      <c r="Q838" s="284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  <c r="AC838" s="9"/>
      <c r="AD838" s="9"/>
    </row>
    <row r="839" spans="1:30" ht="12.75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284"/>
      <c r="M839" s="284"/>
      <c r="N839" s="284"/>
      <c r="O839" s="284"/>
      <c r="P839" s="284"/>
      <c r="Q839" s="284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  <c r="AC839" s="9"/>
      <c r="AD839" s="9"/>
    </row>
    <row r="840" spans="1:30" ht="12.75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284"/>
      <c r="M840" s="284"/>
      <c r="N840" s="284"/>
      <c r="O840" s="284"/>
      <c r="P840" s="284"/>
      <c r="Q840" s="284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  <c r="AC840" s="9"/>
      <c r="AD840" s="9"/>
    </row>
    <row r="841" spans="1:30" ht="12.75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284"/>
      <c r="M841" s="284"/>
      <c r="N841" s="284"/>
      <c r="O841" s="284"/>
      <c r="P841" s="284"/>
      <c r="Q841" s="284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  <c r="AC841" s="9"/>
      <c r="AD841" s="9"/>
    </row>
    <row r="842" spans="1:30" ht="12.75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284"/>
      <c r="M842" s="284"/>
      <c r="N842" s="284"/>
      <c r="O842" s="284"/>
      <c r="P842" s="284"/>
      <c r="Q842" s="284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  <c r="AC842" s="9"/>
      <c r="AD842" s="9"/>
    </row>
    <row r="843" spans="1:30" ht="12.75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284"/>
      <c r="M843" s="284"/>
      <c r="N843" s="284"/>
      <c r="O843" s="284"/>
      <c r="P843" s="284"/>
      <c r="Q843" s="284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  <c r="AC843" s="9"/>
      <c r="AD843" s="9"/>
    </row>
    <row r="844" spans="1:30" ht="12.75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284"/>
      <c r="M844" s="284"/>
      <c r="N844" s="284"/>
      <c r="O844" s="284"/>
      <c r="P844" s="284"/>
      <c r="Q844" s="284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  <c r="AC844" s="9"/>
      <c r="AD844" s="9"/>
    </row>
    <row r="845" spans="1:30" ht="12.75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284"/>
      <c r="M845" s="284"/>
      <c r="N845" s="284"/>
      <c r="O845" s="284"/>
      <c r="P845" s="284"/>
      <c r="Q845" s="284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  <c r="AC845" s="9"/>
      <c r="AD845" s="9"/>
    </row>
    <row r="846" spans="1:30" ht="12.75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284"/>
      <c r="M846" s="284"/>
      <c r="N846" s="284"/>
      <c r="O846" s="284"/>
      <c r="P846" s="284"/>
      <c r="Q846" s="284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  <c r="AC846" s="9"/>
      <c r="AD846" s="9"/>
    </row>
    <row r="847" spans="1:30" ht="12.75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284"/>
      <c r="M847" s="284"/>
      <c r="N847" s="284"/>
      <c r="O847" s="284"/>
      <c r="P847" s="284"/>
      <c r="Q847" s="284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  <c r="AC847" s="9"/>
      <c r="AD847" s="9"/>
    </row>
    <row r="848" spans="1:30" ht="12.75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284"/>
      <c r="M848" s="284"/>
      <c r="N848" s="284"/>
      <c r="O848" s="284"/>
      <c r="P848" s="284"/>
      <c r="Q848" s="284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  <c r="AC848" s="9"/>
      <c r="AD848" s="9"/>
    </row>
    <row r="849" spans="1:30" ht="12.75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284"/>
      <c r="M849" s="284"/>
      <c r="N849" s="284"/>
      <c r="O849" s="284"/>
      <c r="P849" s="284"/>
      <c r="Q849" s="284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  <c r="AC849" s="9"/>
      <c r="AD849" s="9"/>
    </row>
    <row r="850" spans="1:30" ht="12.75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284"/>
      <c r="M850" s="284"/>
      <c r="N850" s="284"/>
      <c r="O850" s="284"/>
      <c r="P850" s="284"/>
      <c r="Q850" s="284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  <c r="AC850" s="9"/>
      <c r="AD850" s="9"/>
    </row>
    <row r="851" spans="1:30" ht="12.75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284"/>
      <c r="M851" s="284"/>
      <c r="N851" s="284"/>
      <c r="O851" s="284"/>
      <c r="P851" s="284"/>
      <c r="Q851" s="284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  <c r="AC851" s="9"/>
      <c r="AD851" s="9"/>
    </row>
    <row r="852" spans="1:30" ht="12.75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284"/>
      <c r="M852" s="284"/>
      <c r="N852" s="284"/>
      <c r="O852" s="284"/>
      <c r="P852" s="284"/>
      <c r="Q852" s="284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  <c r="AC852" s="9"/>
      <c r="AD852" s="9"/>
    </row>
    <row r="853" spans="1:30" ht="12.75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284"/>
      <c r="M853" s="284"/>
      <c r="N853" s="284"/>
      <c r="O853" s="284"/>
      <c r="P853" s="284"/>
      <c r="Q853" s="284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  <c r="AC853" s="9"/>
      <c r="AD853" s="9"/>
    </row>
    <row r="854" spans="1:30" ht="12.75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284"/>
      <c r="M854" s="284"/>
      <c r="N854" s="284"/>
      <c r="O854" s="284"/>
      <c r="P854" s="284"/>
      <c r="Q854" s="284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  <c r="AC854" s="9"/>
      <c r="AD854" s="9"/>
    </row>
    <row r="855" spans="1:30" ht="12.75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284"/>
      <c r="M855" s="284"/>
      <c r="N855" s="284"/>
      <c r="O855" s="284"/>
      <c r="P855" s="284"/>
      <c r="Q855" s="284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  <c r="AC855" s="9"/>
      <c r="AD855" s="9"/>
    </row>
    <row r="856" spans="1:30" ht="12.75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284"/>
      <c r="M856" s="284"/>
      <c r="N856" s="284"/>
      <c r="O856" s="284"/>
      <c r="P856" s="284"/>
      <c r="Q856" s="284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  <c r="AC856" s="9"/>
      <c r="AD856" s="9"/>
    </row>
    <row r="857" spans="1:30" ht="12.75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284"/>
      <c r="M857" s="284"/>
      <c r="N857" s="284"/>
      <c r="O857" s="284"/>
      <c r="P857" s="284"/>
      <c r="Q857" s="284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  <c r="AC857" s="9"/>
      <c r="AD857" s="9"/>
    </row>
    <row r="858" spans="1:30" ht="12.75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284"/>
      <c r="M858" s="284"/>
      <c r="N858" s="284"/>
      <c r="O858" s="284"/>
      <c r="P858" s="284"/>
      <c r="Q858" s="284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  <c r="AC858" s="9"/>
      <c r="AD858" s="9"/>
    </row>
    <row r="859" spans="1:30" ht="12.75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284"/>
      <c r="M859" s="284"/>
      <c r="N859" s="284"/>
      <c r="O859" s="284"/>
      <c r="P859" s="284"/>
      <c r="Q859" s="284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  <c r="AC859" s="9"/>
      <c r="AD859" s="9"/>
    </row>
    <row r="860" spans="1:30" ht="12.75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284"/>
      <c r="M860" s="284"/>
      <c r="N860" s="284"/>
      <c r="O860" s="284"/>
      <c r="P860" s="284"/>
      <c r="Q860" s="284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  <c r="AC860" s="9"/>
      <c r="AD860" s="9"/>
    </row>
    <row r="861" spans="1:30" ht="12.75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284"/>
      <c r="M861" s="284"/>
      <c r="N861" s="284"/>
      <c r="O861" s="284"/>
      <c r="P861" s="284"/>
      <c r="Q861" s="284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  <c r="AC861" s="9"/>
      <c r="AD861" s="9"/>
    </row>
    <row r="862" spans="1:30" ht="12.75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284"/>
      <c r="M862" s="284"/>
      <c r="N862" s="284"/>
      <c r="O862" s="284"/>
      <c r="P862" s="284"/>
      <c r="Q862" s="284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  <c r="AC862" s="9"/>
      <c r="AD862" s="9"/>
    </row>
    <row r="863" spans="1:30" ht="12.75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284"/>
      <c r="M863" s="284"/>
      <c r="N863" s="284"/>
      <c r="O863" s="284"/>
      <c r="P863" s="284"/>
      <c r="Q863" s="284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  <c r="AC863" s="9"/>
      <c r="AD863" s="9"/>
    </row>
    <row r="864" spans="1:30" ht="12.75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284"/>
      <c r="M864" s="284"/>
      <c r="N864" s="284"/>
      <c r="O864" s="284"/>
      <c r="P864" s="284"/>
      <c r="Q864" s="284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  <c r="AC864" s="9"/>
      <c r="AD864" s="9"/>
    </row>
    <row r="865" spans="1:30" ht="12.75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284"/>
      <c r="M865" s="284"/>
      <c r="N865" s="284"/>
      <c r="O865" s="284"/>
      <c r="P865" s="284"/>
      <c r="Q865" s="284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  <c r="AC865" s="9"/>
      <c r="AD865" s="9"/>
    </row>
    <row r="866" spans="1:30" ht="12.75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284"/>
      <c r="M866" s="284"/>
      <c r="N866" s="284"/>
      <c r="O866" s="284"/>
      <c r="P866" s="284"/>
      <c r="Q866" s="284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  <c r="AC866" s="9"/>
      <c r="AD866" s="9"/>
    </row>
    <row r="867" spans="1:30" ht="12.75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284"/>
      <c r="M867" s="284"/>
      <c r="N867" s="284"/>
      <c r="O867" s="284"/>
      <c r="P867" s="284"/>
      <c r="Q867" s="284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  <c r="AC867" s="9"/>
      <c r="AD867" s="9"/>
    </row>
    <row r="868" spans="1:30" ht="12.75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284"/>
      <c r="M868" s="284"/>
      <c r="N868" s="284"/>
      <c r="O868" s="284"/>
      <c r="P868" s="284"/>
      <c r="Q868" s="284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  <c r="AC868" s="9"/>
      <c r="AD868" s="9"/>
    </row>
    <row r="869" spans="1:30" ht="12.75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284"/>
      <c r="M869" s="284"/>
      <c r="N869" s="284"/>
      <c r="O869" s="284"/>
      <c r="P869" s="284"/>
      <c r="Q869" s="284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  <c r="AC869" s="9"/>
      <c r="AD869" s="9"/>
    </row>
    <row r="870" spans="1:30" ht="12.75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284"/>
      <c r="M870" s="284"/>
      <c r="N870" s="284"/>
      <c r="O870" s="284"/>
      <c r="P870" s="284"/>
      <c r="Q870" s="284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  <c r="AC870" s="9"/>
      <c r="AD870" s="9"/>
    </row>
    <row r="871" spans="1:30" ht="12.75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284"/>
      <c r="M871" s="284"/>
      <c r="N871" s="284"/>
      <c r="O871" s="284"/>
      <c r="P871" s="284"/>
      <c r="Q871" s="284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  <c r="AC871" s="9"/>
      <c r="AD871" s="9"/>
    </row>
    <row r="872" spans="1:30" ht="12.75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284"/>
      <c r="M872" s="284"/>
      <c r="N872" s="284"/>
      <c r="O872" s="284"/>
      <c r="P872" s="284"/>
      <c r="Q872" s="284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  <c r="AC872" s="9"/>
      <c r="AD872" s="9"/>
    </row>
    <row r="873" spans="1:30" ht="12.75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284"/>
      <c r="M873" s="284"/>
      <c r="N873" s="284"/>
      <c r="O873" s="284"/>
      <c r="P873" s="284"/>
      <c r="Q873" s="284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  <c r="AC873" s="9"/>
      <c r="AD873" s="9"/>
    </row>
    <row r="874" spans="1:30" ht="12.75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284"/>
      <c r="M874" s="284"/>
      <c r="N874" s="284"/>
      <c r="O874" s="284"/>
      <c r="P874" s="284"/>
      <c r="Q874" s="284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9"/>
      <c r="AC874" s="9"/>
      <c r="AD874" s="9"/>
    </row>
    <row r="875" spans="1:30" ht="12.75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284"/>
      <c r="M875" s="284"/>
      <c r="N875" s="284"/>
      <c r="O875" s="284"/>
      <c r="P875" s="284"/>
      <c r="Q875" s="284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9"/>
      <c r="AC875" s="9"/>
      <c r="AD875" s="9"/>
    </row>
    <row r="876" spans="1:30" ht="12.75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284"/>
      <c r="M876" s="284"/>
      <c r="N876" s="284"/>
      <c r="O876" s="284"/>
      <c r="P876" s="284"/>
      <c r="Q876" s="284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9"/>
      <c r="AC876" s="9"/>
      <c r="AD876" s="9"/>
    </row>
    <row r="877" spans="1:30" ht="12.75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284"/>
      <c r="M877" s="284"/>
      <c r="N877" s="284"/>
      <c r="O877" s="284"/>
      <c r="P877" s="284"/>
      <c r="Q877" s="284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9"/>
      <c r="AC877" s="9"/>
      <c r="AD877" s="9"/>
    </row>
    <row r="878" spans="1:30" ht="12.75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284"/>
      <c r="M878" s="284"/>
      <c r="N878" s="284"/>
      <c r="O878" s="284"/>
      <c r="P878" s="284"/>
      <c r="Q878" s="284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  <c r="AC878" s="9"/>
      <c r="AD878" s="9"/>
    </row>
    <row r="879" spans="1:30" ht="12.75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284"/>
      <c r="M879" s="284"/>
      <c r="N879" s="284"/>
      <c r="O879" s="284"/>
      <c r="P879" s="284"/>
      <c r="Q879" s="284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9"/>
      <c r="AC879" s="9"/>
      <c r="AD879" s="9"/>
    </row>
    <row r="880" spans="1:30" ht="12.75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284"/>
      <c r="M880" s="284"/>
      <c r="N880" s="284"/>
      <c r="O880" s="284"/>
      <c r="P880" s="284"/>
      <c r="Q880" s="284"/>
      <c r="R880" s="9"/>
      <c r="S880" s="9"/>
      <c r="T880" s="9"/>
      <c r="U880" s="9"/>
      <c r="V880" s="9"/>
      <c r="W880" s="9"/>
      <c r="X880" s="9"/>
      <c r="Y880" s="9"/>
      <c r="Z880" s="9"/>
      <c r="AA880" s="9"/>
      <c r="AB880" s="9"/>
      <c r="AC880" s="9"/>
      <c r="AD880" s="9"/>
    </row>
    <row r="881" spans="1:30" ht="12.75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284"/>
      <c r="M881" s="284"/>
      <c r="N881" s="284"/>
      <c r="O881" s="284"/>
      <c r="P881" s="284"/>
      <c r="Q881" s="284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9"/>
      <c r="AC881" s="9"/>
      <c r="AD881" s="9"/>
    </row>
    <row r="882" spans="1:30" ht="12.75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284"/>
      <c r="M882" s="284"/>
      <c r="N882" s="284"/>
      <c r="O882" s="284"/>
      <c r="P882" s="284"/>
      <c r="Q882" s="284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  <c r="AC882" s="9"/>
      <c r="AD882" s="9"/>
    </row>
    <row r="883" spans="1:30" ht="12.75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284"/>
      <c r="M883" s="284"/>
      <c r="N883" s="284"/>
      <c r="O883" s="284"/>
      <c r="P883" s="284"/>
      <c r="Q883" s="284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9"/>
      <c r="AC883" s="9"/>
      <c r="AD883" s="9"/>
    </row>
    <row r="884" spans="1:30" ht="12.75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284"/>
      <c r="M884" s="284"/>
      <c r="N884" s="284"/>
      <c r="O884" s="284"/>
      <c r="P884" s="284"/>
      <c r="Q884" s="284"/>
      <c r="R884" s="9"/>
      <c r="S884" s="9"/>
      <c r="T884" s="9"/>
      <c r="U884" s="9"/>
      <c r="V884" s="9"/>
      <c r="W884" s="9"/>
      <c r="X884" s="9"/>
      <c r="Y884" s="9"/>
      <c r="Z884" s="9"/>
      <c r="AA884" s="9"/>
      <c r="AB884" s="9"/>
      <c r="AC884" s="9"/>
      <c r="AD884" s="9"/>
    </row>
    <row r="885" spans="1:30" ht="12.75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284"/>
      <c r="M885" s="284"/>
      <c r="N885" s="284"/>
      <c r="O885" s="284"/>
      <c r="P885" s="284"/>
      <c r="Q885" s="284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9"/>
      <c r="AC885" s="9"/>
      <c r="AD885" s="9"/>
    </row>
    <row r="886" spans="1:30" ht="12.75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284"/>
      <c r="M886" s="284"/>
      <c r="N886" s="284"/>
      <c r="O886" s="284"/>
      <c r="P886" s="284"/>
      <c r="Q886" s="284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  <c r="AC886" s="9"/>
      <c r="AD886" s="9"/>
    </row>
    <row r="887" spans="1:30" ht="12.75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284"/>
      <c r="M887" s="284"/>
      <c r="N887" s="284"/>
      <c r="O887" s="284"/>
      <c r="P887" s="284"/>
      <c r="Q887" s="284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9"/>
      <c r="AC887" s="9"/>
      <c r="AD887" s="9"/>
    </row>
    <row r="888" spans="1:30" ht="12.75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284"/>
      <c r="M888" s="284"/>
      <c r="N888" s="284"/>
      <c r="O888" s="284"/>
      <c r="P888" s="284"/>
      <c r="Q888" s="284"/>
      <c r="R888" s="9"/>
      <c r="S888" s="9"/>
      <c r="T888" s="9"/>
      <c r="U888" s="9"/>
      <c r="V888" s="9"/>
      <c r="W888" s="9"/>
      <c r="X888" s="9"/>
      <c r="Y888" s="9"/>
      <c r="Z888" s="9"/>
      <c r="AA888" s="9"/>
      <c r="AB888" s="9"/>
      <c r="AC888" s="9"/>
      <c r="AD888" s="9"/>
    </row>
    <row r="889" spans="1:30" ht="12.75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284"/>
      <c r="M889" s="284"/>
      <c r="N889" s="284"/>
      <c r="O889" s="284"/>
      <c r="P889" s="284"/>
      <c r="Q889" s="284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9"/>
      <c r="AC889" s="9"/>
      <c r="AD889" s="9"/>
    </row>
    <row r="890" spans="1:30" ht="12.75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284"/>
      <c r="M890" s="284"/>
      <c r="N890" s="284"/>
      <c r="O890" s="284"/>
      <c r="P890" s="284"/>
      <c r="Q890" s="284"/>
      <c r="R890" s="9"/>
      <c r="S890" s="9"/>
      <c r="T890" s="9"/>
      <c r="U890" s="9"/>
      <c r="V890" s="9"/>
      <c r="W890" s="9"/>
      <c r="X890" s="9"/>
      <c r="Y890" s="9"/>
      <c r="Z890" s="9"/>
      <c r="AA890" s="9"/>
      <c r="AB890" s="9"/>
      <c r="AC890" s="9"/>
      <c r="AD890" s="9"/>
    </row>
    <row r="891" spans="1:30" ht="12.75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284"/>
      <c r="M891" s="284"/>
      <c r="N891" s="284"/>
      <c r="O891" s="284"/>
      <c r="P891" s="284"/>
      <c r="Q891" s="284"/>
      <c r="R891" s="9"/>
      <c r="S891" s="9"/>
      <c r="T891" s="9"/>
      <c r="U891" s="9"/>
      <c r="V891" s="9"/>
      <c r="W891" s="9"/>
      <c r="X891" s="9"/>
      <c r="Y891" s="9"/>
      <c r="Z891" s="9"/>
      <c r="AA891" s="9"/>
      <c r="AB891" s="9"/>
      <c r="AC891" s="9"/>
      <c r="AD891" s="9"/>
    </row>
    <row r="892" spans="1:30" ht="12.75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284"/>
      <c r="M892" s="284"/>
      <c r="N892" s="284"/>
      <c r="O892" s="284"/>
      <c r="P892" s="284"/>
      <c r="Q892" s="284"/>
      <c r="R892" s="9"/>
      <c r="S892" s="9"/>
      <c r="T892" s="9"/>
      <c r="U892" s="9"/>
      <c r="V892" s="9"/>
      <c r="W892" s="9"/>
      <c r="X892" s="9"/>
      <c r="Y892" s="9"/>
      <c r="Z892" s="9"/>
      <c r="AA892" s="9"/>
      <c r="AB892" s="9"/>
      <c r="AC892" s="9"/>
      <c r="AD892" s="9"/>
    </row>
    <row r="893" spans="1:30" ht="12.75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284"/>
      <c r="M893" s="284"/>
      <c r="N893" s="284"/>
      <c r="O893" s="284"/>
      <c r="P893" s="284"/>
      <c r="Q893" s="284"/>
      <c r="R893" s="9"/>
      <c r="S893" s="9"/>
      <c r="T893" s="9"/>
      <c r="U893" s="9"/>
      <c r="V893" s="9"/>
      <c r="W893" s="9"/>
      <c r="X893" s="9"/>
      <c r="Y893" s="9"/>
      <c r="Z893" s="9"/>
      <c r="AA893" s="9"/>
      <c r="AB893" s="9"/>
      <c r="AC893" s="9"/>
      <c r="AD893" s="9"/>
    </row>
    <row r="894" spans="1:30" ht="12.75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284"/>
      <c r="M894" s="284"/>
      <c r="N894" s="284"/>
      <c r="O894" s="284"/>
      <c r="P894" s="284"/>
      <c r="Q894" s="284"/>
      <c r="R894" s="9"/>
      <c r="S894" s="9"/>
      <c r="T894" s="9"/>
      <c r="U894" s="9"/>
      <c r="V894" s="9"/>
      <c r="W894" s="9"/>
      <c r="X894" s="9"/>
      <c r="Y894" s="9"/>
      <c r="Z894" s="9"/>
      <c r="AA894" s="9"/>
      <c r="AB894" s="9"/>
      <c r="AC894" s="9"/>
      <c r="AD894" s="9"/>
    </row>
    <row r="895" spans="1:30" ht="12.75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284"/>
      <c r="M895" s="284"/>
      <c r="N895" s="284"/>
      <c r="O895" s="284"/>
      <c r="P895" s="284"/>
      <c r="Q895" s="284"/>
      <c r="R895" s="9"/>
      <c r="S895" s="9"/>
      <c r="T895" s="9"/>
      <c r="U895" s="9"/>
      <c r="V895" s="9"/>
      <c r="W895" s="9"/>
      <c r="X895" s="9"/>
      <c r="Y895" s="9"/>
      <c r="Z895" s="9"/>
      <c r="AA895" s="9"/>
      <c r="AB895" s="9"/>
      <c r="AC895" s="9"/>
      <c r="AD895" s="9"/>
    </row>
    <row r="896" spans="1:30" ht="12.75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284"/>
      <c r="M896" s="284"/>
      <c r="N896" s="284"/>
      <c r="O896" s="284"/>
      <c r="P896" s="284"/>
      <c r="Q896" s="284"/>
      <c r="R896" s="9"/>
      <c r="S896" s="9"/>
      <c r="T896" s="9"/>
      <c r="U896" s="9"/>
      <c r="V896" s="9"/>
      <c r="W896" s="9"/>
      <c r="X896" s="9"/>
      <c r="Y896" s="9"/>
      <c r="Z896" s="9"/>
      <c r="AA896" s="9"/>
      <c r="AB896" s="9"/>
      <c r="AC896" s="9"/>
      <c r="AD896" s="9"/>
    </row>
    <row r="897" spans="1:30" ht="12.75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284"/>
      <c r="M897" s="284"/>
      <c r="N897" s="284"/>
      <c r="O897" s="284"/>
      <c r="P897" s="284"/>
      <c r="Q897" s="284"/>
      <c r="R897" s="9"/>
      <c r="S897" s="9"/>
      <c r="T897" s="9"/>
      <c r="U897" s="9"/>
      <c r="V897" s="9"/>
      <c r="W897" s="9"/>
      <c r="X897" s="9"/>
      <c r="Y897" s="9"/>
      <c r="Z897" s="9"/>
      <c r="AA897" s="9"/>
      <c r="AB897" s="9"/>
      <c r="AC897" s="9"/>
      <c r="AD897" s="9"/>
    </row>
    <row r="898" spans="1:30" ht="12.75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284"/>
      <c r="M898" s="284"/>
      <c r="N898" s="284"/>
      <c r="O898" s="284"/>
      <c r="P898" s="284"/>
      <c r="Q898" s="284"/>
      <c r="R898" s="9"/>
      <c r="S898" s="9"/>
      <c r="T898" s="9"/>
      <c r="U898" s="9"/>
      <c r="V898" s="9"/>
      <c r="W898" s="9"/>
      <c r="X898" s="9"/>
      <c r="Y898" s="9"/>
      <c r="Z898" s="9"/>
      <c r="AA898" s="9"/>
      <c r="AB898" s="9"/>
      <c r="AC898" s="9"/>
      <c r="AD898" s="9"/>
    </row>
    <row r="899" spans="1:30" ht="12.75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284"/>
      <c r="M899" s="284"/>
      <c r="N899" s="284"/>
      <c r="O899" s="284"/>
      <c r="P899" s="284"/>
      <c r="Q899" s="284"/>
      <c r="R899" s="9"/>
      <c r="S899" s="9"/>
      <c r="T899" s="9"/>
      <c r="U899" s="9"/>
      <c r="V899" s="9"/>
      <c r="W899" s="9"/>
      <c r="X899" s="9"/>
      <c r="Y899" s="9"/>
      <c r="Z899" s="9"/>
      <c r="AA899" s="9"/>
      <c r="AB899" s="9"/>
      <c r="AC899" s="9"/>
      <c r="AD899" s="9"/>
    </row>
    <row r="900" spans="1:30" ht="12.75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284"/>
      <c r="M900" s="284"/>
      <c r="N900" s="284"/>
      <c r="O900" s="284"/>
      <c r="P900" s="284"/>
      <c r="Q900" s="284"/>
      <c r="R900" s="9"/>
      <c r="S900" s="9"/>
      <c r="T900" s="9"/>
      <c r="U900" s="9"/>
      <c r="V900" s="9"/>
      <c r="W900" s="9"/>
      <c r="X900" s="9"/>
      <c r="Y900" s="9"/>
      <c r="Z900" s="9"/>
      <c r="AA900" s="9"/>
      <c r="AB900" s="9"/>
      <c r="AC900" s="9"/>
      <c r="AD900" s="9"/>
    </row>
    <row r="901" spans="1:30" ht="12.75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284"/>
      <c r="M901" s="284"/>
      <c r="N901" s="284"/>
      <c r="O901" s="284"/>
      <c r="P901" s="284"/>
      <c r="Q901" s="284"/>
      <c r="R901" s="9"/>
      <c r="S901" s="9"/>
      <c r="T901" s="9"/>
      <c r="U901" s="9"/>
      <c r="V901" s="9"/>
      <c r="W901" s="9"/>
      <c r="X901" s="9"/>
      <c r="Y901" s="9"/>
      <c r="Z901" s="9"/>
      <c r="AA901" s="9"/>
      <c r="AB901" s="9"/>
      <c r="AC901" s="9"/>
      <c r="AD901" s="9"/>
    </row>
    <row r="902" spans="1:30" ht="12.75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284"/>
      <c r="M902" s="284"/>
      <c r="N902" s="284"/>
      <c r="O902" s="284"/>
      <c r="P902" s="284"/>
      <c r="Q902" s="284"/>
      <c r="R902" s="9"/>
      <c r="S902" s="9"/>
      <c r="T902" s="9"/>
      <c r="U902" s="9"/>
      <c r="V902" s="9"/>
      <c r="W902" s="9"/>
      <c r="X902" s="9"/>
      <c r="Y902" s="9"/>
      <c r="Z902" s="9"/>
      <c r="AA902" s="9"/>
      <c r="AB902" s="9"/>
      <c r="AC902" s="9"/>
      <c r="AD902" s="9"/>
    </row>
    <row r="903" spans="1:30" ht="12.75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284"/>
      <c r="M903" s="284"/>
      <c r="N903" s="284"/>
      <c r="O903" s="284"/>
      <c r="P903" s="284"/>
      <c r="Q903" s="284"/>
      <c r="R903" s="9"/>
      <c r="S903" s="9"/>
      <c r="T903" s="9"/>
      <c r="U903" s="9"/>
      <c r="V903" s="9"/>
      <c r="W903" s="9"/>
      <c r="X903" s="9"/>
      <c r="Y903" s="9"/>
      <c r="Z903" s="9"/>
      <c r="AA903" s="9"/>
      <c r="AB903" s="9"/>
      <c r="AC903" s="9"/>
      <c r="AD903" s="9"/>
    </row>
    <row r="904" spans="1:30" ht="12.75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284"/>
      <c r="M904" s="284"/>
      <c r="N904" s="284"/>
      <c r="O904" s="284"/>
      <c r="P904" s="284"/>
      <c r="Q904" s="284"/>
      <c r="R904" s="9"/>
      <c r="S904" s="9"/>
      <c r="T904" s="9"/>
      <c r="U904" s="9"/>
      <c r="V904" s="9"/>
      <c r="W904" s="9"/>
      <c r="X904" s="9"/>
      <c r="Y904" s="9"/>
      <c r="Z904" s="9"/>
      <c r="AA904" s="9"/>
      <c r="AB904" s="9"/>
      <c r="AC904" s="9"/>
      <c r="AD904" s="9"/>
    </row>
    <row r="905" spans="1:30" ht="12.75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284"/>
      <c r="M905" s="284"/>
      <c r="N905" s="284"/>
      <c r="O905" s="284"/>
      <c r="P905" s="284"/>
      <c r="Q905" s="284"/>
      <c r="R905" s="9"/>
      <c r="S905" s="9"/>
      <c r="T905" s="9"/>
      <c r="U905" s="9"/>
      <c r="V905" s="9"/>
      <c r="W905" s="9"/>
      <c r="X905" s="9"/>
      <c r="Y905" s="9"/>
      <c r="Z905" s="9"/>
      <c r="AA905" s="9"/>
      <c r="AB905" s="9"/>
      <c r="AC905" s="9"/>
      <c r="AD905" s="9"/>
    </row>
    <row r="906" spans="1:30" ht="12.75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284"/>
      <c r="M906" s="284"/>
      <c r="N906" s="284"/>
      <c r="O906" s="284"/>
      <c r="P906" s="284"/>
      <c r="Q906" s="284"/>
      <c r="R906" s="9"/>
      <c r="S906" s="9"/>
      <c r="T906" s="9"/>
      <c r="U906" s="9"/>
      <c r="V906" s="9"/>
      <c r="W906" s="9"/>
      <c r="X906" s="9"/>
      <c r="Y906" s="9"/>
      <c r="Z906" s="9"/>
      <c r="AA906" s="9"/>
      <c r="AB906" s="9"/>
      <c r="AC906" s="9"/>
      <c r="AD906" s="9"/>
    </row>
    <row r="907" spans="1:30" ht="12.75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284"/>
      <c r="M907" s="284"/>
      <c r="N907" s="284"/>
      <c r="O907" s="284"/>
      <c r="P907" s="284"/>
      <c r="Q907" s="284"/>
      <c r="R907" s="9"/>
      <c r="S907" s="9"/>
      <c r="T907" s="9"/>
      <c r="U907" s="9"/>
      <c r="V907" s="9"/>
      <c r="W907" s="9"/>
      <c r="X907" s="9"/>
      <c r="Y907" s="9"/>
      <c r="Z907" s="9"/>
      <c r="AA907" s="9"/>
      <c r="AB907" s="9"/>
      <c r="AC907" s="9"/>
      <c r="AD907" s="9"/>
    </row>
    <row r="908" spans="1:30" ht="12.75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284"/>
      <c r="M908" s="284"/>
      <c r="N908" s="284"/>
      <c r="O908" s="284"/>
      <c r="P908" s="284"/>
      <c r="Q908" s="284"/>
      <c r="R908" s="9"/>
      <c r="S908" s="9"/>
      <c r="T908" s="9"/>
      <c r="U908" s="9"/>
      <c r="V908" s="9"/>
      <c r="W908" s="9"/>
      <c r="X908" s="9"/>
      <c r="Y908" s="9"/>
      <c r="Z908" s="9"/>
      <c r="AA908" s="9"/>
      <c r="AB908" s="9"/>
      <c r="AC908" s="9"/>
      <c r="AD908" s="9"/>
    </row>
    <row r="909" spans="1:30" ht="12.75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284"/>
      <c r="M909" s="284"/>
      <c r="N909" s="284"/>
      <c r="O909" s="284"/>
      <c r="P909" s="284"/>
      <c r="Q909" s="284"/>
      <c r="R909" s="9"/>
      <c r="S909" s="9"/>
      <c r="T909" s="9"/>
      <c r="U909" s="9"/>
      <c r="V909" s="9"/>
      <c r="W909" s="9"/>
      <c r="X909" s="9"/>
      <c r="Y909" s="9"/>
      <c r="Z909" s="9"/>
      <c r="AA909" s="9"/>
      <c r="AB909" s="9"/>
      <c r="AC909" s="9"/>
      <c r="AD909" s="9"/>
    </row>
    <row r="910" spans="1:30" ht="12.75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284"/>
      <c r="M910" s="284"/>
      <c r="N910" s="284"/>
      <c r="O910" s="284"/>
      <c r="P910" s="284"/>
      <c r="Q910" s="284"/>
      <c r="R910" s="9"/>
      <c r="S910" s="9"/>
      <c r="T910" s="9"/>
      <c r="U910" s="9"/>
      <c r="V910" s="9"/>
      <c r="W910" s="9"/>
      <c r="X910" s="9"/>
      <c r="Y910" s="9"/>
      <c r="Z910" s="9"/>
      <c r="AA910" s="9"/>
      <c r="AB910" s="9"/>
      <c r="AC910" s="9"/>
      <c r="AD910" s="9"/>
    </row>
    <row r="911" spans="1:30" ht="12.75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284"/>
      <c r="M911" s="284"/>
      <c r="N911" s="284"/>
      <c r="O911" s="284"/>
      <c r="P911" s="284"/>
      <c r="Q911" s="284"/>
      <c r="R911" s="9"/>
      <c r="S911" s="9"/>
      <c r="T911" s="9"/>
      <c r="U911" s="9"/>
      <c r="V911" s="9"/>
      <c r="W911" s="9"/>
      <c r="X911" s="9"/>
      <c r="Y911" s="9"/>
      <c r="Z911" s="9"/>
      <c r="AA911" s="9"/>
      <c r="AB911" s="9"/>
      <c r="AC911" s="9"/>
      <c r="AD911" s="9"/>
    </row>
    <row r="912" spans="1:30" ht="12.75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284"/>
      <c r="M912" s="284"/>
      <c r="N912" s="284"/>
      <c r="O912" s="284"/>
      <c r="P912" s="284"/>
      <c r="Q912" s="284"/>
      <c r="R912" s="9"/>
      <c r="S912" s="9"/>
      <c r="T912" s="9"/>
      <c r="U912" s="9"/>
      <c r="V912" s="9"/>
      <c r="W912" s="9"/>
      <c r="X912" s="9"/>
      <c r="Y912" s="9"/>
      <c r="Z912" s="9"/>
      <c r="AA912" s="9"/>
      <c r="AB912" s="9"/>
      <c r="AC912" s="9"/>
      <c r="AD912" s="9"/>
    </row>
    <row r="913" spans="1:30" ht="12.75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284"/>
      <c r="M913" s="284"/>
      <c r="N913" s="284"/>
      <c r="O913" s="284"/>
      <c r="P913" s="284"/>
      <c r="Q913" s="284"/>
      <c r="R913" s="9"/>
      <c r="S913" s="9"/>
      <c r="T913" s="9"/>
      <c r="U913" s="9"/>
      <c r="V913" s="9"/>
      <c r="W913" s="9"/>
      <c r="X913" s="9"/>
      <c r="Y913" s="9"/>
      <c r="Z913" s="9"/>
      <c r="AA913" s="9"/>
      <c r="AB913" s="9"/>
      <c r="AC913" s="9"/>
      <c r="AD913" s="9"/>
    </row>
    <row r="914" spans="1:30" ht="12.75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284"/>
      <c r="M914" s="284"/>
      <c r="N914" s="284"/>
      <c r="O914" s="284"/>
      <c r="P914" s="284"/>
      <c r="Q914" s="284"/>
      <c r="R914" s="9"/>
      <c r="S914" s="9"/>
      <c r="T914" s="9"/>
      <c r="U914" s="9"/>
      <c r="V914" s="9"/>
      <c r="W914" s="9"/>
      <c r="X914" s="9"/>
      <c r="Y914" s="9"/>
      <c r="Z914" s="9"/>
      <c r="AA914" s="9"/>
      <c r="AB914" s="9"/>
      <c r="AC914" s="9"/>
      <c r="AD914" s="9"/>
    </row>
    <row r="915" spans="1:30" ht="12.75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284"/>
      <c r="M915" s="284"/>
      <c r="N915" s="284"/>
      <c r="O915" s="284"/>
      <c r="P915" s="284"/>
      <c r="Q915" s="284"/>
      <c r="R915" s="9"/>
      <c r="S915" s="9"/>
      <c r="T915" s="9"/>
      <c r="U915" s="9"/>
      <c r="V915" s="9"/>
      <c r="W915" s="9"/>
      <c r="X915" s="9"/>
      <c r="Y915" s="9"/>
      <c r="Z915" s="9"/>
      <c r="AA915" s="9"/>
      <c r="AB915" s="9"/>
      <c r="AC915" s="9"/>
      <c r="AD915" s="9"/>
    </row>
    <row r="916" spans="1:30" ht="12.75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284"/>
      <c r="M916" s="284"/>
      <c r="N916" s="284"/>
      <c r="O916" s="284"/>
      <c r="P916" s="284"/>
      <c r="Q916" s="284"/>
      <c r="R916" s="9"/>
      <c r="S916" s="9"/>
      <c r="T916" s="9"/>
      <c r="U916" s="9"/>
      <c r="V916" s="9"/>
      <c r="W916" s="9"/>
      <c r="X916" s="9"/>
      <c r="Y916" s="9"/>
      <c r="Z916" s="9"/>
      <c r="AA916" s="9"/>
      <c r="AB916" s="9"/>
      <c r="AC916" s="9"/>
      <c r="AD916" s="9"/>
    </row>
    <row r="917" spans="1:30" ht="12.75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284"/>
      <c r="M917" s="284"/>
      <c r="N917" s="284"/>
      <c r="O917" s="284"/>
      <c r="P917" s="284"/>
      <c r="Q917" s="284"/>
      <c r="R917" s="9"/>
      <c r="S917" s="9"/>
      <c r="T917" s="9"/>
      <c r="U917" s="9"/>
      <c r="V917" s="9"/>
      <c r="W917" s="9"/>
      <c r="X917" s="9"/>
      <c r="Y917" s="9"/>
      <c r="Z917" s="9"/>
      <c r="AA917" s="9"/>
      <c r="AB917" s="9"/>
      <c r="AC917" s="9"/>
      <c r="AD917" s="9"/>
    </row>
    <row r="918" spans="1:30" ht="12.75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284"/>
      <c r="M918" s="284"/>
      <c r="N918" s="284"/>
      <c r="O918" s="284"/>
      <c r="P918" s="284"/>
      <c r="Q918" s="284"/>
      <c r="R918" s="9"/>
      <c r="S918" s="9"/>
      <c r="T918" s="9"/>
      <c r="U918" s="9"/>
      <c r="V918" s="9"/>
      <c r="W918" s="9"/>
      <c r="X918" s="9"/>
      <c r="Y918" s="9"/>
      <c r="Z918" s="9"/>
      <c r="AA918" s="9"/>
      <c r="AB918" s="9"/>
      <c r="AC918" s="9"/>
      <c r="AD918" s="9"/>
    </row>
    <row r="919" spans="1:30" ht="12.75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284"/>
      <c r="M919" s="284"/>
      <c r="N919" s="284"/>
      <c r="O919" s="284"/>
      <c r="P919" s="284"/>
      <c r="Q919" s="284"/>
      <c r="R919" s="9"/>
      <c r="S919" s="9"/>
      <c r="T919" s="9"/>
      <c r="U919" s="9"/>
      <c r="V919" s="9"/>
      <c r="W919" s="9"/>
      <c r="X919" s="9"/>
      <c r="Y919" s="9"/>
      <c r="Z919" s="9"/>
      <c r="AA919" s="9"/>
      <c r="AB919" s="9"/>
      <c r="AC919" s="9"/>
      <c r="AD919" s="9"/>
    </row>
    <row r="920" spans="1:30" ht="12.75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284"/>
      <c r="M920" s="284"/>
      <c r="N920" s="284"/>
      <c r="O920" s="284"/>
      <c r="P920" s="284"/>
      <c r="Q920" s="284"/>
      <c r="R920" s="9"/>
      <c r="S920" s="9"/>
      <c r="T920" s="9"/>
      <c r="U920" s="9"/>
      <c r="V920" s="9"/>
      <c r="W920" s="9"/>
      <c r="X920" s="9"/>
      <c r="Y920" s="9"/>
      <c r="Z920" s="9"/>
      <c r="AA920" s="9"/>
      <c r="AB920" s="9"/>
      <c r="AC920" s="9"/>
      <c r="AD920" s="9"/>
    </row>
    <row r="921" spans="1:30" ht="12.75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284"/>
      <c r="M921" s="284"/>
      <c r="N921" s="284"/>
      <c r="O921" s="284"/>
      <c r="P921" s="284"/>
      <c r="Q921" s="284"/>
      <c r="R921" s="9"/>
      <c r="S921" s="9"/>
      <c r="T921" s="9"/>
      <c r="U921" s="9"/>
      <c r="V921" s="9"/>
      <c r="W921" s="9"/>
      <c r="X921" s="9"/>
      <c r="Y921" s="9"/>
      <c r="Z921" s="9"/>
      <c r="AA921" s="9"/>
      <c r="AB921" s="9"/>
      <c r="AC921" s="9"/>
      <c r="AD921" s="9"/>
    </row>
    <row r="922" spans="1:30" ht="12.75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284"/>
      <c r="M922" s="284"/>
      <c r="N922" s="284"/>
      <c r="O922" s="284"/>
      <c r="P922" s="284"/>
      <c r="Q922" s="284"/>
      <c r="R922" s="9"/>
      <c r="S922" s="9"/>
      <c r="T922" s="9"/>
      <c r="U922" s="9"/>
      <c r="V922" s="9"/>
      <c r="W922" s="9"/>
      <c r="X922" s="9"/>
      <c r="Y922" s="9"/>
      <c r="Z922" s="9"/>
      <c r="AA922" s="9"/>
      <c r="AB922" s="9"/>
      <c r="AC922" s="9"/>
      <c r="AD922" s="9"/>
    </row>
    <row r="923" spans="1:30" ht="12.75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284"/>
      <c r="M923" s="284"/>
      <c r="N923" s="284"/>
      <c r="O923" s="284"/>
      <c r="P923" s="284"/>
      <c r="Q923" s="284"/>
      <c r="R923" s="9"/>
      <c r="S923" s="9"/>
      <c r="T923" s="9"/>
      <c r="U923" s="9"/>
      <c r="V923" s="9"/>
      <c r="W923" s="9"/>
      <c r="X923" s="9"/>
      <c r="Y923" s="9"/>
      <c r="Z923" s="9"/>
      <c r="AA923" s="9"/>
      <c r="AB923" s="9"/>
      <c r="AC923" s="9"/>
      <c r="AD923" s="9"/>
    </row>
    <row r="924" spans="1:30" ht="12.75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284"/>
      <c r="M924" s="284"/>
      <c r="N924" s="284"/>
      <c r="O924" s="284"/>
      <c r="P924" s="284"/>
      <c r="Q924" s="284"/>
      <c r="R924" s="9"/>
      <c r="S924" s="9"/>
      <c r="T924" s="9"/>
      <c r="U924" s="9"/>
      <c r="V924" s="9"/>
      <c r="W924" s="9"/>
      <c r="X924" s="9"/>
      <c r="Y924" s="9"/>
      <c r="Z924" s="9"/>
      <c r="AA924" s="9"/>
      <c r="AB924" s="9"/>
      <c r="AC924" s="9"/>
      <c r="AD924" s="9"/>
    </row>
    <row r="925" spans="1:30" ht="12.75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284"/>
      <c r="M925" s="284"/>
      <c r="N925" s="284"/>
      <c r="O925" s="284"/>
      <c r="P925" s="284"/>
      <c r="Q925" s="284"/>
      <c r="R925" s="9"/>
      <c r="S925" s="9"/>
      <c r="T925" s="9"/>
      <c r="U925" s="9"/>
      <c r="V925" s="9"/>
      <c r="W925" s="9"/>
      <c r="X925" s="9"/>
      <c r="Y925" s="9"/>
      <c r="Z925" s="9"/>
      <c r="AA925" s="9"/>
      <c r="AB925" s="9"/>
      <c r="AC925" s="9"/>
      <c r="AD925" s="9"/>
    </row>
    <row r="926" spans="1:30" ht="12.75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284"/>
      <c r="M926" s="284"/>
      <c r="N926" s="284"/>
      <c r="O926" s="284"/>
      <c r="P926" s="284"/>
      <c r="Q926" s="284"/>
      <c r="R926" s="9"/>
      <c r="S926" s="9"/>
      <c r="T926" s="9"/>
      <c r="U926" s="9"/>
      <c r="V926" s="9"/>
      <c r="W926" s="9"/>
      <c r="X926" s="9"/>
      <c r="Y926" s="9"/>
      <c r="Z926" s="9"/>
      <c r="AA926" s="9"/>
      <c r="AB926" s="9"/>
      <c r="AC926" s="9"/>
      <c r="AD926" s="9"/>
    </row>
    <row r="927" spans="1:30" ht="12.75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284"/>
      <c r="M927" s="284"/>
      <c r="N927" s="284"/>
      <c r="O927" s="284"/>
      <c r="P927" s="284"/>
      <c r="Q927" s="284"/>
      <c r="R927" s="9"/>
      <c r="S927" s="9"/>
      <c r="T927" s="9"/>
      <c r="U927" s="9"/>
      <c r="V927" s="9"/>
      <c r="W927" s="9"/>
      <c r="X927" s="9"/>
      <c r="Y927" s="9"/>
      <c r="Z927" s="9"/>
      <c r="AA927" s="9"/>
      <c r="AB927" s="9"/>
      <c r="AC927" s="9"/>
      <c r="AD927" s="9"/>
    </row>
    <row r="928" spans="1:30" ht="12.75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284"/>
      <c r="M928" s="284"/>
      <c r="N928" s="284"/>
      <c r="O928" s="284"/>
      <c r="P928" s="284"/>
      <c r="Q928" s="284"/>
      <c r="R928" s="9"/>
      <c r="S928" s="9"/>
      <c r="T928" s="9"/>
      <c r="U928" s="9"/>
      <c r="V928" s="9"/>
      <c r="W928" s="9"/>
      <c r="X928" s="9"/>
      <c r="Y928" s="9"/>
      <c r="Z928" s="9"/>
      <c r="AA928" s="9"/>
      <c r="AB928" s="9"/>
      <c r="AC928" s="9"/>
      <c r="AD928" s="9"/>
    </row>
    <row r="929" spans="1:30" ht="12.75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284"/>
      <c r="M929" s="284"/>
      <c r="N929" s="284"/>
      <c r="O929" s="284"/>
      <c r="P929" s="284"/>
      <c r="Q929" s="284"/>
      <c r="R929" s="9"/>
      <c r="S929" s="9"/>
      <c r="T929" s="9"/>
      <c r="U929" s="9"/>
      <c r="V929" s="9"/>
      <c r="W929" s="9"/>
      <c r="X929" s="9"/>
      <c r="Y929" s="9"/>
      <c r="Z929" s="9"/>
      <c r="AA929" s="9"/>
      <c r="AB929" s="9"/>
      <c r="AC929" s="9"/>
      <c r="AD929" s="9"/>
    </row>
    <row r="930" spans="1:30" ht="12.75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284"/>
      <c r="M930" s="284"/>
      <c r="N930" s="284"/>
      <c r="O930" s="284"/>
      <c r="P930" s="284"/>
      <c r="Q930" s="284"/>
      <c r="R930" s="9"/>
      <c r="S930" s="9"/>
      <c r="T930" s="9"/>
      <c r="U930" s="9"/>
      <c r="V930" s="9"/>
      <c r="W930" s="9"/>
      <c r="X930" s="9"/>
      <c r="Y930" s="9"/>
      <c r="Z930" s="9"/>
      <c r="AA930" s="9"/>
      <c r="AB930" s="9"/>
      <c r="AC930" s="9"/>
      <c r="AD930" s="9"/>
    </row>
    <row r="931" spans="1:30" ht="12.75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284"/>
      <c r="M931" s="284"/>
      <c r="N931" s="284"/>
      <c r="O931" s="284"/>
      <c r="P931" s="284"/>
      <c r="Q931" s="284"/>
      <c r="R931" s="9"/>
      <c r="S931" s="9"/>
      <c r="T931" s="9"/>
      <c r="U931" s="9"/>
      <c r="V931" s="9"/>
      <c r="W931" s="9"/>
      <c r="X931" s="9"/>
      <c r="Y931" s="9"/>
      <c r="Z931" s="9"/>
      <c r="AA931" s="9"/>
      <c r="AB931" s="9"/>
      <c r="AC931" s="9"/>
      <c r="AD931" s="9"/>
    </row>
    <row r="932" spans="1:30" ht="12.75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284"/>
      <c r="M932" s="284"/>
      <c r="N932" s="284"/>
      <c r="O932" s="284"/>
      <c r="P932" s="284"/>
      <c r="Q932" s="284"/>
      <c r="R932" s="9"/>
      <c r="S932" s="9"/>
      <c r="T932" s="9"/>
      <c r="U932" s="9"/>
      <c r="V932" s="9"/>
      <c r="W932" s="9"/>
      <c r="X932" s="9"/>
      <c r="Y932" s="9"/>
      <c r="Z932" s="9"/>
      <c r="AA932" s="9"/>
      <c r="AB932" s="9"/>
      <c r="AC932" s="9"/>
      <c r="AD932" s="9"/>
    </row>
    <row r="933" spans="1:30" ht="12.75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284"/>
      <c r="M933" s="284"/>
      <c r="N933" s="284"/>
      <c r="O933" s="284"/>
      <c r="P933" s="284"/>
      <c r="Q933" s="284"/>
      <c r="R933" s="9"/>
      <c r="S933" s="9"/>
      <c r="T933" s="9"/>
      <c r="U933" s="9"/>
      <c r="V933" s="9"/>
      <c r="W933" s="9"/>
      <c r="X933" s="9"/>
      <c r="Y933" s="9"/>
      <c r="Z933" s="9"/>
      <c r="AA933" s="9"/>
      <c r="AB933" s="9"/>
      <c r="AC933" s="9"/>
      <c r="AD933" s="9"/>
    </row>
    <row r="934" spans="1:30" ht="12.75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284"/>
      <c r="M934" s="284"/>
      <c r="N934" s="284"/>
      <c r="O934" s="284"/>
      <c r="P934" s="284"/>
      <c r="Q934" s="284"/>
      <c r="R934" s="9"/>
      <c r="S934" s="9"/>
      <c r="T934" s="9"/>
      <c r="U934" s="9"/>
      <c r="V934" s="9"/>
      <c r="W934" s="9"/>
      <c r="X934" s="9"/>
      <c r="Y934" s="9"/>
      <c r="Z934" s="9"/>
      <c r="AA934" s="9"/>
      <c r="AB934" s="9"/>
      <c r="AC934" s="9"/>
      <c r="AD934" s="9"/>
    </row>
    <row r="935" spans="1:30" ht="12.75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284"/>
      <c r="M935" s="284"/>
      <c r="N935" s="284"/>
      <c r="O935" s="284"/>
      <c r="P935" s="284"/>
      <c r="Q935" s="284"/>
      <c r="R935" s="9"/>
      <c r="S935" s="9"/>
      <c r="T935" s="9"/>
      <c r="U935" s="9"/>
      <c r="V935" s="9"/>
      <c r="W935" s="9"/>
      <c r="X935" s="9"/>
      <c r="Y935" s="9"/>
      <c r="Z935" s="9"/>
      <c r="AA935" s="9"/>
      <c r="AB935" s="9"/>
      <c r="AC935" s="9"/>
      <c r="AD935" s="9"/>
    </row>
    <row r="936" spans="1:30" ht="12.75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284"/>
      <c r="M936" s="284"/>
      <c r="N936" s="284"/>
      <c r="O936" s="284"/>
      <c r="P936" s="284"/>
      <c r="Q936" s="284"/>
      <c r="R936" s="9"/>
      <c r="S936" s="9"/>
      <c r="T936" s="9"/>
      <c r="U936" s="9"/>
      <c r="V936" s="9"/>
      <c r="W936" s="9"/>
      <c r="X936" s="9"/>
      <c r="Y936" s="9"/>
      <c r="Z936" s="9"/>
      <c r="AA936" s="9"/>
      <c r="AB936" s="9"/>
      <c r="AC936" s="9"/>
      <c r="AD936" s="9"/>
    </row>
    <row r="937" spans="1:30" ht="12.75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284"/>
      <c r="M937" s="284"/>
      <c r="N937" s="284"/>
      <c r="O937" s="284"/>
      <c r="P937" s="284"/>
      <c r="Q937" s="284"/>
      <c r="R937" s="9"/>
      <c r="S937" s="9"/>
      <c r="T937" s="9"/>
      <c r="U937" s="9"/>
      <c r="V937" s="9"/>
      <c r="W937" s="9"/>
      <c r="X937" s="9"/>
      <c r="Y937" s="9"/>
      <c r="Z937" s="9"/>
      <c r="AA937" s="9"/>
      <c r="AB937" s="9"/>
      <c r="AC937" s="9"/>
      <c r="AD937" s="9"/>
    </row>
    <row r="938" spans="1:30" ht="12.75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284"/>
      <c r="M938" s="284"/>
      <c r="N938" s="284"/>
      <c r="O938" s="284"/>
      <c r="P938" s="284"/>
      <c r="Q938" s="284"/>
      <c r="R938" s="9"/>
      <c r="S938" s="9"/>
      <c r="T938" s="9"/>
      <c r="U938" s="9"/>
      <c r="V938" s="9"/>
      <c r="W938" s="9"/>
      <c r="X938" s="9"/>
      <c r="Y938" s="9"/>
      <c r="Z938" s="9"/>
      <c r="AA938" s="9"/>
      <c r="AB938" s="9"/>
      <c r="AC938" s="9"/>
      <c r="AD938" s="9"/>
    </row>
    <row r="939" spans="1:30" ht="12.75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284"/>
      <c r="M939" s="284"/>
      <c r="N939" s="284"/>
      <c r="O939" s="284"/>
      <c r="P939" s="284"/>
      <c r="Q939" s="284"/>
      <c r="R939" s="9"/>
      <c r="S939" s="9"/>
      <c r="T939" s="9"/>
      <c r="U939" s="9"/>
      <c r="V939" s="9"/>
      <c r="W939" s="9"/>
      <c r="X939" s="9"/>
      <c r="Y939" s="9"/>
      <c r="Z939" s="9"/>
      <c r="AA939" s="9"/>
      <c r="AB939" s="9"/>
      <c r="AC939" s="9"/>
      <c r="AD939" s="9"/>
    </row>
    <row r="940" spans="1:30" ht="12.75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284"/>
      <c r="M940" s="284"/>
      <c r="N940" s="284"/>
      <c r="O940" s="284"/>
      <c r="P940" s="284"/>
      <c r="Q940" s="284"/>
      <c r="R940" s="9"/>
      <c r="S940" s="9"/>
      <c r="T940" s="9"/>
      <c r="U940" s="9"/>
      <c r="V940" s="9"/>
      <c r="W940" s="9"/>
      <c r="X940" s="9"/>
      <c r="Y940" s="9"/>
      <c r="Z940" s="9"/>
      <c r="AA940" s="9"/>
      <c r="AB940" s="9"/>
      <c r="AC940" s="9"/>
      <c r="AD940" s="9"/>
    </row>
    <row r="941" spans="1:30" ht="12.75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284"/>
      <c r="M941" s="284"/>
      <c r="N941" s="284"/>
      <c r="O941" s="284"/>
      <c r="P941" s="284"/>
      <c r="Q941" s="284"/>
      <c r="R941" s="9"/>
      <c r="S941" s="9"/>
      <c r="T941" s="9"/>
      <c r="U941" s="9"/>
      <c r="V941" s="9"/>
      <c r="W941" s="9"/>
      <c r="X941" s="9"/>
      <c r="Y941" s="9"/>
      <c r="Z941" s="9"/>
      <c r="AA941" s="9"/>
      <c r="AB941" s="9"/>
      <c r="AC941" s="9"/>
      <c r="AD941" s="9"/>
    </row>
    <row r="942" spans="1:30" ht="12.75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284"/>
      <c r="M942" s="284"/>
      <c r="N942" s="284"/>
      <c r="O942" s="284"/>
      <c r="P942" s="284"/>
      <c r="Q942" s="284"/>
      <c r="R942" s="9"/>
      <c r="S942" s="9"/>
      <c r="T942" s="9"/>
      <c r="U942" s="9"/>
      <c r="V942" s="9"/>
      <c r="W942" s="9"/>
      <c r="X942" s="9"/>
      <c r="Y942" s="9"/>
      <c r="Z942" s="9"/>
      <c r="AA942" s="9"/>
      <c r="AB942" s="9"/>
      <c r="AC942" s="9"/>
      <c r="AD942" s="9"/>
    </row>
    <row r="943" spans="1:30" ht="12.75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284"/>
      <c r="M943" s="284"/>
      <c r="N943" s="284"/>
      <c r="O943" s="284"/>
      <c r="P943" s="284"/>
      <c r="Q943" s="284"/>
      <c r="R943" s="9"/>
      <c r="S943" s="9"/>
      <c r="T943" s="9"/>
      <c r="U943" s="9"/>
      <c r="V943" s="9"/>
      <c r="W943" s="9"/>
      <c r="X943" s="9"/>
      <c r="Y943" s="9"/>
      <c r="Z943" s="9"/>
      <c r="AA943" s="9"/>
      <c r="AB943" s="9"/>
      <c r="AC943" s="9"/>
      <c r="AD943" s="9"/>
    </row>
    <row r="944" spans="1:30" ht="12.75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284"/>
      <c r="M944" s="284"/>
      <c r="N944" s="284"/>
      <c r="O944" s="284"/>
      <c r="P944" s="284"/>
      <c r="Q944" s="284"/>
      <c r="R944" s="9"/>
      <c r="S944" s="9"/>
      <c r="T944" s="9"/>
      <c r="U944" s="9"/>
      <c r="V944" s="9"/>
      <c r="W944" s="9"/>
      <c r="X944" s="9"/>
      <c r="Y944" s="9"/>
      <c r="Z944" s="9"/>
      <c r="AA944" s="9"/>
      <c r="AB944" s="9"/>
      <c r="AC944" s="9"/>
      <c r="AD944" s="9"/>
    </row>
    <row r="945" spans="1:30" ht="12.75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284"/>
      <c r="M945" s="284"/>
      <c r="N945" s="284"/>
      <c r="O945" s="284"/>
      <c r="P945" s="284"/>
      <c r="Q945" s="284"/>
      <c r="R945" s="9"/>
      <c r="S945" s="9"/>
      <c r="T945" s="9"/>
      <c r="U945" s="9"/>
      <c r="V945" s="9"/>
      <c r="W945" s="9"/>
      <c r="X945" s="9"/>
      <c r="Y945" s="9"/>
      <c r="Z945" s="9"/>
      <c r="AA945" s="9"/>
      <c r="AB945" s="9"/>
      <c r="AC945" s="9"/>
      <c r="AD945" s="9"/>
    </row>
    <row r="946" spans="1:30" ht="12.75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284"/>
      <c r="M946" s="284"/>
      <c r="N946" s="284"/>
      <c r="O946" s="284"/>
      <c r="P946" s="284"/>
      <c r="Q946" s="284"/>
      <c r="R946" s="9"/>
      <c r="S946" s="9"/>
      <c r="T946" s="9"/>
      <c r="U946" s="9"/>
      <c r="V946" s="9"/>
      <c r="W946" s="9"/>
      <c r="X946" s="9"/>
      <c r="Y946" s="9"/>
      <c r="Z946" s="9"/>
      <c r="AA946" s="9"/>
      <c r="AB946" s="9"/>
      <c r="AC946" s="9"/>
      <c r="AD946" s="9"/>
    </row>
    <row r="947" spans="1:30" ht="12.75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284"/>
      <c r="M947" s="284"/>
      <c r="N947" s="284"/>
      <c r="O947" s="284"/>
      <c r="P947" s="284"/>
      <c r="Q947" s="284"/>
      <c r="R947" s="9"/>
      <c r="S947" s="9"/>
      <c r="T947" s="9"/>
      <c r="U947" s="9"/>
      <c r="V947" s="9"/>
      <c r="W947" s="9"/>
      <c r="X947" s="9"/>
      <c r="Y947" s="9"/>
      <c r="Z947" s="9"/>
      <c r="AA947" s="9"/>
      <c r="AB947" s="9"/>
      <c r="AC947" s="9"/>
      <c r="AD947" s="9"/>
    </row>
    <row r="948" spans="1:30" ht="12.75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284"/>
      <c r="M948" s="284"/>
      <c r="N948" s="284"/>
      <c r="O948" s="284"/>
      <c r="P948" s="284"/>
      <c r="Q948" s="284"/>
      <c r="R948" s="9"/>
      <c r="S948" s="9"/>
      <c r="T948" s="9"/>
      <c r="U948" s="9"/>
      <c r="V948" s="9"/>
      <c r="W948" s="9"/>
      <c r="X948" s="9"/>
      <c r="Y948" s="9"/>
      <c r="Z948" s="9"/>
      <c r="AA948" s="9"/>
      <c r="AB948" s="9"/>
      <c r="AC948" s="9"/>
      <c r="AD948" s="9"/>
    </row>
    <row r="949" spans="1:30" ht="12.75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284"/>
      <c r="M949" s="284"/>
      <c r="N949" s="284"/>
      <c r="O949" s="284"/>
      <c r="P949" s="284"/>
      <c r="Q949" s="284"/>
      <c r="R949" s="9"/>
      <c r="S949" s="9"/>
      <c r="T949" s="9"/>
      <c r="U949" s="9"/>
      <c r="V949" s="9"/>
      <c r="W949" s="9"/>
      <c r="X949" s="9"/>
      <c r="Y949" s="9"/>
      <c r="Z949" s="9"/>
      <c r="AA949" s="9"/>
      <c r="AB949" s="9"/>
      <c r="AC949" s="9"/>
      <c r="AD949" s="9"/>
    </row>
    <row r="950" spans="1:30" ht="12.75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284"/>
      <c r="M950" s="284"/>
      <c r="N950" s="284"/>
      <c r="O950" s="284"/>
      <c r="P950" s="284"/>
      <c r="Q950" s="284"/>
      <c r="R950" s="9"/>
      <c r="S950" s="9"/>
      <c r="T950" s="9"/>
      <c r="U950" s="9"/>
      <c r="V950" s="9"/>
      <c r="W950" s="9"/>
      <c r="X950" s="9"/>
      <c r="Y950" s="9"/>
      <c r="Z950" s="9"/>
      <c r="AA950" s="9"/>
      <c r="AB950" s="9"/>
      <c r="AC950" s="9"/>
      <c r="AD950" s="9"/>
    </row>
    <row r="951" spans="1:30" ht="12.75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284"/>
      <c r="M951" s="284"/>
      <c r="N951" s="284"/>
      <c r="O951" s="284"/>
      <c r="P951" s="284"/>
      <c r="Q951" s="284"/>
      <c r="R951" s="9"/>
      <c r="S951" s="9"/>
      <c r="T951" s="9"/>
      <c r="U951" s="9"/>
      <c r="V951" s="9"/>
      <c r="W951" s="9"/>
      <c r="X951" s="9"/>
      <c r="Y951" s="9"/>
      <c r="Z951" s="9"/>
      <c r="AA951" s="9"/>
      <c r="AB951" s="9"/>
      <c r="AC951" s="9"/>
      <c r="AD951" s="9"/>
    </row>
    <row r="952" spans="1:30" ht="12.75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284"/>
      <c r="M952" s="284"/>
      <c r="N952" s="284"/>
      <c r="O952" s="284"/>
      <c r="P952" s="284"/>
      <c r="Q952" s="284"/>
      <c r="R952" s="9"/>
      <c r="S952" s="9"/>
      <c r="T952" s="9"/>
      <c r="U952" s="9"/>
      <c r="V952" s="9"/>
      <c r="W952" s="9"/>
      <c r="X952" s="9"/>
      <c r="Y952" s="9"/>
      <c r="Z952" s="9"/>
      <c r="AA952" s="9"/>
      <c r="AB952" s="9"/>
      <c r="AC952" s="9"/>
      <c r="AD952" s="9"/>
    </row>
    <row r="953" spans="1:30" ht="12.75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284"/>
      <c r="M953" s="284"/>
      <c r="N953" s="284"/>
      <c r="O953" s="284"/>
      <c r="P953" s="284"/>
      <c r="Q953" s="284"/>
      <c r="R953" s="9"/>
      <c r="S953" s="9"/>
      <c r="T953" s="9"/>
      <c r="U953" s="9"/>
      <c r="V953" s="9"/>
      <c r="W953" s="9"/>
      <c r="X953" s="9"/>
      <c r="Y953" s="9"/>
      <c r="Z953" s="9"/>
      <c r="AA953" s="9"/>
      <c r="AB953" s="9"/>
      <c r="AC953" s="9"/>
      <c r="AD953" s="9"/>
    </row>
    <row r="954" spans="1:30" ht="12.75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284"/>
      <c r="M954" s="284"/>
      <c r="N954" s="284"/>
      <c r="O954" s="284"/>
      <c r="P954" s="284"/>
      <c r="Q954" s="284"/>
      <c r="R954" s="9"/>
      <c r="S954" s="9"/>
      <c r="T954" s="9"/>
      <c r="U954" s="9"/>
      <c r="V954" s="9"/>
      <c r="W954" s="9"/>
      <c r="X954" s="9"/>
      <c r="Y954" s="9"/>
      <c r="Z954" s="9"/>
      <c r="AA954" s="9"/>
      <c r="AB954" s="9"/>
      <c r="AC954" s="9"/>
      <c r="AD954" s="9"/>
    </row>
    <row r="955" spans="1:30" ht="12.75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284"/>
      <c r="M955" s="284"/>
      <c r="N955" s="284"/>
      <c r="O955" s="284"/>
      <c r="P955" s="284"/>
      <c r="Q955" s="284"/>
      <c r="R955" s="9"/>
      <c r="S955" s="9"/>
      <c r="T955" s="9"/>
      <c r="U955" s="9"/>
      <c r="V955" s="9"/>
      <c r="W955" s="9"/>
      <c r="X955" s="9"/>
      <c r="Y955" s="9"/>
      <c r="Z955" s="9"/>
      <c r="AA955" s="9"/>
      <c r="AB955" s="9"/>
      <c r="AC955" s="9"/>
      <c r="AD955" s="9"/>
    </row>
    <row r="956" spans="1:30" ht="12.75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284"/>
      <c r="M956" s="284"/>
      <c r="N956" s="284"/>
      <c r="O956" s="284"/>
      <c r="P956" s="284"/>
      <c r="Q956" s="284"/>
      <c r="R956" s="9"/>
      <c r="S956" s="9"/>
      <c r="T956" s="9"/>
      <c r="U956" s="9"/>
      <c r="V956" s="9"/>
      <c r="W956" s="9"/>
      <c r="X956" s="9"/>
      <c r="Y956" s="9"/>
      <c r="Z956" s="9"/>
      <c r="AA956" s="9"/>
      <c r="AB956" s="9"/>
      <c r="AC956" s="9"/>
      <c r="AD956" s="9"/>
    </row>
    <row r="957" spans="1:30" ht="12.75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284"/>
      <c r="M957" s="284"/>
      <c r="N957" s="284"/>
      <c r="O957" s="284"/>
      <c r="P957" s="284"/>
      <c r="Q957" s="284"/>
      <c r="R957" s="9"/>
      <c r="S957" s="9"/>
      <c r="T957" s="9"/>
      <c r="U957" s="9"/>
      <c r="V957" s="9"/>
      <c r="W957" s="9"/>
      <c r="X957" s="9"/>
      <c r="Y957" s="9"/>
      <c r="Z957" s="9"/>
      <c r="AA957" s="9"/>
      <c r="AB957" s="9"/>
      <c r="AC957" s="9"/>
      <c r="AD957" s="9"/>
    </row>
    <row r="958" spans="1:30" ht="12.75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284"/>
      <c r="M958" s="284"/>
      <c r="N958" s="284"/>
      <c r="O958" s="284"/>
      <c r="P958" s="284"/>
      <c r="Q958" s="284"/>
      <c r="R958" s="9"/>
      <c r="S958" s="9"/>
      <c r="T958" s="9"/>
      <c r="U958" s="9"/>
      <c r="V958" s="9"/>
      <c r="W958" s="9"/>
      <c r="X958" s="9"/>
      <c r="Y958" s="9"/>
      <c r="Z958" s="9"/>
      <c r="AA958" s="9"/>
      <c r="AB958" s="9"/>
      <c r="AC958" s="9"/>
      <c r="AD958" s="9"/>
    </row>
    <row r="959" spans="1:30" ht="12.75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284"/>
      <c r="M959" s="284"/>
      <c r="N959" s="284"/>
      <c r="O959" s="284"/>
      <c r="P959" s="284"/>
      <c r="Q959" s="284"/>
      <c r="R959" s="9"/>
      <c r="S959" s="9"/>
      <c r="T959" s="9"/>
      <c r="U959" s="9"/>
      <c r="V959" s="9"/>
      <c r="W959" s="9"/>
      <c r="X959" s="9"/>
      <c r="Y959" s="9"/>
      <c r="Z959" s="9"/>
      <c r="AA959" s="9"/>
      <c r="AB959" s="9"/>
      <c r="AC959" s="9"/>
      <c r="AD959" s="9"/>
    </row>
    <row r="960" spans="1:30" ht="12.75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284"/>
      <c r="M960" s="284"/>
      <c r="N960" s="284"/>
      <c r="O960" s="284"/>
      <c r="P960" s="284"/>
      <c r="Q960" s="284"/>
      <c r="R960" s="9"/>
      <c r="S960" s="9"/>
      <c r="T960" s="9"/>
      <c r="U960" s="9"/>
      <c r="V960" s="9"/>
      <c r="W960" s="9"/>
      <c r="X960" s="9"/>
      <c r="Y960" s="9"/>
      <c r="Z960" s="9"/>
      <c r="AA960" s="9"/>
      <c r="AB960" s="9"/>
      <c r="AC960" s="9"/>
      <c r="AD960" s="9"/>
    </row>
    <row r="961" spans="1:30" ht="12.75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284"/>
      <c r="M961" s="284"/>
      <c r="N961" s="284"/>
      <c r="O961" s="284"/>
      <c r="P961" s="284"/>
      <c r="Q961" s="284"/>
      <c r="R961" s="9"/>
      <c r="S961" s="9"/>
      <c r="T961" s="9"/>
      <c r="U961" s="9"/>
      <c r="V961" s="9"/>
      <c r="W961" s="9"/>
      <c r="X961" s="9"/>
      <c r="Y961" s="9"/>
      <c r="Z961" s="9"/>
      <c r="AA961" s="9"/>
      <c r="AB961" s="9"/>
      <c r="AC961" s="9"/>
      <c r="AD961" s="9"/>
    </row>
    <row r="962" spans="1:30" ht="12.75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284"/>
      <c r="M962" s="284"/>
      <c r="N962" s="284"/>
      <c r="O962" s="284"/>
      <c r="P962" s="284"/>
      <c r="Q962" s="284"/>
      <c r="R962" s="9"/>
      <c r="S962" s="9"/>
      <c r="T962" s="9"/>
      <c r="U962" s="9"/>
      <c r="V962" s="9"/>
      <c r="W962" s="9"/>
      <c r="X962" s="9"/>
      <c r="Y962" s="9"/>
      <c r="Z962" s="9"/>
      <c r="AA962" s="9"/>
      <c r="AB962" s="9"/>
      <c r="AC962" s="9"/>
      <c r="AD962" s="9"/>
    </row>
    <row r="963" spans="1:30" ht="12.75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284"/>
      <c r="M963" s="284"/>
      <c r="N963" s="284"/>
      <c r="O963" s="284"/>
      <c r="P963" s="284"/>
      <c r="Q963" s="284"/>
      <c r="R963" s="9"/>
      <c r="S963" s="9"/>
      <c r="T963" s="9"/>
      <c r="U963" s="9"/>
      <c r="V963" s="9"/>
      <c r="W963" s="9"/>
      <c r="X963" s="9"/>
      <c r="Y963" s="9"/>
      <c r="Z963" s="9"/>
      <c r="AA963" s="9"/>
      <c r="AB963" s="9"/>
      <c r="AC963" s="9"/>
      <c r="AD963" s="9"/>
    </row>
    <row r="964" spans="1:30" ht="12.75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284"/>
      <c r="M964" s="284"/>
      <c r="N964" s="284"/>
      <c r="O964" s="284"/>
      <c r="P964" s="284"/>
      <c r="Q964" s="284"/>
      <c r="R964" s="9"/>
      <c r="S964" s="9"/>
      <c r="T964" s="9"/>
      <c r="U964" s="9"/>
      <c r="V964" s="9"/>
      <c r="W964" s="9"/>
      <c r="X964" s="9"/>
      <c r="Y964" s="9"/>
      <c r="Z964" s="9"/>
      <c r="AA964" s="9"/>
      <c r="AB964" s="9"/>
      <c r="AC964" s="9"/>
      <c r="AD964" s="9"/>
    </row>
    <row r="965" spans="1:30" ht="12.75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284"/>
      <c r="M965" s="284"/>
      <c r="N965" s="284"/>
      <c r="O965" s="284"/>
      <c r="P965" s="284"/>
      <c r="Q965" s="284"/>
      <c r="R965" s="9"/>
      <c r="S965" s="9"/>
      <c r="T965" s="9"/>
      <c r="U965" s="9"/>
      <c r="V965" s="9"/>
      <c r="W965" s="9"/>
      <c r="X965" s="9"/>
      <c r="Y965" s="9"/>
      <c r="Z965" s="9"/>
      <c r="AA965" s="9"/>
      <c r="AB965" s="9"/>
      <c r="AC965" s="9"/>
      <c r="AD965" s="9"/>
    </row>
    <row r="966" spans="1:30" ht="12.75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284"/>
      <c r="M966" s="284"/>
      <c r="N966" s="284"/>
      <c r="O966" s="284"/>
      <c r="P966" s="284"/>
      <c r="Q966" s="284"/>
      <c r="R966" s="9"/>
      <c r="S966" s="9"/>
      <c r="T966" s="9"/>
      <c r="U966" s="9"/>
      <c r="V966" s="9"/>
      <c r="W966" s="9"/>
      <c r="X966" s="9"/>
      <c r="Y966" s="9"/>
      <c r="Z966" s="9"/>
      <c r="AA966" s="9"/>
      <c r="AB966" s="9"/>
      <c r="AC966" s="9"/>
      <c r="AD966" s="9"/>
    </row>
    <row r="967" spans="1:30" ht="12.75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284"/>
      <c r="M967" s="284"/>
      <c r="N967" s="284"/>
      <c r="O967" s="284"/>
      <c r="P967" s="284"/>
      <c r="Q967" s="284"/>
      <c r="R967" s="9"/>
      <c r="S967" s="9"/>
      <c r="T967" s="9"/>
      <c r="U967" s="9"/>
      <c r="V967" s="9"/>
      <c r="W967" s="9"/>
      <c r="X967" s="9"/>
      <c r="Y967" s="9"/>
      <c r="Z967" s="9"/>
      <c r="AA967" s="9"/>
      <c r="AB967" s="9"/>
      <c r="AC967" s="9"/>
      <c r="AD967" s="9"/>
    </row>
    <row r="968" spans="1:30" ht="12.75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284"/>
      <c r="M968" s="284"/>
      <c r="N968" s="284"/>
      <c r="O968" s="284"/>
      <c r="P968" s="284"/>
      <c r="Q968" s="284"/>
      <c r="R968" s="9"/>
      <c r="S968" s="9"/>
      <c r="T968" s="9"/>
      <c r="U968" s="9"/>
      <c r="V968" s="9"/>
      <c r="W968" s="9"/>
      <c r="X968" s="9"/>
      <c r="Y968" s="9"/>
      <c r="Z968" s="9"/>
      <c r="AA968" s="9"/>
      <c r="AB968" s="9"/>
      <c r="AC968" s="9"/>
      <c r="AD968" s="9"/>
    </row>
    <row r="969" spans="1:30" ht="12.75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284"/>
      <c r="M969" s="284"/>
      <c r="N969" s="284"/>
      <c r="O969" s="284"/>
      <c r="P969" s="284"/>
      <c r="Q969" s="284"/>
      <c r="R969" s="9"/>
      <c r="S969" s="9"/>
      <c r="T969" s="9"/>
      <c r="U969" s="9"/>
      <c r="V969" s="9"/>
      <c r="W969" s="9"/>
      <c r="X969" s="9"/>
      <c r="Y969" s="9"/>
      <c r="Z969" s="9"/>
      <c r="AA969" s="9"/>
      <c r="AB969" s="9"/>
      <c r="AC969" s="9"/>
      <c r="AD969" s="9"/>
    </row>
    <row r="970" spans="1:30" ht="12.75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284"/>
      <c r="M970" s="284"/>
      <c r="N970" s="284"/>
      <c r="O970" s="284"/>
      <c r="P970" s="284"/>
      <c r="Q970" s="284"/>
      <c r="R970" s="9"/>
      <c r="S970" s="9"/>
      <c r="T970" s="9"/>
      <c r="U970" s="9"/>
      <c r="V970" s="9"/>
      <c r="W970" s="9"/>
      <c r="X970" s="9"/>
      <c r="Y970" s="9"/>
      <c r="Z970" s="9"/>
      <c r="AA970" s="9"/>
      <c r="AB970" s="9"/>
      <c r="AC970" s="9"/>
      <c r="AD970" s="9"/>
    </row>
    <row r="971" spans="1:30" ht="12.75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284"/>
      <c r="M971" s="284"/>
      <c r="N971" s="284"/>
      <c r="O971" s="284"/>
      <c r="P971" s="284"/>
      <c r="Q971" s="284"/>
      <c r="R971" s="9"/>
      <c r="S971" s="9"/>
      <c r="T971" s="9"/>
      <c r="U971" s="9"/>
      <c r="V971" s="9"/>
      <c r="W971" s="9"/>
      <c r="X971" s="9"/>
      <c r="Y971" s="9"/>
      <c r="Z971" s="9"/>
      <c r="AA971" s="9"/>
      <c r="AB971" s="9"/>
      <c r="AC971" s="9"/>
      <c r="AD971" s="9"/>
    </row>
    <row r="972" spans="1:30" ht="12.75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284"/>
      <c r="M972" s="284"/>
      <c r="N972" s="284"/>
      <c r="O972" s="284"/>
      <c r="P972" s="284"/>
      <c r="Q972" s="284"/>
      <c r="R972" s="9"/>
      <c r="S972" s="9"/>
      <c r="T972" s="9"/>
      <c r="U972" s="9"/>
      <c r="V972" s="9"/>
      <c r="W972" s="9"/>
      <c r="X972" s="9"/>
      <c r="Y972" s="9"/>
      <c r="Z972" s="9"/>
      <c r="AA972" s="9"/>
      <c r="AB972" s="9"/>
      <c r="AC972" s="9"/>
      <c r="AD972" s="9"/>
    </row>
    <row r="973" spans="1:30" ht="12.75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284"/>
      <c r="M973" s="284"/>
      <c r="N973" s="284"/>
      <c r="O973" s="284"/>
      <c r="P973" s="284"/>
      <c r="Q973" s="284"/>
      <c r="R973" s="9"/>
      <c r="S973" s="9"/>
      <c r="T973" s="9"/>
      <c r="U973" s="9"/>
      <c r="V973" s="9"/>
      <c r="W973" s="9"/>
      <c r="X973" s="9"/>
      <c r="Y973" s="9"/>
      <c r="Z973" s="9"/>
      <c r="AA973" s="9"/>
      <c r="AB973" s="9"/>
      <c r="AC973" s="9"/>
      <c r="AD973" s="9"/>
    </row>
    <row r="974" spans="1:30" ht="12.75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284"/>
      <c r="M974" s="284"/>
      <c r="N974" s="284"/>
      <c r="O974" s="284"/>
      <c r="P974" s="284"/>
      <c r="Q974" s="284"/>
      <c r="R974" s="9"/>
      <c r="S974" s="9"/>
      <c r="T974" s="9"/>
      <c r="U974" s="9"/>
      <c r="V974" s="9"/>
      <c r="W974" s="9"/>
      <c r="X974" s="9"/>
      <c r="Y974" s="9"/>
      <c r="Z974" s="9"/>
      <c r="AA974" s="9"/>
      <c r="AB974" s="9"/>
      <c r="AC974" s="9"/>
      <c r="AD974" s="9"/>
    </row>
    <row r="975" spans="1:30" ht="12.75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284"/>
      <c r="M975" s="284"/>
      <c r="N975" s="284"/>
      <c r="O975" s="284"/>
      <c r="P975" s="284"/>
      <c r="Q975" s="284"/>
      <c r="R975" s="9"/>
      <c r="S975" s="9"/>
      <c r="T975" s="9"/>
      <c r="U975" s="9"/>
      <c r="V975" s="9"/>
      <c r="W975" s="9"/>
      <c r="X975" s="9"/>
      <c r="Y975" s="9"/>
      <c r="Z975" s="9"/>
      <c r="AA975" s="9"/>
      <c r="AB975" s="9"/>
      <c r="AC975" s="9"/>
      <c r="AD975" s="9"/>
    </row>
    <row r="976" spans="1:30" ht="12.75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284"/>
      <c r="M976" s="284"/>
      <c r="N976" s="284"/>
      <c r="O976" s="284"/>
      <c r="P976" s="284"/>
      <c r="Q976" s="284"/>
      <c r="R976" s="9"/>
      <c r="S976" s="9"/>
      <c r="T976" s="9"/>
      <c r="U976" s="9"/>
      <c r="V976" s="9"/>
      <c r="W976" s="9"/>
      <c r="X976" s="9"/>
      <c r="Y976" s="9"/>
      <c r="Z976" s="9"/>
      <c r="AA976" s="9"/>
      <c r="AB976" s="9"/>
      <c r="AC976" s="9"/>
      <c r="AD976" s="9"/>
    </row>
    <row r="977" spans="1:30" ht="12.75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284"/>
      <c r="M977" s="284"/>
      <c r="N977" s="284"/>
      <c r="O977" s="284"/>
      <c r="P977" s="284"/>
      <c r="Q977" s="284"/>
      <c r="R977" s="9"/>
      <c r="S977" s="9"/>
      <c r="T977" s="9"/>
      <c r="U977" s="9"/>
      <c r="V977" s="9"/>
      <c r="W977" s="9"/>
      <c r="X977" s="9"/>
      <c r="Y977" s="9"/>
      <c r="Z977" s="9"/>
      <c r="AA977" s="9"/>
      <c r="AB977" s="9"/>
      <c r="AC977" s="9"/>
      <c r="AD977" s="9"/>
    </row>
    <row r="978" spans="1:30" ht="12.75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284"/>
      <c r="M978" s="284"/>
      <c r="N978" s="284"/>
      <c r="O978" s="284"/>
      <c r="P978" s="284"/>
      <c r="Q978" s="284"/>
      <c r="R978" s="9"/>
      <c r="S978" s="9"/>
      <c r="T978" s="9"/>
      <c r="U978" s="9"/>
      <c r="V978" s="9"/>
      <c r="W978" s="9"/>
      <c r="X978" s="9"/>
      <c r="Y978" s="9"/>
      <c r="Z978" s="9"/>
      <c r="AA978" s="9"/>
      <c r="AB978" s="9"/>
      <c r="AC978" s="9"/>
      <c r="AD978" s="9"/>
    </row>
    <row r="979" spans="1:30" ht="12.75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284"/>
      <c r="M979" s="284"/>
      <c r="N979" s="284"/>
      <c r="O979" s="284"/>
      <c r="P979" s="284"/>
      <c r="Q979" s="284"/>
      <c r="R979" s="9"/>
      <c r="S979" s="9"/>
      <c r="T979" s="9"/>
      <c r="U979" s="9"/>
      <c r="V979" s="9"/>
      <c r="W979" s="9"/>
      <c r="X979" s="9"/>
      <c r="Y979" s="9"/>
      <c r="Z979" s="9"/>
      <c r="AA979" s="9"/>
      <c r="AB979" s="9"/>
      <c r="AC979" s="9"/>
      <c r="AD979" s="9"/>
    </row>
    <row r="980" spans="1:30" ht="12.75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284"/>
      <c r="M980" s="284"/>
      <c r="N980" s="284"/>
      <c r="O980" s="284"/>
      <c r="P980" s="284"/>
      <c r="Q980" s="284"/>
      <c r="R980" s="9"/>
      <c r="S980" s="9"/>
      <c r="T980" s="9"/>
      <c r="U980" s="9"/>
      <c r="V980" s="9"/>
      <c r="W980" s="9"/>
      <c r="X980" s="9"/>
      <c r="Y980" s="9"/>
      <c r="Z980" s="9"/>
      <c r="AA980" s="9"/>
      <c r="AB980" s="9"/>
      <c r="AC980" s="9"/>
      <c r="AD980" s="9"/>
    </row>
    <row r="981" spans="1:30" ht="12.75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284"/>
      <c r="M981" s="284"/>
      <c r="N981" s="284"/>
      <c r="O981" s="284"/>
      <c r="P981" s="284"/>
      <c r="Q981" s="284"/>
      <c r="R981" s="9"/>
      <c r="S981" s="9"/>
      <c r="T981" s="9"/>
      <c r="U981" s="9"/>
      <c r="V981" s="9"/>
      <c r="W981" s="9"/>
      <c r="X981" s="9"/>
      <c r="Y981" s="9"/>
      <c r="Z981" s="9"/>
      <c r="AA981" s="9"/>
      <c r="AB981" s="9"/>
      <c r="AC981" s="9"/>
      <c r="AD981" s="9"/>
    </row>
    <row r="982" spans="1:30" ht="12.75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284"/>
      <c r="M982" s="284"/>
      <c r="N982" s="284"/>
      <c r="O982" s="284"/>
      <c r="P982" s="284"/>
      <c r="Q982" s="284"/>
      <c r="R982" s="9"/>
      <c r="S982" s="9"/>
      <c r="T982" s="9"/>
      <c r="U982" s="9"/>
      <c r="V982" s="9"/>
      <c r="W982" s="9"/>
      <c r="X982" s="9"/>
      <c r="Y982" s="9"/>
      <c r="Z982" s="9"/>
      <c r="AA982" s="9"/>
      <c r="AB982" s="9"/>
      <c r="AC982" s="9"/>
      <c r="AD982" s="9"/>
    </row>
    <row r="983" spans="1:30" ht="12.75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284"/>
      <c r="M983" s="284"/>
      <c r="N983" s="284"/>
      <c r="O983" s="284"/>
      <c r="P983" s="284"/>
      <c r="Q983" s="284"/>
      <c r="R983" s="9"/>
      <c r="S983" s="9"/>
      <c r="T983" s="9"/>
      <c r="U983" s="9"/>
      <c r="V983" s="9"/>
      <c r="W983" s="9"/>
      <c r="X983" s="9"/>
      <c r="Y983" s="9"/>
      <c r="Z983" s="9"/>
      <c r="AA983" s="9"/>
      <c r="AB983" s="9"/>
      <c r="AC983" s="9"/>
      <c r="AD983" s="9"/>
    </row>
    <row r="984" spans="1:30" ht="12.75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284"/>
      <c r="M984" s="284"/>
      <c r="N984" s="284"/>
      <c r="O984" s="284"/>
      <c r="P984" s="284"/>
      <c r="Q984" s="284"/>
      <c r="R984" s="9"/>
      <c r="S984" s="9"/>
      <c r="T984" s="9"/>
      <c r="U984" s="9"/>
      <c r="V984" s="9"/>
      <c r="W984" s="9"/>
      <c r="X984" s="9"/>
      <c r="Y984" s="9"/>
      <c r="Z984" s="9"/>
      <c r="AA984" s="9"/>
      <c r="AB984" s="9"/>
      <c r="AC984" s="9"/>
      <c r="AD984" s="9"/>
    </row>
    <row r="985" spans="1:30" ht="12.75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284"/>
      <c r="M985" s="284"/>
      <c r="N985" s="284"/>
      <c r="O985" s="284"/>
      <c r="P985" s="284"/>
      <c r="Q985" s="284"/>
      <c r="R985" s="9"/>
      <c r="S985" s="9"/>
      <c r="T985" s="9"/>
      <c r="U985" s="9"/>
      <c r="V985" s="9"/>
      <c r="W985" s="9"/>
      <c r="X985" s="9"/>
      <c r="Y985" s="9"/>
      <c r="Z985" s="9"/>
      <c r="AA985" s="9"/>
      <c r="AB985" s="9"/>
      <c r="AC985" s="9"/>
      <c r="AD985" s="9"/>
    </row>
    <row r="986" spans="1:30" ht="12.75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284"/>
      <c r="M986" s="284"/>
      <c r="N986" s="284"/>
      <c r="O986" s="284"/>
      <c r="P986" s="284"/>
      <c r="Q986" s="284"/>
      <c r="R986" s="9"/>
      <c r="S986" s="9"/>
      <c r="T986" s="9"/>
      <c r="U986" s="9"/>
      <c r="V986" s="9"/>
      <c r="W986" s="9"/>
      <c r="X986" s="9"/>
      <c r="Y986" s="9"/>
      <c r="Z986" s="9"/>
      <c r="AA986" s="9"/>
      <c r="AB986" s="9"/>
      <c r="AC986" s="9"/>
      <c r="AD986" s="9"/>
    </row>
    <row r="987" spans="1:30" ht="12.75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284"/>
      <c r="M987" s="284"/>
      <c r="N987" s="284"/>
      <c r="O987" s="284"/>
      <c r="P987" s="284"/>
      <c r="Q987" s="284"/>
      <c r="R987" s="9"/>
      <c r="S987" s="9"/>
      <c r="T987" s="9"/>
      <c r="U987" s="9"/>
      <c r="V987" s="9"/>
      <c r="W987" s="9"/>
      <c r="X987" s="9"/>
      <c r="Y987" s="9"/>
      <c r="Z987" s="9"/>
      <c r="AA987" s="9"/>
      <c r="AB987" s="9"/>
      <c r="AC987" s="9"/>
      <c r="AD987" s="9"/>
    </row>
    <row r="988" spans="1:30" ht="12.75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284"/>
      <c r="M988" s="284"/>
      <c r="N988" s="284"/>
      <c r="O988" s="284"/>
      <c r="P988" s="284"/>
      <c r="Q988" s="284"/>
      <c r="R988" s="9"/>
      <c r="S988" s="9"/>
      <c r="T988" s="9"/>
      <c r="U988" s="9"/>
      <c r="V988" s="9"/>
      <c r="W988" s="9"/>
      <c r="X988" s="9"/>
      <c r="Y988" s="9"/>
      <c r="Z988" s="9"/>
      <c r="AA988" s="9"/>
      <c r="AB988" s="9"/>
      <c r="AC988" s="9"/>
      <c r="AD988" s="9"/>
    </row>
    <row r="989" spans="1:30" ht="12.75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284"/>
      <c r="M989" s="284"/>
      <c r="N989" s="284"/>
      <c r="O989" s="284"/>
      <c r="P989" s="284"/>
      <c r="Q989" s="284"/>
      <c r="R989" s="9"/>
      <c r="S989" s="9"/>
      <c r="T989" s="9"/>
      <c r="U989" s="9"/>
      <c r="V989" s="9"/>
      <c r="W989" s="9"/>
      <c r="X989" s="9"/>
      <c r="Y989" s="9"/>
      <c r="Z989" s="9"/>
      <c r="AA989" s="9"/>
      <c r="AB989" s="9"/>
      <c r="AC989" s="9"/>
      <c r="AD989" s="9"/>
    </row>
    <row r="990" spans="1:30" ht="12.75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284"/>
      <c r="M990" s="284"/>
      <c r="N990" s="284"/>
      <c r="O990" s="284"/>
      <c r="P990" s="284"/>
      <c r="Q990" s="284"/>
      <c r="R990" s="9"/>
      <c r="S990" s="9"/>
      <c r="T990" s="9"/>
      <c r="U990" s="9"/>
      <c r="V990" s="9"/>
      <c r="W990" s="9"/>
      <c r="X990" s="9"/>
      <c r="Y990" s="9"/>
      <c r="Z990" s="9"/>
      <c r="AA990" s="9"/>
      <c r="AB990" s="9"/>
      <c r="AC990" s="9"/>
      <c r="AD990" s="9"/>
    </row>
    <row r="991" spans="1:30" ht="12.75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284"/>
      <c r="M991" s="284"/>
      <c r="N991" s="284"/>
      <c r="O991" s="284"/>
      <c r="P991" s="284"/>
      <c r="Q991" s="284"/>
      <c r="R991" s="9"/>
      <c r="S991" s="9"/>
      <c r="T991" s="9"/>
      <c r="U991" s="9"/>
      <c r="V991" s="9"/>
      <c r="W991" s="9"/>
      <c r="X991" s="9"/>
      <c r="Y991" s="9"/>
      <c r="Z991" s="9"/>
      <c r="AA991" s="9"/>
      <c r="AB991" s="9"/>
      <c r="AC991" s="9"/>
      <c r="AD991" s="9"/>
    </row>
    <row r="992" spans="1:30" ht="12.75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284"/>
      <c r="M992" s="284"/>
      <c r="N992" s="284"/>
      <c r="O992" s="284"/>
      <c r="P992" s="284"/>
      <c r="Q992" s="284"/>
      <c r="R992" s="9"/>
      <c r="S992" s="9"/>
      <c r="T992" s="9"/>
      <c r="U992" s="9"/>
      <c r="V992" s="9"/>
      <c r="W992" s="9"/>
      <c r="X992" s="9"/>
      <c r="Y992" s="9"/>
      <c r="Z992" s="9"/>
      <c r="AA992" s="9"/>
      <c r="AB992" s="9"/>
      <c r="AC992" s="9"/>
      <c r="AD992" s="9"/>
    </row>
    <row r="993" spans="1:30" ht="12.75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284"/>
      <c r="M993" s="284"/>
      <c r="N993" s="284"/>
      <c r="O993" s="284"/>
      <c r="P993" s="284"/>
      <c r="Q993" s="284"/>
      <c r="R993" s="9"/>
      <c r="S993" s="9"/>
      <c r="T993" s="9"/>
      <c r="U993" s="9"/>
      <c r="V993" s="9"/>
      <c r="W993" s="9"/>
      <c r="X993" s="9"/>
      <c r="Y993" s="9"/>
      <c r="Z993" s="9"/>
      <c r="AA993" s="9"/>
      <c r="AB993" s="9"/>
      <c r="AC993" s="9"/>
      <c r="AD993" s="9"/>
    </row>
    <row r="994" spans="1:30" ht="12.75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284"/>
      <c r="M994" s="284"/>
      <c r="N994" s="284"/>
      <c r="O994" s="284"/>
      <c r="P994" s="284"/>
      <c r="Q994" s="284"/>
      <c r="R994" s="9"/>
      <c r="S994" s="9"/>
      <c r="T994" s="9"/>
      <c r="U994" s="9"/>
      <c r="V994" s="9"/>
      <c r="W994" s="9"/>
      <c r="X994" s="9"/>
      <c r="Y994" s="9"/>
      <c r="Z994" s="9"/>
      <c r="AA994" s="9"/>
      <c r="AB994" s="9"/>
      <c r="AC994" s="9"/>
      <c r="AD994" s="9"/>
    </row>
    <row r="995" spans="1:30" ht="12.75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284"/>
      <c r="M995" s="284"/>
      <c r="N995" s="284"/>
      <c r="O995" s="284"/>
      <c r="P995" s="284"/>
      <c r="Q995" s="284"/>
      <c r="R995" s="9"/>
      <c r="S995" s="9"/>
      <c r="T995" s="9"/>
      <c r="U995" s="9"/>
      <c r="V995" s="9"/>
      <c r="W995" s="9"/>
      <c r="X995" s="9"/>
      <c r="Y995" s="9"/>
      <c r="Z995" s="9"/>
      <c r="AA995" s="9"/>
      <c r="AB995" s="9"/>
      <c r="AC995" s="9"/>
      <c r="AD995" s="9"/>
    </row>
    <row r="996" spans="1:30" ht="12.75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284"/>
      <c r="M996" s="284"/>
      <c r="N996" s="284"/>
      <c r="O996" s="284"/>
      <c r="P996" s="284"/>
      <c r="Q996" s="284"/>
      <c r="R996" s="9"/>
      <c r="S996" s="9"/>
      <c r="T996" s="9"/>
      <c r="U996" s="9"/>
      <c r="V996" s="9"/>
      <c r="W996" s="9"/>
      <c r="X996" s="9"/>
      <c r="Y996" s="9"/>
      <c r="Z996" s="9"/>
      <c r="AA996" s="9"/>
      <c r="AB996" s="9"/>
      <c r="AC996" s="9"/>
      <c r="AD996" s="9"/>
    </row>
    <row r="997" spans="1:30" ht="12.75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284"/>
      <c r="M997" s="284"/>
      <c r="N997" s="284"/>
      <c r="O997" s="284"/>
      <c r="P997" s="284"/>
      <c r="Q997" s="284"/>
      <c r="R997" s="9"/>
      <c r="S997" s="9"/>
      <c r="T997" s="9"/>
      <c r="U997" s="9"/>
      <c r="V997" s="9"/>
      <c r="W997" s="9"/>
      <c r="X997" s="9"/>
      <c r="Y997" s="9"/>
      <c r="Z997" s="9"/>
      <c r="AA997" s="9"/>
      <c r="AB997" s="9"/>
      <c r="AC997" s="9"/>
      <c r="AD997" s="9"/>
    </row>
    <row r="998" spans="1:30" ht="12.75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284"/>
      <c r="M998" s="284"/>
      <c r="N998" s="284"/>
      <c r="O998" s="284"/>
      <c r="P998" s="284"/>
      <c r="Q998" s="284"/>
      <c r="R998" s="9"/>
      <c r="S998" s="9"/>
      <c r="T998" s="9"/>
      <c r="U998" s="9"/>
      <c r="V998" s="9"/>
      <c r="W998" s="9"/>
      <c r="X998" s="9"/>
      <c r="Y998" s="9"/>
      <c r="Z998" s="9"/>
      <c r="AA998" s="9"/>
      <c r="AB998" s="9"/>
      <c r="AC998" s="9"/>
      <c r="AD998" s="9"/>
    </row>
    <row r="999" spans="1:30" ht="12.75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284"/>
      <c r="M999" s="284"/>
      <c r="N999" s="284"/>
      <c r="O999" s="284"/>
      <c r="P999" s="284"/>
      <c r="Q999" s="284"/>
      <c r="R999" s="9"/>
      <c r="S999" s="9"/>
      <c r="T999" s="9"/>
      <c r="U999" s="9"/>
      <c r="V999" s="9"/>
      <c r="W999" s="9"/>
      <c r="X999" s="9"/>
      <c r="Y999" s="9"/>
      <c r="Z999" s="9"/>
      <c r="AA999" s="9"/>
      <c r="AB999" s="9"/>
      <c r="AC999" s="9"/>
      <c r="AD999" s="9"/>
    </row>
    <row r="1000" spans="1:30" ht="12.75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284"/>
      <c r="M1000" s="284"/>
      <c r="N1000" s="284"/>
      <c r="O1000" s="284"/>
      <c r="P1000" s="284"/>
      <c r="Q1000" s="284"/>
      <c r="R1000" s="9"/>
      <c r="S1000" s="9"/>
      <c r="T1000" s="9"/>
      <c r="U1000" s="9"/>
      <c r="V1000" s="9"/>
      <c r="W1000" s="9"/>
      <c r="X1000" s="9"/>
      <c r="Y1000" s="9"/>
      <c r="Z1000" s="9"/>
      <c r="AA1000" s="9"/>
      <c r="AB1000" s="9"/>
      <c r="AC1000" s="9"/>
      <c r="AD1000" s="9"/>
    </row>
  </sheetData>
  <mergeCells count="75">
    <mergeCell ref="B28:C28"/>
    <mergeCell ref="B27:C27"/>
    <mergeCell ref="B30:C30"/>
    <mergeCell ref="B29:C29"/>
    <mergeCell ref="B25:C25"/>
    <mergeCell ref="F66:H66"/>
    <mergeCell ref="C59:E59"/>
    <mergeCell ref="H33:J33"/>
    <mergeCell ref="H31:J31"/>
    <mergeCell ref="H32:J32"/>
    <mergeCell ref="H38:J38"/>
    <mergeCell ref="H39:J39"/>
    <mergeCell ref="B37:C37"/>
    <mergeCell ref="H37:J37"/>
    <mergeCell ref="F64:H64"/>
    <mergeCell ref="F65:H65"/>
    <mergeCell ref="B64:E65"/>
    <mergeCell ref="B63:H63"/>
    <mergeCell ref="C57:E57"/>
    <mergeCell ref="A50:J50"/>
    <mergeCell ref="H34:J34"/>
    <mergeCell ref="H18:J18"/>
    <mergeCell ref="H17:J17"/>
    <mergeCell ref="H21:J21"/>
    <mergeCell ref="H24:J24"/>
    <mergeCell ref="H23:J23"/>
    <mergeCell ref="H22:J22"/>
    <mergeCell ref="H36:J36"/>
    <mergeCell ref="H35:J35"/>
    <mergeCell ref="H28:J28"/>
    <mergeCell ref="H19:J19"/>
    <mergeCell ref="H20:J20"/>
    <mergeCell ref="H25:J25"/>
    <mergeCell ref="H26:J26"/>
    <mergeCell ref="H30:J30"/>
    <mergeCell ref="H29:J29"/>
    <mergeCell ref="H27:J27"/>
    <mergeCell ref="D7:D8"/>
    <mergeCell ref="B16:C16"/>
    <mergeCell ref="B10:C10"/>
    <mergeCell ref="H16:J16"/>
    <mergeCell ref="H15:J15"/>
    <mergeCell ref="H14:J14"/>
    <mergeCell ref="B71:F73"/>
    <mergeCell ref="G71:H71"/>
    <mergeCell ref="G73:H73"/>
    <mergeCell ref="G72:H72"/>
    <mergeCell ref="A7:A8"/>
    <mergeCell ref="B7:C8"/>
    <mergeCell ref="B23:C23"/>
    <mergeCell ref="B24:C24"/>
    <mergeCell ref="B22:C22"/>
    <mergeCell ref="B20:C20"/>
    <mergeCell ref="B19:C19"/>
    <mergeCell ref="B21:C21"/>
    <mergeCell ref="B17:C17"/>
    <mergeCell ref="B18:C18"/>
    <mergeCell ref="B13:C13"/>
    <mergeCell ref="B12:C12"/>
    <mergeCell ref="B76:J78"/>
    <mergeCell ref="B80:J83"/>
    <mergeCell ref="H8:J8"/>
    <mergeCell ref="A2:J2"/>
    <mergeCell ref="H1:I1"/>
    <mergeCell ref="E7:J7"/>
    <mergeCell ref="H13:J13"/>
    <mergeCell ref="H12:J12"/>
    <mergeCell ref="H10:J10"/>
    <mergeCell ref="H11:J11"/>
    <mergeCell ref="H9:J9"/>
    <mergeCell ref="B14:C14"/>
    <mergeCell ref="B11:C11"/>
    <mergeCell ref="F67:H67"/>
    <mergeCell ref="B66:E68"/>
    <mergeCell ref="F68:H68"/>
  </mergeCells>
  <conditionalFormatting sqref="E31:E37 F27:H27 E22:E25 H27:H36 E39:G39 F10:G14 F16:G25 F27:G37 F29:H29">
    <cfRule type="cellIs" dxfId="1" priority="1" stopIfTrue="1" operator="lessThan">
      <formula>100</formula>
    </cfRule>
  </conditionalFormatting>
  <conditionalFormatting sqref="N48">
    <cfRule type="notContainsBlanks" dxfId="0" priority="2">
      <formula>LEN(TRIM(N48))&gt;0</formula>
    </cfRule>
  </conditionalFormatting>
  <dataValidations count="3">
    <dataValidation type="custom" allowBlank="1" showInputMessage="1" showErrorMessage="1" prompt="Perhatian - Data otomatis, jangan dirubah_x000a_silahkan pilih cancel" sqref="G15 G37:G38 G26">
      <formula1>GTE(LEN(G15),(1000))</formula1>
    </dataValidation>
    <dataValidation type="custom" allowBlank="1" showInputMessage="1" showErrorMessage="1" prompt="Perhatian - Data terisi secara outomatis, silahkan pilih cancel" sqref="C3:G4 C55:J55 I52:I54 D54:G54 C52:G53 C6:J6 I3:I5 D5:G5">
      <formula1>GTE(LEN(C3),(1000))</formula1>
    </dataValidation>
    <dataValidation type="custom" allowBlank="1" sqref="C5 C54 E39 E37:F38 E27:E36 E26:F26 E16:E25 E15:F15 E10:E14">
      <formula1>GTE(LEN(C5),(1000))</formula1>
    </dataValidation>
  </dataValidations>
  <printOptions horizontalCentered="1"/>
  <pageMargins left="0.31496062992125984" right="0.19685039370078741" top="0.35433070866141736" bottom="0.23622047244094491" header="0.31496062992125984" footer="0.31496062992125984"/>
  <pageSetup paperSize="9" scale="85" orientation="portrait" horizontalDpi="300" verticalDpi="300" r:id="rId1"/>
  <rowBreaks count="1" manualBreakCount="1">
    <brk id="49" max="9" man="1"/>
  </rowBreak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dimension ref="A1:L1000"/>
  <sheetViews>
    <sheetView showGridLines="0" workbookViewId="0"/>
  </sheetViews>
  <sheetFormatPr defaultColWidth="14.42578125" defaultRowHeight="15" customHeight="1"/>
  <cols>
    <col min="1" max="1" width="3.7109375" customWidth="1"/>
    <col min="2" max="2" width="12.28515625" customWidth="1"/>
    <col min="3" max="8" width="9.140625" customWidth="1"/>
    <col min="9" max="9" width="13.140625" customWidth="1"/>
    <col min="10" max="12" width="8.7109375" customWidth="1"/>
    <col min="13" max="26" width="17.28515625" customWidth="1"/>
  </cols>
  <sheetData>
    <row r="1" spans="1:12" ht="12.75" customHeight="1">
      <c r="A1" s="4"/>
      <c r="B1" s="4"/>
      <c r="C1" s="4"/>
      <c r="D1" s="4"/>
      <c r="E1" s="4"/>
      <c r="F1" s="4"/>
      <c r="G1" s="4"/>
      <c r="H1" s="4"/>
      <c r="I1" s="4"/>
      <c r="J1" s="4"/>
      <c r="K1" s="3"/>
      <c r="L1" s="9"/>
    </row>
    <row r="2" spans="1:12" ht="12.75" customHeight="1">
      <c r="A2" s="285">
        <v>0</v>
      </c>
      <c r="B2" s="285" t="s">
        <v>211</v>
      </c>
      <c r="C2" s="4"/>
      <c r="D2" s="4"/>
      <c r="E2" s="4"/>
      <c r="F2" s="4"/>
      <c r="G2" s="4"/>
      <c r="H2" s="4"/>
      <c r="I2" s="4"/>
      <c r="J2" s="4"/>
      <c r="K2" s="3"/>
      <c r="L2" s="9"/>
    </row>
    <row r="3" spans="1:12" ht="12.75" customHeight="1">
      <c r="A3" s="285">
        <v>1</v>
      </c>
      <c r="B3" s="285" t="s">
        <v>212</v>
      </c>
      <c r="C3" s="4"/>
      <c r="D3" s="4"/>
      <c r="E3" s="4"/>
      <c r="F3" s="4"/>
      <c r="G3" s="4"/>
      <c r="H3" s="5"/>
      <c r="I3" s="122"/>
      <c r="J3" s="4"/>
      <c r="K3" s="3"/>
      <c r="L3" s="9"/>
    </row>
    <row r="4" spans="1:12" ht="12.75" customHeight="1">
      <c r="A4" s="285">
        <v>2</v>
      </c>
      <c r="B4" s="285" t="s">
        <v>213</v>
      </c>
      <c r="C4" s="4"/>
      <c r="D4" s="4"/>
      <c r="E4" s="4"/>
      <c r="F4" s="4"/>
      <c r="G4" s="4"/>
      <c r="H4" s="5"/>
      <c r="I4" s="122"/>
      <c r="J4" s="4"/>
      <c r="K4" s="3"/>
      <c r="L4" s="9"/>
    </row>
    <row r="5" spans="1:12" ht="12.75" customHeight="1">
      <c r="A5" s="285">
        <v>3</v>
      </c>
      <c r="B5" s="285" t="s">
        <v>214</v>
      </c>
      <c r="C5" s="4"/>
      <c r="D5" s="4"/>
      <c r="E5" s="4"/>
      <c r="F5" s="4"/>
      <c r="G5" s="4"/>
      <c r="H5" s="5"/>
      <c r="I5" s="122"/>
      <c r="J5" s="4"/>
      <c r="K5" s="3"/>
      <c r="L5" s="9"/>
    </row>
    <row r="6" spans="1:12" ht="12.75" customHeight="1">
      <c r="A6" s="285">
        <v>4</v>
      </c>
      <c r="B6" s="285" t="s">
        <v>215</v>
      </c>
      <c r="C6" s="4"/>
      <c r="D6" s="4"/>
      <c r="E6" s="4"/>
      <c r="F6" s="4"/>
      <c r="G6" s="4"/>
      <c r="H6" s="5"/>
      <c r="I6" s="122"/>
      <c r="J6" s="4"/>
      <c r="K6" s="3"/>
      <c r="L6" s="9"/>
    </row>
    <row r="7" spans="1:12" ht="12.75" customHeight="1">
      <c r="A7" s="285">
        <v>5</v>
      </c>
      <c r="B7" s="285" t="s">
        <v>216</v>
      </c>
      <c r="C7" s="4"/>
      <c r="D7" s="4"/>
      <c r="E7" s="4"/>
      <c r="F7" s="4"/>
      <c r="G7" s="4"/>
      <c r="H7" s="5"/>
      <c r="I7" s="122"/>
      <c r="J7" s="4"/>
      <c r="K7" s="3"/>
      <c r="L7" s="9"/>
    </row>
    <row r="8" spans="1:12" ht="12.75" customHeight="1">
      <c r="A8" s="285">
        <v>6</v>
      </c>
      <c r="B8" s="285" t="s">
        <v>217</v>
      </c>
      <c r="C8" s="4"/>
      <c r="D8" s="4"/>
      <c r="E8" s="4"/>
      <c r="F8" s="4"/>
      <c r="G8" s="4"/>
      <c r="H8" s="5"/>
      <c r="I8" s="122"/>
      <c r="J8" s="4"/>
      <c r="K8" s="3"/>
      <c r="L8" s="9"/>
    </row>
    <row r="9" spans="1:12" ht="12.75" customHeight="1">
      <c r="A9" s="285">
        <v>7</v>
      </c>
      <c r="B9" s="285" t="s">
        <v>218</v>
      </c>
      <c r="C9" s="4"/>
      <c r="D9" s="4"/>
      <c r="E9" s="4"/>
      <c r="F9" s="4"/>
      <c r="G9" s="4"/>
      <c r="H9" s="5"/>
      <c r="I9" s="122"/>
      <c r="J9" s="4"/>
      <c r="K9" s="3"/>
      <c r="L9" s="9"/>
    </row>
    <row r="10" spans="1:12" ht="12.75" customHeight="1">
      <c r="A10" s="285">
        <v>8</v>
      </c>
      <c r="B10" s="285" t="s">
        <v>219</v>
      </c>
      <c r="C10" s="4"/>
      <c r="D10" s="4"/>
      <c r="E10" s="4"/>
      <c r="F10" s="4"/>
      <c r="G10" s="4"/>
      <c r="H10" s="5"/>
      <c r="I10" s="122"/>
      <c r="J10" s="4"/>
      <c r="K10" s="3"/>
      <c r="L10" s="9"/>
    </row>
    <row r="11" spans="1:12" ht="12.75" customHeight="1">
      <c r="A11" s="285">
        <v>9</v>
      </c>
      <c r="B11" s="285" t="s">
        <v>220</v>
      </c>
      <c r="C11" s="4"/>
      <c r="D11" s="4"/>
      <c r="E11" s="4"/>
      <c r="F11" s="4"/>
      <c r="G11" s="4"/>
      <c r="H11" s="5"/>
      <c r="I11" s="122"/>
      <c r="J11" s="4"/>
      <c r="K11" s="3"/>
      <c r="L11" s="9"/>
    </row>
    <row r="12" spans="1:12" ht="12.75" customHeight="1">
      <c r="A12" s="4"/>
      <c r="B12" s="4"/>
      <c r="C12" s="4"/>
      <c r="D12" s="4"/>
      <c r="E12" s="4"/>
      <c r="F12" s="4"/>
      <c r="G12" s="4"/>
      <c r="H12" s="5"/>
      <c r="I12" s="122"/>
      <c r="J12" s="4"/>
      <c r="K12" s="3"/>
      <c r="L12" s="9"/>
    </row>
    <row r="13" spans="1:12" ht="12.75" customHeight="1">
      <c r="A13" s="4"/>
      <c r="B13" s="4"/>
      <c r="C13" s="4"/>
      <c r="D13" s="4"/>
      <c r="E13" s="4"/>
      <c r="F13" s="4"/>
      <c r="G13" s="4"/>
      <c r="H13" s="4"/>
      <c r="I13" s="122"/>
      <c r="J13" s="4"/>
      <c r="K13" s="3"/>
      <c r="L13" s="9"/>
    </row>
    <row r="14" spans="1:12" ht="12.75" customHeight="1">
      <c r="A14" s="4"/>
      <c r="B14" s="4"/>
      <c r="C14" s="4"/>
      <c r="D14" s="4"/>
      <c r="E14" s="4"/>
      <c r="F14" s="4"/>
      <c r="G14" s="4"/>
      <c r="H14" s="4"/>
      <c r="I14" s="4"/>
      <c r="J14" s="4"/>
      <c r="K14" s="3"/>
      <c r="L14" s="9"/>
    </row>
    <row r="15" spans="1:12" ht="12.75" customHeight="1">
      <c r="A15" s="4"/>
      <c r="B15" s="4"/>
      <c r="C15" s="4"/>
      <c r="D15" s="4"/>
      <c r="E15" s="4"/>
      <c r="F15" s="4"/>
      <c r="G15" s="4"/>
      <c r="H15" s="4"/>
      <c r="I15" s="4"/>
      <c r="J15" s="4"/>
      <c r="K15" s="3"/>
      <c r="L15" s="9"/>
    </row>
    <row r="16" spans="1:12" ht="12.75" customHeight="1">
      <c r="A16" s="4"/>
      <c r="B16" s="4"/>
      <c r="C16" s="4"/>
      <c r="D16" s="4"/>
      <c r="E16" s="4"/>
      <c r="F16" s="4"/>
      <c r="G16" s="4"/>
      <c r="H16" s="4"/>
      <c r="I16" s="4"/>
      <c r="J16" s="4"/>
      <c r="K16" s="3"/>
      <c r="L16" s="9"/>
    </row>
    <row r="17" spans="1:12" ht="12.75" customHeight="1">
      <c r="A17" s="4"/>
      <c r="B17" s="4"/>
      <c r="C17" s="4"/>
      <c r="D17" s="4"/>
      <c r="E17" s="4"/>
      <c r="F17" s="4"/>
      <c r="G17" s="4"/>
      <c r="H17" s="4"/>
      <c r="I17" s="4"/>
      <c r="J17" s="4"/>
      <c r="K17" s="3"/>
      <c r="L17" s="9"/>
    </row>
    <row r="18" spans="1:12" ht="12.75" customHeight="1">
      <c r="A18" s="4"/>
      <c r="B18" s="4"/>
      <c r="C18" s="4"/>
      <c r="D18" s="4"/>
      <c r="E18" s="4"/>
      <c r="F18" s="4"/>
      <c r="G18" s="4"/>
      <c r="H18" s="4"/>
      <c r="I18" s="4"/>
      <c r="J18" s="4"/>
      <c r="K18" s="3"/>
      <c r="L18" s="9"/>
    </row>
    <row r="19" spans="1:12" ht="12.75" customHeight="1">
      <c r="A19" s="4"/>
      <c r="B19" s="4"/>
      <c r="C19" s="4"/>
      <c r="D19" s="4"/>
      <c r="E19" s="4"/>
      <c r="F19" s="4"/>
      <c r="G19" s="4"/>
      <c r="H19" s="4"/>
      <c r="I19" s="4"/>
      <c r="J19" s="4"/>
      <c r="K19" s="3"/>
      <c r="L19" s="9"/>
    </row>
    <row r="20" spans="1:12" ht="12.75" customHeight="1">
      <c r="A20" s="4"/>
      <c r="B20" s="4"/>
      <c r="C20" s="4"/>
      <c r="D20" s="4"/>
      <c r="E20" s="4"/>
      <c r="F20" s="4"/>
      <c r="G20" s="4"/>
      <c r="H20" s="4"/>
      <c r="I20" s="4"/>
      <c r="J20" s="4"/>
      <c r="K20" s="3"/>
      <c r="L20" s="9"/>
    </row>
    <row r="21" spans="1:12" ht="12.75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3"/>
      <c r="L21" s="9"/>
    </row>
    <row r="22" spans="1:12" ht="12.7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9"/>
    </row>
    <row r="23" spans="1:12" ht="12.75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</row>
    <row r="24" spans="1:12" ht="12.75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</row>
    <row r="25" spans="1:12" ht="12.75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</row>
    <row r="26" spans="1:12" ht="12.75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</row>
    <row r="27" spans="1:12" ht="12.75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</row>
    <row r="28" spans="1:12" ht="12.75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</row>
    <row r="29" spans="1:12" ht="12.75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</row>
    <row r="30" spans="1:12" ht="12.75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</row>
    <row r="31" spans="1:12" ht="12.75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</row>
    <row r="32" spans="1:12" ht="12.75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</row>
    <row r="33" spans="1:12" ht="12.75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</row>
    <row r="34" spans="1:12" ht="12.75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</row>
    <row r="35" spans="1:12" ht="12.75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</row>
    <row r="36" spans="1:12" ht="12.75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</row>
    <row r="37" spans="1:12" ht="12.75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</row>
    <row r="38" spans="1:12" ht="12.75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</row>
    <row r="39" spans="1:12" ht="12.75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</row>
    <row r="40" spans="1:12" ht="12.75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</row>
    <row r="41" spans="1:12" ht="12.75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</row>
    <row r="42" spans="1:12" ht="12.75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</row>
    <row r="43" spans="1:12" ht="12.75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</row>
    <row r="44" spans="1:12" ht="12.75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</row>
    <row r="45" spans="1:12" ht="12.75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</row>
    <row r="46" spans="1:12" ht="12.75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</row>
    <row r="47" spans="1:12" ht="12.75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</row>
    <row r="48" spans="1:12" ht="12.75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</row>
    <row r="49" spans="1:12" ht="12.75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</row>
    <row r="50" spans="1:12" ht="12.75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</row>
    <row r="51" spans="1:12" ht="12.75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</row>
    <row r="52" spans="1:12" ht="12.75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</row>
    <row r="53" spans="1:12" ht="12.75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</row>
    <row r="54" spans="1:12" ht="12.75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</row>
    <row r="55" spans="1:12" ht="12.75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</row>
    <row r="56" spans="1:12" ht="12.75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</row>
    <row r="57" spans="1:12" ht="12.75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</row>
    <row r="58" spans="1:12" ht="12.75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</row>
    <row r="59" spans="1:12" ht="12.75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</row>
    <row r="60" spans="1:12" ht="12.75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</row>
    <row r="61" spans="1:12" ht="12.75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</row>
    <row r="62" spans="1:12" ht="12.75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</row>
    <row r="63" spans="1:12" ht="12.75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</row>
    <row r="64" spans="1:12" ht="12.75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</row>
    <row r="65" spans="1:12" ht="12.75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</row>
    <row r="66" spans="1:12" ht="12.75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</row>
    <row r="67" spans="1:12" ht="12.75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</row>
    <row r="68" spans="1:12" ht="12.75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</row>
    <row r="69" spans="1:12" ht="12.75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</row>
    <row r="70" spans="1:12" ht="12.75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</row>
    <row r="71" spans="1:12" ht="12.75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</row>
    <row r="72" spans="1:12" ht="12.75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</row>
    <row r="73" spans="1:12" ht="12.75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</row>
    <row r="74" spans="1:12" ht="12.75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</row>
    <row r="75" spans="1:12" ht="12.75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</row>
    <row r="76" spans="1:12" ht="12.75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</row>
    <row r="77" spans="1:12" ht="12.75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</row>
    <row r="78" spans="1:12" ht="12.75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</row>
    <row r="79" spans="1:12" ht="12.75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</row>
    <row r="80" spans="1:12" ht="12.75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</row>
    <row r="81" spans="1:12" ht="12.75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</row>
    <row r="82" spans="1:12" ht="12.75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</row>
    <row r="83" spans="1:12" ht="12.75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</row>
    <row r="84" spans="1:12" ht="12.75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</row>
    <row r="85" spans="1:12" ht="12.75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</row>
    <row r="86" spans="1:12" ht="12.75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</row>
    <row r="87" spans="1:12" ht="12.75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</row>
    <row r="88" spans="1:12" ht="12.75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</row>
    <row r="89" spans="1:12" ht="12.75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</row>
    <row r="90" spans="1:12" ht="12.75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</row>
    <row r="91" spans="1:12" ht="12.75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</row>
    <row r="92" spans="1:12" ht="12.75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</row>
    <row r="93" spans="1:12" ht="12.75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</row>
    <row r="94" spans="1:12" ht="12.75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</row>
    <row r="95" spans="1:12" ht="12.75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</row>
    <row r="96" spans="1:12" ht="12.75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</row>
    <row r="97" spans="1:12" ht="12.75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</row>
    <row r="98" spans="1:12" ht="12.75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</row>
    <row r="99" spans="1:12" ht="12.75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</row>
    <row r="100" spans="1:12" ht="12.75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</row>
    <row r="101" spans="1:12" ht="12.75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</row>
    <row r="102" spans="1:12" ht="12.75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</row>
    <row r="103" spans="1:12" ht="12.75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</row>
    <row r="104" spans="1:12" ht="12.75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</row>
    <row r="105" spans="1:12" ht="12.75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</row>
    <row r="106" spans="1:12" ht="12.75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</row>
    <row r="107" spans="1:12" ht="12.75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</row>
    <row r="108" spans="1:12" ht="12.75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</row>
    <row r="109" spans="1:12" ht="12.75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</row>
    <row r="110" spans="1:12" ht="12.75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</row>
    <row r="111" spans="1:12" ht="12.75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</row>
    <row r="112" spans="1:12" ht="12.75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</row>
    <row r="113" spans="1:12" ht="12.75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</row>
    <row r="114" spans="1:12" ht="12.75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</row>
    <row r="115" spans="1:12" ht="12.75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</row>
    <row r="116" spans="1:12" ht="12.75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</row>
    <row r="117" spans="1:12" ht="12.75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</row>
    <row r="118" spans="1:12" ht="12.75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</row>
    <row r="119" spans="1:12" ht="12.75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</row>
    <row r="120" spans="1:12" ht="12.75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</row>
    <row r="121" spans="1:12" ht="12.75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</row>
    <row r="122" spans="1:12" ht="12.75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</row>
    <row r="123" spans="1:12" ht="12.75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</row>
    <row r="124" spans="1:12" ht="12.75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</row>
    <row r="125" spans="1:12" ht="12.75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</row>
    <row r="126" spans="1:12" ht="12.75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</row>
    <row r="127" spans="1:12" ht="12.75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</row>
    <row r="128" spans="1:12" ht="12.75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</row>
    <row r="129" spans="1:12" ht="12.75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</row>
    <row r="130" spans="1:12" ht="12.75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</row>
    <row r="131" spans="1:12" ht="12.75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</row>
    <row r="132" spans="1:12" ht="12.75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</row>
    <row r="133" spans="1:12" ht="12.75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</row>
    <row r="134" spans="1:12" ht="12.75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</row>
    <row r="135" spans="1:12" ht="12.75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</row>
    <row r="136" spans="1:12" ht="12.75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</row>
    <row r="137" spans="1:12" ht="12.75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</row>
    <row r="138" spans="1:12" ht="12.75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</row>
    <row r="139" spans="1:12" ht="12.75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</row>
    <row r="140" spans="1:12" ht="12.75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</row>
    <row r="141" spans="1:12" ht="12.75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</row>
    <row r="142" spans="1:12" ht="12.75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</row>
    <row r="143" spans="1:12" ht="12.75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</row>
    <row r="144" spans="1:12" ht="12.75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</row>
    <row r="145" spans="1:12" ht="12.75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</row>
    <row r="146" spans="1:12" ht="12.75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</row>
    <row r="147" spans="1:12" ht="12.75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</row>
    <row r="148" spans="1:12" ht="12.75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</row>
    <row r="149" spans="1:12" ht="12.75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</row>
    <row r="150" spans="1:12" ht="12.75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</row>
    <row r="151" spans="1:12" ht="12.75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</row>
    <row r="152" spans="1:12" ht="12.75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</row>
    <row r="153" spans="1:12" ht="12.75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</row>
    <row r="154" spans="1:12" ht="12.75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</row>
    <row r="155" spans="1:12" ht="12.75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</row>
    <row r="156" spans="1:12" ht="12.75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</row>
    <row r="157" spans="1:12" ht="12.75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</row>
    <row r="158" spans="1:12" ht="12.75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</row>
    <row r="159" spans="1:12" ht="12.75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</row>
    <row r="160" spans="1:12" ht="12.75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</row>
    <row r="161" spans="1:12" ht="12.75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</row>
    <row r="162" spans="1:12" ht="12.75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</row>
    <row r="163" spans="1:12" ht="12.75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</row>
    <row r="164" spans="1:12" ht="12.75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</row>
    <row r="165" spans="1:12" ht="12.75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</row>
    <row r="166" spans="1:12" ht="12.75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</row>
    <row r="167" spans="1:12" ht="12.75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</row>
    <row r="168" spans="1:12" ht="12.75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</row>
    <row r="169" spans="1:12" ht="12.75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</row>
    <row r="170" spans="1:12" ht="12.75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</row>
    <row r="171" spans="1:12" ht="12.75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</row>
    <row r="172" spans="1:12" ht="12.75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</row>
    <row r="173" spans="1:12" ht="12.75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</row>
    <row r="174" spans="1:12" ht="12.75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</row>
    <row r="175" spans="1:12" ht="12.75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</row>
    <row r="176" spans="1:12" ht="12.75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</row>
    <row r="177" spans="1:12" ht="12.75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</row>
    <row r="178" spans="1:12" ht="12.75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</row>
    <row r="179" spans="1:12" ht="12.75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</row>
    <row r="180" spans="1:12" ht="12.75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</row>
    <row r="181" spans="1:12" ht="12.75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</row>
    <row r="182" spans="1:12" ht="12.75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</row>
    <row r="183" spans="1:12" ht="12.75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</row>
    <row r="184" spans="1:12" ht="12.75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</row>
    <row r="185" spans="1:12" ht="12.75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</row>
    <row r="186" spans="1:12" ht="12.75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</row>
    <row r="187" spans="1:12" ht="12.75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</row>
    <row r="188" spans="1:12" ht="12.75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</row>
    <row r="189" spans="1:12" ht="12.75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</row>
    <row r="190" spans="1:12" ht="12.75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</row>
    <row r="191" spans="1:12" ht="12.75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</row>
    <row r="192" spans="1:12" ht="12.75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</row>
    <row r="193" spans="1:12" ht="12.75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</row>
    <row r="194" spans="1:12" ht="12.75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</row>
    <row r="195" spans="1:12" ht="12.75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</row>
    <row r="196" spans="1:12" ht="12.75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</row>
    <row r="197" spans="1:12" ht="12.75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</row>
    <row r="198" spans="1:12" ht="12.75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</row>
    <row r="199" spans="1:12" ht="12.75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</row>
    <row r="200" spans="1:12" ht="12.75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</row>
    <row r="201" spans="1:12" ht="12.75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</row>
    <row r="202" spans="1:12" ht="12.75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</row>
    <row r="203" spans="1:12" ht="12.75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</row>
    <row r="204" spans="1:12" ht="12.75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</row>
    <row r="205" spans="1:12" ht="12.75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</row>
    <row r="206" spans="1:12" ht="12.75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</row>
    <row r="207" spans="1:12" ht="12.75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</row>
    <row r="208" spans="1:12" ht="12.75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</row>
    <row r="209" spans="1:12" ht="12.75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</row>
    <row r="210" spans="1:12" ht="12.75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</row>
    <row r="211" spans="1:12" ht="12.75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</row>
    <row r="212" spans="1:12" ht="12.75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</row>
    <row r="213" spans="1:12" ht="12.75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</row>
    <row r="214" spans="1:12" ht="12.75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</row>
    <row r="215" spans="1:12" ht="12.75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</row>
    <row r="216" spans="1:12" ht="12.75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</row>
    <row r="217" spans="1:12" ht="12.75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</row>
    <row r="218" spans="1:12" ht="12.75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</row>
    <row r="219" spans="1:12" ht="12.75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</row>
    <row r="220" spans="1:12" ht="12.75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</row>
    <row r="221" spans="1:12" ht="12.75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</row>
    <row r="222" spans="1:12" ht="12.75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</row>
    <row r="223" spans="1:12" ht="12.75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</row>
    <row r="224" spans="1:12" ht="12.75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</row>
    <row r="225" spans="1:12" ht="12.75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</row>
    <row r="226" spans="1:12" ht="12.75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</row>
    <row r="227" spans="1:12" ht="12.75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</row>
    <row r="228" spans="1:12" ht="12.75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</row>
    <row r="229" spans="1:12" ht="12.75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</row>
    <row r="230" spans="1:12" ht="12.75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</row>
    <row r="231" spans="1:12" ht="12.75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</row>
    <row r="232" spans="1:12" ht="12.75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</row>
    <row r="233" spans="1:12" ht="12.75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</row>
    <row r="234" spans="1:12" ht="12.75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</row>
    <row r="235" spans="1:12" ht="12.75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</row>
    <row r="236" spans="1:12" ht="12.75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</row>
    <row r="237" spans="1:12" ht="12.75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</row>
    <row r="238" spans="1:12" ht="12.75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</row>
    <row r="239" spans="1:12" ht="12.75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</row>
    <row r="240" spans="1:12" ht="12.75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</row>
    <row r="241" spans="1:12" ht="12.75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</row>
    <row r="242" spans="1:12" ht="12.75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</row>
    <row r="243" spans="1:12" ht="12.75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</row>
    <row r="244" spans="1:12" ht="12.75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</row>
    <row r="245" spans="1:12" ht="12.75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</row>
    <row r="246" spans="1:12" ht="12.75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</row>
    <row r="247" spans="1:12" ht="12.75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</row>
    <row r="248" spans="1:12" ht="12.75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</row>
    <row r="249" spans="1:12" ht="12.75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</row>
    <row r="250" spans="1:12" ht="12.75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</row>
    <row r="251" spans="1:12" ht="12.75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</row>
    <row r="252" spans="1:12" ht="12.75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</row>
    <row r="253" spans="1:12" ht="12.75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</row>
    <row r="254" spans="1:12" ht="12.75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</row>
    <row r="255" spans="1:12" ht="12.75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</row>
    <row r="256" spans="1:12" ht="12.75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</row>
    <row r="257" spans="1:12" ht="12.75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</row>
    <row r="258" spans="1:12" ht="12.75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</row>
    <row r="259" spans="1:12" ht="12.75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</row>
    <row r="260" spans="1:12" ht="12.75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</row>
    <row r="261" spans="1:12" ht="12.75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</row>
    <row r="262" spans="1:12" ht="12.75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</row>
    <row r="263" spans="1:12" ht="12.75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</row>
    <row r="264" spans="1:12" ht="12.75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</row>
    <row r="265" spans="1:12" ht="12.75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</row>
    <row r="266" spans="1:12" ht="12.75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</row>
    <row r="267" spans="1:12" ht="12.75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</row>
    <row r="268" spans="1:12" ht="12.75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</row>
    <row r="269" spans="1:12" ht="12.75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</row>
    <row r="270" spans="1:12" ht="12.75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</row>
    <row r="271" spans="1:12" ht="12.75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</row>
    <row r="272" spans="1:12" ht="12.75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</row>
    <row r="273" spans="1:12" ht="12.75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</row>
    <row r="274" spans="1:12" ht="12.75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</row>
    <row r="275" spans="1:12" ht="12.75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</row>
    <row r="276" spans="1:12" ht="12.75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</row>
    <row r="277" spans="1:12" ht="12.75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</row>
    <row r="278" spans="1:12" ht="12.75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</row>
    <row r="279" spans="1:12" ht="12.75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</row>
    <row r="280" spans="1:12" ht="12.75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</row>
    <row r="281" spans="1:12" ht="12.75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</row>
    <row r="282" spans="1:12" ht="12.75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</row>
    <row r="283" spans="1:12" ht="12.75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</row>
    <row r="284" spans="1:12" ht="12.75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</row>
    <row r="285" spans="1:12" ht="12.75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</row>
    <row r="286" spans="1:12" ht="12.75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</row>
    <row r="287" spans="1:12" ht="12.75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</row>
    <row r="288" spans="1:12" ht="12.75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</row>
    <row r="289" spans="1:12" ht="12.75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</row>
    <row r="290" spans="1:12" ht="12.75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</row>
    <row r="291" spans="1:12" ht="12.75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</row>
    <row r="292" spans="1:12" ht="12.75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</row>
    <row r="293" spans="1:12" ht="12.75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</row>
    <row r="294" spans="1:12" ht="12.75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</row>
    <row r="295" spans="1:12" ht="12.75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</row>
    <row r="296" spans="1:12" ht="12.75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</row>
    <row r="297" spans="1:12" ht="12.75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</row>
    <row r="298" spans="1:12" ht="12.75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</row>
    <row r="299" spans="1:12" ht="12.75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</row>
    <row r="300" spans="1:12" ht="12.75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</row>
    <row r="301" spans="1:12" ht="12.75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</row>
    <row r="302" spans="1:12" ht="12.75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</row>
    <row r="303" spans="1:12" ht="12.75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</row>
    <row r="304" spans="1:12" ht="12.75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</row>
    <row r="305" spans="1:12" ht="12.75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</row>
    <row r="306" spans="1:12" ht="12.75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</row>
    <row r="307" spans="1:12" ht="12.75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</row>
    <row r="308" spans="1:12" ht="12.75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</row>
    <row r="309" spans="1:12" ht="12.75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</row>
    <row r="310" spans="1:12" ht="12.75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</row>
    <row r="311" spans="1:12" ht="12.75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</row>
    <row r="312" spans="1:12" ht="12.75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</row>
    <row r="313" spans="1:12" ht="12.75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</row>
    <row r="314" spans="1:12" ht="12.75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</row>
    <row r="315" spans="1:12" ht="12.75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</row>
    <row r="316" spans="1:12" ht="12.75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</row>
    <row r="317" spans="1:12" ht="12.75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</row>
    <row r="318" spans="1:12" ht="12.75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</row>
    <row r="319" spans="1:12" ht="12.75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</row>
    <row r="320" spans="1:12" ht="12.75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</row>
    <row r="321" spans="1:12" ht="12.75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</row>
    <row r="322" spans="1:12" ht="12.75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</row>
    <row r="323" spans="1:12" ht="12.75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</row>
    <row r="324" spans="1:12" ht="12.75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</row>
    <row r="325" spans="1:12" ht="12.75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</row>
    <row r="326" spans="1:12" ht="12.75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</row>
    <row r="327" spans="1:12" ht="12.75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</row>
    <row r="328" spans="1:12" ht="12.75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</row>
    <row r="329" spans="1:12" ht="12.75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</row>
    <row r="330" spans="1:12" ht="12.75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</row>
    <row r="331" spans="1:12" ht="12.75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</row>
    <row r="332" spans="1:12" ht="12.75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</row>
    <row r="333" spans="1:12" ht="12.75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</row>
    <row r="334" spans="1:12" ht="12.75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</row>
    <row r="335" spans="1:12" ht="12.75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</row>
    <row r="336" spans="1:12" ht="12.75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</row>
    <row r="337" spans="1:12" ht="12.75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</row>
    <row r="338" spans="1:12" ht="12.75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</row>
    <row r="339" spans="1:12" ht="12.75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</row>
    <row r="340" spans="1:12" ht="12.75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</row>
    <row r="341" spans="1:12" ht="12.75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</row>
    <row r="342" spans="1:12" ht="12.75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</row>
    <row r="343" spans="1:12" ht="12.75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</row>
    <row r="344" spans="1:12" ht="12.75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</row>
    <row r="345" spans="1:12" ht="12.75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</row>
    <row r="346" spans="1:12" ht="12.75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</row>
    <row r="347" spans="1:12" ht="12.75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</row>
    <row r="348" spans="1:12" ht="12.75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</row>
    <row r="349" spans="1:12" ht="12.75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</row>
    <row r="350" spans="1:12" ht="12.75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</row>
    <row r="351" spans="1:12" ht="12.75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</row>
    <row r="352" spans="1:12" ht="12.75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</row>
    <row r="353" spans="1:12" ht="12.75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</row>
    <row r="354" spans="1:12" ht="12.75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</row>
    <row r="355" spans="1:12" ht="12.75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</row>
    <row r="356" spans="1:12" ht="12.75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</row>
    <row r="357" spans="1:12" ht="12.75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</row>
    <row r="358" spans="1:12" ht="12.75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</row>
    <row r="359" spans="1:12" ht="12.75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</row>
    <row r="360" spans="1:12" ht="12.75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</row>
    <row r="361" spans="1:12" ht="12.75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</row>
    <row r="362" spans="1:12" ht="12.75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</row>
    <row r="363" spans="1:12" ht="12.75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</row>
    <row r="364" spans="1:12" ht="12.75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</row>
    <row r="365" spans="1:12" ht="12.75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</row>
    <row r="366" spans="1:12" ht="12.75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</row>
    <row r="367" spans="1:12" ht="12.75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</row>
    <row r="368" spans="1:12" ht="12.75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</row>
    <row r="369" spans="1:12" ht="12.75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</row>
    <row r="370" spans="1:12" ht="12.75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</row>
    <row r="371" spans="1:12" ht="12.75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</row>
    <row r="372" spans="1:12" ht="12.75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</row>
    <row r="373" spans="1:12" ht="12.75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</row>
    <row r="374" spans="1:12" ht="12.75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</row>
    <row r="375" spans="1:12" ht="12.75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</row>
    <row r="376" spans="1:12" ht="12.75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</row>
    <row r="377" spans="1:12" ht="12.75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</row>
    <row r="378" spans="1:12" ht="12.75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</row>
    <row r="379" spans="1:12" ht="12.75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</row>
    <row r="380" spans="1:12" ht="12.75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</row>
    <row r="381" spans="1:12" ht="12.75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</row>
    <row r="382" spans="1:12" ht="12.75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</row>
    <row r="383" spans="1:12" ht="12.75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</row>
    <row r="384" spans="1:12" ht="12.75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</row>
    <row r="385" spans="1:12" ht="12.75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</row>
    <row r="386" spans="1:12" ht="12.75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</row>
    <row r="387" spans="1:12" ht="12.75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</row>
    <row r="388" spans="1:12" ht="12.75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</row>
    <row r="389" spans="1:12" ht="12.75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</row>
    <row r="390" spans="1:12" ht="12.75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</row>
    <row r="391" spans="1:12" ht="12.75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</row>
    <row r="392" spans="1:12" ht="12.75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</row>
    <row r="393" spans="1:12" ht="12.75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</row>
    <row r="394" spans="1:12" ht="12.75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</row>
    <row r="395" spans="1:12" ht="12.75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</row>
    <row r="396" spans="1:12" ht="12.75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</row>
    <row r="397" spans="1:12" ht="12.75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</row>
    <row r="398" spans="1:12" ht="12.75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</row>
    <row r="399" spans="1:12" ht="12.75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</row>
    <row r="400" spans="1:12" ht="12.75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</row>
    <row r="401" spans="1:12" ht="12.75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</row>
    <row r="402" spans="1:12" ht="12.75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</row>
    <row r="403" spans="1:12" ht="12.75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</row>
    <row r="404" spans="1:12" ht="12.75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</row>
    <row r="405" spans="1:12" ht="12.75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</row>
    <row r="406" spans="1:12" ht="12.75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</row>
    <row r="407" spans="1:12" ht="12.75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</row>
    <row r="408" spans="1:12" ht="12.75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</row>
    <row r="409" spans="1:12" ht="12.75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</row>
    <row r="410" spans="1:12" ht="12.75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</row>
    <row r="411" spans="1:12" ht="12.75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</row>
    <row r="412" spans="1:12" ht="12.75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</row>
    <row r="413" spans="1:12" ht="12.75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</row>
    <row r="414" spans="1:12" ht="12.75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</row>
    <row r="415" spans="1:12" ht="12.75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</row>
    <row r="416" spans="1:12" ht="12.75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</row>
    <row r="417" spans="1:12" ht="12.75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</row>
    <row r="418" spans="1:12" ht="12.75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</row>
    <row r="419" spans="1:12" ht="12.75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</row>
    <row r="420" spans="1:12" ht="12.75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</row>
    <row r="421" spans="1:12" ht="12.75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</row>
    <row r="422" spans="1:12" ht="12.75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</row>
    <row r="423" spans="1:12" ht="12.75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</row>
    <row r="424" spans="1:12" ht="12.75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</row>
    <row r="425" spans="1:12" ht="12.75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</row>
    <row r="426" spans="1:12" ht="12.75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</row>
    <row r="427" spans="1:12" ht="12.75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</row>
    <row r="428" spans="1:12" ht="12.75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</row>
    <row r="429" spans="1:12" ht="12.75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</row>
    <row r="430" spans="1:12" ht="12.75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</row>
    <row r="431" spans="1:12" ht="12.75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</row>
    <row r="432" spans="1:12" ht="12.75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</row>
    <row r="433" spans="1:12" ht="12.75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</row>
    <row r="434" spans="1:12" ht="12.75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</row>
    <row r="435" spans="1:12" ht="12.75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</row>
    <row r="436" spans="1:12" ht="12.75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</row>
    <row r="437" spans="1:12" ht="12.75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</row>
    <row r="438" spans="1:12" ht="12.75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</row>
    <row r="439" spans="1:12" ht="12.75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</row>
    <row r="440" spans="1:12" ht="12.75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</row>
    <row r="441" spans="1:12" ht="12.75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</row>
    <row r="442" spans="1:12" ht="12.75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</row>
    <row r="443" spans="1:12" ht="12.75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</row>
    <row r="444" spans="1:12" ht="12.75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</row>
    <row r="445" spans="1:12" ht="12.75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</row>
    <row r="446" spans="1:12" ht="12.75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</row>
    <row r="447" spans="1:12" ht="12.75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</row>
    <row r="448" spans="1:12" ht="12.75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</row>
    <row r="449" spans="1:12" ht="12.75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</row>
    <row r="450" spans="1:12" ht="12.75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</row>
    <row r="451" spans="1:12" ht="12.75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</row>
    <row r="452" spans="1:12" ht="12.75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</row>
    <row r="453" spans="1:12" ht="12.75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</row>
    <row r="454" spans="1:12" ht="12.75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</row>
    <row r="455" spans="1:12" ht="12.75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</row>
    <row r="456" spans="1:12" ht="12.75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</row>
    <row r="457" spans="1:12" ht="12.75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</row>
    <row r="458" spans="1:12" ht="12.75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</row>
    <row r="459" spans="1:12" ht="12.75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</row>
    <row r="460" spans="1:12" ht="12.75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</row>
    <row r="461" spans="1:12" ht="12.75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</row>
    <row r="462" spans="1:12" ht="12.75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</row>
    <row r="463" spans="1:12" ht="12.75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</row>
    <row r="464" spans="1:12" ht="12.75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</row>
    <row r="465" spans="1:12" ht="12.75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</row>
    <row r="466" spans="1:12" ht="12.75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</row>
    <row r="467" spans="1:12" ht="12.75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</row>
    <row r="468" spans="1:12" ht="12.75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</row>
    <row r="469" spans="1:12" ht="12.75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</row>
    <row r="470" spans="1:12" ht="12.75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</row>
    <row r="471" spans="1:12" ht="12.75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</row>
    <row r="472" spans="1:12" ht="12.75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</row>
    <row r="473" spans="1:12" ht="12.75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</row>
    <row r="474" spans="1:12" ht="12.75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</row>
    <row r="475" spans="1:12" ht="12.75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</row>
    <row r="476" spans="1:12" ht="12.75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</row>
    <row r="477" spans="1:12" ht="12.75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</row>
    <row r="478" spans="1:12" ht="12.75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</row>
    <row r="479" spans="1:12" ht="12.75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</row>
    <row r="480" spans="1:12" ht="12.75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</row>
    <row r="481" spans="1:12" ht="12.75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</row>
    <row r="482" spans="1:12" ht="12.75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</row>
    <row r="483" spans="1:12" ht="12.75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</row>
    <row r="484" spans="1:12" ht="12.75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</row>
    <row r="485" spans="1:12" ht="12.75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</row>
    <row r="486" spans="1:12" ht="12.75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</row>
    <row r="487" spans="1:12" ht="12.75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</row>
    <row r="488" spans="1:12" ht="12.75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</row>
    <row r="489" spans="1:12" ht="12.75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</row>
    <row r="490" spans="1:12" ht="12.75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</row>
    <row r="491" spans="1:12" ht="12.75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</row>
    <row r="492" spans="1:12" ht="12.75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</row>
    <row r="493" spans="1:12" ht="12.75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</row>
    <row r="494" spans="1:12" ht="12.75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</row>
    <row r="495" spans="1:12" ht="12.75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</row>
    <row r="496" spans="1:12" ht="12.75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</row>
    <row r="497" spans="1:12" ht="12.75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</row>
    <row r="498" spans="1:12" ht="12.75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</row>
    <row r="499" spans="1:12" ht="12.75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</row>
    <row r="500" spans="1:12" ht="12.75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</row>
    <row r="501" spans="1:12" ht="12.75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</row>
    <row r="502" spans="1:12" ht="12.75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</row>
    <row r="503" spans="1:12" ht="12.75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</row>
    <row r="504" spans="1:12" ht="12.75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</row>
    <row r="505" spans="1:12" ht="12.75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</row>
    <row r="506" spans="1:12" ht="12.75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</row>
    <row r="507" spans="1:12" ht="12.75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</row>
    <row r="508" spans="1:12" ht="12.75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</row>
    <row r="509" spans="1:12" ht="12.75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</row>
    <row r="510" spans="1:12" ht="12.75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</row>
    <row r="511" spans="1:12" ht="12.75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</row>
    <row r="512" spans="1:12" ht="12.75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</row>
    <row r="513" spans="1:12" ht="12.75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</row>
    <row r="514" spans="1:12" ht="12.75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</row>
    <row r="515" spans="1:12" ht="12.75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</row>
    <row r="516" spans="1:12" ht="12.75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</row>
    <row r="517" spans="1:12" ht="12.75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</row>
    <row r="518" spans="1:12" ht="12.75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</row>
    <row r="519" spans="1:12" ht="12.75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</row>
    <row r="520" spans="1:12" ht="12.75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</row>
    <row r="521" spans="1:12" ht="12.75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</row>
    <row r="522" spans="1:12" ht="12.75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</row>
    <row r="523" spans="1:12" ht="12.75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</row>
    <row r="524" spans="1:12" ht="12.75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</row>
    <row r="525" spans="1:12" ht="12.75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</row>
    <row r="526" spans="1:12" ht="12.75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</row>
    <row r="527" spans="1:12" ht="12.75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</row>
    <row r="528" spans="1:12" ht="12.75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</row>
    <row r="529" spans="1:12" ht="12.75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</row>
    <row r="530" spans="1:12" ht="12.75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</row>
    <row r="531" spans="1:12" ht="12.75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</row>
    <row r="532" spans="1:12" ht="12.75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</row>
    <row r="533" spans="1:12" ht="12.75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</row>
    <row r="534" spans="1:12" ht="12.75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</row>
    <row r="535" spans="1:12" ht="12.75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</row>
    <row r="536" spans="1:12" ht="12.75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</row>
    <row r="537" spans="1:12" ht="12.75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</row>
    <row r="538" spans="1:12" ht="12.75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</row>
    <row r="539" spans="1:12" ht="12.75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</row>
    <row r="540" spans="1:12" ht="12.75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</row>
    <row r="541" spans="1:12" ht="12.75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</row>
    <row r="542" spans="1:12" ht="12.75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</row>
    <row r="543" spans="1:12" ht="12.75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</row>
    <row r="544" spans="1:12" ht="12.75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</row>
    <row r="545" spans="1:12" ht="12.75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</row>
    <row r="546" spans="1:12" ht="12.75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</row>
    <row r="547" spans="1:12" ht="12.75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</row>
    <row r="548" spans="1:12" ht="12.75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</row>
    <row r="549" spans="1:12" ht="12.75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</row>
    <row r="550" spans="1:12" ht="12.75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</row>
    <row r="551" spans="1:12" ht="12.75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</row>
    <row r="552" spans="1:12" ht="12.75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</row>
    <row r="553" spans="1:12" ht="12.75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</row>
    <row r="554" spans="1:12" ht="12.75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</row>
    <row r="555" spans="1:12" ht="12.75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</row>
    <row r="556" spans="1:12" ht="12.75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</row>
    <row r="557" spans="1:12" ht="12.75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</row>
    <row r="558" spans="1:12" ht="12.75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</row>
    <row r="559" spans="1:12" ht="12.75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</row>
    <row r="560" spans="1:12" ht="12.75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</row>
    <row r="561" spans="1:12" ht="12.75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</row>
    <row r="562" spans="1:12" ht="12.75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</row>
    <row r="563" spans="1:12" ht="12.75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</row>
    <row r="564" spans="1:12" ht="12.75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</row>
    <row r="565" spans="1:12" ht="12.75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</row>
    <row r="566" spans="1:12" ht="12.75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</row>
    <row r="567" spans="1:12" ht="12.75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</row>
    <row r="568" spans="1:12" ht="12.75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</row>
    <row r="569" spans="1:12" ht="12.75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</row>
    <row r="570" spans="1:12" ht="12.75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</row>
    <row r="571" spans="1:12" ht="12.75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</row>
    <row r="572" spans="1:12" ht="12.75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</row>
    <row r="573" spans="1:12" ht="12.75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</row>
    <row r="574" spans="1:12" ht="12.75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</row>
    <row r="575" spans="1:12" ht="12.75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</row>
    <row r="576" spans="1:12" ht="12.75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</row>
    <row r="577" spans="1:12" ht="12.75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</row>
    <row r="578" spans="1:12" ht="12.75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</row>
    <row r="579" spans="1:12" ht="12.75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</row>
    <row r="580" spans="1:12" ht="12.75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</row>
    <row r="581" spans="1:12" ht="12.75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</row>
    <row r="582" spans="1:12" ht="12.75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</row>
    <row r="583" spans="1:12" ht="12.75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</row>
    <row r="584" spans="1:12" ht="12.75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</row>
    <row r="585" spans="1:12" ht="12.75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</row>
    <row r="586" spans="1:12" ht="12.75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</row>
    <row r="587" spans="1:12" ht="12.75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</row>
    <row r="588" spans="1:12" ht="12.75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</row>
    <row r="589" spans="1:12" ht="12.75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</row>
    <row r="590" spans="1:12" ht="12.75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</row>
    <row r="591" spans="1:12" ht="12.75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</row>
    <row r="592" spans="1:12" ht="12.75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</row>
    <row r="593" spans="1:12" ht="12.75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</row>
    <row r="594" spans="1:12" ht="12.75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</row>
    <row r="595" spans="1:12" ht="12.75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</row>
    <row r="596" spans="1:12" ht="12.75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</row>
    <row r="597" spans="1:12" ht="12.75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</row>
    <row r="598" spans="1:12" ht="12.75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</row>
    <row r="599" spans="1:12" ht="12.75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</row>
    <row r="600" spans="1:12" ht="12.75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</row>
    <row r="601" spans="1:12" ht="12.75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</row>
    <row r="602" spans="1:12" ht="12.75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</row>
    <row r="603" spans="1:12" ht="12.75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</row>
    <row r="604" spans="1:12" ht="12.75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</row>
    <row r="605" spans="1:12" ht="12.75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</row>
    <row r="606" spans="1:12" ht="12.75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</row>
    <row r="607" spans="1:12" ht="12.75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</row>
    <row r="608" spans="1:12" ht="12.75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</row>
    <row r="609" spans="1:12" ht="12.75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</row>
    <row r="610" spans="1:12" ht="12.75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</row>
    <row r="611" spans="1:12" ht="12.75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</row>
    <row r="612" spans="1:12" ht="12.75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</row>
    <row r="613" spans="1:12" ht="12.75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</row>
    <row r="614" spans="1:12" ht="12.75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</row>
    <row r="615" spans="1:12" ht="12.75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</row>
    <row r="616" spans="1:12" ht="12.75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</row>
    <row r="617" spans="1:12" ht="12.75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</row>
    <row r="618" spans="1:12" ht="12.75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</row>
    <row r="619" spans="1:12" ht="12.75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</row>
    <row r="620" spans="1:12" ht="12.75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</row>
    <row r="621" spans="1:12" ht="12.75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</row>
    <row r="622" spans="1:12" ht="12.75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</row>
    <row r="623" spans="1:12" ht="12.75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</row>
    <row r="624" spans="1:12" ht="12.75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</row>
    <row r="625" spans="1:12" ht="12.75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</row>
    <row r="626" spans="1:12" ht="12.75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</row>
    <row r="627" spans="1:12" ht="12.75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</row>
    <row r="628" spans="1:12" ht="12.75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</row>
    <row r="629" spans="1:12" ht="12.75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</row>
    <row r="630" spans="1:12" ht="12.75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</row>
    <row r="631" spans="1:12" ht="12.75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</row>
    <row r="632" spans="1:12" ht="12.75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</row>
    <row r="633" spans="1:12" ht="12.75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</row>
    <row r="634" spans="1:12" ht="12.75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</row>
    <row r="635" spans="1:12" ht="12.75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</row>
    <row r="636" spans="1:12" ht="12.75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</row>
    <row r="637" spans="1:12" ht="12.75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</row>
    <row r="638" spans="1:12" ht="12.75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</row>
    <row r="639" spans="1:12" ht="12.75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</row>
    <row r="640" spans="1:12" ht="12.75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</row>
    <row r="641" spans="1:12" ht="12.75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</row>
    <row r="642" spans="1:12" ht="12.75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</row>
    <row r="643" spans="1:12" ht="12.75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</row>
    <row r="644" spans="1:12" ht="12.75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</row>
    <row r="645" spans="1:12" ht="12.75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</row>
    <row r="646" spans="1:12" ht="12.75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</row>
    <row r="647" spans="1:12" ht="12.75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</row>
    <row r="648" spans="1:12" ht="12.75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</row>
    <row r="649" spans="1:12" ht="12.75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</row>
    <row r="650" spans="1:12" ht="12.75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</row>
    <row r="651" spans="1:12" ht="12.75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</row>
    <row r="652" spans="1:12" ht="12.75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</row>
    <row r="653" spans="1:12" ht="12.75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</row>
    <row r="654" spans="1:12" ht="12.75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</row>
    <row r="655" spans="1:12" ht="12.75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</row>
    <row r="656" spans="1:12" ht="12.75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</row>
    <row r="657" spans="1:12" ht="12.75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</row>
    <row r="658" spans="1:12" ht="12.75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</row>
    <row r="659" spans="1:12" ht="12.75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</row>
    <row r="660" spans="1:12" ht="12.75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</row>
    <row r="661" spans="1:12" ht="12.75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</row>
    <row r="662" spans="1:12" ht="12.75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</row>
    <row r="663" spans="1:12" ht="12.75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</row>
    <row r="664" spans="1:12" ht="12.75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</row>
    <row r="665" spans="1:12" ht="12.75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</row>
    <row r="666" spans="1:12" ht="12.75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</row>
    <row r="667" spans="1:12" ht="12.75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</row>
    <row r="668" spans="1:12" ht="12.75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</row>
    <row r="669" spans="1:12" ht="12.75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</row>
    <row r="670" spans="1:12" ht="12.75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</row>
    <row r="671" spans="1:12" ht="12.75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</row>
    <row r="672" spans="1:12" ht="12.75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</row>
    <row r="673" spans="1:12" ht="12.75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</row>
    <row r="674" spans="1:12" ht="12.75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</row>
    <row r="675" spans="1:12" ht="12.75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</row>
    <row r="676" spans="1:12" ht="12.75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</row>
    <row r="677" spans="1:12" ht="12.75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</row>
    <row r="678" spans="1:12" ht="12.75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</row>
    <row r="679" spans="1:12" ht="12.75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</row>
    <row r="680" spans="1:12" ht="12.75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</row>
    <row r="681" spans="1:12" ht="12.75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</row>
    <row r="682" spans="1:12" ht="12.75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</row>
    <row r="683" spans="1:12" ht="12.75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</row>
    <row r="684" spans="1:12" ht="12.75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</row>
    <row r="685" spans="1:12" ht="12.75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</row>
    <row r="686" spans="1:12" ht="12.75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</row>
    <row r="687" spans="1:12" ht="12.75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</row>
    <row r="688" spans="1:12" ht="12.75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</row>
    <row r="689" spans="1:12" ht="12.75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</row>
    <row r="690" spans="1:12" ht="12.75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</row>
    <row r="691" spans="1:12" ht="12.75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</row>
    <row r="692" spans="1:12" ht="12.75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</row>
    <row r="693" spans="1:12" ht="12.75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</row>
    <row r="694" spans="1:12" ht="12.75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</row>
    <row r="695" spans="1:12" ht="12.75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</row>
    <row r="696" spans="1:12" ht="12.75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</row>
    <row r="697" spans="1:12" ht="12.75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</row>
    <row r="698" spans="1:12" ht="12.75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</row>
    <row r="699" spans="1:12" ht="12.75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</row>
    <row r="700" spans="1:12" ht="12.75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</row>
    <row r="701" spans="1:12" ht="12.75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</row>
    <row r="702" spans="1:12" ht="12.75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</row>
    <row r="703" spans="1:12" ht="12.75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</row>
    <row r="704" spans="1:12" ht="12.75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</row>
    <row r="705" spans="1:12" ht="12.75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</row>
    <row r="706" spans="1:12" ht="12.75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</row>
    <row r="707" spans="1:12" ht="12.75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</row>
    <row r="708" spans="1:12" ht="12.75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</row>
    <row r="709" spans="1:12" ht="12.75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</row>
    <row r="710" spans="1:12" ht="12.75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</row>
    <row r="711" spans="1:12" ht="12.75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</row>
    <row r="712" spans="1:12" ht="12.75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</row>
    <row r="713" spans="1:12" ht="12.75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</row>
    <row r="714" spans="1:12" ht="12.75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</row>
    <row r="715" spans="1:12" ht="12.75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</row>
    <row r="716" spans="1:12" ht="12.75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</row>
    <row r="717" spans="1:12" ht="12.75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</row>
    <row r="718" spans="1:12" ht="12.75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</row>
    <row r="719" spans="1:12" ht="12.75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</row>
    <row r="720" spans="1:12" ht="12.75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</row>
    <row r="721" spans="1:12" ht="12.75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</row>
    <row r="722" spans="1:12" ht="12.75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</row>
    <row r="723" spans="1:12" ht="12.75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</row>
    <row r="724" spans="1:12" ht="12.75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</row>
    <row r="725" spans="1:12" ht="12.75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</row>
    <row r="726" spans="1:12" ht="12.75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</row>
    <row r="727" spans="1:12" ht="12.75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</row>
    <row r="728" spans="1:12" ht="12.75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</row>
    <row r="729" spans="1:12" ht="12.75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</row>
    <row r="730" spans="1:12" ht="12.75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</row>
    <row r="731" spans="1:12" ht="12.75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</row>
    <row r="732" spans="1:12" ht="12.75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</row>
    <row r="733" spans="1:12" ht="12.75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</row>
    <row r="734" spans="1:12" ht="12.75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</row>
    <row r="735" spans="1:12" ht="12.75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</row>
    <row r="736" spans="1:12" ht="12.75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</row>
    <row r="737" spans="1:12" ht="12.75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</row>
    <row r="738" spans="1:12" ht="12.75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</row>
    <row r="739" spans="1:12" ht="12.75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</row>
    <row r="740" spans="1:12" ht="12.75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</row>
    <row r="741" spans="1:12" ht="12.75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</row>
    <row r="742" spans="1:12" ht="12.75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</row>
    <row r="743" spans="1:12" ht="12.75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</row>
    <row r="744" spans="1:12" ht="12.75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</row>
    <row r="745" spans="1:12" ht="12.75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</row>
    <row r="746" spans="1:12" ht="12.75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</row>
    <row r="747" spans="1:12" ht="12.75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</row>
    <row r="748" spans="1:12" ht="12.75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</row>
    <row r="749" spans="1:12" ht="12.75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</row>
    <row r="750" spans="1:12" ht="12.75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</row>
    <row r="751" spans="1:12" ht="12.75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</row>
    <row r="752" spans="1:12" ht="12.75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</row>
    <row r="753" spans="1:12" ht="12.75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</row>
    <row r="754" spans="1:12" ht="12.75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</row>
    <row r="755" spans="1:12" ht="12.75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</row>
    <row r="756" spans="1:12" ht="12.75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</row>
    <row r="757" spans="1:12" ht="12.75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</row>
    <row r="758" spans="1:12" ht="12.75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</row>
    <row r="759" spans="1:12" ht="12.75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</row>
    <row r="760" spans="1:12" ht="12.75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</row>
    <row r="761" spans="1:12" ht="12.75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</row>
    <row r="762" spans="1:12" ht="12.75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</row>
    <row r="763" spans="1:12" ht="12.75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</row>
    <row r="764" spans="1:12" ht="12.75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</row>
    <row r="765" spans="1:12" ht="12.75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</row>
    <row r="766" spans="1:12" ht="12.75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</row>
    <row r="767" spans="1:12" ht="12.75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</row>
    <row r="768" spans="1:12" ht="12.75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</row>
    <row r="769" spans="1:12" ht="12.75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</row>
    <row r="770" spans="1:12" ht="12.75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</row>
    <row r="771" spans="1:12" ht="12.75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</row>
    <row r="772" spans="1:12" ht="12.75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</row>
    <row r="773" spans="1:12" ht="12.75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</row>
    <row r="774" spans="1:12" ht="12.75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</row>
    <row r="775" spans="1:12" ht="12.75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</row>
    <row r="776" spans="1:12" ht="12.75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</row>
    <row r="777" spans="1:12" ht="12.75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</row>
    <row r="778" spans="1:12" ht="12.75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</row>
    <row r="779" spans="1:12" ht="12.75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</row>
    <row r="780" spans="1:12" ht="12.75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</row>
    <row r="781" spans="1:12" ht="12.75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</row>
    <row r="782" spans="1:12" ht="12.75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</row>
    <row r="783" spans="1:12" ht="12.75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</row>
    <row r="784" spans="1:12" ht="12.75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</row>
    <row r="785" spans="1:12" ht="12.75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</row>
    <row r="786" spans="1:12" ht="12.75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</row>
    <row r="787" spans="1:12" ht="12.75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</row>
    <row r="788" spans="1:12" ht="12.75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</row>
    <row r="789" spans="1:12" ht="12.75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</row>
    <row r="790" spans="1:12" ht="12.75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</row>
    <row r="791" spans="1:12" ht="12.75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</row>
    <row r="792" spans="1:12" ht="12.75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</row>
    <row r="793" spans="1:12" ht="12.75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</row>
    <row r="794" spans="1:12" ht="12.75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</row>
    <row r="795" spans="1:12" ht="12.75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</row>
    <row r="796" spans="1:12" ht="12.75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</row>
    <row r="797" spans="1:12" ht="12.75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</row>
    <row r="798" spans="1:12" ht="12.75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</row>
    <row r="799" spans="1:12" ht="12.75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</row>
    <row r="800" spans="1:12" ht="12.75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</row>
    <row r="801" spans="1:12" ht="12.75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</row>
    <row r="802" spans="1:12" ht="12.75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</row>
    <row r="803" spans="1:12" ht="12.75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</row>
    <row r="804" spans="1:12" ht="12.75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</row>
    <row r="805" spans="1:12" ht="12.75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</row>
    <row r="806" spans="1:12" ht="12.75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</row>
    <row r="807" spans="1:12" ht="12.75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</row>
    <row r="808" spans="1:12" ht="12.75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</row>
    <row r="809" spans="1:12" ht="12.75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</row>
    <row r="810" spans="1:12" ht="12.75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</row>
    <row r="811" spans="1:12" ht="12.75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</row>
    <row r="812" spans="1:12" ht="12.75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</row>
    <row r="813" spans="1:12" ht="12.75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</row>
    <row r="814" spans="1:12" ht="12.75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</row>
    <row r="815" spans="1:12" ht="12.75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</row>
    <row r="816" spans="1:12" ht="12.75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</row>
    <row r="817" spans="1:12" ht="12.75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</row>
    <row r="818" spans="1:12" ht="12.75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</row>
    <row r="819" spans="1:12" ht="12.75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</row>
    <row r="820" spans="1:12" ht="12.75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</row>
    <row r="821" spans="1:12" ht="12.75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</row>
    <row r="822" spans="1:12" ht="12.75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</row>
    <row r="823" spans="1:12" ht="12.75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</row>
    <row r="824" spans="1:12" ht="12.75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</row>
    <row r="825" spans="1:12" ht="12.75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</row>
    <row r="826" spans="1:12" ht="12.75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</row>
    <row r="827" spans="1:12" ht="12.75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</row>
    <row r="828" spans="1:12" ht="12.75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</row>
    <row r="829" spans="1:12" ht="12.75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</row>
    <row r="830" spans="1:12" ht="12.75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</row>
    <row r="831" spans="1:12" ht="12.75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</row>
    <row r="832" spans="1:12" ht="12.75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</row>
    <row r="833" spans="1:12" ht="12.75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</row>
    <row r="834" spans="1:12" ht="12.75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</row>
    <row r="835" spans="1:12" ht="12.75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</row>
    <row r="836" spans="1:12" ht="12.75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</row>
    <row r="837" spans="1:12" ht="12.75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</row>
    <row r="838" spans="1:12" ht="12.75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</row>
    <row r="839" spans="1:12" ht="12.75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</row>
    <row r="840" spans="1:12" ht="12.75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</row>
    <row r="841" spans="1:12" ht="12.75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</row>
    <row r="842" spans="1:12" ht="12.75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</row>
    <row r="843" spans="1:12" ht="12.75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</row>
    <row r="844" spans="1:12" ht="12.75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</row>
    <row r="845" spans="1:12" ht="12.75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</row>
    <row r="846" spans="1:12" ht="12.75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</row>
    <row r="847" spans="1:12" ht="12.75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</row>
    <row r="848" spans="1:12" ht="12.75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</row>
    <row r="849" spans="1:12" ht="12.75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</row>
    <row r="850" spans="1:12" ht="12.75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</row>
    <row r="851" spans="1:12" ht="12.75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</row>
    <row r="852" spans="1:12" ht="12.75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</row>
    <row r="853" spans="1:12" ht="12.75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</row>
    <row r="854" spans="1:12" ht="12.75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</row>
    <row r="855" spans="1:12" ht="12.75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</row>
    <row r="856" spans="1:12" ht="12.75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</row>
    <row r="857" spans="1:12" ht="12.75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</row>
    <row r="858" spans="1:12" ht="12.75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</row>
    <row r="859" spans="1:12" ht="12.75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</row>
    <row r="860" spans="1:12" ht="12.75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</row>
    <row r="861" spans="1:12" ht="12.75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</row>
    <row r="862" spans="1:12" ht="12.75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</row>
    <row r="863" spans="1:12" ht="12.75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</row>
    <row r="864" spans="1:12" ht="12.75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</row>
    <row r="865" spans="1:12" ht="12.75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</row>
    <row r="866" spans="1:12" ht="12.75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</row>
    <row r="867" spans="1:12" ht="12.75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</row>
    <row r="868" spans="1:12" ht="12.75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</row>
    <row r="869" spans="1:12" ht="12.75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</row>
    <row r="870" spans="1:12" ht="12.75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</row>
    <row r="871" spans="1:12" ht="12.75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</row>
    <row r="872" spans="1:12" ht="12.75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</row>
    <row r="873" spans="1:12" ht="12.75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</row>
    <row r="874" spans="1:12" ht="12.75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</row>
    <row r="875" spans="1:12" ht="12.75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</row>
    <row r="876" spans="1:12" ht="12.75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</row>
    <row r="877" spans="1:12" ht="12.75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</row>
    <row r="878" spans="1:12" ht="12.75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</row>
    <row r="879" spans="1:12" ht="12.75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</row>
    <row r="880" spans="1:12" ht="12.75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</row>
    <row r="881" spans="1:12" ht="12.75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</row>
    <row r="882" spans="1:12" ht="12.75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</row>
    <row r="883" spans="1:12" ht="12.75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</row>
    <row r="884" spans="1:12" ht="12.75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</row>
    <row r="885" spans="1:12" ht="12.75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</row>
    <row r="886" spans="1:12" ht="12.75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</row>
    <row r="887" spans="1:12" ht="12.75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</row>
    <row r="888" spans="1:12" ht="12.75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</row>
    <row r="889" spans="1:12" ht="12.75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</row>
    <row r="890" spans="1:12" ht="12.75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</row>
    <row r="891" spans="1:12" ht="12.75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</row>
    <row r="892" spans="1:12" ht="12.75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</row>
    <row r="893" spans="1:12" ht="12.75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</row>
    <row r="894" spans="1:12" ht="12.75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</row>
    <row r="895" spans="1:12" ht="12.75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</row>
    <row r="896" spans="1:12" ht="12.75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</row>
    <row r="897" spans="1:12" ht="12.75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</row>
    <row r="898" spans="1:12" ht="12.75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</row>
    <row r="899" spans="1:12" ht="12.75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</row>
    <row r="900" spans="1:12" ht="12.75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</row>
    <row r="901" spans="1:12" ht="12.75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</row>
    <row r="902" spans="1:12" ht="12.75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</row>
    <row r="903" spans="1:12" ht="12.75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</row>
    <row r="904" spans="1:12" ht="12.75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</row>
    <row r="905" spans="1:12" ht="12.75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</row>
    <row r="906" spans="1:12" ht="12.75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</row>
    <row r="907" spans="1:12" ht="12.75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</row>
    <row r="908" spans="1:12" ht="12.75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</row>
    <row r="909" spans="1:12" ht="12.75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</row>
    <row r="910" spans="1:12" ht="12.75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</row>
    <row r="911" spans="1:12" ht="12.75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</row>
    <row r="912" spans="1:12" ht="12.75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</row>
    <row r="913" spans="1:12" ht="12.75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</row>
    <row r="914" spans="1:12" ht="12.75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</row>
    <row r="915" spans="1:12" ht="12.75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</row>
    <row r="916" spans="1:12" ht="12.75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</row>
    <row r="917" spans="1:12" ht="12.75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</row>
    <row r="918" spans="1:12" ht="12.75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</row>
    <row r="919" spans="1:12" ht="12.75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</row>
    <row r="920" spans="1:12" ht="12.75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</row>
    <row r="921" spans="1:12" ht="12.75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</row>
    <row r="922" spans="1:12" ht="12.75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</row>
    <row r="923" spans="1:12" ht="12.75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</row>
    <row r="924" spans="1:12" ht="12.75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</row>
    <row r="925" spans="1:12" ht="12.75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</row>
    <row r="926" spans="1:12" ht="12.75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</row>
    <row r="927" spans="1:12" ht="12.75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</row>
    <row r="928" spans="1:12" ht="12.75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</row>
    <row r="929" spans="1:12" ht="12.75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</row>
    <row r="930" spans="1:12" ht="12.75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</row>
    <row r="931" spans="1:12" ht="12.75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</row>
    <row r="932" spans="1:12" ht="12.75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</row>
    <row r="933" spans="1:12" ht="12.75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</row>
    <row r="934" spans="1:12" ht="12.75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</row>
    <row r="935" spans="1:12" ht="12.75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</row>
    <row r="936" spans="1:12" ht="12.75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</row>
    <row r="937" spans="1:12" ht="12.75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</row>
    <row r="938" spans="1:12" ht="12.75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</row>
    <row r="939" spans="1:12" ht="12.75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</row>
    <row r="940" spans="1:12" ht="12.75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</row>
    <row r="941" spans="1:12" ht="12.75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</row>
    <row r="942" spans="1:12" ht="12.75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</row>
    <row r="943" spans="1:12" ht="12.75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</row>
    <row r="944" spans="1:12" ht="12.75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</row>
    <row r="945" spans="1:12" ht="12.75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</row>
    <row r="946" spans="1:12" ht="12.75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</row>
    <row r="947" spans="1:12" ht="12.75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</row>
    <row r="948" spans="1:12" ht="12.75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</row>
    <row r="949" spans="1:12" ht="12.75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</row>
    <row r="950" spans="1:12" ht="12.75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</row>
    <row r="951" spans="1:12" ht="12.75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</row>
    <row r="952" spans="1:12" ht="12.75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</row>
    <row r="953" spans="1:12" ht="12.75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</row>
    <row r="954" spans="1:12" ht="12.75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</row>
    <row r="955" spans="1:12" ht="12.75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</row>
    <row r="956" spans="1:12" ht="12.75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</row>
    <row r="957" spans="1:12" ht="12.75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</row>
    <row r="958" spans="1:12" ht="12.75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</row>
    <row r="959" spans="1:12" ht="12.75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</row>
    <row r="960" spans="1:12" ht="12.75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</row>
    <row r="961" spans="1:12" ht="12.75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</row>
    <row r="962" spans="1:12" ht="12.75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</row>
    <row r="963" spans="1:12" ht="12.75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</row>
    <row r="964" spans="1:12" ht="12.75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</row>
    <row r="965" spans="1:12" ht="12.75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</row>
    <row r="966" spans="1:12" ht="12.75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</row>
    <row r="967" spans="1:12" ht="12.75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</row>
    <row r="968" spans="1:12" ht="12.75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</row>
    <row r="969" spans="1:12" ht="12.75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</row>
    <row r="970" spans="1:12" ht="12.75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</row>
    <row r="971" spans="1:12" ht="12.75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</row>
    <row r="972" spans="1:12" ht="12.75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</row>
    <row r="973" spans="1:12" ht="12.75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</row>
    <row r="974" spans="1:12" ht="12.75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</row>
    <row r="975" spans="1:12" ht="12.75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</row>
    <row r="976" spans="1:12" ht="12.75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</row>
    <row r="977" spans="1:12" ht="12.75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</row>
    <row r="978" spans="1:12" ht="12.75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</row>
    <row r="979" spans="1:12" ht="12.75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</row>
    <row r="980" spans="1:12" ht="12.75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</row>
    <row r="981" spans="1:12" ht="12.75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</row>
    <row r="982" spans="1:12" ht="12.75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</row>
    <row r="983" spans="1:12" ht="12.75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</row>
    <row r="984" spans="1:12" ht="12.75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</row>
    <row r="985" spans="1:12" ht="12.75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</row>
    <row r="986" spans="1:12" ht="12.75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</row>
    <row r="987" spans="1:12" ht="12.75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</row>
    <row r="988" spans="1:12" ht="12.75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</row>
    <row r="989" spans="1:12" ht="12.75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</row>
    <row r="990" spans="1:12" ht="12.75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</row>
    <row r="991" spans="1:12" ht="12.75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</row>
    <row r="992" spans="1:12" ht="12.75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</row>
    <row r="993" spans="1:12" ht="12.75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</row>
    <row r="994" spans="1:12" ht="12.75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</row>
    <row r="995" spans="1:12" ht="12.75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</row>
    <row r="996" spans="1:12" ht="12.75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</row>
    <row r="997" spans="1:12" ht="12.75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</row>
    <row r="998" spans="1:12" ht="12.75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</row>
    <row r="999" spans="1:12" ht="12.75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</row>
    <row r="1000" spans="1:12" ht="12.75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nama_mapel</vt:lpstr>
      <vt:lpstr>DAFTAR SISWA</vt:lpstr>
      <vt:lpstr>ENTRI NILAI PILIH TAB INI</vt:lpstr>
      <vt:lpstr>TRANSKIP NILAI</vt:lpstr>
      <vt:lpstr>nilai huruf</vt:lpstr>
      <vt:lpstr>'TRANSKIP NILAI'!_GoBack</vt:lpstr>
      <vt:lpstr>'ENTRI NILAI PILIH TAB INI'!Print_Area</vt:lpstr>
      <vt:lpstr>'TRANSKIP NILAI'!Print_Area</vt:lpstr>
      <vt:lpstr>REKAYASA_PERANGKAT_LUNAK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smk1</cp:lastModifiedBy>
  <cp:lastPrinted>2017-06-15T03:17:05Z</cp:lastPrinted>
  <dcterms:modified xsi:type="dcterms:W3CDTF">2017-06-15T03:17:09Z</dcterms:modified>
</cp:coreProperties>
</file>