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4"/>
  <c r="J53"/>
  <c r="C53"/>
  <c r="J49"/>
  <c r="J48"/>
  <c r="L40"/>
  <c r="E39"/>
  <c r="F39" s="1"/>
  <c r="D39"/>
  <c r="F38"/>
  <c r="F37"/>
  <c r="H36"/>
  <c r="F36"/>
  <c r="E36"/>
  <c r="D36"/>
  <c r="B36"/>
  <c r="H35"/>
  <c r="F35"/>
  <c r="E35"/>
  <c r="G35" s="1"/>
  <c r="D35"/>
  <c r="B35"/>
  <c r="H34"/>
  <c r="F34"/>
  <c r="E34"/>
  <c r="D34"/>
  <c r="B34"/>
  <c r="H33"/>
  <c r="F33"/>
  <c r="E33"/>
  <c r="G33" s="1"/>
  <c r="D33"/>
  <c r="B33"/>
  <c r="H32"/>
  <c r="F32"/>
  <c r="E32"/>
  <c r="D32"/>
  <c r="B32"/>
  <c r="E31"/>
  <c r="D31"/>
  <c r="B31"/>
  <c r="F30"/>
  <c r="E30"/>
  <c r="L30" s="1"/>
  <c r="D30"/>
  <c r="H30" s="1"/>
  <c r="B30"/>
  <c r="E29"/>
  <c r="D29"/>
  <c r="B29"/>
  <c r="F28"/>
  <c r="E28"/>
  <c r="L28" s="1"/>
  <c r="D28"/>
  <c r="H28" s="1"/>
  <c r="B28"/>
  <c r="E27"/>
  <c r="D27"/>
  <c r="B27"/>
  <c r="F26"/>
  <c r="F24"/>
  <c r="E24"/>
  <c r="G24" s="1"/>
  <c r="H24" s="1"/>
  <c r="D24"/>
  <c r="B24"/>
  <c r="F23"/>
  <c r="E23"/>
  <c r="G23" s="1"/>
  <c r="D23"/>
  <c r="H23" s="1"/>
  <c r="B23"/>
  <c r="E22"/>
  <c r="F22" s="1"/>
  <c r="D22"/>
  <c r="B22"/>
  <c r="F21"/>
  <c r="E21"/>
  <c r="L21" s="1"/>
  <c r="D21"/>
  <c r="B21"/>
  <c r="E20"/>
  <c r="F20" s="1"/>
  <c r="D20"/>
  <c r="B20"/>
  <c r="F19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F13"/>
  <c r="E13"/>
  <c r="L13" s="1"/>
  <c r="D13"/>
  <c r="B13"/>
  <c r="E12"/>
  <c r="F12" s="1"/>
  <c r="D12"/>
  <c r="B12"/>
  <c r="F11"/>
  <c r="E11"/>
  <c r="L11" s="1"/>
  <c r="D11"/>
  <c r="B11"/>
  <c r="F10"/>
  <c r="E10"/>
  <c r="G10" s="1"/>
  <c r="H10" s="1"/>
  <c r="D10"/>
  <c r="B10"/>
  <c r="M4"/>
  <c r="J4"/>
  <c r="C4"/>
  <c r="D51" i="3"/>
  <c r="C51"/>
  <c r="B51"/>
  <c r="D50"/>
  <c r="C50"/>
  <c r="B50"/>
  <c r="D49"/>
  <c r="C49"/>
  <c r="B49"/>
  <c r="D48"/>
  <c r="C48"/>
  <c r="B48"/>
  <c r="D47"/>
  <c r="C47"/>
  <c r="B47"/>
  <c r="AE46"/>
  <c r="AD46"/>
  <c r="D46"/>
  <c r="C46"/>
  <c r="B46"/>
  <c r="AE45"/>
  <c r="AD45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F10" s="1"/>
  <c r="AD10"/>
  <c r="D10"/>
  <c r="C54" s="1"/>
  <c r="C10"/>
  <c r="B10"/>
  <c r="AE9"/>
  <c r="AD9"/>
  <c r="D9"/>
  <c r="C9"/>
  <c r="C52" i="4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" i="4" s="1"/>
  <c r="J3" i="1"/>
  <c r="G39" i="4" l="1"/>
  <c r="H39" s="1"/>
  <c r="J52"/>
  <c r="J3"/>
  <c r="AF12" i="3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L12" i="4"/>
  <c r="L14"/>
  <c r="L16"/>
  <c r="L18"/>
  <c r="L20"/>
  <c r="L22"/>
  <c r="H27"/>
  <c r="F27"/>
  <c r="L27"/>
  <c r="H29"/>
  <c r="F29"/>
  <c r="L29"/>
  <c r="H31"/>
  <c r="F31"/>
  <c r="L31"/>
  <c r="AD3" i="3"/>
  <c r="C53"/>
  <c r="C55" s="1"/>
  <c r="AF9"/>
  <c r="AF11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C3" i="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2"/>
  <c r="G34"/>
  <c r="G36"/>
  <c r="L39"/>
  <c r="G11"/>
  <c r="H11" s="1"/>
  <c r="G13"/>
  <c r="H13" s="1"/>
  <c r="G17"/>
  <c r="H17" s="1"/>
  <c r="G19"/>
  <c r="H19" s="1"/>
  <c r="G21"/>
  <c r="H21" s="1"/>
  <c r="G28"/>
  <c r="G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<sst xmlns="http://schemas.openxmlformats.org/spreadsheetml/2006/main" count="858" uniqueCount="218">
  <si>
    <t>LEGGER NILAI</t>
  </si>
  <si>
    <t xml:space="preserve">DATA SISWA </t>
  </si>
  <si>
    <t>DAFTAR MATA PELAJARAN</t>
  </si>
  <si>
    <t>SMK NEGERI 1 BANGSRI</t>
  </si>
  <si>
    <t>PROGRAM DIKLAT</t>
  </si>
  <si>
    <t>NO</t>
  </si>
  <si>
    <t>:</t>
  </si>
  <si>
    <t>NIS</t>
  </si>
  <si>
    <t>Kelas/Semester</t>
  </si>
  <si>
    <t xml:space="preserve">: </t>
  </si>
  <si>
    <t xml:space="preserve">SEMESTER             </t>
  </si>
  <si>
    <t>N A M A</t>
  </si>
  <si>
    <t>JK</t>
  </si>
  <si>
    <t>A</t>
  </si>
  <si>
    <t>Walikelas</t>
  </si>
  <si>
    <t xml:space="preserve">:  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</si>
  <si>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</si>
  <si>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</si>
  <si>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</si>
  <si>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</si>
  <si>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</si>
  <si>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</si>
  <si>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</si>
  <si>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</si>
  <si>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Normatif</t>
  </si>
  <si>
    <t>KKM</t>
  </si>
  <si>
    <t xml:space="preserve">Kelas / Semester </t>
  </si>
  <si>
    <t>L</t>
  </si>
  <si>
    <t>NORMATIF</t>
  </si>
  <si>
    <t>X / 1</t>
  </si>
  <si>
    <t>ADAPTIF</t>
  </si>
  <si>
    <t>Agama</t>
  </si>
  <si>
    <t>PRODUKTIF</t>
  </si>
  <si>
    <t>Pendidikan Agama</t>
  </si>
  <si>
    <t>MULOK</t>
  </si>
  <si>
    <t>Rata-rata smt 1</t>
  </si>
  <si>
    <t>Jumlah</t>
  </si>
  <si>
    <t>ALFINA FITRIA</t>
  </si>
  <si>
    <t>P</t>
  </si>
  <si>
    <t>Peringkat</t>
  </si>
  <si>
    <t>PRAKERIN (PSG)</t>
  </si>
  <si>
    <t>Extra - School</t>
  </si>
  <si>
    <t xml:space="preserve">Tahun Ajaran         </t>
  </si>
  <si>
    <t>2017/2018</t>
  </si>
  <si>
    <t>Kepribadian</t>
  </si>
  <si>
    <t>ABSENSI</t>
  </si>
  <si>
    <t>Catatan untuk Ortu/Wali</t>
  </si>
  <si>
    <t>Pernyataan</t>
  </si>
  <si>
    <t xml:space="preserve">Pendidikan Kewarganegaraan </t>
  </si>
  <si>
    <t>Program</t>
  </si>
  <si>
    <t>Teknik Sepeda Motor</t>
  </si>
  <si>
    <t>Bahasa  Indonesia</t>
  </si>
  <si>
    <t>Tanggal Raport</t>
  </si>
  <si>
    <t>AMALIA NUR RIZKY</t>
  </si>
  <si>
    <t xml:space="preserve">Tempat Prakerin </t>
  </si>
  <si>
    <t>Alamat</t>
  </si>
  <si>
    <t>lama pelaksanaan</t>
  </si>
  <si>
    <t>nilai</t>
  </si>
  <si>
    <t>predikat</t>
  </si>
  <si>
    <t>nama ekstra 1</t>
  </si>
  <si>
    <t>Rekayasa Perangkat Lunak</t>
  </si>
  <si>
    <t>Pendidikan Jasmani dan Olahraga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</si>
  <si>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</si>
  <si>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</si>
  <si>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</si>
  <si>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</si>
  <si>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</si>
  <si>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</si>
  <si>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</si>
  <si>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</si>
  <si>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</si>
  <si>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Ayu Kadarwati, S.Pd.</t>
  </si>
  <si>
    <t>Administrasi Perkantoran</t>
  </si>
  <si>
    <t>Seni Budaya</t>
  </si>
  <si>
    <t>NIP</t>
  </si>
  <si>
    <t>-</t>
  </si>
  <si>
    <t>ANDREAN LEO PRATAMA</t>
  </si>
  <si>
    <t>ANGGRAINI KUSUMA NINGRUM</t>
  </si>
  <si>
    <t>ARIAN EKO WIBOWO</t>
  </si>
  <si>
    <t>BONDAN SAJIWAN</t>
  </si>
  <si>
    <t>Pemasaran</t>
  </si>
  <si>
    <t>CLARA APRILIYANA</t>
  </si>
  <si>
    <t>B</t>
  </si>
  <si>
    <t>Adaptif</t>
  </si>
  <si>
    <t>DESI NOVITASARI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</si>
  <si>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</si>
  <si>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</si>
  <si>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</si>
  <si>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</si>
  <si>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</si>
  <si>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</si>
  <si>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>Bahasa Inggris</t>
  </si>
  <si>
    <t>HESTI TANTINA PUTRI</t>
  </si>
  <si>
    <t xml:space="preserve"> </t>
  </si>
  <si>
    <t>INDAH LISTYANI</t>
  </si>
  <si>
    <t>INDAH ROFIANA</t>
  </si>
  <si>
    <t>INDRIYANI</t>
  </si>
  <si>
    <t>KHALIMATUS SA'DIYAH</t>
  </si>
  <si>
    <t>Matematika</t>
  </si>
  <si>
    <t>LINA NOVIANA</t>
  </si>
  <si>
    <t xml:space="preserve"> X / 1</t>
  </si>
  <si>
    <t>LISMAYATUN FAIDAH</t>
  </si>
  <si>
    <t>MEGAWATI UTAMI LASMIYATI</t>
  </si>
  <si>
    <t>Ilmu Pengetahuan Alam (IPA)</t>
  </si>
  <si>
    <t xml:space="preserve"> X / 2</t>
  </si>
  <si>
    <t>NOVI NURIYAH ULFA</t>
  </si>
  <si>
    <t>NOVIA RAHMA PUTRI</t>
  </si>
  <si>
    <t>Ilmu Pengetahuan Sosial (IPS)</t>
  </si>
  <si>
    <t xml:space="preserve"> XI / 3</t>
  </si>
  <si>
    <t>NUR ACHMAD CHOLIL</t>
  </si>
  <si>
    <t>Ketrampilan Komputer dan Pengelolaan Informasi</t>
  </si>
  <si>
    <t>PUTRI KHOFIFAH</t>
  </si>
  <si>
    <t xml:space="preserve"> XI / 4</t>
  </si>
  <si>
    <t>RIZKIYATUL MAGHFIROH</t>
  </si>
  <si>
    <t>Kewirausahaan</t>
  </si>
  <si>
    <t>RIZKY WIJAYANTI</t>
  </si>
  <si>
    <t xml:space="preserve"> XII / 5</t>
  </si>
  <si>
    <t>ROHANA WIDIAWATI</t>
  </si>
  <si>
    <t>SHELLA ARUM STEFANI</t>
  </si>
  <si>
    <t xml:space="preserve"> XII / 6</t>
  </si>
  <si>
    <t>SITI ZULAIKHAH</t>
  </si>
  <si>
    <t>SONIA STEFANI</t>
  </si>
  <si>
    <t>TRI AMBARWATI</t>
  </si>
  <si>
    <t>VINA PRATIWI</t>
  </si>
  <si>
    <t>VIVI KRISTIANA PUTRI</t>
  </si>
  <si>
    <t>WAHYU SATRIYA MUKTI</t>
  </si>
  <si>
    <t>YUNITA PRASTITI</t>
  </si>
  <si>
    <t>ZAHROTUN NISA</t>
  </si>
  <si>
    <t>Amat Baik</t>
  </si>
  <si>
    <t>Pramuka</t>
  </si>
  <si>
    <t>Baik</t>
  </si>
  <si>
    <t>PMR</t>
  </si>
  <si>
    <t>Mohon untuk memotivasi siswa untuk meningkatkan semangat belajar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</si>
  <si>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</si>
  <si>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</si>
  <si>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</si>
  <si>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</si>
  <si>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</si>
  <si>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</si>
  <si>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</si>
  <si>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</si>
  <si>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</si>
  <si>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</si>
  <si>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</si>
  <si>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</si>
  <si>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</si>
  <si>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</si>
  <si>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</si>
  <si>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</si>
  <si>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</si>
  <si>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</si>
  <si>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</si>
  <si>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</si>
  <si>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</si>
  <si>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</si>
  <si>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</si>
  <si>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</si>
  <si>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</si>
  <si>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</si>
  <si>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Predikat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</si>
  <si>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</si>
  <si>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</si>
  <si>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</si>
  <si>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</si>
  <si>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</si>
  <si>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</si>
  <si>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</si>
  <si>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</si>
  <si>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</si>
  <si>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</si>
  <si>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</si>
  <si>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</si>
  <si>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</si>
  <si>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</si>
  <si>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</si>
  <si>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</si>
  <si>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</si>
  <si>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</si>
  <si>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mohon wali kelas menasehati siswa yg belum tuntas utk menemui guru mapel,tks</t>
  </si>
  <si>
    <t>delapan</t>
  </si>
  <si>
    <t>sembilan</t>
  </si>
  <si>
    <t>Sembilan puluh</t>
  </si>
  <si>
    <t>Belum Kompeten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</si>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</sst>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6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color rgb="FFFFFFFF"/>
      <name val="Arial"/>
    </font>
    <font>
      <b/>
      <sz val="12"/>
      <name val="Arial Narrow"/>
    </font>
    <font>
      <sz val="9"/>
      <name val="Arial"/>
    </font>
    <font>
      <b/>
      <i/>
      <sz val="10"/>
      <name val="Arial Narrow"/>
    </font>
    <font>
      <u/>
      <sz val="11"/>
      <name val="Arial"/>
    </font>
    <font>
      <sz val="10"/>
      <name val="Cambria"/>
    </font>
    <font>
      <sz val="11"/>
      <color rgb="FF000000"/>
      <name val="Calibri"/>
    </font>
    <font>
      <sz val="11"/>
      <name val="Arial Narrow"/>
    </font>
    <font>
      <b/>
      <sz val="11"/>
      <name val="Arial Narrow"/>
    </font>
    <font>
      <sz val="11"/>
      <name val="Arial"/>
    </font>
    <font>
      <sz val="9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u/>
      <sz val="10"/>
      <name val="Arial"/>
    </font>
    <font>
      <sz val="12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2" borderId="1" xfId="0" applyFont="1" applyFill="1" applyBorder="1"/>
    <xf numFmtId="0" fontId="7" fillId="0" borderId="6" xfId="0" applyFont="1" applyBorder="1" applyAlignment="1">
      <alignment horizontal="center" vertical="center"/>
    </xf>
    <xf numFmtId="165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/>
    <xf numFmtId="0" fontId="7" fillId="2" borderId="1" xfId="0" applyFont="1" applyFill="1" applyBorder="1" applyAlignment="1">
      <alignment horizontal="right"/>
    </xf>
    <xf numFmtId="164" fontId="9" fillId="0" borderId="0" xfId="0" applyNumberFormat="1" applyFont="1"/>
    <xf numFmtId="0" fontId="11" fillId="4" borderId="7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165" fontId="8" fillId="2" borderId="11" xfId="0" applyNumberFormat="1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5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7" fillId="5" borderId="11" xfId="0" applyFont="1" applyFill="1" applyBorder="1" applyAlignment="1">
      <alignment vertical="center" wrapText="1"/>
    </xf>
    <xf numFmtId="0" fontId="18" fillId="5" borderId="11" xfId="0" applyFont="1" applyFill="1" applyBorder="1" applyAlignment="1">
      <alignment vertical="center" wrapText="1"/>
    </xf>
    <xf numFmtId="165" fontId="8" fillId="4" borderId="11" xfId="0" applyNumberFormat="1" applyFont="1" applyFill="1" applyBorder="1" applyAlignment="1">
      <alignment horizontal="left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19" xfId="0" applyFont="1" applyBorder="1"/>
    <xf numFmtId="166" fontId="1" fillId="0" borderId="11" xfId="0" applyNumberFormat="1" applyFont="1" applyBorder="1" applyAlignment="1">
      <alignment horizontal="left" vertical="center"/>
    </xf>
    <xf numFmtId="0" fontId="16" fillId="0" borderId="11" xfId="0" applyFont="1" applyBorder="1" applyAlignment="1">
      <alignment horizontal="center" vertical="center" wrapText="1"/>
    </xf>
    <xf numFmtId="167" fontId="22" fillId="3" borderId="11" xfId="0" applyNumberFormat="1" applyFont="1" applyFill="1" applyBorder="1" applyAlignment="1">
      <alignment horizontal="left" vertical="center"/>
    </xf>
    <xf numFmtId="0" fontId="16" fillId="6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1" fillId="5" borderId="11" xfId="0" applyFont="1" applyFill="1" applyBorder="1"/>
    <xf numFmtId="0" fontId="22" fillId="0" borderId="11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166" fontId="1" fillId="0" borderId="11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20" xfId="0" applyFont="1" applyBorder="1"/>
    <xf numFmtId="0" fontId="1" fillId="0" borderId="11" xfId="0" quotePrefix="1" applyFont="1" applyBorder="1" applyAlignment="1">
      <alignment horizontal="left" vertical="center"/>
    </xf>
    <xf numFmtId="164" fontId="22" fillId="0" borderId="11" xfId="0" applyNumberFormat="1" applyFont="1" applyBorder="1" applyAlignment="1">
      <alignment horizontal="center" vertical="center" wrapText="1"/>
    </xf>
    <xf numFmtId="166" fontId="1" fillId="5" borderId="11" xfId="0" applyNumberFormat="1" applyFont="1" applyFill="1" applyBorder="1" applyAlignment="1">
      <alignment horizontal="left" vertical="center"/>
    </xf>
    <xf numFmtId="166" fontId="1" fillId="5" borderId="11" xfId="0" applyNumberFormat="1" applyFont="1" applyFill="1" applyBorder="1" applyAlignment="1">
      <alignment horizontal="left"/>
    </xf>
    <xf numFmtId="0" fontId="23" fillId="4" borderId="9" xfId="0" applyFont="1" applyFill="1" applyBorder="1" applyAlignment="1">
      <alignment horizontal="left" vertical="center"/>
    </xf>
    <xf numFmtId="168" fontId="24" fillId="0" borderId="11" xfId="0" applyNumberFormat="1" applyFont="1" applyBorder="1" applyAlignment="1">
      <alignment horizontal="left" vertical="center"/>
    </xf>
    <xf numFmtId="0" fontId="23" fillId="5" borderId="11" xfId="0" applyFont="1" applyFill="1" applyBorder="1" applyAlignment="1">
      <alignment vertical="center" wrapText="1"/>
    </xf>
    <xf numFmtId="0" fontId="19" fillId="0" borderId="11" xfId="0" applyFont="1" applyBorder="1" applyAlignment="1">
      <alignment horizontal="center"/>
    </xf>
    <xf numFmtId="0" fontId="25" fillId="0" borderId="0" xfId="0" applyFont="1" applyAlignment="1"/>
    <xf numFmtId="0" fontId="26" fillId="0" borderId="11" xfId="0" applyFont="1" applyBorder="1" applyAlignment="1"/>
    <xf numFmtId="0" fontId="16" fillId="0" borderId="0" xfId="0" applyFont="1" applyAlignment="1">
      <alignment horizontal="right"/>
    </xf>
    <xf numFmtId="0" fontId="25" fillId="0" borderId="10" xfId="0" applyFont="1" applyBorder="1" applyAlignment="1"/>
    <xf numFmtId="0" fontId="19" fillId="0" borderId="11" xfId="0" applyFont="1" applyBorder="1" applyAlignment="1">
      <alignment horizontal="center"/>
    </xf>
    <xf numFmtId="0" fontId="25" fillId="5" borderId="11" xfId="0" applyFont="1" applyFill="1" applyBorder="1" applyAlignment="1"/>
    <xf numFmtId="0" fontId="1" fillId="4" borderId="11" xfId="0" applyFont="1" applyFill="1" applyBorder="1" applyAlignment="1">
      <alignment horizontal="center"/>
    </xf>
    <xf numFmtId="0" fontId="0" fillId="0" borderId="11" xfId="0" applyFont="1" applyBorder="1" applyAlignment="1"/>
    <xf numFmtId="0" fontId="12" fillId="0" borderId="2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left"/>
    </xf>
    <xf numFmtId="168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4" fillId="0" borderId="12" xfId="0" applyFont="1" applyBorder="1" applyAlignment="1">
      <alignment horizontal="center" vertical="center"/>
    </xf>
    <xf numFmtId="0" fontId="1" fillId="0" borderId="11" xfId="0" applyFont="1" applyBorder="1"/>
    <xf numFmtId="0" fontId="12" fillId="0" borderId="22" xfId="0" applyFont="1" applyBorder="1" applyAlignment="1">
      <alignment horizontal="center" vertical="center"/>
    </xf>
    <xf numFmtId="0" fontId="1" fillId="6" borderId="11" xfId="0" applyFont="1" applyFill="1" applyBorder="1"/>
    <xf numFmtId="0" fontId="18" fillId="4" borderId="11" xfId="0" applyFont="1" applyFill="1" applyBorder="1" applyAlignment="1">
      <alignment vertical="center" wrapText="1"/>
    </xf>
    <xf numFmtId="0" fontId="1" fillId="6" borderId="11" xfId="0" applyFont="1" applyFill="1" applyBorder="1" applyAlignment="1"/>
    <xf numFmtId="0" fontId="23" fillId="4" borderId="11" xfId="0" applyFont="1" applyFill="1" applyBorder="1" applyAlignment="1">
      <alignment vertical="center" wrapText="1"/>
    </xf>
    <xf numFmtId="168" fontId="24" fillId="0" borderId="18" xfId="0" applyNumberFormat="1" applyFont="1" applyBorder="1" applyAlignment="1">
      <alignment horizontal="center" vertical="center"/>
    </xf>
    <xf numFmtId="166" fontId="24" fillId="0" borderId="18" xfId="0" applyNumberFormat="1" applyFont="1" applyBorder="1" applyAlignment="1">
      <alignment vertical="center"/>
    </xf>
    <xf numFmtId="0" fontId="25" fillId="0" borderId="23" xfId="0" applyFont="1" applyBorder="1" applyAlignment="1"/>
    <xf numFmtId="0" fontId="24" fillId="0" borderId="11" xfId="0" applyFont="1" applyBorder="1" applyAlignment="1">
      <alignment horizontal="center" vertical="center"/>
    </xf>
    <xf numFmtId="0" fontId="1" fillId="0" borderId="10" xfId="0" applyFont="1" applyBorder="1"/>
    <xf numFmtId="0" fontId="0" fillId="0" borderId="11" xfId="0" applyFont="1" applyBorder="1" applyAlignment="1">
      <alignment horizontal="right"/>
    </xf>
    <xf numFmtId="168" fontId="24" fillId="0" borderId="11" xfId="0" applyNumberFormat="1" applyFont="1" applyBorder="1" applyAlignment="1">
      <alignment horizontal="center" vertical="center"/>
    </xf>
    <xf numFmtId="166" fontId="24" fillId="0" borderId="11" xfId="0" applyNumberFormat="1" applyFont="1" applyBorder="1" applyAlignment="1">
      <alignment vertical="center"/>
    </xf>
    <xf numFmtId="0" fontId="23" fillId="5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166" fontId="22" fillId="0" borderId="11" xfId="0" applyNumberFormat="1" applyFont="1" applyBorder="1" applyAlignment="1">
      <alignment horizontal="left"/>
    </xf>
    <xf numFmtId="166" fontId="22" fillId="0" borderId="11" xfId="0" applyNumberFormat="1" applyFont="1" applyBorder="1" applyAlignment="1">
      <alignment horizontal="left" vertical="center"/>
    </xf>
    <xf numFmtId="166" fontId="1" fillId="0" borderId="11" xfId="0" applyNumberFormat="1" applyFont="1" applyBorder="1"/>
    <xf numFmtId="0" fontId="12" fillId="0" borderId="24" xfId="0" applyFont="1" applyBorder="1" applyAlignment="1">
      <alignment horizontal="center" vertical="center"/>
    </xf>
    <xf numFmtId="168" fontId="24" fillId="0" borderId="25" xfId="0" applyNumberFormat="1" applyFont="1" applyBorder="1" applyAlignment="1">
      <alignment horizontal="center" vertical="center"/>
    </xf>
    <xf numFmtId="0" fontId="1" fillId="0" borderId="11" xfId="0" applyFont="1" applyBorder="1" applyAlignment="1"/>
    <xf numFmtId="166" fontId="24" fillId="0" borderId="25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6" fontId="1" fillId="0" borderId="25" xfId="0" applyNumberFormat="1" applyFont="1" applyBorder="1" applyAlignment="1">
      <alignment horizontal="left" vertical="center"/>
    </xf>
    <xf numFmtId="166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66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2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7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vertical="center"/>
    </xf>
    <xf numFmtId="0" fontId="0" fillId="0" borderId="11" xfId="0" applyFont="1" applyBorder="1" applyAlignment="1">
      <alignment horizontal="center"/>
    </xf>
    <xf numFmtId="0" fontId="28" fillId="7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26" fillId="0" borderId="1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top"/>
    </xf>
    <xf numFmtId="0" fontId="26" fillId="0" borderId="11" xfId="0" applyFont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0" fontId="0" fillId="0" borderId="11" xfId="0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6" borderId="11" xfId="0" applyFont="1" applyFill="1" applyBorder="1" applyAlignment="1"/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3" fillId="4" borderId="11" xfId="0" applyNumberFormat="1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left" vertical="center"/>
    </xf>
    <xf numFmtId="0" fontId="23" fillId="4" borderId="38" xfId="0" applyFont="1" applyFill="1" applyBorder="1" applyAlignment="1">
      <alignment horizontal="center" vertical="center"/>
    </xf>
    <xf numFmtId="1" fontId="23" fillId="4" borderId="38" xfId="0" applyNumberFormat="1" applyFont="1" applyFill="1" applyBorder="1" applyAlignment="1">
      <alignment vertical="center"/>
    </xf>
    <xf numFmtId="0" fontId="23" fillId="4" borderId="38" xfId="0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29" fillId="0" borderId="42" xfId="0" applyFont="1" applyBorder="1" applyAlignment="1">
      <alignment horizontal="center" vertical="center"/>
    </xf>
    <xf numFmtId="0" fontId="29" fillId="0" borderId="43" xfId="0" applyFont="1" applyBorder="1" applyAlignment="1">
      <alignment horizontal="left" vertical="center" wrapText="1"/>
    </xf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shrinkToFit="1"/>
    </xf>
    <xf numFmtId="1" fontId="29" fillId="0" borderId="46" xfId="0" applyNumberFormat="1" applyFont="1" applyBorder="1" applyAlignment="1">
      <alignment horizontal="center" vertical="center"/>
    </xf>
    <xf numFmtId="1" fontId="29" fillId="7" borderId="1" xfId="0" applyNumberFormat="1" applyFont="1" applyFill="1" applyBorder="1" applyAlignment="1">
      <alignment horizontal="center" vertical="center"/>
    </xf>
    <xf numFmtId="0" fontId="29" fillId="0" borderId="4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0" fontId="31" fillId="2" borderId="1" xfId="0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0" fontId="1" fillId="0" borderId="50" xfId="0" applyFont="1" applyBorder="1"/>
    <xf numFmtId="0" fontId="23" fillId="4" borderId="37" xfId="0" applyFont="1" applyFill="1" applyBorder="1" applyAlignment="1">
      <alignment horizontal="left" vertical="center"/>
    </xf>
    <xf numFmtId="0" fontId="16" fillId="0" borderId="0" xfId="0" applyFont="1"/>
    <xf numFmtId="0" fontId="23" fillId="4" borderId="38" xfId="0" applyFont="1" applyFill="1" applyBorder="1" applyAlignment="1">
      <alignment horizontal="center" vertical="center" wrapText="1"/>
    </xf>
    <xf numFmtId="164" fontId="1" fillId="0" borderId="11" xfId="0" applyNumberFormat="1" applyFont="1" applyBorder="1"/>
    <xf numFmtId="0" fontId="32" fillId="0" borderId="46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33" fillId="0" borderId="0" xfId="0" applyFont="1"/>
    <xf numFmtId="0" fontId="29" fillId="0" borderId="46" xfId="0" applyFont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left" vertical="center" wrapText="1"/>
    </xf>
    <xf numFmtId="0" fontId="34" fillId="0" borderId="11" xfId="0" applyFont="1" applyBorder="1"/>
    <xf numFmtId="0" fontId="23" fillId="0" borderId="51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shrinkToFit="1"/>
    </xf>
    <xf numFmtId="1" fontId="23" fillId="0" borderId="54" xfId="0" applyNumberFormat="1" applyFont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3" fillId="0" borderId="55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left" vertical="center" wrapText="1"/>
    </xf>
    <xf numFmtId="0" fontId="35" fillId="0" borderId="56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left" vertical="center" wrapText="1"/>
    </xf>
    <xf numFmtId="1" fontId="36" fillId="0" borderId="56" xfId="0" applyNumberFormat="1" applyFont="1" applyBorder="1" applyAlignment="1">
      <alignment horizontal="center" vertical="center"/>
    </xf>
    <xf numFmtId="1" fontId="36" fillId="0" borderId="57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0" fillId="7" borderId="1" xfId="0" applyFont="1" applyFill="1" applyBorder="1" applyAlignment="1">
      <alignment vertical="center"/>
    </xf>
    <xf numFmtId="0" fontId="40" fillId="2" borderId="1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7" borderId="1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8" fillId="0" borderId="5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7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3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7" borderId="1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12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4" borderId="10" xfId="0" applyFont="1" applyFill="1" applyBorder="1" applyAlignment="1">
      <alignment horizontal="left" vertical="center"/>
    </xf>
    <xf numFmtId="0" fontId="21" fillId="3" borderId="1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4" fillId="0" borderId="14" xfId="0" applyFont="1" applyBorder="1"/>
    <xf numFmtId="0" fontId="7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13" xfId="0" applyFont="1" applyBorder="1"/>
    <xf numFmtId="0" fontId="1" fillId="0" borderId="10" xfId="0" applyFont="1" applyBorder="1" applyAlignment="1">
      <alignment horizontal="center"/>
    </xf>
    <xf numFmtId="0" fontId="4" fillId="0" borderId="15" xfId="0" applyFont="1" applyBorder="1"/>
    <xf numFmtId="0" fontId="6" fillId="0" borderId="0" xfId="0" applyFont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18" xfId="0" applyFont="1" applyBorder="1"/>
    <xf numFmtId="0" fontId="12" fillId="0" borderId="8" xfId="0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23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23" fillId="4" borderId="10" xfId="0" applyFont="1" applyFill="1" applyBorder="1" applyAlignment="1">
      <alignment horizontal="center" vertical="center"/>
    </xf>
    <xf numFmtId="0" fontId="4" fillId="0" borderId="34" xfId="0" applyFont="1" applyBorder="1"/>
    <xf numFmtId="0" fontId="29" fillId="0" borderId="43" xfId="0" applyFont="1" applyBorder="1" applyAlignment="1">
      <alignment horizontal="left" vertical="center" wrapText="1"/>
    </xf>
    <xf numFmtId="0" fontId="4" fillId="0" borderId="44" xfId="0" applyFont="1" applyBorder="1"/>
    <xf numFmtId="0" fontId="23" fillId="4" borderId="5" xfId="0" applyFont="1" applyFill="1" applyBorder="1" applyAlignment="1">
      <alignment horizontal="center" vertical="center"/>
    </xf>
    <xf numFmtId="0" fontId="4" fillId="0" borderId="32" xfId="0" applyFont="1" applyBorder="1"/>
    <xf numFmtId="0" fontId="23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3" xfId="0" applyFont="1" applyBorder="1"/>
    <xf numFmtId="0" fontId="4" fillId="0" borderId="33" xfId="0" applyFont="1" applyBorder="1"/>
    <xf numFmtId="0" fontId="4" fillId="0" borderId="47" xfId="0" applyFont="1" applyBorder="1"/>
    <xf numFmtId="0" fontId="4" fillId="0" borderId="48" xfId="0" applyFont="1" applyBorder="1"/>
    <xf numFmtId="0" fontId="6" fillId="0" borderId="0" xfId="0" applyFont="1" applyAlignment="1">
      <alignment horizontal="center" vertical="top"/>
    </xf>
    <xf numFmtId="0" fontId="27" fillId="7" borderId="2" xfId="0" applyFont="1" applyFill="1" applyBorder="1" applyAlignment="1">
      <alignment horizontal="left" vertical="center"/>
    </xf>
    <xf numFmtId="0" fontId="23" fillId="4" borderId="6" xfId="0" applyFont="1" applyFill="1" applyBorder="1" applyAlignment="1">
      <alignment horizontal="center" vertical="center" wrapText="1"/>
    </xf>
    <xf numFmtId="0" fontId="30" fillId="4" borderId="39" xfId="0" applyFont="1" applyFill="1" applyBorder="1" applyAlignment="1">
      <alignment horizontal="center" vertical="center"/>
    </xf>
    <xf numFmtId="0" fontId="4" fillId="0" borderId="40" xfId="0" applyFont="1" applyBorder="1"/>
    <xf numFmtId="0" fontId="4" fillId="0" borderId="41" xfId="0" applyFont="1" applyBorder="1"/>
    <xf numFmtId="1" fontId="29" fillId="0" borderId="43" xfId="0" applyNumberFormat="1" applyFont="1" applyBorder="1" applyAlignment="1">
      <alignment horizontal="left" vertical="center" shrinkToFit="1"/>
    </xf>
    <xf numFmtId="1" fontId="29" fillId="0" borderId="4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left" vertical="center" wrapText="1"/>
    </xf>
    <xf numFmtId="0" fontId="4" fillId="0" borderId="53" xfId="0" applyFont="1" applyBorder="1"/>
    <xf numFmtId="0" fontId="43" fillId="0" borderId="10" xfId="0" applyFont="1" applyBorder="1" applyAlignment="1">
      <alignment vertical="center" wrapText="1"/>
    </xf>
    <xf numFmtId="0" fontId="42" fillId="0" borderId="62" xfId="0" applyFont="1" applyBorder="1" applyAlignment="1">
      <alignment horizontal="left" vertical="center" wrapText="1"/>
    </xf>
    <xf numFmtId="0" fontId="4" fillId="0" borderId="63" xfId="0" applyFont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4" fillId="0" borderId="50" xfId="0" applyFont="1" applyBorder="1"/>
    <xf numFmtId="0" fontId="13" fillId="4" borderId="39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42" fillId="0" borderId="10" xfId="0" applyFont="1" applyBorder="1" applyAlignment="1">
      <alignment horizontal="left" vertical="top" wrapText="1"/>
    </xf>
    <xf numFmtId="0" fontId="42" fillId="0" borderId="62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4" fillId="0" borderId="60" xfId="0" applyFont="1" applyBorder="1"/>
    <xf numFmtId="0" fontId="4" fillId="0" borderId="61" xfId="0" applyFont="1" applyBorder="1"/>
    <xf numFmtId="0" fontId="12" fillId="0" borderId="23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23" fillId="4" borderId="39" xfId="0" applyFont="1" applyFill="1" applyBorder="1" applyAlignment="1">
      <alignment horizontal="center" vertical="center" wrapText="1"/>
    </xf>
    <xf numFmtId="0" fontId="1" fillId="0" borderId="11" xfId="0" quotePrefix="1" applyFont="1" applyBorder="1"/>
    <xf numFmtId="0" fontId="1" fillId="6" borderId="11" xfId="0" quotePrefix="1" applyFont="1" applyFill="1" applyBorder="1"/>
    <xf numFmtId="0" fontId="0" fillId="0" borderId="11" xfId="0" quotePrefix="1" applyFont="1" applyBorder="1"/>
    <xf numFmtId="0" fontId="0" fillId="6" borderId="11" xfId="0" quotePrefix="1" applyFont="1" applyFill="1" applyBorder="1"/>
  </cellXfs>
  <cellStyles count="1">
    <cellStyle name="Normal" xfId="0" builtinId="0"/>
  </cellStyles>
  <dxfs count="2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0" t="s">
        <v>2</v>
      </c>
      <c r="C1" s="251"/>
      <c r="D1" s="252"/>
      <c r="E1" s="1"/>
      <c r="F1" s="1"/>
      <c r="G1" s="1"/>
      <c r="H1" s="1"/>
      <c r="I1" s="1"/>
      <c r="J1" s="4"/>
      <c r="K1" s="4"/>
      <c r="L1" s="4"/>
      <c r="M1" s="4"/>
      <c r="N1" s="4"/>
      <c r="O1" s="11"/>
      <c r="P1" s="1"/>
      <c r="Q1" s="3"/>
      <c r="R1" s="3"/>
      <c r="S1" s="3"/>
      <c r="T1" s="3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11"/>
      <c r="P2" s="1"/>
      <c r="Q2" s="3"/>
      <c r="R2" s="3"/>
      <c r="S2" s="3"/>
      <c r="T2" s="3"/>
      <c r="U2" s="3"/>
      <c r="V2" s="3"/>
      <c r="W2" s="3"/>
    </row>
    <row r="3" spans="1:23" ht="15.75" customHeight="1">
      <c r="A3" s="16" t="s">
        <v>13</v>
      </c>
      <c r="B3" s="18" t="s">
        <v>24</v>
      </c>
      <c r="C3" s="19"/>
      <c r="D3" s="19" t="s">
        <v>25</v>
      </c>
      <c r="E3" s="1"/>
      <c r="F3" s="253" t="s">
        <v>26</v>
      </c>
      <c r="G3" s="249"/>
      <c r="H3" s="21" t="s">
        <v>29</v>
      </c>
      <c r="I3" s="1"/>
      <c r="J3" s="4" t="str">
        <f>VLOOKUP(K3,$L$11:$M$16,2)</f>
        <v xml:space="preserve"> XII / 5</v>
      </c>
      <c r="K3" s="4">
        <v>5</v>
      </c>
      <c r="L3" s="4"/>
      <c r="M3" s="4"/>
      <c r="N3" s="4"/>
      <c r="O3" s="11"/>
      <c r="P3" s="1"/>
      <c r="Q3" s="3"/>
      <c r="R3" s="3"/>
      <c r="S3" s="3"/>
      <c r="T3" s="3"/>
      <c r="U3" s="3"/>
      <c r="V3" s="3"/>
      <c r="W3" s="3"/>
    </row>
    <row r="4" spans="1:23" ht="16.5" customHeight="1">
      <c r="A4" s="16"/>
      <c r="B4" s="22">
        <v>1</v>
      </c>
      <c r="C4" s="27" t="s">
        <v>33</v>
      </c>
      <c r="D4" s="28">
        <v>75</v>
      </c>
      <c r="E4" s="1"/>
      <c r="F4" s="253" t="s">
        <v>42</v>
      </c>
      <c r="G4" s="249"/>
      <c r="H4" s="29" t="s">
        <v>43</v>
      </c>
      <c r="I4" s="1"/>
      <c r="J4" s="4"/>
      <c r="K4" s="4"/>
      <c r="L4" s="4"/>
      <c r="M4" s="4"/>
      <c r="N4" s="4"/>
      <c r="O4" s="11"/>
      <c r="P4" s="1"/>
      <c r="Q4" s="3"/>
      <c r="R4" s="3"/>
      <c r="S4" s="3"/>
      <c r="T4" s="3"/>
      <c r="U4" s="3"/>
      <c r="V4" s="3"/>
      <c r="W4" s="3"/>
    </row>
    <row r="5" spans="1:23" ht="16.5" customHeight="1">
      <c r="A5" s="16"/>
      <c r="B5" s="22">
        <v>2</v>
      </c>
      <c r="C5" s="27" t="s">
        <v>48</v>
      </c>
      <c r="D5" s="28">
        <v>75</v>
      </c>
      <c r="E5" s="1"/>
      <c r="F5" s="253" t="s">
        <v>49</v>
      </c>
      <c r="G5" s="249"/>
      <c r="H5" s="21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50</v>
      </c>
      <c r="N5" s="4"/>
      <c r="O5" s="11"/>
      <c r="P5" s="1"/>
      <c r="Q5" s="3"/>
      <c r="R5" s="3"/>
      <c r="S5" s="3"/>
      <c r="T5" s="3"/>
      <c r="U5" s="3"/>
      <c r="V5" s="3"/>
      <c r="W5" s="3"/>
    </row>
    <row r="6" spans="1:23" ht="16.5" customHeight="1">
      <c r="A6" s="16"/>
      <c r="B6" s="22">
        <v>3</v>
      </c>
      <c r="C6" s="27" t="s">
        <v>51</v>
      </c>
      <c r="D6" s="28">
        <v>75</v>
      </c>
      <c r="E6" s="1"/>
      <c r="F6" s="254" t="s">
        <v>52</v>
      </c>
      <c r="G6" s="249"/>
      <c r="H6" s="40">
        <v>41629</v>
      </c>
      <c r="I6" s="1"/>
      <c r="J6" s="4"/>
      <c r="K6" s="4"/>
      <c r="L6" s="4">
        <v>2</v>
      </c>
      <c r="M6" s="4" t="s">
        <v>60</v>
      </c>
      <c r="N6" s="4"/>
      <c r="O6" s="11"/>
      <c r="P6" s="1"/>
      <c r="Q6" s="3"/>
      <c r="R6" s="3"/>
      <c r="S6" s="3"/>
      <c r="T6" s="3"/>
      <c r="U6" s="3"/>
      <c r="V6" s="3"/>
      <c r="W6" s="3"/>
    </row>
    <row r="7" spans="1:23" ht="16.5" customHeight="1">
      <c r="A7" s="16"/>
      <c r="B7" s="22">
        <v>4</v>
      </c>
      <c r="C7" s="27" t="s">
        <v>61</v>
      </c>
      <c r="D7" s="28">
        <v>75</v>
      </c>
      <c r="E7" s="1"/>
      <c r="F7" s="248" t="s">
        <v>14</v>
      </c>
      <c r="G7" s="249"/>
      <c r="H7" s="43" t="s">
        <v>71</v>
      </c>
      <c r="I7" s="1"/>
      <c r="J7" s="4"/>
      <c r="K7" s="4"/>
      <c r="L7" s="4">
        <v>3</v>
      </c>
      <c r="M7" s="4" t="s">
        <v>72</v>
      </c>
      <c r="N7" s="4"/>
      <c r="O7" s="11"/>
      <c r="P7" s="1"/>
      <c r="Q7" s="3"/>
      <c r="R7" s="3"/>
      <c r="S7" s="3"/>
      <c r="T7" s="3"/>
      <c r="U7" s="3"/>
      <c r="V7" s="3"/>
      <c r="W7" s="3"/>
    </row>
    <row r="8" spans="1:23" ht="16.5" customHeight="1">
      <c r="A8" s="16"/>
      <c r="B8" s="22">
        <v>5</v>
      </c>
      <c r="C8" s="27" t="s">
        <v>73</v>
      </c>
      <c r="D8" s="28">
        <v>75</v>
      </c>
      <c r="E8" s="1"/>
      <c r="F8" s="248" t="s">
        <v>74</v>
      </c>
      <c r="G8" s="249"/>
      <c r="H8" s="50" t="s">
        <v>75</v>
      </c>
      <c r="I8" s="1"/>
      <c r="J8" s="4"/>
      <c r="K8" s="4"/>
      <c r="L8" s="4">
        <v>4</v>
      </c>
      <c r="M8" s="4" t="s">
        <v>80</v>
      </c>
      <c r="N8" s="4"/>
      <c r="O8" s="11"/>
      <c r="P8" s="1"/>
      <c r="Q8" s="3"/>
      <c r="R8" s="3"/>
      <c r="S8" s="3"/>
      <c r="T8" s="3"/>
      <c r="U8" s="3"/>
      <c r="V8" s="3"/>
      <c r="W8" s="3"/>
    </row>
    <row r="9" spans="1:23" ht="15.75" customHeight="1">
      <c r="A9" s="16" t="s">
        <v>82</v>
      </c>
      <c r="B9" s="18" t="s">
        <v>83</v>
      </c>
      <c r="C9" s="54"/>
      <c r="D9" s="54"/>
      <c r="E9" s="1"/>
      <c r="F9" s="1"/>
      <c r="G9" s="1"/>
      <c r="H9" s="1"/>
      <c r="I9" s="1"/>
      <c r="J9" s="4"/>
      <c r="K9" s="4"/>
      <c r="L9" s="4"/>
      <c r="M9" s="4"/>
      <c r="N9" s="4"/>
      <c r="O9" s="11"/>
      <c r="P9" s="1"/>
      <c r="Q9" s="3"/>
      <c r="R9" s="3"/>
      <c r="S9" s="3"/>
      <c r="T9" s="3"/>
      <c r="U9" s="3"/>
      <c r="V9" s="3"/>
      <c r="W9" s="3"/>
    </row>
    <row r="10" spans="1:23" ht="15" customHeight="1">
      <c r="A10" s="16"/>
      <c r="B10" s="22">
        <v>1</v>
      </c>
      <c r="C10" s="27" t="s">
        <v>91</v>
      </c>
      <c r="D10" s="56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11"/>
      <c r="P10" s="1"/>
      <c r="Q10" s="3"/>
      <c r="R10" s="3"/>
      <c r="S10" s="3"/>
      <c r="T10" s="3"/>
      <c r="U10" s="3"/>
      <c r="V10" s="3"/>
      <c r="W10" s="3"/>
    </row>
    <row r="11" spans="1:23" ht="15" customHeight="1">
      <c r="A11" s="16"/>
      <c r="B11" s="22">
        <v>2</v>
      </c>
      <c r="C11" s="27" t="s">
        <v>98</v>
      </c>
      <c r="D11" s="56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100</v>
      </c>
      <c r="N11" s="4"/>
      <c r="O11" s="11"/>
      <c r="P11" s="1"/>
      <c r="Q11" s="3"/>
      <c r="R11" s="3"/>
      <c r="S11" s="3"/>
      <c r="T11" s="3"/>
      <c r="U11" s="3"/>
      <c r="V11" s="3"/>
      <c r="W11" s="3"/>
    </row>
    <row r="12" spans="1:23" ht="15" customHeight="1">
      <c r="A12" s="16"/>
      <c r="B12" s="22">
        <v>3</v>
      </c>
      <c r="C12" s="27" t="s">
        <v>103</v>
      </c>
      <c r="D12" s="56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104</v>
      </c>
      <c r="N12" s="4"/>
      <c r="O12" s="11"/>
      <c r="P12" s="1"/>
      <c r="Q12" s="3"/>
      <c r="R12" s="3"/>
      <c r="S12" s="3"/>
      <c r="T12" s="3"/>
      <c r="U12" s="3"/>
      <c r="V12" s="3"/>
      <c r="W12" s="3"/>
    </row>
    <row r="13" spans="1:23" ht="15" customHeight="1">
      <c r="A13" s="16"/>
      <c r="B13" s="22">
        <v>4</v>
      </c>
      <c r="C13" s="27" t="s">
        <v>107</v>
      </c>
      <c r="D13" s="56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108</v>
      </c>
      <c r="N13" s="4"/>
      <c r="O13" s="11"/>
      <c r="P13" s="1"/>
      <c r="Q13" s="3"/>
      <c r="R13" s="3"/>
      <c r="S13" s="3"/>
      <c r="T13" s="3"/>
      <c r="U13" s="3"/>
      <c r="V13" s="3"/>
      <c r="W13" s="3"/>
    </row>
    <row r="14" spans="1:23" ht="15" customHeight="1">
      <c r="A14" s="16"/>
      <c r="B14" s="22">
        <v>5</v>
      </c>
      <c r="C14" s="27" t="s">
        <v>110</v>
      </c>
      <c r="D14" s="56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112</v>
      </c>
      <c r="N14" s="4"/>
      <c r="O14" s="11"/>
      <c r="P14" s="1"/>
      <c r="Q14" s="3"/>
      <c r="R14" s="3"/>
      <c r="S14" s="3"/>
      <c r="T14" s="3"/>
      <c r="U14" s="3"/>
      <c r="V14" s="3"/>
      <c r="W14" s="3"/>
    </row>
    <row r="15" spans="1:23" ht="15" customHeight="1">
      <c r="A15" s="16"/>
      <c r="B15" s="22">
        <v>6</v>
      </c>
      <c r="C15" s="27" t="s">
        <v>114</v>
      </c>
      <c r="D15" s="56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116</v>
      </c>
      <c r="N15" s="4"/>
      <c r="O15" s="11"/>
      <c r="P15" s="1"/>
      <c r="Q15" s="3"/>
      <c r="R15" s="3"/>
      <c r="S15" s="3"/>
      <c r="T15" s="3"/>
      <c r="U15" s="3"/>
      <c r="V15" s="3"/>
      <c r="W15" s="3"/>
    </row>
    <row r="16" spans="1:23" ht="15" customHeight="1">
      <c r="A16" s="16"/>
      <c r="B16" s="22"/>
      <c r="C16" s="28"/>
      <c r="D16" s="56"/>
      <c r="E16" s="1"/>
      <c r="F16" s="1"/>
      <c r="G16" s="1"/>
      <c r="H16" s="1"/>
      <c r="I16" s="1"/>
      <c r="J16" s="4"/>
      <c r="K16" s="4"/>
      <c r="L16" s="4">
        <v>6</v>
      </c>
      <c r="M16" s="4" t="s">
        <v>119</v>
      </c>
      <c r="N16" s="4"/>
      <c r="O16" s="11"/>
      <c r="P16" s="1"/>
      <c r="Q16" s="3"/>
      <c r="R16" s="3"/>
      <c r="S16" s="3"/>
      <c r="T16" s="3"/>
      <c r="U16" s="3"/>
      <c r="V16" s="3"/>
      <c r="W16" s="3"/>
    </row>
    <row r="17" spans="1:23" ht="15" customHeight="1">
      <c r="A17" s="16"/>
      <c r="B17" s="22"/>
      <c r="C17" s="28"/>
      <c r="D17" s="56"/>
      <c r="E17" s="1"/>
      <c r="F17" s="1"/>
      <c r="G17" s="1"/>
      <c r="H17" s="1"/>
      <c r="I17" s="1"/>
      <c r="J17" s="4"/>
      <c r="K17" s="4"/>
      <c r="L17" s="4"/>
      <c r="M17" s="4"/>
      <c r="N17" s="4"/>
      <c r="O17" s="11"/>
      <c r="P17" s="1"/>
      <c r="Q17" s="3"/>
      <c r="R17" s="3"/>
      <c r="S17" s="3"/>
      <c r="T17" s="3"/>
      <c r="U17" s="3"/>
      <c r="V17" s="3"/>
      <c r="W17" s="3"/>
    </row>
    <row r="18" spans="1:23" ht="15" customHeight="1">
      <c r="A18" s="16"/>
      <c r="B18" s="22"/>
      <c r="C18" s="28"/>
      <c r="D18" s="56"/>
      <c r="E18" s="1"/>
      <c r="F18" s="1"/>
      <c r="G18" s="1"/>
      <c r="H18" s="1"/>
      <c r="I18" s="1"/>
      <c r="J18" s="4"/>
      <c r="K18" s="4"/>
      <c r="L18" s="4"/>
      <c r="M18" s="4"/>
      <c r="N18" s="4"/>
      <c r="O18" s="11"/>
      <c r="P18" s="1"/>
      <c r="Q18" s="3"/>
      <c r="R18" s="3"/>
      <c r="S18" s="3"/>
      <c r="T18" s="3"/>
      <c r="U18" s="3"/>
      <c r="V18" s="3"/>
      <c r="W18" s="3"/>
    </row>
    <row r="19" spans="1:23" ht="15" customHeight="1">
      <c r="A19" s="16"/>
      <c r="B19" s="64"/>
      <c r="C19" s="74"/>
      <c r="D19" s="76"/>
      <c r="E19" s="1"/>
      <c r="F19" s="1"/>
      <c r="G19" s="1"/>
      <c r="H19" s="1"/>
      <c r="I19" s="1"/>
      <c r="J19" s="4"/>
      <c r="K19" s="4"/>
      <c r="L19" s="4"/>
      <c r="M19" s="4"/>
      <c r="N19" s="4"/>
      <c r="O19" s="11"/>
      <c r="P19" s="1"/>
      <c r="Q19" s="3"/>
      <c r="R19" s="3"/>
      <c r="S19" s="3"/>
      <c r="T19" s="3"/>
      <c r="U19" s="3"/>
      <c r="V19" s="3"/>
      <c r="W19" s="3"/>
    </row>
    <row r="20" spans="1:23" ht="15.75" customHeight="1">
      <c r="A20" s="16" t="s">
        <v>133</v>
      </c>
      <c r="B20" s="18" t="s">
        <v>134</v>
      </c>
      <c r="C20" s="54"/>
      <c r="D20" s="54"/>
      <c r="E20" s="1"/>
      <c r="F20" s="1"/>
      <c r="G20" s="1"/>
      <c r="H20" s="1"/>
      <c r="I20" s="1"/>
      <c r="J20" s="4"/>
      <c r="K20" s="4"/>
      <c r="L20" s="4"/>
      <c r="M20" s="4"/>
      <c r="N20" s="4"/>
      <c r="O20" s="11"/>
      <c r="P20" s="1"/>
      <c r="Q20" s="3"/>
      <c r="R20" s="3"/>
      <c r="S20" s="3"/>
      <c r="T20" s="3"/>
      <c r="U20" s="3"/>
      <c r="V20" s="3"/>
      <c r="W20" s="3"/>
    </row>
    <row r="21" spans="1:23" ht="12.75" customHeight="1">
      <c r="A21" s="16"/>
      <c r="B21" s="22">
        <v>1</v>
      </c>
      <c r="C21" s="81" t="s">
        <v>135</v>
      </c>
      <c r="D21" s="56">
        <v>75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11"/>
      <c r="P21" s="1"/>
      <c r="Q21" s="3"/>
      <c r="R21" s="3"/>
      <c r="S21" s="3"/>
      <c r="T21" s="3"/>
      <c r="U21" s="3"/>
      <c r="V21" s="3"/>
      <c r="W21" s="3"/>
    </row>
    <row r="22" spans="1:23" ht="12.75" customHeight="1">
      <c r="A22" s="16"/>
      <c r="B22" s="22">
        <v>2</v>
      </c>
      <c r="C22" s="81" t="s">
        <v>136</v>
      </c>
      <c r="D22" s="56">
        <v>75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11"/>
      <c r="P22" s="1"/>
      <c r="Q22" s="3"/>
      <c r="R22" s="3"/>
      <c r="S22" s="3"/>
      <c r="T22" s="3"/>
      <c r="U22" s="3"/>
      <c r="V22" s="3"/>
      <c r="W22" s="3"/>
    </row>
    <row r="23" spans="1:23" ht="12.75" customHeight="1">
      <c r="A23" s="16"/>
      <c r="B23" s="22">
        <v>3</v>
      </c>
      <c r="C23" s="81" t="s">
        <v>137</v>
      </c>
      <c r="D23" s="56">
        <v>75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11"/>
      <c r="P23" s="1"/>
      <c r="Q23" s="3"/>
      <c r="R23" s="3"/>
      <c r="S23" s="3"/>
      <c r="T23" s="3"/>
      <c r="U23" s="3"/>
      <c r="V23" s="3"/>
      <c r="W23" s="3"/>
    </row>
    <row r="24" spans="1:23" ht="12.75" customHeight="1">
      <c r="A24" s="16"/>
      <c r="B24" s="22">
        <v>4</v>
      </c>
      <c r="C24" s="81" t="s">
        <v>138</v>
      </c>
      <c r="D24" s="56">
        <v>75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11"/>
      <c r="P24" s="1"/>
      <c r="Q24" s="3"/>
      <c r="R24" s="3"/>
      <c r="S24" s="3"/>
      <c r="T24" s="3"/>
      <c r="U24" s="3"/>
      <c r="V24" s="3"/>
      <c r="W24" s="3"/>
    </row>
    <row r="25" spans="1:23" ht="12.75" customHeight="1">
      <c r="A25" s="16"/>
      <c r="B25" s="22"/>
      <c r="C25" s="56"/>
      <c r="D25" s="56"/>
      <c r="E25" s="1"/>
      <c r="F25" s="1"/>
      <c r="G25" s="1"/>
      <c r="H25" s="1"/>
      <c r="I25" s="1"/>
      <c r="J25" s="4"/>
      <c r="K25" s="4"/>
      <c r="L25" s="4"/>
      <c r="M25" s="4"/>
      <c r="N25" s="4"/>
      <c r="O25" s="11"/>
      <c r="P25" s="1"/>
      <c r="Q25" s="3"/>
      <c r="R25" s="3"/>
      <c r="S25" s="3"/>
      <c r="T25" s="3"/>
      <c r="U25" s="3"/>
      <c r="V25" s="3"/>
      <c r="W25" s="3"/>
    </row>
    <row r="26" spans="1:23" ht="12.75" customHeight="1">
      <c r="A26" s="16"/>
      <c r="B26" s="22"/>
      <c r="C26" s="56"/>
      <c r="D26" s="56"/>
      <c r="E26" s="1"/>
      <c r="F26" s="1"/>
      <c r="G26" s="1"/>
      <c r="H26" s="1"/>
      <c r="I26" s="1"/>
      <c r="J26" s="4"/>
      <c r="K26" s="4"/>
      <c r="L26" s="4"/>
      <c r="M26" s="4"/>
      <c r="N26" s="4"/>
      <c r="O26" s="11"/>
      <c r="P26" s="1"/>
      <c r="Q26" s="3"/>
      <c r="R26" s="3"/>
      <c r="S26" s="3"/>
      <c r="T26" s="3"/>
      <c r="U26" s="3"/>
      <c r="V26" s="3"/>
      <c r="W26" s="3"/>
    </row>
    <row r="27" spans="1:23" ht="12.75" customHeight="1">
      <c r="A27" s="16"/>
      <c r="B27" s="22"/>
      <c r="C27" s="56"/>
      <c r="D27" s="56"/>
      <c r="E27" s="1"/>
      <c r="F27" s="1"/>
      <c r="G27" s="1"/>
      <c r="H27" s="1"/>
      <c r="I27" s="1"/>
      <c r="J27" s="4"/>
      <c r="K27" s="4"/>
      <c r="L27" s="4"/>
      <c r="M27" s="4"/>
      <c r="N27" s="4"/>
      <c r="O27" s="11"/>
      <c r="P27" s="1"/>
      <c r="Q27" s="3"/>
      <c r="R27" s="3"/>
      <c r="S27" s="3"/>
      <c r="T27" s="3"/>
      <c r="U27" s="3"/>
      <c r="V27" s="3"/>
      <c r="W27" s="3"/>
    </row>
    <row r="28" spans="1:23" ht="12.75" customHeight="1">
      <c r="A28" s="16"/>
      <c r="B28" s="22"/>
      <c r="C28" s="56"/>
      <c r="D28" s="56"/>
      <c r="E28" s="1"/>
      <c r="F28" s="1"/>
      <c r="G28" s="1"/>
      <c r="H28" s="1"/>
      <c r="I28" s="1"/>
      <c r="J28" s="4"/>
      <c r="K28" s="4"/>
      <c r="L28" s="4"/>
      <c r="M28" s="4"/>
      <c r="N28" s="4"/>
      <c r="O28" s="11"/>
      <c r="P28" s="1"/>
      <c r="Q28" s="3"/>
      <c r="R28" s="3"/>
      <c r="S28" s="3"/>
      <c r="T28" s="3"/>
      <c r="U28" s="3"/>
      <c r="V28" s="3"/>
      <c r="W28" s="3"/>
    </row>
    <row r="29" spans="1:23" ht="12.75" customHeight="1">
      <c r="A29" s="16"/>
      <c r="B29" s="22"/>
      <c r="C29" s="56"/>
      <c r="D29" s="56"/>
      <c r="E29" s="1"/>
      <c r="F29" s="1"/>
      <c r="G29" s="1"/>
      <c r="H29" s="1"/>
      <c r="I29" s="1"/>
      <c r="J29" s="4"/>
      <c r="K29" s="4"/>
      <c r="L29" s="4"/>
      <c r="M29" s="4"/>
      <c r="N29" s="4"/>
      <c r="O29" s="11"/>
      <c r="P29" s="1"/>
      <c r="Q29" s="3"/>
      <c r="R29" s="3"/>
      <c r="S29" s="3"/>
      <c r="T29" s="3"/>
      <c r="U29" s="3"/>
      <c r="V29" s="3"/>
      <c r="W29" s="3"/>
    </row>
    <row r="30" spans="1:23" ht="12.75" customHeight="1">
      <c r="A30" s="16"/>
      <c r="B30" s="22"/>
      <c r="C30" s="56"/>
      <c r="D30" s="56"/>
      <c r="E30" s="1"/>
      <c r="F30" s="1"/>
      <c r="G30" s="1"/>
      <c r="H30" s="1"/>
      <c r="I30" s="1"/>
      <c r="J30" s="4"/>
      <c r="K30" s="4"/>
      <c r="L30" s="4"/>
      <c r="M30" s="4"/>
      <c r="N30" s="4"/>
      <c r="O30" s="11"/>
      <c r="P30" s="1"/>
      <c r="Q30" s="3"/>
      <c r="R30" s="3"/>
      <c r="S30" s="3"/>
      <c r="T30" s="3"/>
      <c r="U30" s="3"/>
      <c r="V30" s="3"/>
      <c r="W30" s="3"/>
    </row>
    <row r="31" spans="1:23" ht="12.75" customHeight="1">
      <c r="A31" s="16"/>
      <c r="B31" s="64"/>
      <c r="C31" s="76"/>
      <c r="D31" s="76"/>
      <c r="E31" s="1"/>
      <c r="F31" s="1"/>
      <c r="G31" s="1"/>
      <c r="H31" s="1"/>
      <c r="I31" s="1"/>
      <c r="J31" s="4"/>
      <c r="K31" s="4"/>
      <c r="L31" s="4"/>
      <c r="M31" s="4"/>
      <c r="N31" s="4"/>
      <c r="O31" s="11"/>
      <c r="P31" s="1"/>
      <c r="Q31" s="3"/>
      <c r="R31" s="3"/>
      <c r="S31" s="3"/>
      <c r="T31" s="3"/>
      <c r="U31" s="3"/>
      <c r="V31" s="3"/>
      <c r="W31" s="3"/>
    </row>
    <row r="32" spans="1:23" ht="15.75" customHeight="1">
      <c r="A32" s="16" t="s">
        <v>139</v>
      </c>
      <c r="B32" s="18" t="s">
        <v>140</v>
      </c>
      <c r="C32" s="54"/>
      <c r="D32" s="54"/>
      <c r="E32" s="1"/>
      <c r="F32" s="1"/>
      <c r="G32" s="1"/>
      <c r="H32" s="1"/>
      <c r="I32" s="1"/>
      <c r="J32" s="4"/>
      <c r="K32" s="4"/>
      <c r="L32" s="4"/>
      <c r="M32" s="4"/>
      <c r="N32" s="4"/>
      <c r="O32" s="11"/>
      <c r="P32" s="1"/>
      <c r="Q32" s="3"/>
      <c r="R32" s="3"/>
      <c r="S32" s="3"/>
      <c r="T32" s="3"/>
      <c r="U32" s="3"/>
      <c r="V32" s="3"/>
      <c r="W32" s="3"/>
    </row>
    <row r="33" spans="1:23" ht="12.75" customHeight="1">
      <c r="A33" s="1"/>
      <c r="B33" s="22">
        <v>1</v>
      </c>
      <c r="C33" s="85" t="s">
        <v>141</v>
      </c>
      <c r="D33" s="85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11"/>
      <c r="P33" s="1"/>
      <c r="Q33" s="3"/>
      <c r="R33" s="3"/>
      <c r="S33" s="3"/>
      <c r="T33" s="3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11"/>
      <c r="P34" s="1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7" t="s">
        <v>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59" t="s">
        <v>3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57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3" t="s">
        <v>5</v>
      </c>
      <c r="B6" s="260" t="s">
        <v>7</v>
      </c>
      <c r="C6" s="255" t="s">
        <v>11</v>
      </c>
      <c r="D6" s="262" t="s">
        <v>12</v>
      </c>
      <c r="E6" s="255" t="s">
        <v>16</v>
      </c>
      <c r="F6" s="12"/>
      <c r="G6" s="255" t="s">
        <v>17</v>
      </c>
      <c r="H6" s="255" t="s">
        <v>18</v>
      </c>
      <c r="I6" s="255" t="s">
        <v>19</v>
      </c>
      <c r="J6" s="255" t="s">
        <v>20</v>
      </c>
      <c r="K6" s="255" t="s">
        <v>21</v>
      </c>
      <c r="L6" s="255" t="s">
        <v>22</v>
      </c>
      <c r="M6" s="255" t="s">
        <v>23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64"/>
      <c r="B7" s="261"/>
      <c r="C7" s="256"/>
      <c r="D7" s="256"/>
      <c r="E7" s="256"/>
      <c r="F7" s="23" t="s">
        <v>31</v>
      </c>
      <c r="G7" s="256"/>
      <c r="H7" s="256"/>
      <c r="I7" s="256"/>
      <c r="J7" s="256"/>
      <c r="K7" s="256"/>
      <c r="L7" s="256"/>
      <c r="M7" s="25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5">
        <v>1</v>
      </c>
      <c r="B8" s="26">
        <v>1304</v>
      </c>
      <c r="C8" s="25" t="s">
        <v>37</v>
      </c>
      <c r="D8" s="25" t="s">
        <v>38</v>
      </c>
      <c r="E8" s="30"/>
      <c r="F8" s="31"/>
      <c r="G8" s="30"/>
      <c r="H8" s="30"/>
      <c r="I8" s="32"/>
      <c r="J8" s="35"/>
      <c r="K8" s="30"/>
      <c r="L8" s="36"/>
      <c r="M8" s="3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5">
        <v>2</v>
      </c>
      <c r="B9" s="26">
        <v>1305</v>
      </c>
      <c r="C9" s="25" t="s">
        <v>53</v>
      </c>
      <c r="D9" s="25" t="s">
        <v>38</v>
      </c>
      <c r="E9" s="38"/>
      <c r="F9" s="46"/>
      <c r="G9" s="38"/>
      <c r="H9" s="38"/>
      <c r="I9" s="24"/>
      <c r="J9" s="47"/>
      <c r="K9" s="38"/>
      <c r="L9" s="48"/>
      <c r="M9" s="4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5">
        <v>3</v>
      </c>
      <c r="B10" s="26">
        <v>1306</v>
      </c>
      <c r="C10" s="25" t="s">
        <v>76</v>
      </c>
      <c r="D10" s="25" t="s">
        <v>27</v>
      </c>
      <c r="E10" s="38"/>
      <c r="F10" s="46"/>
      <c r="G10" s="38"/>
      <c r="H10" s="38"/>
      <c r="I10" s="24"/>
      <c r="J10" s="47"/>
      <c r="K10" s="38"/>
      <c r="L10" s="48"/>
      <c r="M10" s="4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5">
        <v>4</v>
      </c>
      <c r="B11" s="26">
        <v>1307</v>
      </c>
      <c r="C11" s="25" t="s">
        <v>77</v>
      </c>
      <c r="D11" s="25" t="s">
        <v>38</v>
      </c>
      <c r="E11" s="38"/>
      <c r="F11" s="46"/>
      <c r="G11" s="38"/>
      <c r="H11" s="38"/>
      <c r="I11" s="24"/>
      <c r="J11" s="47"/>
      <c r="K11" s="38"/>
      <c r="L11" s="48"/>
      <c r="M11" s="4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5">
        <v>5</v>
      </c>
      <c r="B12" s="26">
        <v>1308</v>
      </c>
      <c r="C12" s="25" t="s">
        <v>78</v>
      </c>
      <c r="D12" s="25" t="s">
        <v>27</v>
      </c>
      <c r="E12" s="38"/>
      <c r="F12" s="46"/>
      <c r="G12" s="38"/>
      <c r="H12" s="38"/>
      <c r="I12" s="24"/>
      <c r="J12" s="47"/>
      <c r="K12" s="38"/>
      <c r="L12" s="48"/>
      <c r="M12" s="4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5">
        <v>6</v>
      </c>
      <c r="B13" s="26">
        <v>1310</v>
      </c>
      <c r="C13" s="25" t="s">
        <v>79</v>
      </c>
      <c r="D13" s="25" t="s">
        <v>27</v>
      </c>
      <c r="E13" s="38"/>
      <c r="F13" s="46"/>
      <c r="G13" s="38"/>
      <c r="H13" s="38"/>
      <c r="I13" s="24"/>
      <c r="J13" s="47"/>
      <c r="K13" s="38"/>
      <c r="L13" s="48"/>
      <c r="M13" s="4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5">
        <v>7</v>
      </c>
      <c r="B14" s="26">
        <v>1311</v>
      </c>
      <c r="C14" s="25" t="s">
        <v>81</v>
      </c>
      <c r="D14" s="25" t="s">
        <v>38</v>
      </c>
      <c r="E14" s="52"/>
      <c r="F14" s="46"/>
      <c r="G14" s="52"/>
      <c r="H14" s="52"/>
      <c r="I14" s="22"/>
      <c r="J14" s="53"/>
      <c r="K14" s="52"/>
      <c r="L14" s="48"/>
      <c r="M14" s="4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5">
        <v>8</v>
      </c>
      <c r="B15" s="26">
        <v>1312</v>
      </c>
      <c r="C15" s="25" t="s">
        <v>84</v>
      </c>
      <c r="D15" s="25" t="s">
        <v>38</v>
      </c>
      <c r="E15" s="38"/>
      <c r="F15" s="46"/>
      <c r="G15" s="38"/>
      <c r="H15" s="38"/>
      <c r="I15" s="22"/>
      <c r="J15" s="47"/>
      <c r="K15" s="38"/>
      <c r="L15" s="48"/>
      <c r="M15" s="4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5">
        <v>9</v>
      </c>
      <c r="B16" s="26">
        <v>1313</v>
      </c>
      <c r="C16" s="25" t="s">
        <v>85</v>
      </c>
      <c r="D16" s="25" t="s">
        <v>38</v>
      </c>
      <c r="E16" s="38"/>
      <c r="F16" s="46"/>
      <c r="G16" s="38"/>
      <c r="H16" s="38"/>
      <c r="I16" s="22"/>
      <c r="J16" s="47"/>
      <c r="K16" s="38"/>
      <c r="L16" s="48"/>
      <c r="M16" s="4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5">
        <v>10</v>
      </c>
      <c r="B17" s="26">
        <v>1314</v>
      </c>
      <c r="C17" s="25" t="s">
        <v>86</v>
      </c>
      <c r="D17" s="25" t="s">
        <v>38</v>
      </c>
      <c r="E17" s="38"/>
      <c r="F17" s="46"/>
      <c r="G17" s="38"/>
      <c r="H17" s="38"/>
      <c r="I17" s="22"/>
      <c r="J17" s="47"/>
      <c r="K17" s="38"/>
      <c r="L17" s="48"/>
      <c r="M17" s="4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5">
        <v>11</v>
      </c>
      <c r="B18" s="26">
        <v>1315</v>
      </c>
      <c r="C18" s="25" t="s">
        <v>87</v>
      </c>
      <c r="D18" s="25" t="s">
        <v>38</v>
      </c>
      <c r="E18" s="38"/>
      <c r="F18" s="46"/>
      <c r="G18" s="38"/>
      <c r="H18" s="38"/>
      <c r="I18" s="24"/>
      <c r="J18" s="47"/>
      <c r="K18" s="38"/>
      <c r="L18" s="48"/>
      <c r="M18" s="4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5">
        <v>12</v>
      </c>
      <c r="B19" s="26">
        <v>1316</v>
      </c>
      <c r="C19" s="25" t="s">
        <v>88</v>
      </c>
      <c r="D19" s="25" t="s">
        <v>27</v>
      </c>
      <c r="E19" s="38"/>
      <c r="F19" s="46"/>
      <c r="G19" s="38"/>
      <c r="H19" s="38"/>
      <c r="I19" s="24"/>
      <c r="J19" s="47"/>
      <c r="K19" s="38"/>
      <c r="L19" s="48"/>
      <c r="M19" s="4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5">
        <v>13</v>
      </c>
      <c r="B20" s="26">
        <v>1317</v>
      </c>
      <c r="C20" s="25" t="s">
        <v>89</v>
      </c>
      <c r="D20" s="25" t="s">
        <v>38</v>
      </c>
      <c r="E20" s="38"/>
      <c r="F20" s="46"/>
      <c r="G20" s="38"/>
      <c r="H20" s="38"/>
      <c r="I20" s="24"/>
      <c r="J20" s="47"/>
      <c r="K20" s="38"/>
      <c r="L20" s="48"/>
      <c r="M20" s="4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5">
        <v>14</v>
      </c>
      <c r="B21" s="26">
        <v>1318</v>
      </c>
      <c r="C21" s="25" t="s">
        <v>90</v>
      </c>
      <c r="D21" s="25" t="s">
        <v>38</v>
      </c>
      <c r="E21" s="38"/>
      <c r="F21" s="46"/>
      <c r="G21" s="38"/>
      <c r="H21" s="38"/>
      <c r="I21" s="24"/>
      <c r="J21" s="47"/>
      <c r="K21" s="38"/>
      <c r="L21" s="48"/>
      <c r="M21" s="4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5">
        <v>15</v>
      </c>
      <c r="B22" s="26">
        <v>1319</v>
      </c>
      <c r="C22" s="25" t="s">
        <v>92</v>
      </c>
      <c r="D22" s="25" t="s">
        <v>38</v>
      </c>
      <c r="E22" s="38"/>
      <c r="F22" s="46"/>
      <c r="G22" s="38"/>
      <c r="H22" s="38"/>
      <c r="I22" s="24"/>
      <c r="J22" s="47"/>
      <c r="K22" s="38"/>
      <c r="L22" s="48"/>
      <c r="M22" s="49"/>
      <c r="N22" s="3"/>
      <c r="O22" s="3"/>
      <c r="P22" s="2" t="s">
        <v>93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5">
        <v>16</v>
      </c>
      <c r="B23" s="26">
        <v>1320</v>
      </c>
      <c r="C23" s="25" t="s">
        <v>94</v>
      </c>
      <c r="D23" s="25" t="s">
        <v>38</v>
      </c>
      <c r="E23" s="38"/>
      <c r="F23" s="46"/>
      <c r="G23" s="38"/>
      <c r="H23" s="38"/>
      <c r="I23" s="24"/>
      <c r="J23" s="47"/>
      <c r="K23" s="38"/>
      <c r="L23" s="48"/>
      <c r="M23" s="4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5">
        <v>17</v>
      </c>
      <c r="B24" s="26">
        <v>1321</v>
      </c>
      <c r="C24" s="25" t="s">
        <v>95</v>
      </c>
      <c r="D24" s="25" t="s">
        <v>38</v>
      </c>
      <c r="E24" s="38"/>
      <c r="F24" s="46"/>
      <c r="G24" s="38"/>
      <c r="H24" s="38"/>
      <c r="I24" s="24"/>
      <c r="J24" s="47"/>
      <c r="K24" s="38"/>
      <c r="L24" s="48"/>
      <c r="M24" s="4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5">
        <v>18</v>
      </c>
      <c r="B25" s="26">
        <v>1322</v>
      </c>
      <c r="C25" s="25" t="s">
        <v>96</v>
      </c>
      <c r="D25" s="25" t="s">
        <v>38</v>
      </c>
      <c r="E25" s="38"/>
      <c r="F25" s="46"/>
      <c r="G25" s="38"/>
      <c r="H25" s="38"/>
      <c r="I25" s="24"/>
      <c r="J25" s="47"/>
      <c r="K25" s="38"/>
      <c r="L25" s="48"/>
      <c r="M25" s="4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5">
        <v>19</v>
      </c>
      <c r="B26" s="26">
        <v>1323</v>
      </c>
      <c r="C26" s="25" t="s">
        <v>97</v>
      </c>
      <c r="D26" s="25" t="s">
        <v>38</v>
      </c>
      <c r="E26" s="38"/>
      <c r="F26" s="46"/>
      <c r="G26" s="38"/>
      <c r="H26" s="38"/>
      <c r="I26" s="24"/>
      <c r="J26" s="47"/>
      <c r="K26" s="38"/>
      <c r="L26" s="48"/>
      <c r="M26" s="4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5">
        <v>20</v>
      </c>
      <c r="B27" s="26">
        <v>1324</v>
      </c>
      <c r="C27" s="25" t="s">
        <v>99</v>
      </c>
      <c r="D27" s="25" t="s">
        <v>38</v>
      </c>
      <c r="E27" s="38"/>
      <c r="F27" s="46"/>
      <c r="G27" s="38"/>
      <c r="H27" s="38"/>
      <c r="I27" s="24"/>
      <c r="J27" s="47"/>
      <c r="K27" s="38"/>
      <c r="L27" s="48"/>
      <c r="M27" s="4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5">
        <v>21</v>
      </c>
      <c r="B28" s="26">
        <v>1325</v>
      </c>
      <c r="C28" s="25" t="s">
        <v>101</v>
      </c>
      <c r="D28" s="25" t="s">
        <v>38</v>
      </c>
      <c r="E28" s="38"/>
      <c r="F28" s="46"/>
      <c r="G28" s="38"/>
      <c r="H28" s="38"/>
      <c r="I28" s="24"/>
      <c r="J28" s="47"/>
      <c r="K28" s="38"/>
      <c r="L28" s="48"/>
      <c r="M28" s="4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5">
        <v>22</v>
      </c>
      <c r="B29" s="26">
        <v>1326</v>
      </c>
      <c r="C29" s="25" t="s">
        <v>102</v>
      </c>
      <c r="D29" s="25" t="s">
        <v>38</v>
      </c>
      <c r="E29" s="38"/>
      <c r="F29" s="46"/>
      <c r="G29" s="38"/>
      <c r="H29" s="38"/>
      <c r="I29" s="24"/>
      <c r="J29" s="47"/>
      <c r="K29" s="38"/>
      <c r="L29" s="48"/>
      <c r="M29" s="4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5">
        <v>23</v>
      </c>
      <c r="B30" s="26">
        <v>1327</v>
      </c>
      <c r="C30" s="25" t="s">
        <v>105</v>
      </c>
      <c r="D30" s="25" t="s">
        <v>38</v>
      </c>
      <c r="E30" s="38"/>
      <c r="F30" s="46"/>
      <c r="G30" s="38"/>
      <c r="H30" s="38"/>
      <c r="I30" s="24"/>
      <c r="J30" s="47"/>
      <c r="K30" s="38"/>
      <c r="L30" s="48"/>
      <c r="M30" s="4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5">
        <v>24</v>
      </c>
      <c r="B31" s="26">
        <v>1328</v>
      </c>
      <c r="C31" s="25" t="s">
        <v>106</v>
      </c>
      <c r="D31" s="25" t="s">
        <v>38</v>
      </c>
      <c r="E31" s="38"/>
      <c r="F31" s="46"/>
      <c r="G31" s="38"/>
      <c r="H31" s="38"/>
      <c r="I31" s="24"/>
      <c r="J31" s="47"/>
      <c r="K31" s="38"/>
      <c r="L31" s="48"/>
      <c r="M31" s="4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5">
        <v>25</v>
      </c>
      <c r="B32" s="26">
        <v>1329</v>
      </c>
      <c r="C32" s="25" t="s">
        <v>109</v>
      </c>
      <c r="D32" s="25" t="s">
        <v>27</v>
      </c>
      <c r="E32" s="38"/>
      <c r="F32" s="46"/>
      <c r="G32" s="38"/>
      <c r="H32" s="38"/>
      <c r="I32" s="24"/>
      <c r="J32" s="47"/>
      <c r="K32" s="38"/>
      <c r="L32" s="48"/>
      <c r="M32" s="4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5">
        <v>26</v>
      </c>
      <c r="B33" s="26">
        <v>1330</v>
      </c>
      <c r="C33" s="25" t="s">
        <v>111</v>
      </c>
      <c r="D33" s="25" t="s">
        <v>38</v>
      </c>
      <c r="E33" s="38"/>
      <c r="F33" s="46"/>
      <c r="G33" s="38"/>
      <c r="H33" s="38"/>
      <c r="I33" s="24"/>
      <c r="J33" s="47"/>
      <c r="K33" s="38"/>
      <c r="L33" s="48"/>
      <c r="M33" s="4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5">
        <v>27</v>
      </c>
      <c r="B34" s="26">
        <v>1331</v>
      </c>
      <c r="C34" s="25" t="s">
        <v>113</v>
      </c>
      <c r="D34" s="25" t="s">
        <v>38</v>
      </c>
      <c r="E34" s="38"/>
      <c r="F34" s="46"/>
      <c r="G34" s="38"/>
      <c r="H34" s="38"/>
      <c r="I34" s="24"/>
      <c r="J34" s="47"/>
      <c r="K34" s="38"/>
      <c r="L34" s="48"/>
      <c r="M34" s="4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5">
        <v>28</v>
      </c>
      <c r="B35" s="26">
        <v>1332</v>
      </c>
      <c r="C35" s="25" t="s">
        <v>115</v>
      </c>
      <c r="D35" s="25" t="s">
        <v>38</v>
      </c>
      <c r="E35" s="38"/>
      <c r="F35" s="46"/>
      <c r="G35" s="38"/>
      <c r="H35" s="38"/>
      <c r="I35" s="22"/>
      <c r="J35" s="47"/>
      <c r="K35" s="38"/>
      <c r="L35" s="48"/>
      <c r="M35" s="4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5">
        <v>29</v>
      </c>
      <c r="B36" s="26">
        <v>1333</v>
      </c>
      <c r="C36" s="25" t="s">
        <v>117</v>
      </c>
      <c r="D36" s="25" t="s">
        <v>38</v>
      </c>
      <c r="E36" s="38"/>
      <c r="F36" s="46"/>
      <c r="G36" s="38"/>
      <c r="H36" s="38"/>
      <c r="I36" s="24"/>
      <c r="J36" s="47"/>
      <c r="K36" s="38"/>
      <c r="L36" s="48"/>
      <c r="M36" s="4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5">
        <v>30</v>
      </c>
      <c r="B37" s="26">
        <v>1334</v>
      </c>
      <c r="C37" s="25" t="s">
        <v>118</v>
      </c>
      <c r="D37" s="25" t="s">
        <v>38</v>
      </c>
      <c r="E37" s="38"/>
      <c r="F37" s="46"/>
      <c r="G37" s="38"/>
      <c r="H37" s="38"/>
      <c r="I37" s="24"/>
      <c r="J37" s="47"/>
      <c r="K37" s="38"/>
      <c r="L37" s="48"/>
      <c r="M37" s="4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5">
        <v>31</v>
      </c>
      <c r="B38" s="26">
        <v>1335</v>
      </c>
      <c r="C38" s="25" t="s">
        <v>120</v>
      </c>
      <c r="D38" s="25" t="s">
        <v>38</v>
      </c>
      <c r="E38" s="38"/>
      <c r="F38" s="46"/>
      <c r="G38" s="38"/>
      <c r="H38" s="38"/>
      <c r="I38" s="22"/>
      <c r="J38" s="47"/>
      <c r="K38" s="38"/>
      <c r="L38" s="48"/>
      <c r="M38" s="4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5">
        <v>32</v>
      </c>
      <c r="B39" s="26">
        <v>1336</v>
      </c>
      <c r="C39" s="25" t="s">
        <v>121</v>
      </c>
      <c r="D39" s="25" t="s">
        <v>38</v>
      </c>
      <c r="E39" s="38"/>
      <c r="F39" s="46"/>
      <c r="G39" s="38"/>
      <c r="H39" s="38"/>
      <c r="I39" s="24"/>
      <c r="J39" s="47"/>
      <c r="K39" s="38"/>
      <c r="L39" s="48"/>
      <c r="M39" s="4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5">
        <v>33</v>
      </c>
      <c r="B40" s="26">
        <v>1337</v>
      </c>
      <c r="C40" s="25" t="s">
        <v>122</v>
      </c>
      <c r="D40" s="25" t="s">
        <v>38</v>
      </c>
      <c r="E40" s="38"/>
      <c r="F40" s="46"/>
      <c r="G40" s="38"/>
      <c r="H40" s="38"/>
      <c r="I40" s="24"/>
      <c r="J40" s="47"/>
      <c r="K40" s="38"/>
      <c r="L40" s="48"/>
      <c r="M40" s="4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5">
        <v>34</v>
      </c>
      <c r="B41" s="26">
        <v>1338</v>
      </c>
      <c r="C41" s="25" t="s">
        <v>123</v>
      </c>
      <c r="D41" s="25" t="s">
        <v>38</v>
      </c>
      <c r="E41" s="38"/>
      <c r="F41" s="46"/>
      <c r="G41" s="38"/>
      <c r="H41" s="38"/>
      <c r="I41" s="24"/>
      <c r="J41" s="47"/>
      <c r="K41" s="38"/>
      <c r="L41" s="48"/>
      <c r="M41" s="4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5">
        <v>35</v>
      </c>
      <c r="B42" s="26">
        <v>1339</v>
      </c>
      <c r="C42" s="25" t="s">
        <v>124</v>
      </c>
      <c r="D42" s="25" t="s">
        <v>38</v>
      </c>
      <c r="E42" s="38"/>
      <c r="F42" s="46"/>
      <c r="G42" s="38"/>
      <c r="H42" s="38"/>
      <c r="I42" s="24"/>
      <c r="J42" s="47"/>
      <c r="K42" s="38"/>
      <c r="L42" s="48"/>
      <c r="M42" s="49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5">
        <v>36</v>
      </c>
      <c r="B43" s="26">
        <v>1340</v>
      </c>
      <c r="C43" s="25" t="s">
        <v>125</v>
      </c>
      <c r="D43" s="25" t="s">
        <v>27</v>
      </c>
      <c r="E43" s="38"/>
      <c r="F43" s="46"/>
      <c r="G43" s="38"/>
      <c r="H43" s="38"/>
      <c r="I43" s="24"/>
      <c r="J43" s="47"/>
      <c r="K43" s="38"/>
      <c r="L43" s="48"/>
      <c r="M43" s="49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5">
        <v>37</v>
      </c>
      <c r="B44" s="26">
        <v>1342</v>
      </c>
      <c r="C44" s="25" t="s">
        <v>126</v>
      </c>
      <c r="D44" s="25" t="s">
        <v>38</v>
      </c>
      <c r="E44" s="38"/>
      <c r="F44" s="46"/>
      <c r="G44" s="38"/>
      <c r="H44" s="38"/>
      <c r="I44" s="24"/>
      <c r="J44" s="47"/>
      <c r="K44" s="38"/>
      <c r="L44" s="48"/>
      <c r="M44" s="49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5">
        <v>38</v>
      </c>
      <c r="B45" s="26">
        <v>1343</v>
      </c>
      <c r="C45" s="25" t="s">
        <v>127</v>
      </c>
      <c r="D45" s="25" t="s">
        <v>38</v>
      </c>
      <c r="E45" s="38"/>
      <c r="F45" s="46"/>
      <c r="G45" s="38"/>
      <c r="H45" s="38"/>
      <c r="I45" s="24"/>
      <c r="J45" s="47"/>
      <c r="K45" s="38"/>
      <c r="L45" s="48"/>
      <c r="M45" s="49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66">
        <v>39</v>
      </c>
      <c r="B46" s="68"/>
      <c r="C46" s="69"/>
      <c r="D46" s="70"/>
      <c r="E46" s="38"/>
      <c r="F46" s="46"/>
      <c r="G46" s="38"/>
      <c r="H46" s="38"/>
      <c r="I46" s="24"/>
      <c r="J46" s="47"/>
      <c r="K46" s="38"/>
      <c r="L46" s="48"/>
      <c r="M46" s="49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72">
        <v>40</v>
      </c>
      <c r="B47" s="77"/>
      <c r="C47" s="78"/>
      <c r="D47" s="80"/>
      <c r="E47" s="38"/>
      <c r="F47" s="46"/>
      <c r="G47" s="38"/>
      <c r="H47" s="38"/>
      <c r="I47" s="24"/>
      <c r="J47" s="47"/>
      <c r="K47" s="38"/>
      <c r="L47" s="48"/>
      <c r="M47" s="49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72">
        <v>41</v>
      </c>
      <c r="B48" s="83"/>
      <c r="C48" s="84"/>
      <c r="D48" s="80"/>
      <c r="E48" s="38"/>
      <c r="F48" s="46"/>
      <c r="G48" s="38"/>
      <c r="H48" s="38"/>
      <c r="I48" s="22"/>
      <c r="J48" s="47"/>
      <c r="K48" s="38"/>
      <c r="L48" s="48"/>
      <c r="M48" s="49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72">
        <v>42</v>
      </c>
      <c r="B49" s="83"/>
      <c r="C49" s="84"/>
      <c r="D49" s="80"/>
      <c r="E49" s="38"/>
      <c r="F49" s="46"/>
      <c r="G49" s="38"/>
      <c r="H49" s="38"/>
      <c r="I49" s="24"/>
      <c r="J49" s="47"/>
      <c r="K49" s="38"/>
      <c r="L49" s="48"/>
      <c r="M49" s="49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72">
        <v>43</v>
      </c>
      <c r="B50" s="83"/>
      <c r="C50" s="84"/>
      <c r="D50" s="80"/>
      <c r="E50" s="38"/>
      <c r="F50" s="46"/>
      <c r="G50" s="38"/>
      <c r="H50" s="38"/>
      <c r="I50" s="24"/>
      <c r="J50" s="47"/>
      <c r="K50" s="38"/>
      <c r="L50" s="48"/>
      <c r="M50" s="4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72">
        <v>44</v>
      </c>
      <c r="B51" s="83"/>
      <c r="C51" s="84"/>
      <c r="D51" s="80"/>
      <c r="E51" s="38"/>
      <c r="F51" s="46"/>
      <c r="G51" s="38"/>
      <c r="H51" s="38"/>
      <c r="I51" s="24"/>
      <c r="J51" s="47"/>
      <c r="K51" s="38"/>
      <c r="L51" s="48"/>
      <c r="M51" s="4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72">
        <v>45</v>
      </c>
      <c r="B52" s="83"/>
      <c r="C52" s="84"/>
      <c r="D52" s="80"/>
      <c r="E52" s="38"/>
      <c r="F52" s="46"/>
      <c r="G52" s="38"/>
      <c r="H52" s="38"/>
      <c r="I52" s="24"/>
      <c r="J52" s="47"/>
      <c r="K52" s="38"/>
      <c r="L52" s="48"/>
      <c r="M52" s="4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72">
        <v>46</v>
      </c>
      <c r="B53" s="83"/>
      <c r="C53" s="84"/>
      <c r="D53" s="80"/>
      <c r="E53" s="38"/>
      <c r="F53" s="46"/>
      <c r="G53" s="38"/>
      <c r="H53" s="38"/>
      <c r="I53" s="24"/>
      <c r="J53" s="47"/>
      <c r="K53" s="38"/>
      <c r="L53" s="48"/>
      <c r="M53" s="4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72">
        <v>47</v>
      </c>
      <c r="B54" s="83"/>
      <c r="C54" s="84"/>
      <c r="D54" s="80"/>
      <c r="E54" s="38"/>
      <c r="F54" s="46"/>
      <c r="G54" s="38"/>
      <c r="H54" s="38"/>
      <c r="I54" s="24"/>
      <c r="J54" s="47"/>
      <c r="K54" s="38"/>
      <c r="L54" s="48"/>
      <c r="M54" s="49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72">
        <v>48</v>
      </c>
      <c r="B55" s="83"/>
      <c r="C55" s="84"/>
      <c r="D55" s="80"/>
      <c r="E55" s="38"/>
      <c r="F55" s="46"/>
      <c r="G55" s="38"/>
      <c r="H55" s="38"/>
      <c r="I55" s="24"/>
      <c r="J55" s="47"/>
      <c r="K55" s="38"/>
      <c r="L55" s="48"/>
      <c r="M55" s="49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72">
        <v>49</v>
      </c>
      <c r="B56" s="83"/>
      <c r="C56" s="84"/>
      <c r="D56" s="80"/>
      <c r="E56" s="38"/>
      <c r="F56" s="46"/>
      <c r="G56" s="38"/>
      <c r="H56" s="38"/>
      <c r="I56" s="24"/>
      <c r="J56" s="47"/>
      <c r="K56" s="38"/>
      <c r="L56" s="48"/>
      <c r="M56" s="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72">
        <v>50</v>
      </c>
      <c r="B57" s="83"/>
      <c r="C57" s="84"/>
      <c r="D57" s="80"/>
      <c r="E57" s="38"/>
      <c r="F57" s="46"/>
      <c r="G57" s="38"/>
      <c r="H57" s="38"/>
      <c r="I57" s="24"/>
      <c r="J57" s="47"/>
      <c r="K57" s="38"/>
      <c r="L57" s="48"/>
      <c r="M57" s="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72">
        <v>51</v>
      </c>
      <c r="B58" s="83"/>
      <c r="C58" s="84"/>
      <c r="D58" s="80"/>
      <c r="E58" s="38"/>
      <c r="F58" s="46"/>
      <c r="G58" s="38"/>
      <c r="H58" s="38"/>
      <c r="I58" s="24"/>
      <c r="J58" s="47"/>
      <c r="K58" s="38"/>
      <c r="L58" s="48"/>
      <c r="M58" s="4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72">
        <v>52</v>
      </c>
      <c r="B59" s="83"/>
      <c r="C59" s="84"/>
      <c r="D59" s="80"/>
      <c r="E59" s="38"/>
      <c r="F59" s="46"/>
      <c r="G59" s="38"/>
      <c r="H59" s="38"/>
      <c r="I59" s="24"/>
      <c r="J59" s="47"/>
      <c r="K59" s="38"/>
      <c r="L59" s="48"/>
      <c r="M59" s="4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72">
        <v>53</v>
      </c>
      <c r="B60" s="83"/>
      <c r="C60" s="84"/>
      <c r="D60" s="80"/>
      <c r="E60" s="38"/>
      <c r="F60" s="46"/>
      <c r="G60" s="38"/>
      <c r="H60" s="38"/>
      <c r="I60" s="24"/>
      <c r="J60" s="47"/>
      <c r="K60" s="38"/>
      <c r="L60" s="48"/>
      <c r="M60" s="49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72">
        <v>54</v>
      </c>
      <c r="B61" s="83"/>
      <c r="C61" s="84"/>
      <c r="D61" s="80"/>
      <c r="E61" s="38"/>
      <c r="F61" s="46"/>
      <c r="G61" s="38"/>
      <c r="H61" s="38"/>
      <c r="I61" s="24"/>
      <c r="J61" s="47"/>
      <c r="K61" s="38"/>
      <c r="L61" s="48"/>
      <c r="M61" s="49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72">
        <v>55</v>
      </c>
      <c r="B62" s="83"/>
      <c r="C62" s="84"/>
      <c r="D62" s="80"/>
      <c r="E62" s="38"/>
      <c r="F62" s="46"/>
      <c r="G62" s="38"/>
      <c r="H62" s="38"/>
      <c r="I62" s="24"/>
      <c r="J62" s="47"/>
      <c r="K62" s="38"/>
      <c r="L62" s="48"/>
      <c r="M62" s="49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72">
        <v>56</v>
      </c>
      <c r="B63" s="83"/>
      <c r="C63" s="84"/>
      <c r="D63" s="80"/>
      <c r="E63" s="38"/>
      <c r="F63" s="46"/>
      <c r="G63" s="38"/>
      <c r="H63" s="38"/>
      <c r="I63" s="24"/>
      <c r="J63" s="47"/>
      <c r="K63" s="38"/>
      <c r="L63" s="48"/>
      <c r="M63" s="49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72">
        <v>57</v>
      </c>
      <c r="B64" s="83"/>
      <c r="C64" s="84"/>
      <c r="D64" s="80"/>
      <c r="E64" s="38"/>
      <c r="F64" s="46"/>
      <c r="G64" s="38"/>
      <c r="H64" s="38"/>
      <c r="I64" s="24"/>
      <c r="J64" s="47"/>
      <c r="K64" s="38"/>
      <c r="L64" s="48"/>
      <c r="M64" s="49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72">
        <v>58</v>
      </c>
      <c r="B65" s="83"/>
      <c r="C65" s="84"/>
      <c r="D65" s="80"/>
      <c r="E65" s="38"/>
      <c r="F65" s="46"/>
      <c r="G65" s="38"/>
      <c r="H65" s="38"/>
      <c r="I65" s="24"/>
      <c r="J65" s="47"/>
      <c r="K65" s="38"/>
      <c r="L65" s="48"/>
      <c r="M65" s="49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72">
        <v>59</v>
      </c>
      <c r="B66" s="83"/>
      <c r="C66" s="84"/>
      <c r="D66" s="80"/>
      <c r="E66" s="38"/>
      <c r="F66" s="46"/>
      <c r="G66" s="38"/>
      <c r="H66" s="38"/>
      <c r="I66" s="24"/>
      <c r="J66" s="47"/>
      <c r="K66" s="38"/>
      <c r="L66" s="48"/>
      <c r="M66" s="49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72">
        <v>60</v>
      </c>
      <c r="B67" s="83"/>
      <c r="C67" s="84"/>
      <c r="D67" s="80"/>
      <c r="E67" s="38"/>
      <c r="F67" s="46"/>
      <c r="G67" s="38"/>
      <c r="H67" s="38"/>
      <c r="I67" s="24"/>
      <c r="J67" s="47"/>
      <c r="K67" s="38"/>
      <c r="L67" s="48"/>
      <c r="M67" s="49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72">
        <v>61</v>
      </c>
      <c r="B68" s="83"/>
      <c r="C68" s="84"/>
      <c r="D68" s="80"/>
      <c r="E68" s="38"/>
      <c r="F68" s="46"/>
      <c r="G68" s="38"/>
      <c r="H68" s="38"/>
      <c r="I68" s="24"/>
      <c r="J68" s="47"/>
      <c r="K68" s="38"/>
      <c r="L68" s="48"/>
      <c r="M68" s="49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72">
        <v>62</v>
      </c>
      <c r="B69" s="83"/>
      <c r="C69" s="84"/>
      <c r="D69" s="80"/>
      <c r="E69" s="38"/>
      <c r="F69" s="46"/>
      <c r="G69" s="38"/>
      <c r="H69" s="38"/>
      <c r="I69" s="24"/>
      <c r="J69" s="47"/>
      <c r="K69" s="38"/>
      <c r="L69" s="48"/>
      <c r="M69" s="49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72">
        <v>63</v>
      </c>
      <c r="B70" s="83"/>
      <c r="C70" s="84"/>
      <c r="D70" s="80"/>
      <c r="E70" s="38"/>
      <c r="F70" s="46"/>
      <c r="G70" s="38"/>
      <c r="H70" s="38"/>
      <c r="I70" s="24"/>
      <c r="J70" s="47"/>
      <c r="K70" s="38"/>
      <c r="L70" s="48"/>
      <c r="M70" s="4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72">
        <v>64</v>
      </c>
      <c r="B71" s="83"/>
      <c r="C71" s="84"/>
      <c r="D71" s="80"/>
      <c r="E71" s="38"/>
      <c r="F71" s="46"/>
      <c r="G71" s="38"/>
      <c r="H71" s="38"/>
      <c r="I71" s="24"/>
      <c r="J71" s="47"/>
      <c r="K71" s="38"/>
      <c r="L71" s="48"/>
      <c r="M71" s="4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72">
        <v>65</v>
      </c>
      <c r="B72" s="83"/>
      <c r="C72" s="84"/>
      <c r="D72" s="80"/>
      <c r="E72" s="38"/>
      <c r="F72" s="46"/>
      <c r="G72" s="38"/>
      <c r="H72" s="38"/>
      <c r="I72" s="24"/>
      <c r="J72" s="47"/>
      <c r="K72" s="38"/>
      <c r="L72" s="48"/>
      <c r="M72" s="49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72">
        <v>66</v>
      </c>
      <c r="B73" s="83"/>
      <c r="C73" s="84"/>
      <c r="D73" s="80"/>
      <c r="E73" s="38"/>
      <c r="F73" s="46"/>
      <c r="G73" s="38"/>
      <c r="H73" s="38"/>
      <c r="I73" s="24"/>
      <c r="J73" s="47"/>
      <c r="K73" s="38"/>
      <c r="L73" s="48"/>
      <c r="M73" s="49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72">
        <v>67</v>
      </c>
      <c r="B74" s="83"/>
      <c r="C74" s="84"/>
      <c r="D74" s="80"/>
      <c r="E74" s="38"/>
      <c r="F74" s="46"/>
      <c r="G74" s="38"/>
      <c r="H74" s="38"/>
      <c r="I74" s="22"/>
      <c r="J74" s="47"/>
      <c r="K74" s="38"/>
      <c r="L74" s="48"/>
      <c r="M74" s="4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72">
        <v>68</v>
      </c>
      <c r="B75" s="83"/>
      <c r="C75" s="84"/>
      <c r="D75" s="80"/>
      <c r="E75" s="38"/>
      <c r="F75" s="46"/>
      <c r="G75" s="38"/>
      <c r="H75" s="38"/>
      <c r="I75" s="24"/>
      <c r="J75" s="47"/>
      <c r="K75" s="38"/>
      <c r="L75" s="48"/>
      <c r="M75" s="4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72">
        <v>69</v>
      </c>
      <c r="B76" s="83"/>
      <c r="C76" s="84"/>
      <c r="D76" s="80"/>
      <c r="E76" s="38"/>
      <c r="F76" s="46"/>
      <c r="G76" s="38"/>
      <c r="H76" s="38"/>
      <c r="I76" s="24"/>
      <c r="J76" s="47"/>
      <c r="K76" s="38"/>
      <c r="L76" s="48"/>
      <c r="M76" s="4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72">
        <v>70</v>
      </c>
      <c r="B77" s="83"/>
      <c r="C77" s="84"/>
      <c r="D77" s="80"/>
      <c r="E77" s="38"/>
      <c r="F77" s="46"/>
      <c r="G77" s="38"/>
      <c r="H77" s="38"/>
      <c r="I77" s="24"/>
      <c r="J77" s="47"/>
      <c r="K77" s="38"/>
      <c r="L77" s="48"/>
      <c r="M77" s="4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72">
        <v>71</v>
      </c>
      <c r="B78" s="83"/>
      <c r="C78" s="84"/>
      <c r="D78" s="80"/>
      <c r="E78" s="38"/>
      <c r="F78" s="46"/>
      <c r="G78" s="38"/>
      <c r="H78" s="38"/>
      <c r="I78" s="22"/>
      <c r="J78" s="47"/>
      <c r="K78" s="38"/>
      <c r="L78" s="48"/>
      <c r="M78" s="49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72">
        <v>72</v>
      </c>
      <c r="B79" s="83"/>
      <c r="C79" s="84"/>
      <c r="D79" s="80"/>
      <c r="E79" s="38"/>
      <c r="F79" s="46"/>
      <c r="G79" s="38"/>
      <c r="H79" s="38"/>
      <c r="I79" s="24"/>
      <c r="J79" s="47"/>
      <c r="K79" s="38"/>
      <c r="L79" s="48"/>
      <c r="M79" s="49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72">
        <v>73</v>
      </c>
      <c r="B80" s="83"/>
      <c r="C80" s="84"/>
      <c r="D80" s="80"/>
      <c r="E80" s="38"/>
      <c r="F80" s="46"/>
      <c r="G80" s="38"/>
      <c r="H80" s="38"/>
      <c r="I80" s="24"/>
      <c r="J80" s="47"/>
      <c r="K80" s="38"/>
      <c r="L80" s="48"/>
      <c r="M80" s="49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72">
        <v>74</v>
      </c>
      <c r="B81" s="83"/>
      <c r="C81" s="84"/>
      <c r="D81" s="80"/>
      <c r="E81" s="38"/>
      <c r="F81" s="46"/>
      <c r="G81" s="38"/>
      <c r="H81" s="38"/>
      <c r="I81" s="24"/>
      <c r="J81" s="47"/>
      <c r="K81" s="38"/>
      <c r="L81" s="48"/>
      <c r="M81" s="49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72">
        <v>75</v>
      </c>
      <c r="B82" s="83"/>
      <c r="C82" s="84"/>
      <c r="D82" s="80"/>
      <c r="E82" s="38"/>
      <c r="F82" s="46"/>
      <c r="G82" s="38"/>
      <c r="H82" s="38"/>
      <c r="I82" s="24"/>
      <c r="J82" s="47"/>
      <c r="K82" s="38"/>
      <c r="L82" s="48"/>
      <c r="M82" s="49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72">
        <v>76</v>
      </c>
      <c r="B83" s="83"/>
      <c r="C83" s="84"/>
      <c r="D83" s="80"/>
      <c r="E83" s="38"/>
      <c r="F83" s="46"/>
      <c r="G83" s="38"/>
      <c r="H83" s="38"/>
      <c r="I83" s="24"/>
      <c r="J83" s="47"/>
      <c r="K83" s="38"/>
      <c r="L83" s="48"/>
      <c r="M83" s="4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72">
        <v>77</v>
      </c>
      <c r="B84" s="83"/>
      <c r="C84" s="84"/>
      <c r="D84" s="80"/>
      <c r="E84" s="38"/>
      <c r="F84" s="46"/>
      <c r="G84" s="38"/>
      <c r="H84" s="38"/>
      <c r="I84" s="24"/>
      <c r="J84" s="47"/>
      <c r="K84" s="38"/>
      <c r="L84" s="48"/>
      <c r="M84" s="4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72">
        <v>78</v>
      </c>
      <c r="B85" s="83"/>
      <c r="C85" s="84"/>
      <c r="D85" s="80"/>
      <c r="E85" s="38"/>
      <c r="F85" s="46"/>
      <c r="G85" s="38"/>
      <c r="H85" s="38"/>
      <c r="I85" s="24"/>
      <c r="J85" s="47"/>
      <c r="K85" s="38"/>
      <c r="L85" s="48"/>
      <c r="M85" s="4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72">
        <v>79</v>
      </c>
      <c r="B86" s="83"/>
      <c r="C86" s="84"/>
      <c r="D86" s="80"/>
      <c r="E86" s="38"/>
      <c r="F86" s="46"/>
      <c r="G86" s="38"/>
      <c r="H86" s="38"/>
      <c r="I86" s="24"/>
      <c r="J86" s="47"/>
      <c r="K86" s="38"/>
      <c r="L86" s="48"/>
      <c r="M86" s="4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72">
        <v>80</v>
      </c>
      <c r="B87" s="83"/>
      <c r="C87" s="84"/>
      <c r="D87" s="80"/>
      <c r="E87" s="38"/>
      <c r="F87" s="46"/>
      <c r="G87" s="38"/>
      <c r="H87" s="38"/>
      <c r="I87" s="24"/>
      <c r="J87" s="47"/>
      <c r="K87" s="38"/>
      <c r="L87" s="48"/>
      <c r="M87" s="4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72">
        <v>81</v>
      </c>
      <c r="B88" s="83"/>
      <c r="C88" s="84"/>
      <c r="D88" s="80"/>
      <c r="E88" s="38"/>
      <c r="F88" s="46"/>
      <c r="G88" s="38"/>
      <c r="H88" s="38"/>
      <c r="I88" s="24"/>
      <c r="J88" s="47"/>
      <c r="K88" s="38"/>
      <c r="L88" s="48"/>
      <c r="M88" s="4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72">
        <v>82</v>
      </c>
      <c r="B89" s="83"/>
      <c r="C89" s="84"/>
      <c r="D89" s="80"/>
      <c r="E89" s="38"/>
      <c r="F89" s="46"/>
      <c r="G89" s="38"/>
      <c r="H89" s="38"/>
      <c r="I89" s="22"/>
      <c r="J89" s="47"/>
      <c r="K89" s="38"/>
      <c r="L89" s="48"/>
      <c r="M89" s="4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72">
        <v>83</v>
      </c>
      <c r="B90" s="83"/>
      <c r="C90" s="84"/>
      <c r="D90" s="80"/>
      <c r="E90" s="38"/>
      <c r="F90" s="46"/>
      <c r="G90" s="38"/>
      <c r="H90" s="38"/>
      <c r="I90" s="24"/>
      <c r="J90" s="47"/>
      <c r="K90" s="38"/>
      <c r="L90" s="48"/>
      <c r="M90" s="49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72">
        <v>84</v>
      </c>
      <c r="B91" s="83"/>
      <c r="C91" s="84"/>
      <c r="D91" s="80"/>
      <c r="E91" s="38"/>
      <c r="F91" s="46"/>
      <c r="G91" s="38"/>
      <c r="H91" s="38"/>
      <c r="I91" s="24"/>
      <c r="J91" s="47"/>
      <c r="K91" s="38"/>
      <c r="L91" s="48"/>
      <c r="M91" s="49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72">
        <v>85</v>
      </c>
      <c r="B92" s="83"/>
      <c r="C92" s="84"/>
      <c r="D92" s="80"/>
      <c r="E92" s="38"/>
      <c r="F92" s="46"/>
      <c r="G92" s="38"/>
      <c r="H92" s="38"/>
      <c r="I92" s="22"/>
      <c r="J92" s="47"/>
      <c r="K92" s="38"/>
      <c r="L92" s="48"/>
      <c r="M92" s="49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72">
        <v>86</v>
      </c>
      <c r="B93" s="83"/>
      <c r="C93" s="84"/>
      <c r="D93" s="80"/>
      <c r="E93" s="38"/>
      <c r="F93" s="46"/>
      <c r="G93" s="38"/>
      <c r="H93" s="38"/>
      <c r="I93" s="24"/>
      <c r="J93" s="47"/>
      <c r="K93" s="38"/>
      <c r="L93" s="48"/>
      <c r="M93" s="4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72">
        <v>87</v>
      </c>
      <c r="B94" s="83"/>
      <c r="C94" s="84"/>
      <c r="D94" s="80"/>
      <c r="E94" s="38"/>
      <c r="F94" s="46"/>
      <c r="G94" s="38"/>
      <c r="H94" s="38"/>
      <c r="I94" s="24"/>
      <c r="J94" s="47"/>
      <c r="K94" s="38"/>
      <c r="L94" s="48"/>
      <c r="M94" s="4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72">
        <v>88</v>
      </c>
      <c r="B95" s="83"/>
      <c r="C95" s="84"/>
      <c r="D95" s="80"/>
      <c r="E95" s="38"/>
      <c r="F95" s="46"/>
      <c r="G95" s="38"/>
      <c r="H95" s="38"/>
      <c r="I95" s="24"/>
      <c r="J95" s="47"/>
      <c r="K95" s="38"/>
      <c r="L95" s="48"/>
      <c r="M95" s="4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72">
        <v>89</v>
      </c>
      <c r="B96" s="83"/>
      <c r="C96" s="84"/>
      <c r="D96" s="80"/>
      <c r="E96" s="38"/>
      <c r="F96" s="46"/>
      <c r="G96" s="38"/>
      <c r="H96" s="38"/>
      <c r="I96" s="24"/>
      <c r="J96" s="47"/>
      <c r="K96" s="38"/>
      <c r="L96" s="48"/>
      <c r="M96" s="4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72">
        <v>90</v>
      </c>
      <c r="B97" s="83"/>
      <c r="C97" s="84"/>
      <c r="D97" s="80"/>
      <c r="E97" s="38"/>
      <c r="F97" s="46"/>
      <c r="G97" s="38"/>
      <c r="H97" s="38"/>
      <c r="I97" s="24"/>
      <c r="J97" s="47"/>
      <c r="K97" s="38"/>
      <c r="L97" s="48"/>
      <c r="M97" s="49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72">
        <v>91</v>
      </c>
      <c r="B98" s="83"/>
      <c r="C98" s="84"/>
      <c r="D98" s="80"/>
      <c r="E98" s="38"/>
      <c r="F98" s="46"/>
      <c r="G98" s="38"/>
      <c r="H98" s="38"/>
      <c r="I98" s="24"/>
      <c r="J98" s="47"/>
      <c r="K98" s="38"/>
      <c r="L98" s="48"/>
      <c r="M98" s="49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72">
        <v>92</v>
      </c>
      <c r="B99" s="83"/>
      <c r="C99" s="84"/>
      <c r="D99" s="80"/>
      <c r="E99" s="38"/>
      <c r="F99" s="46"/>
      <c r="G99" s="38"/>
      <c r="H99" s="38"/>
      <c r="I99" s="24"/>
      <c r="J99" s="47"/>
      <c r="K99" s="38"/>
      <c r="L99" s="48"/>
      <c r="M99" s="4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72">
        <v>93</v>
      </c>
      <c r="B100" s="83"/>
      <c r="C100" s="84"/>
      <c r="D100" s="80"/>
      <c r="E100" s="38"/>
      <c r="F100" s="46"/>
      <c r="G100" s="38"/>
      <c r="H100" s="38"/>
      <c r="I100" s="22"/>
      <c r="J100" s="47"/>
      <c r="K100" s="38"/>
      <c r="L100" s="48"/>
      <c r="M100" s="4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72">
        <v>94</v>
      </c>
      <c r="B101" s="83"/>
      <c r="C101" s="84"/>
      <c r="D101" s="80"/>
      <c r="E101" s="38"/>
      <c r="F101" s="46"/>
      <c r="G101" s="38"/>
      <c r="H101" s="38"/>
      <c r="I101" s="24"/>
      <c r="J101" s="47"/>
      <c r="K101" s="38"/>
      <c r="L101" s="48"/>
      <c r="M101" s="4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72">
        <v>95</v>
      </c>
      <c r="B102" s="83"/>
      <c r="C102" s="84"/>
      <c r="D102" s="80"/>
      <c r="E102" s="38"/>
      <c r="F102" s="46"/>
      <c r="G102" s="38"/>
      <c r="H102" s="38"/>
      <c r="I102" s="24"/>
      <c r="J102" s="47"/>
      <c r="K102" s="38"/>
      <c r="L102" s="48"/>
      <c r="M102" s="4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72">
        <v>96</v>
      </c>
      <c r="B103" s="83"/>
      <c r="C103" s="84"/>
      <c r="D103" s="80"/>
      <c r="E103" s="38"/>
      <c r="F103" s="46"/>
      <c r="G103" s="38"/>
      <c r="H103" s="38"/>
      <c r="I103" s="24"/>
      <c r="J103" s="47"/>
      <c r="K103" s="38"/>
      <c r="L103" s="48"/>
      <c r="M103" s="4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72">
        <v>97</v>
      </c>
      <c r="B104" s="83"/>
      <c r="C104" s="84"/>
      <c r="D104" s="80"/>
      <c r="E104" s="38"/>
      <c r="F104" s="46"/>
      <c r="G104" s="38"/>
      <c r="H104" s="38"/>
      <c r="I104" s="24"/>
      <c r="J104" s="47"/>
      <c r="K104" s="38"/>
      <c r="L104" s="48"/>
      <c r="M104" s="4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72">
        <v>98</v>
      </c>
      <c r="B105" s="83"/>
      <c r="C105" s="84"/>
      <c r="D105" s="80"/>
      <c r="E105" s="38"/>
      <c r="F105" s="46"/>
      <c r="G105" s="38"/>
      <c r="H105" s="38"/>
      <c r="I105" s="24"/>
      <c r="J105" s="47"/>
      <c r="K105" s="38"/>
      <c r="L105" s="48"/>
      <c r="M105" s="49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72">
        <v>99</v>
      </c>
      <c r="B106" s="83"/>
      <c r="C106" s="84"/>
      <c r="D106" s="80"/>
      <c r="E106" s="38"/>
      <c r="F106" s="46"/>
      <c r="G106" s="38"/>
      <c r="H106" s="38"/>
      <c r="I106" s="24"/>
      <c r="J106" s="47"/>
      <c r="K106" s="38"/>
      <c r="L106" s="48"/>
      <c r="M106" s="49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72">
        <v>100</v>
      </c>
      <c r="B107" s="83"/>
      <c r="C107" s="84"/>
      <c r="D107" s="80"/>
      <c r="E107" s="38"/>
      <c r="F107" s="46"/>
      <c r="G107" s="38"/>
      <c r="H107" s="38"/>
      <c r="I107" s="24"/>
      <c r="J107" s="47"/>
      <c r="K107" s="38"/>
      <c r="L107" s="48"/>
      <c r="M107" s="4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72">
        <v>101</v>
      </c>
      <c r="B108" s="83"/>
      <c r="C108" s="84"/>
      <c r="D108" s="80"/>
      <c r="E108" s="38"/>
      <c r="F108" s="46"/>
      <c r="G108" s="38"/>
      <c r="H108" s="38"/>
      <c r="I108" s="24"/>
      <c r="J108" s="47"/>
      <c r="K108" s="38"/>
      <c r="L108" s="48"/>
      <c r="M108" s="4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72">
        <v>102</v>
      </c>
      <c r="B109" s="83"/>
      <c r="C109" s="84"/>
      <c r="D109" s="80"/>
      <c r="E109" s="38"/>
      <c r="F109" s="46"/>
      <c r="G109" s="38"/>
      <c r="H109" s="38"/>
      <c r="I109" s="22"/>
      <c r="J109" s="47"/>
      <c r="K109" s="38"/>
      <c r="L109" s="48"/>
      <c r="M109" s="4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72">
        <v>103</v>
      </c>
      <c r="B110" s="83"/>
      <c r="C110" s="84"/>
      <c r="D110" s="80"/>
      <c r="E110" s="38"/>
      <c r="F110" s="46"/>
      <c r="G110" s="38"/>
      <c r="H110" s="38"/>
      <c r="I110" s="24"/>
      <c r="J110" s="47"/>
      <c r="K110" s="38"/>
      <c r="L110" s="48"/>
      <c r="M110" s="49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72">
        <v>104</v>
      </c>
      <c r="B111" s="83"/>
      <c r="C111" s="84"/>
      <c r="D111" s="80"/>
      <c r="E111" s="38"/>
      <c r="F111" s="46"/>
      <c r="G111" s="38"/>
      <c r="H111" s="38"/>
      <c r="I111" s="24"/>
      <c r="J111" s="47"/>
      <c r="K111" s="38"/>
      <c r="L111" s="48"/>
      <c r="M111" s="49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72">
        <v>105</v>
      </c>
      <c r="B112" s="83"/>
      <c r="C112" s="84"/>
      <c r="D112" s="80"/>
      <c r="E112" s="38"/>
      <c r="F112" s="46"/>
      <c r="G112" s="38"/>
      <c r="H112" s="38"/>
      <c r="I112" s="24"/>
      <c r="J112" s="47"/>
      <c r="K112" s="38"/>
      <c r="L112" s="69"/>
      <c r="M112" s="49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72">
        <v>106</v>
      </c>
      <c r="B113" s="83"/>
      <c r="C113" s="84"/>
      <c r="D113" s="80"/>
      <c r="E113" s="38"/>
      <c r="F113" s="46"/>
      <c r="G113" s="38"/>
      <c r="H113" s="38"/>
      <c r="I113" s="24"/>
      <c r="J113" s="47"/>
      <c r="K113" s="38"/>
      <c r="L113" s="48"/>
      <c r="M113" s="49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72">
        <v>107</v>
      </c>
      <c r="B114" s="83"/>
      <c r="C114" s="84"/>
      <c r="D114" s="80"/>
      <c r="E114" s="38"/>
      <c r="F114" s="46"/>
      <c r="G114" s="38"/>
      <c r="H114" s="38"/>
      <c r="I114" s="22"/>
      <c r="J114" s="47"/>
      <c r="K114" s="38"/>
      <c r="L114" s="48"/>
      <c r="M114" s="49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72">
        <v>108</v>
      </c>
      <c r="B115" s="83"/>
      <c r="C115" s="84"/>
      <c r="D115" s="80"/>
      <c r="E115" s="38"/>
      <c r="F115" s="46"/>
      <c r="G115" s="38"/>
      <c r="H115" s="38"/>
      <c r="I115" s="22"/>
      <c r="J115" s="47"/>
      <c r="K115" s="38"/>
      <c r="L115" s="48"/>
      <c r="M115" s="49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72">
        <v>109</v>
      </c>
      <c r="B116" s="83"/>
      <c r="C116" s="84"/>
      <c r="D116" s="80"/>
      <c r="E116" s="38"/>
      <c r="F116" s="46"/>
      <c r="G116" s="38"/>
      <c r="H116" s="38"/>
      <c r="I116" s="22"/>
      <c r="J116" s="87"/>
      <c r="K116" s="38"/>
      <c r="L116" s="48"/>
      <c r="M116" s="49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72">
        <v>110</v>
      </c>
      <c r="B117" s="83"/>
      <c r="C117" s="84"/>
      <c r="D117" s="80"/>
      <c r="E117" s="38"/>
      <c r="F117" s="46"/>
      <c r="G117" s="38"/>
      <c r="H117" s="38"/>
      <c r="I117" s="22"/>
      <c r="J117" s="47"/>
      <c r="K117" s="38"/>
      <c r="L117" s="48"/>
      <c r="M117" s="49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72">
        <v>111</v>
      </c>
      <c r="B118" s="83"/>
      <c r="C118" s="84"/>
      <c r="D118" s="80"/>
      <c r="E118" s="38"/>
      <c r="F118" s="46"/>
      <c r="G118" s="38"/>
      <c r="H118" s="38"/>
      <c r="I118" s="24"/>
      <c r="J118" s="47"/>
      <c r="K118" s="38"/>
      <c r="L118" s="48"/>
      <c r="M118" s="49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72">
        <v>112</v>
      </c>
      <c r="B119" s="83"/>
      <c r="C119" s="84"/>
      <c r="D119" s="80"/>
      <c r="E119" s="38"/>
      <c r="F119" s="46"/>
      <c r="G119" s="38"/>
      <c r="H119" s="38"/>
      <c r="I119" s="24"/>
      <c r="J119" s="47"/>
      <c r="K119" s="38"/>
      <c r="L119" s="48"/>
      <c r="M119" s="49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72">
        <v>113</v>
      </c>
      <c r="B120" s="83"/>
      <c r="C120" s="84"/>
      <c r="D120" s="80"/>
      <c r="E120" s="88"/>
      <c r="F120" s="46"/>
      <c r="G120" s="38"/>
      <c r="H120" s="38"/>
      <c r="I120" s="24"/>
      <c r="J120" s="47"/>
      <c r="K120" s="38"/>
      <c r="L120" s="48"/>
      <c r="M120" s="49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72">
        <v>114</v>
      </c>
      <c r="B121" s="83"/>
      <c r="C121" s="84"/>
      <c r="D121" s="80"/>
      <c r="E121" s="38"/>
      <c r="F121" s="46"/>
      <c r="G121" s="38"/>
      <c r="H121" s="38"/>
      <c r="I121" s="24"/>
      <c r="J121" s="47"/>
      <c r="K121" s="38"/>
      <c r="L121" s="48"/>
      <c r="M121" s="49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72">
        <v>115</v>
      </c>
      <c r="B122" s="83"/>
      <c r="C122" s="84"/>
      <c r="D122" s="80"/>
      <c r="E122" s="38"/>
      <c r="F122" s="46"/>
      <c r="G122" s="38"/>
      <c r="H122" s="38"/>
      <c r="I122" s="22"/>
      <c r="J122" s="47"/>
      <c r="K122" s="38"/>
      <c r="L122" s="48"/>
      <c r="M122" s="49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72">
        <v>116</v>
      </c>
      <c r="B123" s="83"/>
      <c r="C123" s="84"/>
      <c r="D123" s="80"/>
      <c r="E123" s="38"/>
      <c r="F123" s="46"/>
      <c r="G123" s="38"/>
      <c r="H123" s="38"/>
      <c r="I123" s="24"/>
      <c r="J123" s="47"/>
      <c r="K123" s="38"/>
      <c r="L123" s="48"/>
      <c r="M123" s="4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72">
        <v>117</v>
      </c>
      <c r="B124" s="83"/>
      <c r="C124" s="84"/>
      <c r="D124" s="80"/>
      <c r="E124" s="38"/>
      <c r="F124" s="46"/>
      <c r="G124" s="38"/>
      <c r="H124" s="38"/>
      <c r="I124" s="22"/>
      <c r="J124" s="47"/>
      <c r="K124" s="38"/>
      <c r="L124" s="48"/>
      <c r="M124" s="49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72">
        <v>118</v>
      </c>
      <c r="B125" s="83"/>
      <c r="C125" s="84"/>
      <c r="D125" s="80"/>
      <c r="E125" s="38"/>
      <c r="F125" s="46"/>
      <c r="G125" s="38"/>
      <c r="H125" s="38"/>
      <c r="I125" s="24"/>
      <c r="J125" s="47"/>
      <c r="K125" s="38"/>
      <c r="L125" s="48"/>
      <c r="M125" s="49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72">
        <v>119</v>
      </c>
      <c r="B126" s="83"/>
      <c r="C126" s="84"/>
      <c r="D126" s="80"/>
      <c r="E126" s="38"/>
      <c r="F126" s="46"/>
      <c r="G126" s="38"/>
      <c r="H126" s="38"/>
      <c r="I126" s="24"/>
      <c r="J126" s="47"/>
      <c r="K126" s="38"/>
      <c r="L126" s="48"/>
      <c r="M126" s="49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72">
        <v>120</v>
      </c>
      <c r="B127" s="83"/>
      <c r="C127" s="84"/>
      <c r="D127" s="80"/>
      <c r="E127" s="38"/>
      <c r="F127" s="46"/>
      <c r="G127" s="38"/>
      <c r="H127" s="38"/>
      <c r="I127" s="24"/>
      <c r="J127" s="47"/>
      <c r="K127" s="38"/>
      <c r="L127" s="48"/>
      <c r="M127" s="49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72">
        <v>121</v>
      </c>
      <c r="B128" s="83"/>
      <c r="C128" s="84"/>
      <c r="D128" s="80"/>
      <c r="E128" s="38"/>
      <c r="F128" s="46"/>
      <c r="G128" s="38"/>
      <c r="H128" s="38"/>
      <c r="I128" s="24"/>
      <c r="J128" s="47"/>
      <c r="K128" s="38"/>
      <c r="L128" s="48"/>
      <c r="M128" s="49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72">
        <v>122</v>
      </c>
      <c r="B129" s="83"/>
      <c r="C129" s="84"/>
      <c r="D129" s="80"/>
      <c r="E129" s="38"/>
      <c r="F129" s="46"/>
      <c r="G129" s="38"/>
      <c r="H129" s="38"/>
      <c r="I129" s="24"/>
      <c r="J129" s="47"/>
      <c r="K129" s="38"/>
      <c r="L129" s="48"/>
      <c r="M129" s="49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72">
        <v>123</v>
      </c>
      <c r="B130" s="83"/>
      <c r="C130" s="84"/>
      <c r="D130" s="80"/>
      <c r="E130" s="38"/>
      <c r="F130" s="46"/>
      <c r="G130" s="38"/>
      <c r="H130" s="38"/>
      <c r="I130" s="24"/>
      <c r="J130" s="47"/>
      <c r="K130" s="38"/>
      <c r="L130" s="48"/>
      <c r="M130" s="49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72">
        <v>124</v>
      </c>
      <c r="B131" s="83"/>
      <c r="C131" s="84"/>
      <c r="D131" s="80"/>
      <c r="E131" s="38"/>
      <c r="F131" s="46"/>
      <c r="G131" s="38"/>
      <c r="H131" s="38"/>
      <c r="I131" s="24"/>
      <c r="J131" s="47"/>
      <c r="K131" s="38"/>
      <c r="L131" s="48"/>
      <c r="M131" s="49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72">
        <v>125</v>
      </c>
      <c r="B132" s="83"/>
      <c r="C132" s="84"/>
      <c r="D132" s="80"/>
      <c r="E132" s="38"/>
      <c r="F132" s="46"/>
      <c r="G132" s="38"/>
      <c r="H132" s="38"/>
      <c r="I132" s="24"/>
      <c r="J132" s="47"/>
      <c r="K132" s="38"/>
      <c r="L132" s="48"/>
      <c r="M132" s="49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72">
        <v>126</v>
      </c>
      <c r="B133" s="83"/>
      <c r="C133" s="84"/>
      <c r="D133" s="80"/>
      <c r="E133" s="38"/>
      <c r="F133" s="46"/>
      <c r="G133" s="38"/>
      <c r="H133" s="38"/>
      <c r="I133" s="24"/>
      <c r="J133" s="47"/>
      <c r="K133" s="38"/>
      <c r="L133" s="48"/>
      <c r="M133" s="49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72">
        <v>127</v>
      </c>
      <c r="B134" s="83"/>
      <c r="C134" s="84"/>
      <c r="D134" s="80"/>
      <c r="E134" s="38"/>
      <c r="F134" s="46"/>
      <c r="G134" s="38"/>
      <c r="H134" s="38"/>
      <c r="I134" s="22"/>
      <c r="J134" s="47"/>
      <c r="K134" s="38"/>
      <c r="L134" s="48"/>
      <c r="M134" s="49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72">
        <v>128</v>
      </c>
      <c r="B135" s="83"/>
      <c r="C135" s="84"/>
      <c r="D135" s="80"/>
      <c r="E135" s="38"/>
      <c r="F135" s="46"/>
      <c r="G135" s="38"/>
      <c r="H135" s="38"/>
      <c r="I135" s="24"/>
      <c r="J135" s="47"/>
      <c r="K135" s="38"/>
      <c r="L135" s="48"/>
      <c r="M135" s="49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72">
        <v>129</v>
      </c>
      <c r="B136" s="83"/>
      <c r="C136" s="84"/>
      <c r="D136" s="80"/>
      <c r="E136" s="38"/>
      <c r="F136" s="46"/>
      <c r="G136" s="38"/>
      <c r="H136" s="38"/>
      <c r="I136" s="24"/>
      <c r="J136" s="47"/>
      <c r="K136" s="38"/>
      <c r="L136" s="48"/>
      <c r="M136" s="49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72">
        <v>130</v>
      </c>
      <c r="B137" s="83"/>
      <c r="C137" s="84"/>
      <c r="D137" s="80"/>
      <c r="E137" s="38"/>
      <c r="F137" s="46"/>
      <c r="G137" s="38"/>
      <c r="H137" s="38"/>
      <c r="I137" s="24"/>
      <c r="J137" s="47"/>
      <c r="K137" s="38"/>
      <c r="L137" s="48"/>
      <c r="M137" s="49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72">
        <v>131</v>
      </c>
      <c r="B138" s="83"/>
      <c r="C138" s="84"/>
      <c r="D138" s="80"/>
      <c r="E138" s="38"/>
      <c r="F138" s="46"/>
      <c r="G138" s="38"/>
      <c r="H138" s="38"/>
      <c r="I138" s="24"/>
      <c r="J138" s="47"/>
      <c r="K138" s="38"/>
      <c r="L138" s="48"/>
      <c r="M138" s="49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72">
        <v>132</v>
      </c>
      <c r="B139" s="83"/>
      <c r="C139" s="84"/>
      <c r="D139" s="80"/>
      <c r="E139" s="38"/>
      <c r="F139" s="46"/>
      <c r="G139" s="38"/>
      <c r="H139" s="38"/>
      <c r="I139" s="24"/>
      <c r="J139" s="47"/>
      <c r="K139" s="38"/>
      <c r="L139" s="48"/>
      <c r="M139" s="49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72">
        <v>133</v>
      </c>
      <c r="B140" s="83"/>
      <c r="C140" s="84"/>
      <c r="D140" s="80"/>
      <c r="E140" s="38"/>
      <c r="F140" s="46"/>
      <c r="G140" s="38"/>
      <c r="H140" s="38"/>
      <c r="I140" s="24"/>
      <c r="J140" s="47"/>
      <c r="K140" s="47"/>
      <c r="L140" s="69"/>
      <c r="M140" s="49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72">
        <v>134</v>
      </c>
      <c r="B141" s="83"/>
      <c r="C141" s="84"/>
      <c r="D141" s="80"/>
      <c r="E141" s="38"/>
      <c r="F141" s="46"/>
      <c r="G141" s="38"/>
      <c r="H141" s="38"/>
      <c r="I141" s="24"/>
      <c r="J141" s="47"/>
      <c r="K141" s="47"/>
      <c r="L141" s="48"/>
      <c r="M141" s="49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72">
        <v>135</v>
      </c>
      <c r="B142" s="83"/>
      <c r="C142" s="84"/>
      <c r="D142" s="80"/>
      <c r="E142" s="38"/>
      <c r="F142" s="46"/>
      <c r="G142" s="38"/>
      <c r="H142" s="38"/>
      <c r="I142" s="24"/>
      <c r="J142" s="47"/>
      <c r="K142" s="38"/>
      <c r="L142" s="48"/>
      <c r="M142" s="49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72">
        <v>136</v>
      </c>
      <c r="B143" s="83"/>
      <c r="C143" s="84"/>
      <c r="D143" s="80"/>
      <c r="E143" s="38"/>
      <c r="F143" s="46"/>
      <c r="G143" s="38"/>
      <c r="H143" s="38"/>
      <c r="I143" s="24"/>
      <c r="J143" s="47"/>
      <c r="K143" s="38"/>
      <c r="L143" s="48"/>
      <c r="M143" s="49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72">
        <v>137</v>
      </c>
      <c r="B144" s="83"/>
      <c r="C144" s="84"/>
      <c r="D144" s="80"/>
      <c r="E144" s="38"/>
      <c r="F144" s="46"/>
      <c r="G144" s="38"/>
      <c r="H144" s="38"/>
      <c r="I144" s="24"/>
      <c r="J144" s="47"/>
      <c r="K144" s="38"/>
      <c r="L144" s="48"/>
      <c r="M144" s="49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72">
        <v>138</v>
      </c>
      <c r="B145" s="83"/>
      <c r="C145" s="84"/>
      <c r="D145" s="80"/>
      <c r="E145" s="38"/>
      <c r="F145" s="46"/>
      <c r="G145" s="38"/>
      <c r="H145" s="38"/>
      <c r="I145" s="24"/>
      <c r="J145" s="47"/>
      <c r="K145" s="38"/>
      <c r="L145" s="48"/>
      <c r="M145" s="49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72">
        <v>139</v>
      </c>
      <c r="B146" s="83"/>
      <c r="C146" s="84"/>
      <c r="D146" s="80"/>
      <c r="E146" s="38"/>
      <c r="F146" s="46"/>
      <c r="G146" s="38"/>
      <c r="H146" s="38"/>
      <c r="I146" s="24"/>
      <c r="J146" s="47"/>
      <c r="K146" s="38"/>
      <c r="L146" s="48"/>
      <c r="M146" s="49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72">
        <v>140</v>
      </c>
      <c r="B147" s="83"/>
      <c r="C147" s="84"/>
      <c r="D147" s="80"/>
      <c r="E147" s="38"/>
      <c r="F147" s="46"/>
      <c r="G147" s="38"/>
      <c r="H147" s="38"/>
      <c r="I147" s="24"/>
      <c r="J147" s="47"/>
      <c r="K147" s="38"/>
      <c r="L147" s="48"/>
      <c r="M147" s="49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72">
        <v>141</v>
      </c>
      <c r="B148" s="83"/>
      <c r="C148" s="84"/>
      <c r="D148" s="80"/>
      <c r="E148" s="38"/>
      <c r="F148" s="46"/>
      <c r="G148" s="38"/>
      <c r="H148" s="38"/>
      <c r="I148" s="24"/>
      <c r="J148" s="47"/>
      <c r="K148" s="38"/>
      <c r="L148" s="48"/>
      <c r="M148" s="49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72">
        <v>142</v>
      </c>
      <c r="B149" s="83"/>
      <c r="C149" s="84"/>
      <c r="D149" s="80"/>
      <c r="E149" s="38"/>
      <c r="F149" s="46"/>
      <c r="G149" s="38"/>
      <c r="H149" s="38"/>
      <c r="I149" s="24"/>
      <c r="J149" s="47"/>
      <c r="K149" s="38"/>
      <c r="L149" s="48"/>
      <c r="M149" s="4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72">
        <v>143</v>
      </c>
      <c r="B150" s="83"/>
      <c r="C150" s="84"/>
      <c r="D150" s="80"/>
      <c r="E150" s="38"/>
      <c r="F150" s="46"/>
      <c r="G150" s="38"/>
      <c r="H150" s="38"/>
      <c r="I150" s="24"/>
      <c r="J150" s="47"/>
      <c r="K150" s="38"/>
      <c r="L150" s="48"/>
      <c r="M150" s="4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72">
        <v>144</v>
      </c>
      <c r="B151" s="83"/>
      <c r="C151" s="84"/>
      <c r="D151" s="80"/>
      <c r="E151" s="38"/>
      <c r="F151" s="46"/>
      <c r="G151" s="38"/>
      <c r="H151" s="38"/>
      <c r="I151" s="24"/>
      <c r="J151" s="47"/>
      <c r="K151" s="38"/>
      <c r="L151" s="48"/>
      <c r="M151" s="4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72">
        <v>145</v>
      </c>
      <c r="B152" s="83"/>
      <c r="C152" s="84"/>
      <c r="D152" s="80"/>
      <c r="E152" s="38"/>
      <c r="F152" s="46"/>
      <c r="G152" s="38"/>
      <c r="H152" s="38"/>
      <c r="I152" s="24"/>
      <c r="J152" s="47"/>
      <c r="K152" s="38"/>
      <c r="L152" s="48"/>
      <c r="M152" s="4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72">
        <v>146</v>
      </c>
      <c r="B153" s="83"/>
      <c r="C153" s="84"/>
      <c r="D153" s="80"/>
      <c r="E153" s="38"/>
      <c r="F153" s="46"/>
      <c r="G153" s="38"/>
      <c r="H153" s="38"/>
      <c r="I153" s="24"/>
      <c r="J153" s="47"/>
      <c r="K153" s="38"/>
      <c r="L153" s="48"/>
      <c r="M153" s="49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72">
        <v>147</v>
      </c>
      <c r="B154" s="83"/>
      <c r="C154" s="84"/>
      <c r="D154" s="80"/>
      <c r="E154" s="38"/>
      <c r="F154" s="46"/>
      <c r="G154" s="38"/>
      <c r="H154" s="38"/>
      <c r="I154" s="24"/>
      <c r="J154" s="47"/>
      <c r="K154" s="38"/>
      <c r="L154" s="48"/>
      <c r="M154" s="49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72">
        <v>148</v>
      </c>
      <c r="B155" s="83"/>
      <c r="C155" s="84"/>
      <c r="D155" s="80"/>
      <c r="E155" s="38"/>
      <c r="F155" s="46"/>
      <c r="G155" s="38"/>
      <c r="H155" s="38"/>
      <c r="I155" s="22"/>
      <c r="J155" s="47"/>
      <c r="K155" s="38"/>
      <c r="L155" s="48"/>
      <c r="M155" s="49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72">
        <v>149</v>
      </c>
      <c r="B156" s="83"/>
      <c r="C156" s="84"/>
      <c r="D156" s="80"/>
      <c r="E156" s="38"/>
      <c r="F156" s="46"/>
      <c r="G156" s="38"/>
      <c r="H156" s="38"/>
      <c r="I156" s="24"/>
      <c r="J156" s="47"/>
      <c r="K156" s="38"/>
      <c r="L156" s="48"/>
      <c r="M156" s="49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72">
        <v>150</v>
      </c>
      <c r="B157" s="83"/>
      <c r="C157" s="84"/>
      <c r="D157" s="80"/>
      <c r="E157" s="38"/>
      <c r="F157" s="46"/>
      <c r="G157" s="38"/>
      <c r="H157" s="38"/>
      <c r="I157" s="24"/>
      <c r="J157" s="47"/>
      <c r="K157" s="38"/>
      <c r="L157" s="48"/>
      <c r="M157" s="49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72">
        <v>151</v>
      </c>
      <c r="B158" s="83"/>
      <c r="C158" s="84"/>
      <c r="D158" s="80"/>
      <c r="E158" s="89"/>
      <c r="F158" s="46"/>
      <c r="G158" s="89"/>
      <c r="H158" s="89"/>
      <c r="I158" s="71"/>
      <c r="J158" s="89"/>
      <c r="K158" s="89"/>
      <c r="L158" s="48"/>
      <c r="M158" s="4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72">
        <v>152</v>
      </c>
      <c r="B159" s="83"/>
      <c r="C159" s="84"/>
      <c r="D159" s="80"/>
      <c r="E159" s="38"/>
      <c r="F159" s="46"/>
      <c r="G159" s="38"/>
      <c r="H159" s="38"/>
      <c r="I159" s="24"/>
      <c r="J159" s="47"/>
      <c r="K159" s="38"/>
      <c r="L159" s="48"/>
      <c r="M159" s="49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72">
        <v>153</v>
      </c>
      <c r="B160" s="83"/>
      <c r="C160" s="84"/>
      <c r="D160" s="80"/>
      <c r="E160" s="38"/>
      <c r="F160" s="46"/>
      <c r="G160" s="38"/>
      <c r="H160" s="38"/>
      <c r="I160" s="24"/>
      <c r="J160" s="47"/>
      <c r="K160" s="38"/>
      <c r="L160" s="48"/>
      <c r="M160" s="49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72">
        <v>154</v>
      </c>
      <c r="B161" s="83"/>
      <c r="C161" s="84"/>
      <c r="D161" s="80"/>
      <c r="E161" s="38"/>
      <c r="F161" s="46"/>
      <c r="G161" s="38"/>
      <c r="H161" s="38"/>
      <c r="I161" s="24"/>
      <c r="J161" s="47"/>
      <c r="K161" s="38"/>
      <c r="L161" s="48"/>
      <c r="M161" s="4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72">
        <v>155</v>
      </c>
      <c r="B162" s="83"/>
      <c r="C162" s="84"/>
      <c r="D162" s="80"/>
      <c r="E162" s="38"/>
      <c r="F162" s="46"/>
      <c r="G162" s="38"/>
      <c r="H162" s="38"/>
      <c r="I162" s="24"/>
      <c r="J162" s="47"/>
      <c r="K162" s="38"/>
      <c r="L162" s="48"/>
      <c r="M162" s="4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72">
        <v>156</v>
      </c>
      <c r="B163" s="83"/>
      <c r="C163" s="84"/>
      <c r="D163" s="80"/>
      <c r="E163" s="38"/>
      <c r="F163" s="46"/>
      <c r="G163" s="38"/>
      <c r="H163" s="38"/>
      <c r="I163" s="24"/>
      <c r="J163" s="47"/>
      <c r="K163" s="38"/>
      <c r="L163" s="48"/>
      <c r="M163" s="49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72">
        <v>157</v>
      </c>
      <c r="B164" s="83"/>
      <c r="C164" s="84"/>
      <c r="D164" s="80"/>
      <c r="E164" s="38"/>
      <c r="F164" s="46"/>
      <c r="G164" s="38"/>
      <c r="H164" s="38"/>
      <c r="I164" s="24"/>
      <c r="J164" s="47"/>
      <c r="K164" s="38"/>
      <c r="L164" s="48"/>
      <c r="M164" s="49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72">
        <v>158</v>
      </c>
      <c r="B165" s="83"/>
      <c r="C165" s="84"/>
      <c r="D165" s="80"/>
      <c r="E165" s="38"/>
      <c r="F165" s="46"/>
      <c r="G165" s="38"/>
      <c r="H165" s="38"/>
      <c r="I165" s="22"/>
      <c r="J165" s="47"/>
      <c r="K165" s="38"/>
      <c r="L165" s="48"/>
      <c r="M165" s="49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72">
        <v>159</v>
      </c>
      <c r="B166" s="83"/>
      <c r="C166" s="84"/>
      <c r="D166" s="80"/>
      <c r="E166" s="38"/>
      <c r="F166" s="46"/>
      <c r="G166" s="38"/>
      <c r="H166" s="38"/>
      <c r="I166" s="24"/>
      <c r="J166" s="47"/>
      <c r="K166" s="38"/>
      <c r="L166" s="48"/>
      <c r="M166" s="49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72">
        <v>160</v>
      </c>
      <c r="B167" s="83"/>
      <c r="C167" s="84"/>
      <c r="D167" s="80"/>
      <c r="E167" s="38"/>
      <c r="F167" s="46"/>
      <c r="G167" s="38"/>
      <c r="H167" s="38"/>
      <c r="I167" s="24"/>
      <c r="J167" s="47"/>
      <c r="K167" s="38"/>
      <c r="L167" s="48"/>
      <c r="M167" s="49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72">
        <v>161</v>
      </c>
      <c r="B168" s="83"/>
      <c r="C168" s="84"/>
      <c r="D168" s="80"/>
      <c r="E168" s="38"/>
      <c r="F168" s="46"/>
      <c r="G168" s="38"/>
      <c r="H168" s="38"/>
      <c r="I168" s="24"/>
      <c r="J168" s="47"/>
      <c r="K168" s="38"/>
      <c r="L168" s="48"/>
      <c r="M168" s="49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72">
        <v>162</v>
      </c>
      <c r="B169" s="83"/>
      <c r="C169" s="84"/>
      <c r="D169" s="80"/>
      <c r="E169" s="38"/>
      <c r="F169" s="46"/>
      <c r="G169" s="38"/>
      <c r="H169" s="38"/>
      <c r="I169" s="24"/>
      <c r="J169" s="47"/>
      <c r="K169" s="38"/>
      <c r="L169" s="48"/>
      <c r="M169" s="49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72">
        <v>163</v>
      </c>
      <c r="B170" s="83"/>
      <c r="C170" s="84"/>
      <c r="D170" s="80"/>
      <c r="E170" s="38"/>
      <c r="F170" s="46"/>
      <c r="G170" s="38"/>
      <c r="H170" s="38"/>
      <c r="I170" s="24"/>
      <c r="J170" s="47"/>
      <c r="K170" s="38"/>
      <c r="L170" s="48"/>
      <c r="M170" s="49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72">
        <v>164</v>
      </c>
      <c r="B171" s="83"/>
      <c r="C171" s="84"/>
      <c r="D171" s="80"/>
      <c r="E171" s="38"/>
      <c r="F171" s="46"/>
      <c r="G171" s="38"/>
      <c r="H171" s="38"/>
      <c r="I171" s="24"/>
      <c r="J171" s="47"/>
      <c r="K171" s="38"/>
      <c r="L171" s="48"/>
      <c r="M171" s="49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72">
        <v>165</v>
      </c>
      <c r="B172" s="83"/>
      <c r="C172" s="84"/>
      <c r="D172" s="80"/>
      <c r="E172" s="38"/>
      <c r="F172" s="46"/>
      <c r="G172" s="38"/>
      <c r="H172" s="38"/>
      <c r="I172" s="24"/>
      <c r="J172" s="47"/>
      <c r="K172" s="38"/>
      <c r="L172" s="48"/>
      <c r="M172" s="49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72">
        <v>166</v>
      </c>
      <c r="B173" s="83"/>
      <c r="C173" s="84"/>
      <c r="D173" s="80"/>
      <c r="E173" s="38"/>
      <c r="F173" s="46"/>
      <c r="G173" s="38"/>
      <c r="H173" s="38"/>
      <c r="I173" s="24"/>
      <c r="J173" s="47"/>
      <c r="K173" s="38"/>
      <c r="L173" s="48"/>
      <c r="M173" s="49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72">
        <v>167</v>
      </c>
      <c r="B174" s="83"/>
      <c r="C174" s="84"/>
      <c r="D174" s="80"/>
      <c r="E174" s="38"/>
      <c r="F174" s="46"/>
      <c r="G174" s="38"/>
      <c r="H174" s="38"/>
      <c r="I174" s="24"/>
      <c r="J174" s="47"/>
      <c r="K174" s="38"/>
      <c r="L174" s="48"/>
      <c r="M174" s="49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72">
        <v>168</v>
      </c>
      <c r="B175" s="83"/>
      <c r="C175" s="84"/>
      <c r="D175" s="80"/>
      <c r="E175" s="38"/>
      <c r="F175" s="46"/>
      <c r="G175" s="38"/>
      <c r="H175" s="38"/>
      <c r="I175" s="24"/>
      <c r="J175" s="47"/>
      <c r="K175" s="38"/>
      <c r="L175" s="48"/>
      <c r="M175" s="49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0">
        <v>169</v>
      </c>
      <c r="B176" s="91"/>
      <c r="C176" s="93"/>
      <c r="D176" s="94"/>
      <c r="E176" s="95"/>
      <c r="F176" s="96"/>
      <c r="G176" s="95"/>
      <c r="H176" s="95"/>
      <c r="I176" s="97"/>
      <c r="J176" s="98"/>
      <c r="K176" s="95"/>
      <c r="L176" s="99"/>
      <c r="M176" s="100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1"/>
      <c r="B177" s="102"/>
      <c r="C177" s="103"/>
      <c r="D177" s="104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5"/>
      <c r="B178" s="2"/>
      <c r="C178" s="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5"/>
      <c r="B179" s="105" t="s">
        <v>142</v>
      </c>
      <c r="C179" s="106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5"/>
      <c r="B180" s="105" t="s">
        <v>143</v>
      </c>
      <c r="C180" s="106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5"/>
      <c r="B181" s="5" t="s">
        <v>144</v>
      </c>
      <c r="C181" s="9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D1" workbookViewId="0">
      <selection activeCell="AG9" sqref="AG9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7" width="17.28515625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6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7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9" t="s">
        <v>4</v>
      </c>
      <c r="B3" s="2"/>
      <c r="C3" s="2"/>
      <c r="D3" s="10" t="s">
        <v>6</v>
      </c>
      <c r="E3" s="10" t="str">
        <f>nama_mapel!J5</f>
        <v>Administrasi Perkantoran</v>
      </c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2"/>
      <c r="S3" s="10" t="s">
        <v>8</v>
      </c>
      <c r="T3" s="2"/>
      <c r="U3" s="10"/>
      <c r="V3" s="10"/>
      <c r="W3" s="2"/>
      <c r="Z3" s="10"/>
      <c r="AA3" s="10"/>
      <c r="AB3" s="10"/>
      <c r="AC3" s="9" t="s">
        <v>9</v>
      </c>
      <c r="AD3" s="10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9" t="s">
        <v>10</v>
      </c>
      <c r="B4" s="2"/>
      <c r="C4" s="2"/>
      <c r="D4" s="10" t="s">
        <v>6</v>
      </c>
      <c r="E4" s="13" t="str">
        <f>nama_mapel!H4</f>
        <v>2017/2018</v>
      </c>
      <c r="F4" s="2"/>
      <c r="G4" s="2"/>
      <c r="H4" s="2"/>
      <c r="I4" s="2"/>
      <c r="J4" s="2"/>
      <c r="K4" s="2"/>
      <c r="L4" s="2"/>
      <c r="M4" s="10"/>
      <c r="N4" s="10"/>
      <c r="O4" s="10"/>
      <c r="P4" s="10"/>
      <c r="Q4" s="10"/>
      <c r="R4" s="2"/>
      <c r="S4" s="10" t="s">
        <v>14</v>
      </c>
      <c r="T4" s="10"/>
      <c r="U4" s="10"/>
      <c r="V4" s="10"/>
      <c r="W4" s="2"/>
      <c r="Z4" s="10"/>
      <c r="AA4" s="10"/>
      <c r="AB4" s="10"/>
      <c r="AC4" s="9" t="s">
        <v>15</v>
      </c>
      <c r="AD4" s="10" t="str">
        <f>nama_mapel!H7</f>
        <v>Ayu Kadarwati,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4"/>
      <c r="B5" s="15"/>
      <c r="C5" s="15"/>
      <c r="D5" s="15"/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7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>
      <c r="A6" s="271" t="s">
        <v>5</v>
      </c>
      <c r="B6" s="271" t="s">
        <v>7</v>
      </c>
      <c r="C6" s="269" t="s">
        <v>11</v>
      </c>
      <c r="D6" s="20" t="s">
        <v>27</v>
      </c>
      <c r="E6" s="265" t="s">
        <v>28</v>
      </c>
      <c r="F6" s="266"/>
      <c r="G6" s="266"/>
      <c r="H6" s="266"/>
      <c r="I6" s="249"/>
      <c r="J6" s="265" t="s">
        <v>30</v>
      </c>
      <c r="K6" s="266"/>
      <c r="L6" s="266"/>
      <c r="M6" s="266"/>
      <c r="N6" s="266"/>
      <c r="O6" s="266"/>
      <c r="P6" s="266"/>
      <c r="Q6" s="266"/>
      <c r="R6" s="249"/>
      <c r="S6" s="265" t="s">
        <v>32</v>
      </c>
      <c r="T6" s="266"/>
      <c r="U6" s="266"/>
      <c r="V6" s="266"/>
      <c r="W6" s="266"/>
      <c r="X6" s="266"/>
      <c r="Y6" s="266"/>
      <c r="Z6" s="266"/>
      <c r="AA6" s="266"/>
      <c r="AB6" s="249"/>
      <c r="AC6" s="24" t="s">
        <v>34</v>
      </c>
      <c r="AD6" s="272" t="s">
        <v>35</v>
      </c>
      <c r="AE6" s="276" t="s">
        <v>36</v>
      </c>
      <c r="AF6" s="276" t="s">
        <v>39</v>
      </c>
      <c r="AG6" s="275" t="s">
        <v>40</v>
      </c>
      <c r="AH6" s="266"/>
      <c r="AI6" s="266"/>
      <c r="AJ6" s="266"/>
      <c r="AK6" s="249"/>
      <c r="AL6" s="268" t="s">
        <v>41</v>
      </c>
      <c r="AM6" s="266"/>
      <c r="AN6" s="266"/>
      <c r="AO6" s="249"/>
      <c r="AP6" s="268" t="s">
        <v>44</v>
      </c>
      <c r="AQ6" s="266"/>
      <c r="AR6" s="249"/>
      <c r="AS6" s="268" t="s">
        <v>45</v>
      </c>
      <c r="AT6" s="266"/>
      <c r="AU6" s="249"/>
      <c r="AV6" s="274" t="s">
        <v>46</v>
      </c>
      <c r="AW6" s="273" t="s">
        <v>47</v>
      </c>
    </row>
    <row r="7" spans="1:49" ht="86.25" customHeight="1">
      <c r="A7" s="270"/>
      <c r="B7" s="270"/>
      <c r="C7" s="270"/>
      <c r="D7" s="33" t="s">
        <v>38</v>
      </c>
      <c r="E7" s="34" t="str">
        <f>nama_mapel!C4</f>
        <v>Pendidikan Agama</v>
      </c>
      <c r="F7" s="34" t="str">
        <f>nama_mapel!C5</f>
        <v xml:space="preserve">Pendidikan Kewarganegaraan </v>
      </c>
      <c r="G7" s="34" t="str">
        <f>nama_mapel!C6</f>
        <v>Bahasa  Indonesia</v>
      </c>
      <c r="H7" s="34" t="str">
        <f>nama_mapel!C7</f>
        <v>Pendidikan Jasmani dan Olahraga</v>
      </c>
      <c r="I7" s="34" t="str">
        <f>nama_mapel!C8</f>
        <v>Seni Budaya</v>
      </c>
      <c r="J7" s="34" t="str">
        <f>nama_mapel!C10</f>
        <v>Bahasa Inggris</v>
      </c>
      <c r="K7" s="34" t="str">
        <f>nama_mapel!C11</f>
        <v>Matematika</v>
      </c>
      <c r="L7" s="34" t="str">
        <f>nama_mapel!C12</f>
        <v>Ilmu Pengetahuan Alam (IPA)</v>
      </c>
      <c r="M7" s="34" t="str">
        <f>nama_mapel!C13</f>
        <v>Ilmu Pengetahuan Sosial (IPS)</v>
      </c>
      <c r="N7" s="34" t="str">
        <f>nama_mapel!C14</f>
        <v>Ketrampilan Komputer dan Pengelolaan Informasi</v>
      </c>
      <c r="O7" s="34" t="str">
        <f>nama_mapel!C15</f>
        <v>Kewirausahaan</v>
      </c>
      <c r="P7" s="34">
        <f>nama_mapel!C16</f>
        <v>0</v>
      </c>
      <c r="Q7" s="34">
        <f>nama_mapel!C17</f>
        <v>0</v>
      </c>
      <c r="R7" s="34">
        <f>nama_mapel!C18</f>
        <v>0</v>
      </c>
      <c r="S7" s="34" t="str">
        <f>nama_mapel!C21</f>
        <v>Memproses Perjalanan Dinas Pimpinan</v>
      </c>
      <c r="T7" s="34" t="str">
        <f>nama_mapel!C22</f>
        <v>Mengatur Pertemuan/Rapat</v>
      </c>
      <c r="U7" s="34" t="str">
        <f>nama_mapel!C23</f>
        <v>Mengelola Dana Kas Kecil</v>
      </c>
      <c r="V7" s="34" t="str">
        <f>nama_mapel!C24</f>
        <v>Mengap. Adm. Perkantoran di tempat kerja</v>
      </c>
      <c r="W7" s="34">
        <f>nama_mapel!C25</f>
        <v>0</v>
      </c>
      <c r="X7" s="34">
        <f>nama_mapel!C26</f>
        <v>0</v>
      </c>
      <c r="Y7" s="34">
        <f>nama_mapel!C27</f>
        <v>0</v>
      </c>
      <c r="Z7" s="34">
        <f>nama_mapel!C28</f>
        <v>0</v>
      </c>
      <c r="AA7" s="34">
        <f>nama_mapel!C29</f>
        <v>0</v>
      </c>
      <c r="AB7" s="34">
        <f>nama_mapel!C30</f>
        <v>0</v>
      </c>
      <c r="AC7" s="34" t="str">
        <f>nama_mapel!C33</f>
        <v>Bahasa Jawa</v>
      </c>
      <c r="AD7" s="270"/>
      <c r="AE7" s="270"/>
      <c r="AF7" s="270"/>
      <c r="AG7" s="39" t="s">
        <v>54</v>
      </c>
      <c r="AH7" s="39" t="s">
        <v>55</v>
      </c>
      <c r="AI7" s="39" t="s">
        <v>56</v>
      </c>
      <c r="AJ7" s="39" t="s">
        <v>57</v>
      </c>
      <c r="AK7" s="39" t="s">
        <v>58</v>
      </c>
      <c r="AL7" s="41" t="s">
        <v>59</v>
      </c>
      <c r="AM7" s="41" t="s">
        <v>62</v>
      </c>
      <c r="AN7" s="41" t="s">
        <v>63</v>
      </c>
      <c r="AO7" s="41" t="s">
        <v>64</v>
      </c>
      <c r="AP7" s="41" t="s">
        <v>65</v>
      </c>
      <c r="AQ7" s="41" t="s">
        <v>66</v>
      </c>
      <c r="AR7" s="41" t="s">
        <v>67</v>
      </c>
      <c r="AS7" s="41" t="s">
        <v>68</v>
      </c>
      <c r="AT7" s="41" t="s">
        <v>69</v>
      </c>
      <c r="AU7" s="41" t="s">
        <v>70</v>
      </c>
      <c r="AV7" s="270"/>
      <c r="AW7" s="270"/>
    </row>
    <row r="8" spans="1:49" ht="15.75" customHeight="1">
      <c r="A8" s="42">
        <v>1</v>
      </c>
      <c r="B8" s="44">
        <f t="shared" ref="B8:AW8" si="0">A8+1</f>
        <v>2</v>
      </c>
      <c r="C8" s="44">
        <f t="shared" si="0"/>
        <v>3</v>
      </c>
      <c r="D8" s="44">
        <f t="shared" si="0"/>
        <v>4</v>
      </c>
      <c r="E8" s="45">
        <f t="shared" si="0"/>
        <v>5</v>
      </c>
      <c r="F8" s="45">
        <f t="shared" si="0"/>
        <v>6</v>
      </c>
      <c r="G8" s="45">
        <f t="shared" si="0"/>
        <v>7</v>
      </c>
      <c r="H8" s="45">
        <f t="shared" si="0"/>
        <v>8</v>
      </c>
      <c r="I8" s="45">
        <f t="shared" si="0"/>
        <v>9</v>
      </c>
      <c r="J8" s="45">
        <f t="shared" si="0"/>
        <v>10</v>
      </c>
      <c r="K8" s="45">
        <f t="shared" si="0"/>
        <v>11</v>
      </c>
      <c r="L8" s="45">
        <f t="shared" si="0"/>
        <v>12</v>
      </c>
      <c r="M8" s="45">
        <f t="shared" si="0"/>
        <v>13</v>
      </c>
      <c r="N8" s="45">
        <f t="shared" si="0"/>
        <v>14</v>
      </c>
      <c r="O8" s="45">
        <f t="shared" si="0"/>
        <v>15</v>
      </c>
      <c r="P8" s="45">
        <f t="shared" si="0"/>
        <v>16</v>
      </c>
      <c r="Q8" s="45">
        <f t="shared" si="0"/>
        <v>17</v>
      </c>
      <c r="R8" s="45">
        <f t="shared" si="0"/>
        <v>18</v>
      </c>
      <c r="S8" s="45">
        <f t="shared" si="0"/>
        <v>19</v>
      </c>
      <c r="T8" s="45">
        <f t="shared" si="0"/>
        <v>20</v>
      </c>
      <c r="U8" s="45">
        <f t="shared" si="0"/>
        <v>21</v>
      </c>
      <c r="V8" s="45">
        <f t="shared" si="0"/>
        <v>22</v>
      </c>
      <c r="W8" s="45">
        <f t="shared" si="0"/>
        <v>23</v>
      </c>
      <c r="X8" s="45">
        <f t="shared" si="0"/>
        <v>24</v>
      </c>
      <c r="Y8" s="45">
        <f t="shared" si="0"/>
        <v>25</v>
      </c>
      <c r="Z8" s="45">
        <f t="shared" si="0"/>
        <v>26</v>
      </c>
      <c r="AA8" s="45">
        <f t="shared" si="0"/>
        <v>27</v>
      </c>
      <c r="AB8" s="45">
        <f t="shared" si="0"/>
        <v>28</v>
      </c>
      <c r="AC8" s="45">
        <f t="shared" si="0"/>
        <v>29</v>
      </c>
      <c r="AD8" s="51">
        <f t="shared" si="0"/>
        <v>30</v>
      </c>
      <c r="AE8" s="51">
        <f t="shared" si="0"/>
        <v>31</v>
      </c>
      <c r="AF8" s="51">
        <f t="shared" si="0"/>
        <v>32</v>
      </c>
      <c r="AG8" s="51">
        <f t="shared" si="0"/>
        <v>33</v>
      </c>
      <c r="AH8" s="51">
        <f t="shared" si="0"/>
        <v>34</v>
      </c>
      <c r="AI8" s="51">
        <f t="shared" si="0"/>
        <v>35</v>
      </c>
      <c r="AJ8" s="51">
        <f t="shared" si="0"/>
        <v>36</v>
      </c>
      <c r="AK8" s="51">
        <f t="shared" si="0"/>
        <v>37</v>
      </c>
      <c r="AL8" s="51">
        <f t="shared" si="0"/>
        <v>38</v>
      </c>
      <c r="AM8" s="51">
        <f t="shared" si="0"/>
        <v>39</v>
      </c>
      <c r="AN8" s="51">
        <f t="shared" si="0"/>
        <v>40</v>
      </c>
      <c r="AO8" s="51">
        <f t="shared" si="0"/>
        <v>41</v>
      </c>
      <c r="AP8" s="51">
        <f t="shared" si="0"/>
        <v>42</v>
      </c>
      <c r="AQ8" s="51">
        <f t="shared" si="0"/>
        <v>43</v>
      </c>
      <c r="AR8" s="51">
        <f t="shared" si="0"/>
        <v>44</v>
      </c>
      <c r="AS8" s="51">
        <f t="shared" si="0"/>
        <v>45</v>
      </c>
      <c r="AT8" s="51">
        <f t="shared" si="0"/>
        <v>46</v>
      </c>
      <c r="AU8" s="51">
        <f t="shared" si="0"/>
        <v>47</v>
      </c>
      <c r="AV8" s="51">
        <f t="shared" si="0"/>
        <v>48</v>
      </c>
      <c r="AW8" s="51">
        <f t="shared" si="0"/>
        <v>49</v>
      </c>
    </row>
    <row r="9" spans="1:49" ht="15.75" customHeight="1">
      <c r="A9" s="24">
        <v>1</v>
      </c>
      <c r="B9" s="55">
        <f>IF('DAFTAR SISWA'!B8="","",'DAFTAR SISWA'!B8)</f>
        <v>1304</v>
      </c>
      <c r="C9" s="55" t="str">
        <f>IF('DAFTAR SISWA'!C8="","",'DAFTAR SISWA'!C8)</f>
        <v>ALFINA FITRIA</v>
      </c>
      <c r="D9" s="55" t="str">
        <f>IF('DAFTAR SISWA'!D8="","",'DAFTAR SISWA'!D8)</f>
        <v>P</v>
      </c>
      <c r="E9" s="57">
        <v>90</v>
      </c>
      <c r="F9" s="57">
        <v>84</v>
      </c>
      <c r="G9" s="57">
        <v>80</v>
      </c>
      <c r="H9" s="58">
        <v>79</v>
      </c>
      <c r="I9" s="59">
        <v>85</v>
      </c>
      <c r="J9" s="57">
        <v>78</v>
      </c>
      <c r="K9" s="57">
        <v>82</v>
      </c>
      <c r="L9" s="60">
        <v>88</v>
      </c>
      <c r="M9" s="58">
        <v>81</v>
      </c>
      <c r="N9" s="61">
        <v>84</v>
      </c>
      <c r="O9" s="57">
        <v>83</v>
      </c>
      <c r="P9" s="62"/>
      <c r="Q9" s="62"/>
      <c r="R9" s="62"/>
      <c r="S9" s="63">
        <v>84</v>
      </c>
      <c r="T9" s="57">
        <v>86</v>
      </c>
      <c r="U9" s="57">
        <v>90</v>
      </c>
      <c r="V9" s="60">
        <v>82</v>
      </c>
      <c r="W9" s="62"/>
      <c r="X9" s="62"/>
      <c r="Y9" s="62"/>
      <c r="Z9" s="62"/>
      <c r="AA9" s="62"/>
      <c r="AB9" s="62"/>
      <c r="AC9" s="65">
        <v>90</v>
      </c>
      <c r="AD9" s="67">
        <f t="shared" ref="AD9:AD46" si="1">AVERAGE(E9:AC9)</f>
        <v>84.125</v>
      </c>
      <c r="AE9" s="69">
        <f t="shared" ref="AE9:AE46" si="2">SUM(E9:AC9)</f>
        <v>1346</v>
      </c>
      <c r="AF9" s="69">
        <f t="shared" ref="AF9:AF46" si="3">RANK(AE9,$AE$9:$AE$46)</f>
        <v>24</v>
      </c>
      <c r="AG9" s="323" t="s">
        <v>75</v>
      </c>
      <c r="AH9" s="323" t="s">
        <v>75</v>
      </c>
      <c r="AI9" s="323" t="s">
        <v>75</v>
      </c>
      <c r="AJ9" s="323" t="s">
        <v>75</v>
      </c>
      <c r="AK9" s="323" t="s">
        <v>75</v>
      </c>
      <c r="AL9" s="73" t="s">
        <v>129</v>
      </c>
      <c r="AM9" s="73" t="s">
        <v>130</v>
      </c>
      <c r="AN9" s="73" t="s">
        <v>131</v>
      </c>
      <c r="AO9" s="73" t="s">
        <v>130</v>
      </c>
      <c r="AP9" s="73" t="s">
        <v>130</v>
      </c>
      <c r="AQ9" s="73" t="s">
        <v>130</v>
      </c>
      <c r="AR9" s="73" t="s">
        <v>130</v>
      </c>
      <c r="AS9" s="73">
        <v>1</v>
      </c>
      <c r="AT9" s="75" t="s">
        <v>75</v>
      </c>
      <c r="AU9" s="75" t="s">
        <v>75</v>
      </c>
      <c r="AV9" s="75" t="s">
        <v>132</v>
      </c>
      <c r="AW9" s="71"/>
    </row>
    <row r="10" spans="1:49" ht="15.75" customHeight="1">
      <c r="A10" s="24">
        <v>2</v>
      </c>
      <c r="B10" s="55">
        <f>IF('DAFTAR SISWA'!B9="","",'DAFTAR SISWA'!B9)</f>
        <v>1305</v>
      </c>
      <c r="C10" s="55" t="str">
        <f>IF('DAFTAR SISWA'!C9="","",'DAFTAR SISWA'!C9)</f>
        <v>AMALIA NUR RIZKY</v>
      </c>
      <c r="D10" s="55" t="str">
        <f>IF('DAFTAR SISWA'!D9="","",'DAFTAR SISWA'!D9)</f>
        <v>P</v>
      </c>
      <c r="E10" s="57">
        <v>88</v>
      </c>
      <c r="F10" s="57">
        <v>83</v>
      </c>
      <c r="G10" s="57">
        <v>80</v>
      </c>
      <c r="H10" s="58">
        <v>78</v>
      </c>
      <c r="I10" s="59">
        <v>82</v>
      </c>
      <c r="J10" s="57">
        <v>82</v>
      </c>
      <c r="K10" s="57">
        <v>83</v>
      </c>
      <c r="L10" s="60">
        <v>86</v>
      </c>
      <c r="M10" s="58">
        <v>82</v>
      </c>
      <c r="N10" s="79">
        <v>82</v>
      </c>
      <c r="O10" s="57">
        <v>85</v>
      </c>
      <c r="P10" s="62"/>
      <c r="Q10" s="62"/>
      <c r="R10" s="62"/>
      <c r="S10" s="63">
        <v>78</v>
      </c>
      <c r="T10" s="57">
        <v>80</v>
      </c>
      <c r="U10" s="57">
        <v>90</v>
      </c>
      <c r="V10" s="60">
        <v>82</v>
      </c>
      <c r="W10" s="62"/>
      <c r="X10" s="62"/>
      <c r="Y10" s="62"/>
      <c r="Z10" s="62"/>
      <c r="AA10" s="62"/>
      <c r="AB10" s="62"/>
      <c r="AC10" s="82">
        <v>90</v>
      </c>
      <c r="AD10" s="67">
        <f t="shared" si="1"/>
        <v>83.1875</v>
      </c>
      <c r="AE10" s="69">
        <f t="shared" si="2"/>
        <v>1331</v>
      </c>
      <c r="AF10" s="69">
        <f t="shared" si="3"/>
        <v>28</v>
      </c>
      <c r="AG10" s="323" t="s">
        <v>75</v>
      </c>
      <c r="AH10" s="323" t="s">
        <v>75</v>
      </c>
      <c r="AI10" s="323" t="s">
        <v>75</v>
      </c>
      <c r="AJ10" s="323" t="s">
        <v>75</v>
      </c>
      <c r="AK10" s="323" t="s">
        <v>75</v>
      </c>
      <c r="AL10" s="324" t="s">
        <v>75</v>
      </c>
      <c r="AM10" s="324" t="s">
        <v>75</v>
      </c>
      <c r="AN10" s="324" t="s">
        <v>75</v>
      </c>
      <c r="AO10" s="324" t="s">
        <v>75</v>
      </c>
      <c r="AP10" s="73" t="s">
        <v>130</v>
      </c>
      <c r="AQ10" s="73" t="s">
        <v>130</v>
      </c>
      <c r="AR10" s="73" t="s">
        <v>130</v>
      </c>
      <c r="AS10" s="75">
        <v>5</v>
      </c>
      <c r="AT10" s="75">
        <v>1</v>
      </c>
      <c r="AU10" s="75" t="s">
        <v>75</v>
      </c>
      <c r="AV10" s="75" t="s">
        <v>132</v>
      </c>
      <c r="AW10" s="71"/>
    </row>
    <row r="11" spans="1:49" ht="15.75" customHeight="1">
      <c r="A11" s="24">
        <v>3</v>
      </c>
      <c r="B11" s="55">
        <f>IF('DAFTAR SISWA'!B10="","",'DAFTAR SISWA'!B10)</f>
        <v>1306</v>
      </c>
      <c r="C11" s="55" t="str">
        <f>IF('DAFTAR SISWA'!C10="","",'DAFTAR SISWA'!C10)</f>
        <v>ANDREAN LEO PRATAMA</v>
      </c>
      <c r="D11" s="55" t="str">
        <f>IF('DAFTAR SISWA'!D10="","",'DAFTAR SISWA'!D10)</f>
        <v>L</v>
      </c>
      <c r="E11" s="57">
        <v>88</v>
      </c>
      <c r="F11" s="57">
        <v>79</v>
      </c>
      <c r="G11" s="57">
        <v>80</v>
      </c>
      <c r="H11" s="58">
        <v>80</v>
      </c>
      <c r="I11" s="59">
        <v>86</v>
      </c>
      <c r="J11" s="57">
        <v>77</v>
      </c>
      <c r="K11" s="57">
        <v>82</v>
      </c>
      <c r="L11" s="60">
        <v>87</v>
      </c>
      <c r="M11" s="58">
        <v>81</v>
      </c>
      <c r="N11" s="79">
        <v>81</v>
      </c>
      <c r="O11" s="57">
        <v>83</v>
      </c>
      <c r="P11" s="62"/>
      <c r="Q11" s="62"/>
      <c r="R11" s="62"/>
      <c r="S11" s="63">
        <v>85</v>
      </c>
      <c r="T11" s="57">
        <v>77</v>
      </c>
      <c r="U11" s="57">
        <v>81</v>
      </c>
      <c r="V11" s="60">
        <v>77</v>
      </c>
      <c r="W11" s="62"/>
      <c r="X11" s="62"/>
      <c r="Y11" s="62"/>
      <c r="Z11" s="62"/>
      <c r="AA11" s="62"/>
      <c r="AB11" s="62"/>
      <c r="AC11" s="82">
        <v>82</v>
      </c>
      <c r="AD11" s="67">
        <f t="shared" si="1"/>
        <v>81.625</v>
      </c>
      <c r="AE11" s="69">
        <f t="shared" si="2"/>
        <v>1306</v>
      </c>
      <c r="AF11" s="69">
        <f t="shared" si="3"/>
        <v>34</v>
      </c>
      <c r="AG11" s="323" t="s">
        <v>75</v>
      </c>
      <c r="AH11" s="323" t="s">
        <v>75</v>
      </c>
      <c r="AI11" s="323" t="s">
        <v>75</v>
      </c>
      <c r="AJ11" s="323" t="s">
        <v>75</v>
      </c>
      <c r="AK11" s="323" t="s">
        <v>75</v>
      </c>
      <c r="AL11" s="324" t="s">
        <v>75</v>
      </c>
      <c r="AM11" s="324" t="s">
        <v>75</v>
      </c>
      <c r="AN11" s="324" t="s">
        <v>75</v>
      </c>
      <c r="AO11" s="324" t="s">
        <v>75</v>
      </c>
      <c r="AP11" s="73" t="s">
        <v>130</v>
      </c>
      <c r="AQ11" s="73" t="s">
        <v>130</v>
      </c>
      <c r="AR11" s="73" t="s">
        <v>130</v>
      </c>
      <c r="AS11" s="75" t="s">
        <v>75</v>
      </c>
      <c r="AT11" s="75" t="s">
        <v>75</v>
      </c>
      <c r="AU11" s="75" t="s">
        <v>75</v>
      </c>
      <c r="AV11" s="75" t="s">
        <v>132</v>
      </c>
      <c r="AW11" s="71"/>
    </row>
    <row r="12" spans="1:49" ht="15.75" customHeight="1">
      <c r="A12" s="24">
        <v>4</v>
      </c>
      <c r="B12" s="55">
        <f>IF('DAFTAR SISWA'!B11="","",'DAFTAR SISWA'!B11)</f>
        <v>1307</v>
      </c>
      <c r="C12" s="55" t="str">
        <f>IF('DAFTAR SISWA'!C11="","",'DAFTAR SISWA'!C11)</f>
        <v>ANGGRAINI KUSUMA NINGRUM</v>
      </c>
      <c r="D12" s="55" t="str">
        <f>IF('DAFTAR SISWA'!D11="","",'DAFTAR SISWA'!D11)</f>
        <v>P</v>
      </c>
      <c r="E12" s="57">
        <v>85</v>
      </c>
      <c r="F12" s="57">
        <v>79</v>
      </c>
      <c r="G12" s="57">
        <v>80</v>
      </c>
      <c r="H12" s="58">
        <v>80</v>
      </c>
      <c r="I12" s="59">
        <v>63</v>
      </c>
      <c r="J12" s="57">
        <v>77</v>
      </c>
      <c r="K12" s="57">
        <v>87</v>
      </c>
      <c r="L12" s="60">
        <v>86</v>
      </c>
      <c r="M12" s="58">
        <v>84</v>
      </c>
      <c r="N12" s="79">
        <v>83</v>
      </c>
      <c r="O12" s="57">
        <v>87</v>
      </c>
      <c r="P12" s="62"/>
      <c r="Q12" s="62"/>
      <c r="R12" s="62"/>
      <c r="S12" s="63">
        <v>75</v>
      </c>
      <c r="T12" s="57">
        <v>85</v>
      </c>
      <c r="U12" s="57">
        <v>84</v>
      </c>
      <c r="V12" s="60">
        <v>76</v>
      </c>
      <c r="W12" s="62"/>
      <c r="X12" s="62"/>
      <c r="Y12" s="62"/>
      <c r="Z12" s="62"/>
      <c r="AA12" s="62"/>
      <c r="AB12" s="62"/>
      <c r="AC12" s="82">
        <v>80</v>
      </c>
      <c r="AD12" s="67">
        <f t="shared" si="1"/>
        <v>80.6875</v>
      </c>
      <c r="AE12" s="69">
        <f t="shared" si="2"/>
        <v>1291</v>
      </c>
      <c r="AF12" s="69">
        <f t="shared" si="3"/>
        <v>35</v>
      </c>
      <c r="AG12" s="323" t="s">
        <v>75</v>
      </c>
      <c r="AH12" s="323" t="s">
        <v>75</v>
      </c>
      <c r="AI12" s="323" t="s">
        <v>75</v>
      </c>
      <c r="AJ12" s="323" t="s">
        <v>75</v>
      </c>
      <c r="AK12" s="323" t="s">
        <v>75</v>
      </c>
      <c r="AL12" s="324" t="s">
        <v>75</v>
      </c>
      <c r="AM12" s="324" t="s">
        <v>75</v>
      </c>
      <c r="AN12" s="324" t="s">
        <v>75</v>
      </c>
      <c r="AO12" s="324" t="s">
        <v>75</v>
      </c>
      <c r="AP12" s="73" t="s">
        <v>130</v>
      </c>
      <c r="AQ12" s="73" t="s">
        <v>130</v>
      </c>
      <c r="AR12" s="73" t="s">
        <v>130</v>
      </c>
      <c r="AS12" s="75">
        <v>2</v>
      </c>
      <c r="AT12" s="75">
        <v>1</v>
      </c>
      <c r="AU12" s="75">
        <v>1</v>
      </c>
      <c r="AV12" s="75" t="s">
        <v>132</v>
      </c>
      <c r="AW12" s="71"/>
    </row>
    <row r="13" spans="1:49" ht="15.75" customHeight="1">
      <c r="A13" s="24">
        <v>5</v>
      </c>
      <c r="B13" s="55">
        <f>IF('DAFTAR SISWA'!B12="","",'DAFTAR SISWA'!B12)</f>
        <v>1308</v>
      </c>
      <c r="C13" s="55" t="str">
        <f>IF('DAFTAR SISWA'!C12="","",'DAFTAR SISWA'!C12)</f>
        <v>ARIAN EKO WIBOWO</v>
      </c>
      <c r="D13" s="55" t="str">
        <f>IF('DAFTAR SISWA'!D12="","",'DAFTAR SISWA'!D12)</f>
        <v>L</v>
      </c>
      <c r="E13" s="57">
        <v>85</v>
      </c>
      <c r="F13" s="57">
        <v>79</v>
      </c>
      <c r="G13" s="57">
        <v>80</v>
      </c>
      <c r="H13" s="58">
        <v>81</v>
      </c>
      <c r="I13" s="59">
        <v>80</v>
      </c>
      <c r="J13" s="57">
        <v>77</v>
      </c>
      <c r="K13" s="57">
        <v>80</v>
      </c>
      <c r="L13" s="60">
        <v>87</v>
      </c>
      <c r="M13" s="58">
        <v>76</v>
      </c>
      <c r="N13" s="79">
        <v>81</v>
      </c>
      <c r="O13" s="57">
        <v>85</v>
      </c>
      <c r="P13" s="62"/>
      <c r="Q13" s="62"/>
      <c r="R13" s="62"/>
      <c r="S13" s="63">
        <v>77</v>
      </c>
      <c r="T13" s="57">
        <v>78</v>
      </c>
      <c r="U13" s="57">
        <v>84</v>
      </c>
      <c r="V13" s="60">
        <v>76</v>
      </c>
      <c r="W13" s="62"/>
      <c r="X13" s="62"/>
      <c r="Y13" s="62"/>
      <c r="Z13" s="62"/>
      <c r="AA13" s="62"/>
      <c r="AB13" s="62"/>
      <c r="AC13" s="82">
        <v>80</v>
      </c>
      <c r="AD13" s="67">
        <f t="shared" si="1"/>
        <v>80.375</v>
      </c>
      <c r="AE13" s="69">
        <f t="shared" si="2"/>
        <v>1286</v>
      </c>
      <c r="AF13" s="69">
        <f t="shared" si="3"/>
        <v>36</v>
      </c>
      <c r="AG13" s="323" t="s">
        <v>75</v>
      </c>
      <c r="AH13" s="323" t="s">
        <v>75</v>
      </c>
      <c r="AI13" s="323" t="s">
        <v>75</v>
      </c>
      <c r="AJ13" s="323" t="s">
        <v>75</v>
      </c>
      <c r="AK13" s="323" t="s">
        <v>75</v>
      </c>
      <c r="AL13" s="324" t="s">
        <v>75</v>
      </c>
      <c r="AM13" s="324" t="s">
        <v>75</v>
      </c>
      <c r="AN13" s="324" t="s">
        <v>75</v>
      </c>
      <c r="AO13" s="324" t="s">
        <v>75</v>
      </c>
      <c r="AP13" s="73" t="s">
        <v>130</v>
      </c>
      <c r="AQ13" s="73" t="s">
        <v>130</v>
      </c>
      <c r="AR13" s="73" t="s">
        <v>130</v>
      </c>
      <c r="AS13" s="75" t="s">
        <v>75</v>
      </c>
      <c r="AT13" s="75" t="s">
        <v>75</v>
      </c>
      <c r="AU13" s="75">
        <v>2</v>
      </c>
      <c r="AV13" s="75" t="s">
        <v>132</v>
      </c>
      <c r="AW13" s="71"/>
    </row>
    <row r="14" spans="1:49" ht="15.75" customHeight="1">
      <c r="A14" s="24">
        <v>6</v>
      </c>
      <c r="B14" s="55">
        <f>IF('DAFTAR SISWA'!B13="","",'DAFTAR SISWA'!B13)</f>
        <v>1310</v>
      </c>
      <c r="C14" s="55" t="str">
        <f>IF('DAFTAR SISWA'!C13="","",'DAFTAR SISWA'!C13)</f>
        <v>BONDAN SAJIWAN</v>
      </c>
      <c r="D14" s="55" t="str">
        <f>IF('DAFTAR SISWA'!D13="","",'DAFTAR SISWA'!D13)</f>
        <v>L</v>
      </c>
      <c r="E14" s="86">
        <v>88</v>
      </c>
      <c r="F14" s="86">
        <v>81</v>
      </c>
      <c r="G14" s="86">
        <v>86</v>
      </c>
      <c r="H14" s="58">
        <v>81</v>
      </c>
      <c r="I14" s="59">
        <v>82</v>
      </c>
      <c r="J14" s="86">
        <v>78</v>
      </c>
      <c r="K14" s="86">
        <v>86</v>
      </c>
      <c r="L14" s="60">
        <v>84</v>
      </c>
      <c r="M14" s="58">
        <v>81</v>
      </c>
      <c r="N14" s="79">
        <v>83</v>
      </c>
      <c r="O14" s="86">
        <v>83</v>
      </c>
      <c r="P14" s="24"/>
      <c r="Q14" s="24"/>
      <c r="R14" s="24"/>
      <c r="S14" s="63">
        <v>75</v>
      </c>
      <c r="T14" s="86">
        <v>78</v>
      </c>
      <c r="U14" s="86">
        <v>88</v>
      </c>
      <c r="V14" s="60">
        <v>81</v>
      </c>
      <c r="W14" s="24"/>
      <c r="X14" s="24"/>
      <c r="Y14" s="24"/>
      <c r="Z14" s="24"/>
      <c r="AA14" s="24"/>
      <c r="AB14" s="24"/>
      <c r="AC14" s="82">
        <v>90</v>
      </c>
      <c r="AD14" s="67">
        <f t="shared" si="1"/>
        <v>82.8125</v>
      </c>
      <c r="AE14" s="69">
        <f t="shared" si="2"/>
        <v>1325</v>
      </c>
      <c r="AF14" s="69">
        <f t="shared" si="3"/>
        <v>30</v>
      </c>
      <c r="AG14" s="323" t="s">
        <v>75</v>
      </c>
      <c r="AH14" s="323" t="s">
        <v>75</v>
      </c>
      <c r="AI14" s="323" t="s">
        <v>75</v>
      </c>
      <c r="AJ14" s="323" t="s">
        <v>75</v>
      </c>
      <c r="AK14" s="323" t="s">
        <v>75</v>
      </c>
      <c r="AL14" s="324" t="s">
        <v>75</v>
      </c>
      <c r="AM14" s="324" t="s">
        <v>75</v>
      </c>
      <c r="AN14" s="324" t="s">
        <v>75</v>
      </c>
      <c r="AO14" s="324" t="s">
        <v>75</v>
      </c>
      <c r="AP14" s="73" t="s">
        <v>130</v>
      </c>
      <c r="AQ14" s="73" t="s">
        <v>130</v>
      </c>
      <c r="AR14" s="73" t="s">
        <v>130</v>
      </c>
      <c r="AS14" s="75">
        <v>2</v>
      </c>
      <c r="AT14" s="75">
        <v>1</v>
      </c>
      <c r="AU14" s="75">
        <v>3</v>
      </c>
      <c r="AV14" s="75" t="s">
        <v>132</v>
      </c>
      <c r="AW14" s="71"/>
    </row>
    <row r="15" spans="1:49" ht="15.75" customHeight="1">
      <c r="A15" s="24">
        <v>7</v>
      </c>
      <c r="B15" s="55">
        <f>IF('DAFTAR SISWA'!B14="","",'DAFTAR SISWA'!B14)</f>
        <v>1311</v>
      </c>
      <c r="C15" s="55" t="str">
        <f>IF('DAFTAR SISWA'!C14="","",'DAFTAR SISWA'!C14)</f>
        <v>CLARA APRILIYANA</v>
      </c>
      <c r="D15" s="55" t="str">
        <f>IF('DAFTAR SISWA'!D14="","",'DAFTAR SISWA'!D14)</f>
        <v>P</v>
      </c>
      <c r="E15" s="86">
        <v>86</v>
      </c>
      <c r="F15" s="86">
        <v>81</v>
      </c>
      <c r="G15" s="86">
        <v>86</v>
      </c>
      <c r="H15" s="58">
        <v>82</v>
      </c>
      <c r="I15" s="59">
        <v>85</v>
      </c>
      <c r="J15" s="86">
        <v>77</v>
      </c>
      <c r="K15" s="86">
        <v>85</v>
      </c>
      <c r="L15" s="60">
        <v>88</v>
      </c>
      <c r="M15" s="58">
        <v>81</v>
      </c>
      <c r="N15" s="79">
        <v>87</v>
      </c>
      <c r="O15" s="86">
        <v>82</v>
      </c>
      <c r="P15" s="24"/>
      <c r="Q15" s="24"/>
      <c r="R15" s="24"/>
      <c r="S15" s="63">
        <v>84</v>
      </c>
      <c r="T15" s="86">
        <v>88</v>
      </c>
      <c r="U15" s="86">
        <v>89</v>
      </c>
      <c r="V15" s="60">
        <v>79</v>
      </c>
      <c r="W15" s="24"/>
      <c r="X15" s="24"/>
      <c r="Y15" s="24"/>
      <c r="Z15" s="24"/>
      <c r="AA15" s="24"/>
      <c r="AB15" s="24"/>
      <c r="AC15" s="82">
        <v>86</v>
      </c>
      <c r="AD15" s="67">
        <f t="shared" si="1"/>
        <v>84.125</v>
      </c>
      <c r="AE15" s="69">
        <f t="shared" si="2"/>
        <v>1346</v>
      </c>
      <c r="AF15" s="69">
        <f t="shared" si="3"/>
        <v>24</v>
      </c>
      <c r="AG15" s="323" t="s">
        <v>75</v>
      </c>
      <c r="AH15" s="323" t="s">
        <v>75</v>
      </c>
      <c r="AI15" s="323" t="s">
        <v>75</v>
      </c>
      <c r="AJ15" s="323" t="s">
        <v>75</v>
      </c>
      <c r="AK15" s="323" t="s">
        <v>75</v>
      </c>
      <c r="AL15" s="324" t="s">
        <v>75</v>
      </c>
      <c r="AM15" s="324" t="s">
        <v>75</v>
      </c>
      <c r="AN15" s="324" t="s">
        <v>75</v>
      </c>
      <c r="AO15" s="324" t="s">
        <v>75</v>
      </c>
      <c r="AP15" s="73" t="s">
        <v>130</v>
      </c>
      <c r="AQ15" s="73" t="s">
        <v>130</v>
      </c>
      <c r="AR15" s="73" t="s">
        <v>130</v>
      </c>
      <c r="AS15" s="75" t="s">
        <v>75</v>
      </c>
      <c r="AT15" s="75">
        <v>1</v>
      </c>
      <c r="AU15" s="75" t="s">
        <v>75</v>
      </c>
      <c r="AV15" s="75" t="s">
        <v>132</v>
      </c>
      <c r="AW15" s="71"/>
    </row>
    <row r="16" spans="1:49" ht="15.75" customHeight="1">
      <c r="A16" s="24">
        <v>8</v>
      </c>
      <c r="B16" s="55">
        <f>IF('DAFTAR SISWA'!B15="","",'DAFTAR SISWA'!B15)</f>
        <v>1312</v>
      </c>
      <c r="C16" s="55" t="str">
        <f>IF('DAFTAR SISWA'!C15="","",'DAFTAR SISWA'!C15)</f>
        <v>DESI NOVITASARI</v>
      </c>
      <c r="D16" s="55" t="str">
        <f>IF('DAFTAR SISWA'!D15="","",'DAFTAR SISWA'!D15)</f>
        <v>P</v>
      </c>
      <c r="E16" s="57">
        <v>84</v>
      </c>
      <c r="F16" s="57">
        <v>79</v>
      </c>
      <c r="G16" s="57">
        <v>86</v>
      </c>
      <c r="H16" s="58">
        <v>78</v>
      </c>
      <c r="I16" s="59">
        <v>85</v>
      </c>
      <c r="J16" s="57">
        <v>83</v>
      </c>
      <c r="K16" s="57">
        <v>90</v>
      </c>
      <c r="L16" s="60">
        <v>83</v>
      </c>
      <c r="M16" s="58">
        <v>82</v>
      </c>
      <c r="N16" s="79">
        <v>87</v>
      </c>
      <c r="O16" s="57">
        <v>80</v>
      </c>
      <c r="P16" s="62"/>
      <c r="Q16" s="62"/>
      <c r="R16" s="62"/>
      <c r="S16" s="63">
        <v>80</v>
      </c>
      <c r="T16" s="57">
        <v>82</v>
      </c>
      <c r="U16" s="57">
        <v>90</v>
      </c>
      <c r="V16" s="60">
        <v>82</v>
      </c>
      <c r="W16" s="62"/>
      <c r="X16" s="62"/>
      <c r="Y16" s="62"/>
      <c r="Z16" s="62"/>
      <c r="AA16" s="62"/>
      <c r="AB16" s="62"/>
      <c r="AC16" s="82">
        <v>86</v>
      </c>
      <c r="AD16" s="67">
        <f t="shared" si="1"/>
        <v>83.5625</v>
      </c>
      <c r="AE16" s="69">
        <f t="shared" si="2"/>
        <v>1337</v>
      </c>
      <c r="AF16" s="69">
        <f t="shared" si="3"/>
        <v>26</v>
      </c>
      <c r="AG16" s="323" t="s">
        <v>75</v>
      </c>
      <c r="AH16" s="323" t="s">
        <v>75</v>
      </c>
      <c r="AI16" s="323" t="s">
        <v>75</v>
      </c>
      <c r="AJ16" s="323" t="s">
        <v>75</v>
      </c>
      <c r="AK16" s="323" t="s">
        <v>75</v>
      </c>
      <c r="AL16" s="324" t="s">
        <v>75</v>
      </c>
      <c r="AM16" s="324" t="s">
        <v>75</v>
      </c>
      <c r="AN16" s="324" t="s">
        <v>75</v>
      </c>
      <c r="AO16" s="324" t="s">
        <v>75</v>
      </c>
      <c r="AP16" s="73" t="s">
        <v>130</v>
      </c>
      <c r="AQ16" s="73" t="s">
        <v>130</v>
      </c>
      <c r="AR16" s="73" t="s">
        <v>130</v>
      </c>
      <c r="AS16" s="75">
        <v>2</v>
      </c>
      <c r="AT16" s="75" t="s">
        <v>75</v>
      </c>
      <c r="AU16" s="75">
        <v>2</v>
      </c>
      <c r="AV16" s="75" t="s">
        <v>132</v>
      </c>
      <c r="AW16" s="71"/>
    </row>
    <row r="17" spans="1:49" ht="15.75" customHeight="1">
      <c r="A17" s="24">
        <v>9</v>
      </c>
      <c r="B17" s="55">
        <f>IF('DAFTAR SISWA'!B16="","",'DAFTAR SISWA'!B16)</f>
        <v>1313</v>
      </c>
      <c r="C17" s="55" t="str">
        <f>IF('DAFTAR SISWA'!C16="","",'DAFTAR SISWA'!C16)</f>
        <v>DIAN SUNARMI PUSPITASARI</v>
      </c>
      <c r="D17" s="55" t="str">
        <f>IF('DAFTAR SISWA'!D16="","",'DAFTAR SISWA'!D16)</f>
        <v>P</v>
      </c>
      <c r="E17" s="57">
        <v>86</v>
      </c>
      <c r="F17" s="57">
        <v>79</v>
      </c>
      <c r="G17" s="57">
        <v>80</v>
      </c>
      <c r="H17" s="58">
        <v>81</v>
      </c>
      <c r="I17" s="59">
        <v>84</v>
      </c>
      <c r="J17" s="57">
        <v>82</v>
      </c>
      <c r="K17" s="57">
        <v>91</v>
      </c>
      <c r="L17" s="60">
        <v>85</v>
      </c>
      <c r="M17" s="58">
        <v>83</v>
      </c>
      <c r="N17" s="79">
        <v>83</v>
      </c>
      <c r="O17" s="57">
        <v>80</v>
      </c>
      <c r="P17" s="62"/>
      <c r="Q17" s="62"/>
      <c r="R17" s="62"/>
      <c r="S17" s="63">
        <v>82</v>
      </c>
      <c r="T17" s="57">
        <v>80</v>
      </c>
      <c r="U17" s="57">
        <v>90</v>
      </c>
      <c r="V17" s="60">
        <v>77</v>
      </c>
      <c r="W17" s="62"/>
      <c r="X17" s="62"/>
      <c r="Y17" s="62"/>
      <c r="Z17" s="62"/>
      <c r="AA17" s="62"/>
      <c r="AB17" s="62"/>
      <c r="AC17" s="82">
        <v>86</v>
      </c>
      <c r="AD17" s="67">
        <f t="shared" si="1"/>
        <v>83.0625</v>
      </c>
      <c r="AE17" s="69">
        <f t="shared" si="2"/>
        <v>1329</v>
      </c>
      <c r="AF17" s="69">
        <f t="shared" si="3"/>
        <v>29</v>
      </c>
      <c r="AG17" s="323" t="s">
        <v>75</v>
      </c>
      <c r="AH17" s="323" t="s">
        <v>75</v>
      </c>
      <c r="AI17" s="323" t="s">
        <v>75</v>
      </c>
      <c r="AJ17" s="323" t="s">
        <v>75</v>
      </c>
      <c r="AK17" s="323" t="s">
        <v>75</v>
      </c>
      <c r="AL17" s="324" t="s">
        <v>75</v>
      </c>
      <c r="AM17" s="324" t="s">
        <v>75</v>
      </c>
      <c r="AN17" s="324" t="s">
        <v>75</v>
      </c>
      <c r="AO17" s="324" t="s">
        <v>75</v>
      </c>
      <c r="AP17" s="73" t="s">
        <v>130</v>
      </c>
      <c r="AQ17" s="73" t="s">
        <v>130</v>
      </c>
      <c r="AR17" s="73" t="s">
        <v>130</v>
      </c>
      <c r="AS17" s="75">
        <v>2</v>
      </c>
      <c r="AT17" s="75">
        <v>2</v>
      </c>
      <c r="AU17" s="75" t="s">
        <v>75</v>
      </c>
      <c r="AV17" s="75" t="s">
        <v>132</v>
      </c>
      <c r="AW17" s="71"/>
    </row>
    <row r="18" spans="1:49" ht="15.75" customHeight="1">
      <c r="A18" s="24">
        <v>10</v>
      </c>
      <c r="B18" s="55">
        <f>IF('DAFTAR SISWA'!B17="","",'DAFTAR SISWA'!B17)</f>
        <v>1314</v>
      </c>
      <c r="C18" s="55" t="str">
        <f>IF('DAFTAR SISWA'!C17="","",'DAFTAR SISWA'!C17)</f>
        <v>ELLYS SETIYOWATI</v>
      </c>
      <c r="D18" s="55" t="str">
        <f>IF('DAFTAR SISWA'!D17="","",'DAFTAR SISWA'!D17)</f>
        <v>P</v>
      </c>
      <c r="E18" s="57">
        <v>86</v>
      </c>
      <c r="F18" s="57">
        <v>80</v>
      </c>
      <c r="G18" s="57">
        <v>80</v>
      </c>
      <c r="H18" s="58">
        <v>81</v>
      </c>
      <c r="I18" s="59">
        <v>85</v>
      </c>
      <c r="J18" s="57">
        <v>77</v>
      </c>
      <c r="K18" s="57">
        <v>85</v>
      </c>
      <c r="L18" s="60">
        <v>85</v>
      </c>
      <c r="M18" s="58">
        <v>80</v>
      </c>
      <c r="N18" s="79">
        <v>81</v>
      </c>
      <c r="O18" s="57">
        <v>83</v>
      </c>
      <c r="P18" s="62"/>
      <c r="Q18" s="62"/>
      <c r="R18" s="62"/>
      <c r="S18" s="63">
        <v>78</v>
      </c>
      <c r="T18" s="57">
        <v>85</v>
      </c>
      <c r="U18" s="57">
        <v>90</v>
      </c>
      <c r="V18" s="60">
        <v>82</v>
      </c>
      <c r="W18" s="62"/>
      <c r="X18" s="62"/>
      <c r="Y18" s="62"/>
      <c r="Z18" s="62"/>
      <c r="AA18" s="62"/>
      <c r="AB18" s="62"/>
      <c r="AC18" s="82">
        <v>84</v>
      </c>
      <c r="AD18" s="67">
        <f t="shared" si="1"/>
        <v>82.625</v>
      </c>
      <c r="AE18" s="69">
        <f t="shared" si="2"/>
        <v>1322</v>
      </c>
      <c r="AF18" s="69">
        <f t="shared" si="3"/>
        <v>32</v>
      </c>
      <c r="AG18" s="323" t="s">
        <v>75</v>
      </c>
      <c r="AH18" s="323" t="s">
        <v>75</v>
      </c>
      <c r="AI18" s="323" t="s">
        <v>75</v>
      </c>
      <c r="AJ18" s="323" t="s">
        <v>75</v>
      </c>
      <c r="AK18" s="323" t="s">
        <v>75</v>
      </c>
      <c r="AL18" s="324" t="s">
        <v>75</v>
      </c>
      <c r="AM18" s="324" t="s">
        <v>75</v>
      </c>
      <c r="AN18" s="324" t="s">
        <v>75</v>
      </c>
      <c r="AO18" s="324" t="s">
        <v>75</v>
      </c>
      <c r="AP18" s="73" t="s">
        <v>130</v>
      </c>
      <c r="AQ18" s="73" t="s">
        <v>130</v>
      </c>
      <c r="AR18" s="73" t="s">
        <v>130</v>
      </c>
      <c r="AS18" s="75">
        <v>6</v>
      </c>
      <c r="AT18" s="75" t="s">
        <v>75</v>
      </c>
      <c r="AU18" s="75" t="s">
        <v>75</v>
      </c>
      <c r="AV18" s="75" t="s">
        <v>132</v>
      </c>
      <c r="AW18" s="71"/>
    </row>
    <row r="19" spans="1:49" ht="15.75" customHeight="1">
      <c r="A19" s="24">
        <v>11</v>
      </c>
      <c r="B19" s="55">
        <f>IF('DAFTAR SISWA'!B18="","",'DAFTAR SISWA'!B18)</f>
        <v>1315</v>
      </c>
      <c r="C19" s="55" t="str">
        <f>IF('DAFTAR SISWA'!C18="","",'DAFTAR SISWA'!C18)</f>
        <v>ENDAH TRI WAHYU NINGSIH</v>
      </c>
      <c r="D19" s="55" t="str">
        <f>IF('DAFTAR SISWA'!D18="","",'DAFTAR SISWA'!D18)</f>
        <v>P</v>
      </c>
      <c r="E19" s="57">
        <v>88</v>
      </c>
      <c r="F19" s="57">
        <v>80</v>
      </c>
      <c r="G19" s="57">
        <v>80</v>
      </c>
      <c r="H19" s="58">
        <v>81</v>
      </c>
      <c r="I19" s="59">
        <v>87</v>
      </c>
      <c r="J19" s="57">
        <v>78</v>
      </c>
      <c r="K19" s="57">
        <v>85</v>
      </c>
      <c r="L19" s="60">
        <v>80</v>
      </c>
      <c r="M19" s="58">
        <v>82</v>
      </c>
      <c r="N19" s="79">
        <v>83</v>
      </c>
      <c r="O19" s="57">
        <v>82</v>
      </c>
      <c r="P19" s="62"/>
      <c r="Q19" s="62"/>
      <c r="R19" s="62"/>
      <c r="S19" s="63">
        <v>82</v>
      </c>
      <c r="T19" s="57">
        <v>82</v>
      </c>
      <c r="U19" s="57">
        <v>90</v>
      </c>
      <c r="V19" s="60">
        <v>81</v>
      </c>
      <c r="W19" s="62"/>
      <c r="X19" s="62"/>
      <c r="Y19" s="62"/>
      <c r="Z19" s="62"/>
      <c r="AA19" s="62"/>
      <c r="AB19" s="62"/>
      <c r="AC19" s="82">
        <v>82</v>
      </c>
      <c r="AD19" s="67">
        <f t="shared" si="1"/>
        <v>82.6875</v>
      </c>
      <c r="AE19" s="69">
        <f t="shared" si="2"/>
        <v>1323</v>
      </c>
      <c r="AF19" s="69">
        <f t="shared" si="3"/>
        <v>31</v>
      </c>
      <c r="AG19" s="323" t="s">
        <v>75</v>
      </c>
      <c r="AH19" s="323" t="s">
        <v>75</v>
      </c>
      <c r="AI19" s="323" t="s">
        <v>75</v>
      </c>
      <c r="AJ19" s="323" t="s">
        <v>75</v>
      </c>
      <c r="AK19" s="323" t="s">
        <v>75</v>
      </c>
      <c r="AL19" s="324" t="s">
        <v>75</v>
      </c>
      <c r="AM19" s="324" t="s">
        <v>75</v>
      </c>
      <c r="AN19" s="324" t="s">
        <v>75</v>
      </c>
      <c r="AO19" s="324" t="s">
        <v>75</v>
      </c>
      <c r="AP19" s="73" t="s">
        <v>130</v>
      </c>
      <c r="AQ19" s="73" t="s">
        <v>130</v>
      </c>
      <c r="AR19" s="73" t="s">
        <v>130</v>
      </c>
      <c r="AS19" s="75" t="s">
        <v>75</v>
      </c>
      <c r="AT19" s="75">
        <v>1</v>
      </c>
      <c r="AU19" s="75" t="s">
        <v>75</v>
      </c>
      <c r="AV19" s="75" t="s">
        <v>132</v>
      </c>
      <c r="AW19" s="71"/>
    </row>
    <row r="20" spans="1:49" ht="15.75" customHeight="1">
      <c r="A20" s="24">
        <v>12</v>
      </c>
      <c r="B20" s="55">
        <f>IF('DAFTAR SISWA'!B19="","",'DAFTAR SISWA'!B19)</f>
        <v>1316</v>
      </c>
      <c r="C20" s="55" t="str">
        <f>IF('DAFTAR SISWA'!C19="","",'DAFTAR SISWA'!C19)</f>
        <v>FARHAN KHUSNUL FAIRDAUS</v>
      </c>
      <c r="D20" s="55" t="str">
        <f>IF('DAFTAR SISWA'!D19="","",'DAFTAR SISWA'!D19)</f>
        <v>L</v>
      </c>
      <c r="E20" s="57">
        <v>85</v>
      </c>
      <c r="F20" s="57">
        <v>79</v>
      </c>
      <c r="G20" s="57">
        <v>80</v>
      </c>
      <c r="H20" s="58">
        <v>78</v>
      </c>
      <c r="I20" s="71"/>
      <c r="J20" s="57">
        <v>76</v>
      </c>
      <c r="K20" s="57"/>
      <c r="L20" s="60">
        <v>77</v>
      </c>
      <c r="M20" s="58">
        <v>78</v>
      </c>
      <c r="N20" s="79">
        <v>76</v>
      </c>
      <c r="O20" s="57">
        <v>80</v>
      </c>
      <c r="P20" s="62"/>
      <c r="Q20" s="62"/>
      <c r="R20" s="62"/>
      <c r="S20" s="63">
        <v>75</v>
      </c>
      <c r="T20" s="57">
        <v>78</v>
      </c>
      <c r="U20" s="57">
        <v>82</v>
      </c>
      <c r="V20" s="60">
        <v>75</v>
      </c>
      <c r="W20" s="62"/>
      <c r="X20" s="62"/>
      <c r="Y20" s="62"/>
      <c r="Z20" s="62"/>
      <c r="AA20" s="62"/>
      <c r="AB20" s="62"/>
      <c r="AC20" s="82">
        <v>76</v>
      </c>
      <c r="AD20" s="67">
        <f t="shared" si="1"/>
        <v>78.214285714285708</v>
      </c>
      <c r="AE20" s="69">
        <f t="shared" si="2"/>
        <v>1095</v>
      </c>
      <c r="AF20" s="69">
        <f t="shared" si="3"/>
        <v>38</v>
      </c>
      <c r="AG20" s="323" t="s">
        <v>75</v>
      </c>
      <c r="AH20" s="323" t="s">
        <v>75</v>
      </c>
      <c r="AI20" s="323" t="s">
        <v>75</v>
      </c>
      <c r="AJ20" s="323" t="s">
        <v>75</v>
      </c>
      <c r="AK20" s="323" t="s">
        <v>75</v>
      </c>
      <c r="AL20" s="324" t="s">
        <v>75</v>
      </c>
      <c r="AM20" s="324" t="s">
        <v>75</v>
      </c>
      <c r="AN20" s="324" t="s">
        <v>75</v>
      </c>
      <c r="AO20" s="324" t="s">
        <v>75</v>
      </c>
      <c r="AP20" s="73" t="s">
        <v>130</v>
      </c>
      <c r="AQ20" s="73" t="s">
        <v>130</v>
      </c>
      <c r="AR20" s="73" t="s">
        <v>130</v>
      </c>
      <c r="AS20" s="75">
        <v>4</v>
      </c>
      <c r="AT20" s="75">
        <v>1</v>
      </c>
      <c r="AU20" s="75">
        <v>15</v>
      </c>
      <c r="AV20" s="75" t="s">
        <v>132</v>
      </c>
      <c r="AW20" s="71"/>
    </row>
    <row r="21" spans="1:49" ht="15.75" customHeight="1">
      <c r="A21" s="24">
        <v>13</v>
      </c>
      <c r="B21" s="55">
        <f>IF('DAFTAR SISWA'!B20="","",'DAFTAR SISWA'!B20)</f>
        <v>1317</v>
      </c>
      <c r="C21" s="55" t="str">
        <f>IF('DAFTAR SISWA'!C20="","",'DAFTAR SISWA'!C20)</f>
        <v>FATMA PUTRI</v>
      </c>
      <c r="D21" s="55" t="str">
        <f>IF('DAFTAR SISWA'!D20="","",'DAFTAR SISWA'!D20)</f>
        <v>P</v>
      </c>
      <c r="E21" s="57">
        <v>85</v>
      </c>
      <c r="F21" s="57">
        <v>82</v>
      </c>
      <c r="G21" s="57">
        <v>80</v>
      </c>
      <c r="H21" s="58">
        <v>81</v>
      </c>
      <c r="I21" s="59">
        <v>83</v>
      </c>
      <c r="J21" s="57">
        <v>78</v>
      </c>
      <c r="K21" s="57">
        <v>87</v>
      </c>
      <c r="L21" s="60">
        <v>90</v>
      </c>
      <c r="M21" s="58">
        <v>81</v>
      </c>
      <c r="N21" s="79">
        <v>83</v>
      </c>
      <c r="O21" s="57">
        <v>83</v>
      </c>
      <c r="P21" s="62"/>
      <c r="Q21" s="62"/>
      <c r="R21" s="62"/>
      <c r="S21" s="63">
        <v>85</v>
      </c>
      <c r="T21" s="57">
        <v>85</v>
      </c>
      <c r="U21" s="57">
        <v>90</v>
      </c>
      <c r="V21" s="60">
        <v>79</v>
      </c>
      <c r="W21" s="62"/>
      <c r="X21" s="62"/>
      <c r="Y21" s="62"/>
      <c r="Z21" s="62"/>
      <c r="AA21" s="62"/>
      <c r="AB21" s="62"/>
      <c r="AC21" s="82">
        <v>80</v>
      </c>
      <c r="AD21" s="67">
        <f t="shared" si="1"/>
        <v>83.25</v>
      </c>
      <c r="AE21" s="69">
        <f t="shared" si="2"/>
        <v>1332</v>
      </c>
      <c r="AF21" s="69">
        <f t="shared" si="3"/>
        <v>27</v>
      </c>
      <c r="AG21" s="323" t="s">
        <v>75</v>
      </c>
      <c r="AH21" s="323" t="s">
        <v>75</v>
      </c>
      <c r="AI21" s="323" t="s">
        <v>75</v>
      </c>
      <c r="AJ21" s="323" t="s">
        <v>75</v>
      </c>
      <c r="AK21" s="323" t="s">
        <v>75</v>
      </c>
      <c r="AL21" s="324" t="s">
        <v>75</v>
      </c>
      <c r="AM21" s="324" t="s">
        <v>75</v>
      </c>
      <c r="AN21" s="324" t="s">
        <v>75</v>
      </c>
      <c r="AO21" s="324" t="s">
        <v>75</v>
      </c>
      <c r="AP21" s="73" t="s">
        <v>130</v>
      </c>
      <c r="AQ21" s="73" t="s">
        <v>130</v>
      </c>
      <c r="AR21" s="73" t="s">
        <v>130</v>
      </c>
      <c r="AS21" s="75" t="s">
        <v>75</v>
      </c>
      <c r="AT21" s="75">
        <v>1</v>
      </c>
      <c r="AU21" s="75" t="s">
        <v>75</v>
      </c>
      <c r="AV21" s="75" t="s">
        <v>132</v>
      </c>
      <c r="AW21" s="71"/>
    </row>
    <row r="22" spans="1:49" ht="15.75" customHeight="1">
      <c r="A22" s="24">
        <v>14</v>
      </c>
      <c r="B22" s="55">
        <f>IF('DAFTAR SISWA'!B21="","",'DAFTAR SISWA'!B21)</f>
        <v>1318</v>
      </c>
      <c r="C22" s="55" t="str">
        <f>IF('DAFTAR SISWA'!C21="","",'DAFTAR SISWA'!C21)</f>
        <v>FITRIA ALIF NURMAYANTI</v>
      </c>
      <c r="D22" s="55" t="str">
        <f>IF('DAFTAR SISWA'!D21="","",'DAFTAR SISWA'!D21)</f>
        <v>P</v>
      </c>
      <c r="E22" s="57">
        <v>86</v>
      </c>
      <c r="F22" s="57">
        <v>84</v>
      </c>
      <c r="G22" s="57">
        <v>86</v>
      </c>
      <c r="H22" s="58">
        <v>81</v>
      </c>
      <c r="I22" s="92">
        <v>83</v>
      </c>
      <c r="J22" s="57">
        <v>85</v>
      </c>
      <c r="K22" s="57">
        <v>86</v>
      </c>
      <c r="L22" s="60">
        <v>87</v>
      </c>
      <c r="M22" s="58">
        <v>83</v>
      </c>
      <c r="N22" s="79">
        <v>85</v>
      </c>
      <c r="O22" s="57">
        <v>85</v>
      </c>
      <c r="P22" s="62"/>
      <c r="Q22" s="62"/>
      <c r="R22" s="62"/>
      <c r="S22" s="63">
        <v>90</v>
      </c>
      <c r="T22" s="57">
        <v>83</v>
      </c>
      <c r="U22" s="57">
        <v>90</v>
      </c>
      <c r="V22" s="60">
        <v>80</v>
      </c>
      <c r="W22" s="62"/>
      <c r="X22" s="62"/>
      <c r="Y22" s="62"/>
      <c r="Z22" s="62"/>
      <c r="AA22" s="62"/>
      <c r="AB22" s="62"/>
      <c r="AC22" s="82">
        <v>90</v>
      </c>
      <c r="AD22" s="67">
        <f t="shared" si="1"/>
        <v>85.25</v>
      </c>
      <c r="AE22" s="69">
        <f t="shared" si="2"/>
        <v>1364</v>
      </c>
      <c r="AF22" s="69">
        <f t="shared" si="3"/>
        <v>17</v>
      </c>
      <c r="AG22" s="323" t="s">
        <v>75</v>
      </c>
      <c r="AH22" s="323" t="s">
        <v>75</v>
      </c>
      <c r="AI22" s="323" t="s">
        <v>75</v>
      </c>
      <c r="AJ22" s="323" t="s">
        <v>75</v>
      </c>
      <c r="AK22" s="323" t="s">
        <v>75</v>
      </c>
      <c r="AL22" s="324" t="s">
        <v>75</v>
      </c>
      <c r="AM22" s="324" t="s">
        <v>75</v>
      </c>
      <c r="AN22" s="324" t="s">
        <v>75</v>
      </c>
      <c r="AO22" s="324" t="s">
        <v>75</v>
      </c>
      <c r="AP22" s="73" t="s">
        <v>130</v>
      </c>
      <c r="AQ22" s="73" t="s">
        <v>130</v>
      </c>
      <c r="AR22" s="73" t="s">
        <v>130</v>
      </c>
      <c r="AS22" s="75" t="s">
        <v>75</v>
      </c>
      <c r="AT22" s="75" t="s">
        <v>75</v>
      </c>
      <c r="AU22" s="75" t="s">
        <v>75</v>
      </c>
      <c r="AV22" s="75" t="s">
        <v>132</v>
      </c>
      <c r="AW22" s="71"/>
    </row>
    <row r="23" spans="1:49" ht="15.75" customHeight="1">
      <c r="A23" s="24">
        <v>15</v>
      </c>
      <c r="B23" s="55">
        <f>IF('DAFTAR SISWA'!B22="","",'DAFTAR SISWA'!B22)</f>
        <v>1319</v>
      </c>
      <c r="C23" s="55" t="str">
        <f>IF('DAFTAR SISWA'!C22="","",'DAFTAR SISWA'!C22)</f>
        <v>HESTI TANTINA PUTRI</v>
      </c>
      <c r="D23" s="55" t="str">
        <f>IF('DAFTAR SISWA'!D22="","",'DAFTAR SISWA'!D22)</f>
        <v>P</v>
      </c>
      <c r="E23" s="57">
        <v>84</v>
      </c>
      <c r="F23" s="57">
        <v>79</v>
      </c>
      <c r="G23" s="57">
        <v>80</v>
      </c>
      <c r="H23" s="58">
        <v>78</v>
      </c>
      <c r="I23" s="59">
        <v>84</v>
      </c>
      <c r="J23" s="57">
        <v>81</v>
      </c>
      <c r="K23" s="57">
        <v>86</v>
      </c>
      <c r="L23" s="60">
        <v>91</v>
      </c>
      <c r="M23" s="58">
        <v>82</v>
      </c>
      <c r="N23" s="79">
        <v>84</v>
      </c>
      <c r="O23" s="57">
        <v>87</v>
      </c>
      <c r="P23" s="62"/>
      <c r="Q23" s="62"/>
      <c r="R23" s="62"/>
      <c r="S23" s="63">
        <v>79</v>
      </c>
      <c r="T23" s="57">
        <v>80</v>
      </c>
      <c r="U23" s="57">
        <v>90</v>
      </c>
      <c r="V23" s="60">
        <v>77</v>
      </c>
      <c r="W23" s="62"/>
      <c r="X23" s="62"/>
      <c r="Y23" s="62"/>
      <c r="Z23" s="62"/>
      <c r="AA23" s="62"/>
      <c r="AB23" s="62"/>
      <c r="AC23" s="82">
        <v>80</v>
      </c>
      <c r="AD23" s="67">
        <f t="shared" si="1"/>
        <v>82.625</v>
      </c>
      <c r="AE23" s="69">
        <f t="shared" si="2"/>
        <v>1322</v>
      </c>
      <c r="AF23" s="69">
        <f t="shared" si="3"/>
        <v>32</v>
      </c>
      <c r="AG23" s="323" t="s">
        <v>75</v>
      </c>
      <c r="AH23" s="323" t="s">
        <v>75</v>
      </c>
      <c r="AI23" s="323" t="s">
        <v>75</v>
      </c>
      <c r="AJ23" s="323" t="s">
        <v>75</v>
      </c>
      <c r="AK23" s="323" t="s">
        <v>75</v>
      </c>
      <c r="AL23" s="324" t="s">
        <v>75</v>
      </c>
      <c r="AM23" s="324" t="s">
        <v>75</v>
      </c>
      <c r="AN23" s="324" t="s">
        <v>75</v>
      </c>
      <c r="AO23" s="324" t="s">
        <v>75</v>
      </c>
      <c r="AP23" s="73" t="s">
        <v>130</v>
      </c>
      <c r="AQ23" s="73" t="s">
        <v>130</v>
      </c>
      <c r="AR23" s="73" t="s">
        <v>130</v>
      </c>
      <c r="AS23" s="75">
        <v>8</v>
      </c>
      <c r="AT23" s="75">
        <v>2</v>
      </c>
      <c r="AU23" s="75" t="s">
        <v>75</v>
      </c>
      <c r="AV23" s="75" t="s">
        <v>132</v>
      </c>
      <c r="AW23" s="71"/>
    </row>
    <row r="24" spans="1:49" ht="15.75" customHeight="1">
      <c r="A24" s="24">
        <v>16</v>
      </c>
      <c r="B24" s="55">
        <f>IF('DAFTAR SISWA'!B23="","",'DAFTAR SISWA'!B23)</f>
        <v>1320</v>
      </c>
      <c r="C24" s="55" t="str">
        <f>IF('DAFTAR SISWA'!C23="","",'DAFTAR SISWA'!C23)</f>
        <v>INDAH LISTYANI</v>
      </c>
      <c r="D24" s="55" t="str">
        <f>IF('DAFTAR SISWA'!D23="","",'DAFTAR SISWA'!D23)</f>
        <v>P</v>
      </c>
      <c r="E24" s="57">
        <v>92</v>
      </c>
      <c r="F24" s="57">
        <v>80</v>
      </c>
      <c r="G24" s="57">
        <v>86</v>
      </c>
      <c r="H24" s="58">
        <v>81</v>
      </c>
      <c r="I24" s="59">
        <v>83</v>
      </c>
      <c r="J24" s="57">
        <v>86</v>
      </c>
      <c r="K24" s="57">
        <v>87</v>
      </c>
      <c r="L24" s="60">
        <v>90</v>
      </c>
      <c r="M24" s="58">
        <v>80</v>
      </c>
      <c r="N24" s="79">
        <v>84</v>
      </c>
      <c r="O24" s="57">
        <v>87</v>
      </c>
      <c r="P24" s="62"/>
      <c r="Q24" s="62"/>
      <c r="R24" s="62"/>
      <c r="S24" s="63">
        <v>88</v>
      </c>
      <c r="T24" s="57">
        <v>86</v>
      </c>
      <c r="U24" s="57">
        <v>87</v>
      </c>
      <c r="V24" s="60">
        <v>84</v>
      </c>
      <c r="W24" s="62"/>
      <c r="X24" s="62"/>
      <c r="Y24" s="62"/>
      <c r="Z24" s="62"/>
      <c r="AA24" s="62"/>
      <c r="AB24" s="62"/>
      <c r="AC24" s="82">
        <v>90</v>
      </c>
      <c r="AD24" s="67">
        <f t="shared" si="1"/>
        <v>85.6875</v>
      </c>
      <c r="AE24" s="69">
        <f t="shared" si="2"/>
        <v>1371</v>
      </c>
      <c r="AF24" s="69">
        <f t="shared" si="3"/>
        <v>15</v>
      </c>
      <c r="AG24" s="323" t="s">
        <v>75</v>
      </c>
      <c r="AH24" s="323" t="s">
        <v>75</v>
      </c>
      <c r="AI24" s="323" t="s">
        <v>75</v>
      </c>
      <c r="AJ24" s="323" t="s">
        <v>75</v>
      </c>
      <c r="AK24" s="323" t="s">
        <v>75</v>
      </c>
      <c r="AL24" s="324" t="s">
        <v>75</v>
      </c>
      <c r="AM24" s="324" t="s">
        <v>75</v>
      </c>
      <c r="AN24" s="324" t="s">
        <v>75</v>
      </c>
      <c r="AO24" s="324" t="s">
        <v>75</v>
      </c>
      <c r="AP24" s="73" t="s">
        <v>130</v>
      </c>
      <c r="AQ24" s="73" t="s">
        <v>130</v>
      </c>
      <c r="AR24" s="73" t="s">
        <v>130</v>
      </c>
      <c r="AS24" s="75">
        <v>1</v>
      </c>
      <c r="AT24" s="75" t="s">
        <v>75</v>
      </c>
      <c r="AU24" s="75">
        <v>1</v>
      </c>
      <c r="AV24" s="75" t="s">
        <v>132</v>
      </c>
      <c r="AW24" s="71"/>
    </row>
    <row r="25" spans="1:49" ht="15.75" customHeight="1">
      <c r="A25" s="24">
        <v>17</v>
      </c>
      <c r="B25" s="55">
        <f>IF('DAFTAR SISWA'!B24="","",'DAFTAR SISWA'!B24)</f>
        <v>1321</v>
      </c>
      <c r="C25" s="55" t="str">
        <f>IF('DAFTAR SISWA'!C24="","",'DAFTAR SISWA'!C24)</f>
        <v>INDAH ROFIANA</v>
      </c>
      <c r="D25" s="55" t="str">
        <f>IF('DAFTAR SISWA'!D24="","",'DAFTAR SISWA'!D24)</f>
        <v>P</v>
      </c>
      <c r="E25" s="57">
        <v>86</v>
      </c>
      <c r="F25" s="57">
        <v>83</v>
      </c>
      <c r="G25" s="57">
        <v>80</v>
      </c>
      <c r="H25" s="58">
        <v>80</v>
      </c>
      <c r="I25" s="59">
        <v>86</v>
      </c>
      <c r="J25" s="57">
        <v>82</v>
      </c>
      <c r="K25" s="57">
        <v>91</v>
      </c>
      <c r="L25" s="60">
        <v>91</v>
      </c>
      <c r="M25" s="58">
        <v>82</v>
      </c>
      <c r="N25" s="79">
        <v>82</v>
      </c>
      <c r="O25" s="57">
        <v>85</v>
      </c>
      <c r="P25" s="62"/>
      <c r="Q25" s="62"/>
      <c r="R25" s="62"/>
      <c r="S25" s="63">
        <v>89</v>
      </c>
      <c r="T25" s="57">
        <v>86</v>
      </c>
      <c r="U25" s="57">
        <v>90</v>
      </c>
      <c r="V25" s="60">
        <v>82</v>
      </c>
      <c r="W25" s="62"/>
      <c r="X25" s="62"/>
      <c r="Y25" s="62"/>
      <c r="Z25" s="62"/>
      <c r="AA25" s="62"/>
      <c r="AB25" s="62"/>
      <c r="AC25" s="82">
        <v>88</v>
      </c>
      <c r="AD25" s="67">
        <f t="shared" si="1"/>
        <v>85.1875</v>
      </c>
      <c r="AE25" s="69">
        <f t="shared" si="2"/>
        <v>1363</v>
      </c>
      <c r="AF25" s="69">
        <f t="shared" si="3"/>
        <v>19</v>
      </c>
      <c r="AG25" s="323" t="s">
        <v>75</v>
      </c>
      <c r="AH25" s="323" t="s">
        <v>75</v>
      </c>
      <c r="AI25" s="323" t="s">
        <v>75</v>
      </c>
      <c r="AJ25" s="323" t="s">
        <v>75</v>
      </c>
      <c r="AK25" s="323" t="s">
        <v>75</v>
      </c>
      <c r="AL25" s="324" t="s">
        <v>75</v>
      </c>
      <c r="AM25" s="324" t="s">
        <v>75</v>
      </c>
      <c r="AN25" s="324" t="s">
        <v>75</v>
      </c>
      <c r="AO25" s="324" t="s">
        <v>75</v>
      </c>
      <c r="AP25" s="73" t="s">
        <v>130</v>
      </c>
      <c r="AQ25" s="73" t="s">
        <v>130</v>
      </c>
      <c r="AR25" s="73" t="s">
        <v>130</v>
      </c>
      <c r="AS25" s="75" t="s">
        <v>75</v>
      </c>
      <c r="AT25" s="75" t="s">
        <v>75</v>
      </c>
      <c r="AU25" s="75" t="s">
        <v>75</v>
      </c>
      <c r="AV25" s="75" t="s">
        <v>132</v>
      </c>
      <c r="AW25" s="71"/>
    </row>
    <row r="26" spans="1:49" ht="15.75" customHeight="1">
      <c r="A26" s="24">
        <v>18</v>
      </c>
      <c r="B26" s="55">
        <f>IF('DAFTAR SISWA'!B25="","",'DAFTAR SISWA'!B25)</f>
        <v>1322</v>
      </c>
      <c r="C26" s="55" t="str">
        <f>IF('DAFTAR SISWA'!C25="","",'DAFTAR SISWA'!C25)</f>
        <v>INDRIYANI</v>
      </c>
      <c r="D26" s="55" t="str">
        <f>IF('DAFTAR SISWA'!D25="","",'DAFTAR SISWA'!D25)</f>
        <v>P</v>
      </c>
      <c r="E26" s="57">
        <v>86</v>
      </c>
      <c r="F26" s="57">
        <v>84</v>
      </c>
      <c r="G26" s="57">
        <v>80</v>
      </c>
      <c r="H26" s="58">
        <v>82</v>
      </c>
      <c r="I26" s="59">
        <v>87</v>
      </c>
      <c r="J26" s="57">
        <v>86</v>
      </c>
      <c r="K26" s="57">
        <v>89</v>
      </c>
      <c r="L26" s="60">
        <v>91</v>
      </c>
      <c r="M26" s="58">
        <v>82</v>
      </c>
      <c r="N26" s="79">
        <v>85</v>
      </c>
      <c r="O26" s="57">
        <v>85</v>
      </c>
      <c r="P26" s="62"/>
      <c r="Q26" s="62"/>
      <c r="R26" s="62"/>
      <c r="S26" s="63">
        <v>82</v>
      </c>
      <c r="T26" s="57">
        <v>80</v>
      </c>
      <c r="U26" s="57">
        <v>95</v>
      </c>
      <c r="V26" s="60">
        <v>78</v>
      </c>
      <c r="W26" s="62"/>
      <c r="X26" s="62"/>
      <c r="Y26" s="62"/>
      <c r="Z26" s="62"/>
      <c r="AA26" s="62"/>
      <c r="AB26" s="62"/>
      <c r="AC26" s="82">
        <v>88</v>
      </c>
      <c r="AD26" s="67">
        <f t="shared" si="1"/>
        <v>85</v>
      </c>
      <c r="AE26" s="69">
        <f t="shared" si="2"/>
        <v>1360</v>
      </c>
      <c r="AF26" s="69">
        <f t="shared" si="3"/>
        <v>22</v>
      </c>
      <c r="AG26" s="323" t="s">
        <v>75</v>
      </c>
      <c r="AH26" s="323" t="s">
        <v>75</v>
      </c>
      <c r="AI26" s="323" t="s">
        <v>75</v>
      </c>
      <c r="AJ26" s="323" t="s">
        <v>75</v>
      </c>
      <c r="AK26" s="323" t="s">
        <v>75</v>
      </c>
      <c r="AL26" s="324" t="s">
        <v>75</v>
      </c>
      <c r="AM26" s="324" t="s">
        <v>75</v>
      </c>
      <c r="AN26" s="324" t="s">
        <v>75</v>
      </c>
      <c r="AO26" s="324" t="s">
        <v>75</v>
      </c>
      <c r="AP26" s="73" t="s">
        <v>130</v>
      </c>
      <c r="AQ26" s="73" t="s">
        <v>130</v>
      </c>
      <c r="AR26" s="73" t="s">
        <v>130</v>
      </c>
      <c r="AS26" s="75">
        <v>3</v>
      </c>
      <c r="AT26" s="75" t="s">
        <v>75</v>
      </c>
      <c r="AU26" s="75" t="s">
        <v>75</v>
      </c>
      <c r="AV26" s="75" t="s">
        <v>132</v>
      </c>
      <c r="AW26" s="71"/>
    </row>
    <row r="27" spans="1:49" ht="15.75" customHeight="1">
      <c r="A27" s="24">
        <v>19</v>
      </c>
      <c r="B27" s="55">
        <f>IF('DAFTAR SISWA'!B26="","",'DAFTAR SISWA'!B26)</f>
        <v>1323</v>
      </c>
      <c r="C27" s="55" t="str">
        <f>IF('DAFTAR SISWA'!C26="","",'DAFTAR SISWA'!C26)</f>
        <v>KHALIMATUS SA'DIYAH</v>
      </c>
      <c r="D27" s="55" t="str">
        <f>IF('DAFTAR SISWA'!D26="","",'DAFTAR SISWA'!D26)</f>
        <v>P</v>
      </c>
      <c r="E27" s="57">
        <v>85</v>
      </c>
      <c r="F27" s="57">
        <v>85</v>
      </c>
      <c r="G27" s="57">
        <v>86</v>
      </c>
      <c r="H27" s="58">
        <v>81</v>
      </c>
      <c r="I27" s="59">
        <v>85</v>
      </c>
      <c r="J27" s="57">
        <v>84</v>
      </c>
      <c r="K27" s="57">
        <v>90</v>
      </c>
      <c r="L27" s="60">
        <v>92</v>
      </c>
      <c r="M27" s="58">
        <v>80</v>
      </c>
      <c r="N27" s="79">
        <v>87</v>
      </c>
      <c r="O27" s="57">
        <v>83</v>
      </c>
      <c r="P27" s="62"/>
      <c r="Q27" s="62"/>
      <c r="R27" s="62"/>
      <c r="S27" s="63">
        <v>91</v>
      </c>
      <c r="T27" s="57">
        <v>85</v>
      </c>
      <c r="U27" s="57">
        <v>90</v>
      </c>
      <c r="V27" s="60">
        <v>79</v>
      </c>
      <c r="W27" s="62"/>
      <c r="X27" s="62"/>
      <c r="Y27" s="62"/>
      <c r="Z27" s="62"/>
      <c r="AA27" s="62"/>
      <c r="AB27" s="62"/>
      <c r="AC27" s="82">
        <v>94</v>
      </c>
      <c r="AD27" s="67">
        <f t="shared" si="1"/>
        <v>86.0625</v>
      </c>
      <c r="AE27" s="69">
        <f t="shared" si="2"/>
        <v>1377</v>
      </c>
      <c r="AF27" s="69">
        <f t="shared" si="3"/>
        <v>11</v>
      </c>
      <c r="AG27" s="323" t="s">
        <v>75</v>
      </c>
      <c r="AH27" s="323" t="s">
        <v>75</v>
      </c>
      <c r="AI27" s="323" t="s">
        <v>75</v>
      </c>
      <c r="AJ27" s="323" t="s">
        <v>75</v>
      </c>
      <c r="AK27" s="323" t="s">
        <v>75</v>
      </c>
      <c r="AL27" s="324" t="s">
        <v>75</v>
      </c>
      <c r="AM27" s="324" t="s">
        <v>75</v>
      </c>
      <c r="AN27" s="324" t="s">
        <v>75</v>
      </c>
      <c r="AO27" s="324" t="s">
        <v>75</v>
      </c>
      <c r="AP27" s="73" t="s">
        <v>130</v>
      </c>
      <c r="AQ27" s="73" t="s">
        <v>130</v>
      </c>
      <c r="AR27" s="73" t="s">
        <v>130</v>
      </c>
      <c r="AS27" s="75">
        <v>1</v>
      </c>
      <c r="AT27" s="75" t="s">
        <v>75</v>
      </c>
      <c r="AU27" s="75" t="s">
        <v>75</v>
      </c>
      <c r="AV27" s="75" t="s">
        <v>132</v>
      </c>
      <c r="AW27" s="71"/>
    </row>
    <row r="28" spans="1:49" ht="15.75" customHeight="1">
      <c r="A28" s="24">
        <v>20</v>
      </c>
      <c r="B28" s="55">
        <f>IF('DAFTAR SISWA'!B27="","",'DAFTAR SISWA'!B27)</f>
        <v>1324</v>
      </c>
      <c r="C28" s="55" t="str">
        <f>IF('DAFTAR SISWA'!C27="","",'DAFTAR SISWA'!C27)</f>
        <v>LINA NOVIANA</v>
      </c>
      <c r="D28" s="55" t="str">
        <f>IF('DAFTAR SISWA'!D27="","",'DAFTAR SISWA'!D27)</f>
        <v>P</v>
      </c>
      <c r="E28" s="57">
        <v>83</v>
      </c>
      <c r="F28" s="57">
        <v>87</v>
      </c>
      <c r="G28" s="57">
        <v>86</v>
      </c>
      <c r="H28" s="58">
        <v>88</v>
      </c>
      <c r="I28" s="59">
        <v>83</v>
      </c>
      <c r="J28" s="57">
        <v>77</v>
      </c>
      <c r="K28" s="57">
        <v>91</v>
      </c>
      <c r="L28" s="60">
        <v>89</v>
      </c>
      <c r="M28" s="58">
        <v>81</v>
      </c>
      <c r="N28" s="79">
        <v>92</v>
      </c>
      <c r="O28" s="57">
        <v>80</v>
      </c>
      <c r="P28" s="62"/>
      <c r="Q28" s="62"/>
      <c r="R28" s="62"/>
      <c r="S28" s="63">
        <v>93</v>
      </c>
      <c r="T28" s="57">
        <v>92</v>
      </c>
      <c r="U28" s="57">
        <v>82</v>
      </c>
      <c r="V28" s="60">
        <v>78</v>
      </c>
      <c r="W28" s="62"/>
      <c r="X28" s="62"/>
      <c r="Y28" s="62"/>
      <c r="Z28" s="62"/>
      <c r="AA28" s="62"/>
      <c r="AB28" s="62"/>
      <c r="AC28" s="82">
        <v>80</v>
      </c>
      <c r="AD28" s="67">
        <f t="shared" si="1"/>
        <v>85.125</v>
      </c>
      <c r="AE28" s="69">
        <f t="shared" si="2"/>
        <v>1362</v>
      </c>
      <c r="AF28" s="69">
        <f t="shared" si="3"/>
        <v>20</v>
      </c>
      <c r="AG28" s="323" t="s">
        <v>75</v>
      </c>
      <c r="AH28" s="323" t="s">
        <v>75</v>
      </c>
      <c r="AI28" s="323" t="s">
        <v>75</v>
      </c>
      <c r="AJ28" s="323" t="s">
        <v>75</v>
      </c>
      <c r="AK28" s="323" t="s">
        <v>75</v>
      </c>
      <c r="AL28" s="324" t="s">
        <v>75</v>
      </c>
      <c r="AM28" s="324" t="s">
        <v>75</v>
      </c>
      <c r="AN28" s="324" t="s">
        <v>75</v>
      </c>
      <c r="AO28" s="324" t="s">
        <v>75</v>
      </c>
      <c r="AP28" s="73" t="s">
        <v>130</v>
      </c>
      <c r="AQ28" s="73" t="s">
        <v>130</v>
      </c>
      <c r="AR28" s="73" t="s">
        <v>130</v>
      </c>
      <c r="AS28" s="75">
        <v>3</v>
      </c>
      <c r="AT28" s="75">
        <v>1</v>
      </c>
      <c r="AU28" s="75" t="s">
        <v>75</v>
      </c>
      <c r="AV28" s="75" t="s">
        <v>132</v>
      </c>
      <c r="AW28" s="71"/>
    </row>
    <row r="29" spans="1:49" ht="15.75" customHeight="1">
      <c r="A29" s="24">
        <v>21</v>
      </c>
      <c r="B29" s="55">
        <f>IF('DAFTAR SISWA'!B28="","",'DAFTAR SISWA'!B28)</f>
        <v>1325</v>
      </c>
      <c r="C29" s="55" t="str">
        <f>IF('DAFTAR SISWA'!C28="","",'DAFTAR SISWA'!C28)</f>
        <v>LISMAYATUN FAIDAH</v>
      </c>
      <c r="D29" s="55" t="str">
        <f>IF('DAFTAR SISWA'!D28="","",'DAFTAR SISWA'!D28)</f>
        <v>P</v>
      </c>
      <c r="E29" s="57">
        <v>88</v>
      </c>
      <c r="F29" s="57">
        <v>86</v>
      </c>
      <c r="G29" s="57">
        <v>80</v>
      </c>
      <c r="H29" s="58">
        <v>85</v>
      </c>
      <c r="I29" s="59">
        <v>87</v>
      </c>
      <c r="J29" s="57">
        <v>82</v>
      </c>
      <c r="K29" s="57">
        <v>88</v>
      </c>
      <c r="L29" s="60">
        <v>93</v>
      </c>
      <c r="M29" s="58">
        <v>81</v>
      </c>
      <c r="N29" s="79">
        <v>85</v>
      </c>
      <c r="O29" s="57">
        <v>80</v>
      </c>
      <c r="P29" s="62"/>
      <c r="Q29" s="62"/>
      <c r="R29" s="62"/>
      <c r="S29" s="63">
        <v>86</v>
      </c>
      <c r="T29" s="57">
        <v>90</v>
      </c>
      <c r="U29" s="57">
        <v>91</v>
      </c>
      <c r="V29" s="60">
        <v>78</v>
      </c>
      <c r="W29" s="62"/>
      <c r="X29" s="62"/>
      <c r="Y29" s="62"/>
      <c r="Z29" s="62"/>
      <c r="AA29" s="62"/>
      <c r="AB29" s="62"/>
      <c r="AC29" s="82">
        <v>84</v>
      </c>
      <c r="AD29" s="67">
        <f t="shared" si="1"/>
        <v>85.25</v>
      </c>
      <c r="AE29" s="69">
        <f t="shared" si="2"/>
        <v>1364</v>
      </c>
      <c r="AF29" s="69">
        <f t="shared" si="3"/>
        <v>17</v>
      </c>
      <c r="AG29" s="323" t="s">
        <v>75</v>
      </c>
      <c r="AH29" s="323" t="s">
        <v>75</v>
      </c>
      <c r="AI29" s="323" t="s">
        <v>75</v>
      </c>
      <c r="AJ29" s="323" t="s">
        <v>75</v>
      </c>
      <c r="AK29" s="323" t="s">
        <v>75</v>
      </c>
      <c r="AL29" s="324" t="s">
        <v>75</v>
      </c>
      <c r="AM29" s="324" t="s">
        <v>75</v>
      </c>
      <c r="AN29" s="324" t="s">
        <v>75</v>
      </c>
      <c r="AO29" s="324" t="s">
        <v>75</v>
      </c>
      <c r="AP29" s="73" t="s">
        <v>130</v>
      </c>
      <c r="AQ29" s="73" t="s">
        <v>130</v>
      </c>
      <c r="AR29" s="73" t="s">
        <v>130</v>
      </c>
      <c r="AS29" s="75">
        <v>7</v>
      </c>
      <c r="AT29" s="75" t="s">
        <v>75</v>
      </c>
      <c r="AU29" s="75" t="s">
        <v>75</v>
      </c>
      <c r="AV29" s="75" t="s">
        <v>132</v>
      </c>
      <c r="AW29" s="71"/>
    </row>
    <row r="30" spans="1:49" ht="15.75" customHeight="1">
      <c r="A30" s="110">
        <v>22</v>
      </c>
      <c r="B30" s="55">
        <f>IF('DAFTAR SISWA'!B29="","",'DAFTAR SISWA'!B29)</f>
        <v>1326</v>
      </c>
      <c r="C30" s="55" t="str">
        <f>IF('DAFTAR SISWA'!C29="","",'DAFTAR SISWA'!C29)</f>
        <v>MEGAWATI UTAMI LASMIYATI</v>
      </c>
      <c r="D30" s="55" t="str">
        <f>IF('DAFTAR SISWA'!D29="","",'DAFTAR SISWA'!D29)</f>
        <v>P</v>
      </c>
      <c r="E30" s="113">
        <v>88</v>
      </c>
      <c r="F30" s="113">
        <v>89</v>
      </c>
      <c r="G30" s="113">
        <v>80</v>
      </c>
      <c r="H30" s="58">
        <v>88</v>
      </c>
      <c r="I30" s="59">
        <v>85</v>
      </c>
      <c r="J30" s="113">
        <v>77</v>
      </c>
      <c r="K30" s="113">
        <v>93</v>
      </c>
      <c r="L30" s="60">
        <v>93</v>
      </c>
      <c r="M30" s="58">
        <v>84</v>
      </c>
      <c r="N30" s="79">
        <v>87</v>
      </c>
      <c r="O30" s="113">
        <v>85</v>
      </c>
      <c r="P30" s="115"/>
      <c r="Q30" s="115"/>
      <c r="R30" s="115"/>
      <c r="S30" s="63">
        <v>93</v>
      </c>
      <c r="T30" s="113">
        <v>87</v>
      </c>
      <c r="U30" s="113">
        <v>87</v>
      </c>
      <c r="V30" s="60">
        <v>84</v>
      </c>
      <c r="W30" s="115"/>
      <c r="X30" s="115"/>
      <c r="Y30" s="115"/>
      <c r="Z30" s="115"/>
      <c r="AA30" s="115"/>
      <c r="AB30" s="115"/>
      <c r="AC30" s="82">
        <v>90</v>
      </c>
      <c r="AD30" s="67">
        <f t="shared" si="1"/>
        <v>86.875</v>
      </c>
      <c r="AE30" s="69">
        <f t="shared" si="2"/>
        <v>1390</v>
      </c>
      <c r="AF30" s="69">
        <f t="shared" si="3"/>
        <v>8</v>
      </c>
      <c r="AG30" s="325" t="s">
        <v>75</v>
      </c>
      <c r="AH30" s="325" t="s">
        <v>75</v>
      </c>
      <c r="AI30" s="325" t="s">
        <v>75</v>
      </c>
      <c r="AJ30" s="325" t="s">
        <v>75</v>
      </c>
      <c r="AK30" s="325" t="s">
        <v>75</v>
      </c>
      <c r="AL30" s="326" t="s">
        <v>75</v>
      </c>
      <c r="AM30" s="326" t="s">
        <v>75</v>
      </c>
      <c r="AN30" s="326" t="s">
        <v>75</v>
      </c>
      <c r="AO30" s="326" t="s">
        <v>75</v>
      </c>
      <c r="AP30" s="73" t="s">
        <v>130</v>
      </c>
      <c r="AQ30" s="73" t="s">
        <v>130</v>
      </c>
      <c r="AR30" s="73" t="s">
        <v>130</v>
      </c>
      <c r="AS30" s="120" t="s">
        <v>75</v>
      </c>
      <c r="AT30" s="120" t="s">
        <v>75</v>
      </c>
      <c r="AU30" s="120" t="s">
        <v>75</v>
      </c>
      <c r="AV30" s="75" t="s">
        <v>132</v>
      </c>
      <c r="AW30" s="117"/>
    </row>
    <row r="31" spans="1:49" ht="15.75" customHeight="1">
      <c r="A31" s="24">
        <v>23</v>
      </c>
      <c r="B31" s="55">
        <f>IF('DAFTAR SISWA'!B30="","",'DAFTAR SISWA'!B30)</f>
        <v>1327</v>
      </c>
      <c r="C31" s="55" t="str">
        <f>IF('DAFTAR SISWA'!C30="","",'DAFTAR SISWA'!C30)</f>
        <v>NOVI NURIYAH ULFA</v>
      </c>
      <c r="D31" s="55" t="str">
        <f>IF('DAFTAR SISWA'!D30="","",'DAFTAR SISWA'!D30)</f>
        <v>P</v>
      </c>
      <c r="E31" s="57">
        <v>90</v>
      </c>
      <c r="F31" s="57">
        <v>90</v>
      </c>
      <c r="G31" s="57">
        <v>80</v>
      </c>
      <c r="H31" s="58">
        <v>85</v>
      </c>
      <c r="I31" s="59">
        <v>89</v>
      </c>
      <c r="J31" s="57">
        <v>81</v>
      </c>
      <c r="K31" s="57">
        <v>84</v>
      </c>
      <c r="L31" s="60">
        <v>92</v>
      </c>
      <c r="M31" s="58">
        <v>82</v>
      </c>
      <c r="N31" s="79">
        <v>92</v>
      </c>
      <c r="O31" s="57">
        <v>87</v>
      </c>
      <c r="P31" s="62"/>
      <c r="Q31" s="62"/>
      <c r="R31" s="62"/>
      <c r="S31" s="63">
        <v>92</v>
      </c>
      <c r="T31" s="57">
        <v>90</v>
      </c>
      <c r="U31" s="57">
        <v>90</v>
      </c>
      <c r="V31" s="60">
        <v>83</v>
      </c>
      <c r="W31" s="62"/>
      <c r="X31" s="62"/>
      <c r="Y31" s="62"/>
      <c r="Z31" s="62"/>
      <c r="AA31" s="62"/>
      <c r="AB31" s="62"/>
      <c r="AC31" s="82">
        <v>88</v>
      </c>
      <c r="AD31" s="67">
        <f t="shared" si="1"/>
        <v>87.1875</v>
      </c>
      <c r="AE31" s="69">
        <f t="shared" si="2"/>
        <v>1395</v>
      </c>
      <c r="AF31" s="69">
        <f t="shared" si="3"/>
        <v>7</v>
      </c>
      <c r="AG31" s="323" t="s">
        <v>75</v>
      </c>
      <c r="AH31" s="323" t="s">
        <v>75</v>
      </c>
      <c r="AI31" s="323" t="s">
        <v>75</v>
      </c>
      <c r="AJ31" s="323" t="s">
        <v>75</v>
      </c>
      <c r="AK31" s="323" t="s">
        <v>75</v>
      </c>
      <c r="AL31" s="324" t="s">
        <v>75</v>
      </c>
      <c r="AM31" s="324" t="s">
        <v>75</v>
      </c>
      <c r="AN31" s="324" t="s">
        <v>75</v>
      </c>
      <c r="AO31" s="324" t="s">
        <v>75</v>
      </c>
      <c r="AP31" s="73" t="s">
        <v>130</v>
      </c>
      <c r="AQ31" s="73" t="s">
        <v>130</v>
      </c>
      <c r="AR31" s="73" t="s">
        <v>130</v>
      </c>
      <c r="AS31" s="75" t="s">
        <v>75</v>
      </c>
      <c r="AT31" s="75" t="s">
        <v>75</v>
      </c>
      <c r="AU31" s="75" t="s">
        <v>75</v>
      </c>
      <c r="AV31" s="75" t="s">
        <v>132</v>
      </c>
      <c r="AW31" s="71"/>
    </row>
    <row r="32" spans="1:49" ht="15.75" customHeight="1">
      <c r="A32" s="24">
        <v>24</v>
      </c>
      <c r="B32" s="55">
        <f>IF('DAFTAR SISWA'!B31="","",'DAFTAR SISWA'!B31)</f>
        <v>1328</v>
      </c>
      <c r="C32" s="55" t="str">
        <f>IF('DAFTAR SISWA'!C31="","",'DAFTAR SISWA'!C31)</f>
        <v>NOVIA RAHMA PUTRI</v>
      </c>
      <c r="D32" s="55" t="str">
        <f>IF('DAFTAR SISWA'!D31="","",'DAFTAR SISWA'!D31)</f>
        <v>P</v>
      </c>
      <c r="E32" s="57">
        <v>90</v>
      </c>
      <c r="F32" s="57">
        <v>91</v>
      </c>
      <c r="G32" s="57">
        <v>86</v>
      </c>
      <c r="H32" s="58">
        <v>84</v>
      </c>
      <c r="I32" s="59">
        <v>88</v>
      </c>
      <c r="J32" s="57">
        <v>83</v>
      </c>
      <c r="K32" s="57">
        <v>93</v>
      </c>
      <c r="L32" s="60">
        <v>93</v>
      </c>
      <c r="M32" s="58">
        <v>80</v>
      </c>
      <c r="N32" s="79">
        <v>90</v>
      </c>
      <c r="O32" s="57">
        <v>87</v>
      </c>
      <c r="P32" s="62"/>
      <c r="Q32" s="62"/>
      <c r="R32" s="62"/>
      <c r="S32" s="63">
        <v>93</v>
      </c>
      <c r="T32" s="57">
        <v>89</v>
      </c>
      <c r="U32" s="57">
        <v>90</v>
      </c>
      <c r="V32" s="60">
        <v>80</v>
      </c>
      <c r="W32" s="62"/>
      <c r="X32" s="62"/>
      <c r="Y32" s="62"/>
      <c r="Z32" s="62"/>
      <c r="AA32" s="62"/>
      <c r="AB32" s="62"/>
      <c r="AC32" s="82">
        <v>90</v>
      </c>
      <c r="AD32" s="67">
        <f t="shared" si="1"/>
        <v>87.9375</v>
      </c>
      <c r="AE32" s="69">
        <f t="shared" si="2"/>
        <v>1407</v>
      </c>
      <c r="AF32" s="69">
        <f t="shared" si="3"/>
        <v>3</v>
      </c>
      <c r="AG32" s="323" t="s">
        <v>75</v>
      </c>
      <c r="AH32" s="323" t="s">
        <v>75</v>
      </c>
      <c r="AI32" s="323" t="s">
        <v>75</v>
      </c>
      <c r="AJ32" s="323" t="s">
        <v>75</v>
      </c>
      <c r="AK32" s="323" t="s">
        <v>75</v>
      </c>
      <c r="AL32" s="324" t="s">
        <v>75</v>
      </c>
      <c r="AM32" s="324" t="s">
        <v>75</v>
      </c>
      <c r="AN32" s="324" t="s">
        <v>75</v>
      </c>
      <c r="AO32" s="324" t="s">
        <v>75</v>
      </c>
      <c r="AP32" s="73" t="s">
        <v>130</v>
      </c>
      <c r="AQ32" s="73" t="s">
        <v>130</v>
      </c>
      <c r="AR32" s="73" t="s">
        <v>130</v>
      </c>
      <c r="AS32" s="75">
        <v>1</v>
      </c>
      <c r="AT32" s="75" t="s">
        <v>75</v>
      </c>
      <c r="AU32" s="75" t="s">
        <v>75</v>
      </c>
      <c r="AV32" s="75" t="s">
        <v>132</v>
      </c>
      <c r="AW32" s="71"/>
    </row>
    <row r="33" spans="1:49" ht="15.75" customHeight="1">
      <c r="A33" s="24">
        <v>25</v>
      </c>
      <c r="B33" s="55">
        <f>IF('DAFTAR SISWA'!B32="","",'DAFTAR SISWA'!B32)</f>
        <v>1329</v>
      </c>
      <c r="C33" s="55" t="str">
        <f>IF('DAFTAR SISWA'!C32="","",'DAFTAR SISWA'!C32)</f>
        <v>NUR ACHMAD CHOLIL</v>
      </c>
      <c r="D33" s="55" t="str">
        <f>IF('DAFTAR SISWA'!D32="","",'DAFTAR SISWA'!D32)</f>
        <v>L</v>
      </c>
      <c r="E33" s="57">
        <v>88</v>
      </c>
      <c r="F33" s="57">
        <v>85</v>
      </c>
      <c r="G33" s="57">
        <v>86</v>
      </c>
      <c r="H33" s="58">
        <v>76</v>
      </c>
      <c r="I33" s="71"/>
      <c r="J33" s="57">
        <v>76</v>
      </c>
      <c r="K33" s="57">
        <v>78</v>
      </c>
      <c r="L33" s="60">
        <v>90</v>
      </c>
      <c r="M33" s="58">
        <v>75</v>
      </c>
      <c r="N33" s="79">
        <v>88</v>
      </c>
      <c r="O33" s="57">
        <v>85</v>
      </c>
      <c r="P33" s="62"/>
      <c r="Q33" s="62"/>
      <c r="R33" s="62"/>
      <c r="S33" s="63">
        <v>90</v>
      </c>
      <c r="T33" s="57">
        <v>80</v>
      </c>
      <c r="U33" s="57">
        <v>88</v>
      </c>
      <c r="V33" s="60">
        <v>79</v>
      </c>
      <c r="W33" s="62"/>
      <c r="X33" s="62"/>
      <c r="Y33" s="62"/>
      <c r="Z33" s="62"/>
      <c r="AA33" s="62"/>
      <c r="AB33" s="62"/>
      <c r="AC33" s="82">
        <v>90</v>
      </c>
      <c r="AD33" s="67">
        <f t="shared" si="1"/>
        <v>83.6</v>
      </c>
      <c r="AE33" s="69">
        <f t="shared" si="2"/>
        <v>1254</v>
      </c>
      <c r="AF33" s="69">
        <f t="shared" si="3"/>
        <v>37</v>
      </c>
      <c r="AG33" s="323" t="s">
        <v>75</v>
      </c>
      <c r="AH33" s="323" t="s">
        <v>75</v>
      </c>
      <c r="AI33" s="323" t="s">
        <v>75</v>
      </c>
      <c r="AJ33" s="323" t="s">
        <v>75</v>
      </c>
      <c r="AK33" s="323" t="s">
        <v>75</v>
      </c>
      <c r="AL33" s="324" t="s">
        <v>75</v>
      </c>
      <c r="AM33" s="324" t="s">
        <v>75</v>
      </c>
      <c r="AN33" s="324" t="s">
        <v>75</v>
      </c>
      <c r="AO33" s="324" t="s">
        <v>75</v>
      </c>
      <c r="AP33" s="73" t="s">
        <v>130</v>
      </c>
      <c r="AQ33" s="73" t="s">
        <v>130</v>
      </c>
      <c r="AR33" s="73" t="s">
        <v>130</v>
      </c>
      <c r="AS33" s="75">
        <v>3</v>
      </c>
      <c r="AT33" s="75" t="s">
        <v>75</v>
      </c>
      <c r="AU33" s="75">
        <v>2</v>
      </c>
      <c r="AV33" s="75" t="s">
        <v>132</v>
      </c>
      <c r="AW33" s="71"/>
    </row>
    <row r="34" spans="1:49" ht="15.75" customHeight="1">
      <c r="A34" s="24">
        <v>26</v>
      </c>
      <c r="B34" s="55">
        <f>IF('DAFTAR SISWA'!B33="","",'DAFTAR SISWA'!B33)</f>
        <v>1330</v>
      </c>
      <c r="C34" s="55" t="str">
        <f>IF('DAFTAR SISWA'!C33="","",'DAFTAR SISWA'!C33)</f>
        <v>PUTRI KHOFIFAH</v>
      </c>
      <c r="D34" s="55" t="str">
        <f>IF('DAFTAR SISWA'!D33="","",'DAFTAR SISWA'!D33)</f>
        <v>P</v>
      </c>
      <c r="E34" s="57">
        <v>90</v>
      </c>
      <c r="F34" s="57">
        <v>88</v>
      </c>
      <c r="G34" s="57">
        <v>86</v>
      </c>
      <c r="H34" s="58">
        <v>84</v>
      </c>
      <c r="I34" s="59">
        <v>88</v>
      </c>
      <c r="J34" s="57">
        <v>82</v>
      </c>
      <c r="K34" s="57">
        <v>84</v>
      </c>
      <c r="L34" s="60">
        <v>96</v>
      </c>
      <c r="M34" s="58">
        <v>81</v>
      </c>
      <c r="N34" s="79">
        <v>91</v>
      </c>
      <c r="O34" s="57">
        <v>87</v>
      </c>
      <c r="P34" s="62"/>
      <c r="Q34" s="62"/>
      <c r="R34" s="62"/>
      <c r="S34" s="63">
        <v>91</v>
      </c>
      <c r="T34" s="57">
        <v>89</v>
      </c>
      <c r="U34" s="57">
        <v>90</v>
      </c>
      <c r="V34" s="60">
        <v>84</v>
      </c>
      <c r="W34" s="62"/>
      <c r="X34" s="62"/>
      <c r="Y34" s="62"/>
      <c r="Z34" s="62"/>
      <c r="AA34" s="62"/>
      <c r="AB34" s="62"/>
      <c r="AC34" s="82">
        <v>90</v>
      </c>
      <c r="AD34" s="67">
        <f t="shared" si="1"/>
        <v>87.5625</v>
      </c>
      <c r="AE34" s="69">
        <f t="shared" si="2"/>
        <v>1401</v>
      </c>
      <c r="AF34" s="69">
        <f t="shared" si="3"/>
        <v>5</v>
      </c>
      <c r="AG34" s="323" t="s">
        <v>75</v>
      </c>
      <c r="AH34" s="323" t="s">
        <v>75</v>
      </c>
      <c r="AI34" s="323" t="s">
        <v>75</v>
      </c>
      <c r="AJ34" s="323" t="s">
        <v>75</v>
      </c>
      <c r="AK34" s="323" t="s">
        <v>75</v>
      </c>
      <c r="AL34" s="324" t="s">
        <v>75</v>
      </c>
      <c r="AM34" s="324" t="s">
        <v>75</v>
      </c>
      <c r="AN34" s="324" t="s">
        <v>75</v>
      </c>
      <c r="AO34" s="324" t="s">
        <v>75</v>
      </c>
      <c r="AP34" s="73" t="s">
        <v>130</v>
      </c>
      <c r="AQ34" s="73" t="s">
        <v>130</v>
      </c>
      <c r="AR34" s="73" t="s">
        <v>130</v>
      </c>
      <c r="AS34" s="75" t="s">
        <v>75</v>
      </c>
      <c r="AT34" s="75" t="s">
        <v>75</v>
      </c>
      <c r="AU34" s="75" t="s">
        <v>75</v>
      </c>
      <c r="AV34" s="75" t="s">
        <v>132</v>
      </c>
      <c r="AW34" s="71"/>
    </row>
    <row r="35" spans="1:49" ht="15.75" customHeight="1">
      <c r="A35" s="24">
        <v>27</v>
      </c>
      <c r="B35" s="55">
        <f>IF('DAFTAR SISWA'!B34="","",'DAFTAR SISWA'!B34)</f>
        <v>1331</v>
      </c>
      <c r="C35" s="55" t="str">
        <f>IF('DAFTAR SISWA'!C34="","",'DAFTAR SISWA'!C34)</f>
        <v>RIZKIYATUL MAGHFIROH</v>
      </c>
      <c r="D35" s="55" t="str">
        <f>IF('DAFTAR SISWA'!D34="","",'DAFTAR SISWA'!D34)</f>
        <v>P</v>
      </c>
      <c r="E35" s="57">
        <v>85</v>
      </c>
      <c r="F35" s="57">
        <v>88</v>
      </c>
      <c r="G35" s="57">
        <v>86</v>
      </c>
      <c r="H35" s="58">
        <v>75</v>
      </c>
      <c r="I35" s="59">
        <v>85</v>
      </c>
      <c r="J35" s="57">
        <v>77</v>
      </c>
      <c r="K35" s="57">
        <v>89</v>
      </c>
      <c r="L35" s="60">
        <v>89</v>
      </c>
      <c r="M35" s="58">
        <v>85</v>
      </c>
      <c r="N35" s="79">
        <v>89</v>
      </c>
      <c r="O35" s="57">
        <v>87</v>
      </c>
      <c r="P35" s="62"/>
      <c r="Q35" s="62"/>
      <c r="R35" s="62"/>
      <c r="S35" s="63">
        <v>93</v>
      </c>
      <c r="T35" s="57">
        <v>89</v>
      </c>
      <c r="U35" s="57">
        <v>90</v>
      </c>
      <c r="V35" s="60">
        <v>79</v>
      </c>
      <c r="W35" s="62"/>
      <c r="X35" s="62"/>
      <c r="Y35" s="62"/>
      <c r="Z35" s="62"/>
      <c r="AA35" s="62"/>
      <c r="AB35" s="62"/>
      <c r="AC35" s="82">
        <v>90</v>
      </c>
      <c r="AD35" s="67">
        <f t="shared" si="1"/>
        <v>86</v>
      </c>
      <c r="AE35" s="69">
        <f t="shared" si="2"/>
        <v>1376</v>
      </c>
      <c r="AF35" s="69">
        <f t="shared" si="3"/>
        <v>12</v>
      </c>
      <c r="AG35" s="323" t="s">
        <v>75</v>
      </c>
      <c r="AH35" s="323" t="s">
        <v>75</v>
      </c>
      <c r="AI35" s="323" t="s">
        <v>75</v>
      </c>
      <c r="AJ35" s="323" t="s">
        <v>75</v>
      </c>
      <c r="AK35" s="323" t="s">
        <v>75</v>
      </c>
      <c r="AL35" s="324" t="s">
        <v>75</v>
      </c>
      <c r="AM35" s="324" t="s">
        <v>75</v>
      </c>
      <c r="AN35" s="324" t="s">
        <v>75</v>
      </c>
      <c r="AO35" s="324" t="s">
        <v>75</v>
      </c>
      <c r="AP35" s="73" t="s">
        <v>130</v>
      </c>
      <c r="AQ35" s="73" t="s">
        <v>130</v>
      </c>
      <c r="AR35" s="73" t="s">
        <v>130</v>
      </c>
      <c r="AS35" s="75" t="s">
        <v>75</v>
      </c>
      <c r="AT35" s="75" t="s">
        <v>75</v>
      </c>
      <c r="AU35" s="75" t="s">
        <v>75</v>
      </c>
      <c r="AV35" s="75" t="s">
        <v>132</v>
      </c>
      <c r="AW35" s="71"/>
    </row>
    <row r="36" spans="1:49" ht="15.75" customHeight="1">
      <c r="A36" s="24">
        <v>28</v>
      </c>
      <c r="B36" s="55">
        <f>IF('DAFTAR SISWA'!B35="","",'DAFTAR SISWA'!B35)</f>
        <v>1332</v>
      </c>
      <c r="C36" s="55" t="str">
        <f>IF('DAFTAR SISWA'!C35="","",'DAFTAR SISWA'!C35)</f>
        <v>RIZKY WIJAYANTI</v>
      </c>
      <c r="D36" s="55" t="str">
        <f>IF('DAFTAR SISWA'!D35="","",'DAFTAR SISWA'!D35)</f>
        <v>P</v>
      </c>
      <c r="E36" s="57">
        <v>88</v>
      </c>
      <c r="F36" s="57">
        <v>89</v>
      </c>
      <c r="G36" s="57">
        <v>80</v>
      </c>
      <c r="H36" s="58">
        <v>85</v>
      </c>
      <c r="I36" s="59">
        <v>86</v>
      </c>
      <c r="J36" s="57">
        <v>78</v>
      </c>
      <c r="K36" s="57">
        <v>86</v>
      </c>
      <c r="L36" s="60">
        <v>86</v>
      </c>
      <c r="M36" s="58">
        <v>81</v>
      </c>
      <c r="N36" s="79">
        <v>90</v>
      </c>
      <c r="O36" s="57">
        <v>85</v>
      </c>
      <c r="P36" s="62"/>
      <c r="Q36" s="62"/>
      <c r="R36" s="62"/>
      <c r="S36" s="63">
        <v>93</v>
      </c>
      <c r="T36" s="57">
        <v>92</v>
      </c>
      <c r="U36" s="57">
        <v>88</v>
      </c>
      <c r="V36" s="60">
        <v>82</v>
      </c>
      <c r="W36" s="62"/>
      <c r="X36" s="62"/>
      <c r="Y36" s="62"/>
      <c r="Z36" s="62"/>
      <c r="AA36" s="62"/>
      <c r="AB36" s="62"/>
      <c r="AC36" s="82">
        <v>82</v>
      </c>
      <c r="AD36" s="67">
        <f t="shared" si="1"/>
        <v>85.6875</v>
      </c>
      <c r="AE36" s="69">
        <f t="shared" si="2"/>
        <v>1371</v>
      </c>
      <c r="AF36" s="69">
        <f t="shared" si="3"/>
        <v>15</v>
      </c>
      <c r="AG36" s="323" t="s">
        <v>75</v>
      </c>
      <c r="AH36" s="323" t="s">
        <v>75</v>
      </c>
      <c r="AI36" s="323" t="s">
        <v>75</v>
      </c>
      <c r="AJ36" s="323" t="s">
        <v>75</v>
      </c>
      <c r="AK36" s="323" t="s">
        <v>75</v>
      </c>
      <c r="AL36" s="324" t="s">
        <v>75</v>
      </c>
      <c r="AM36" s="324" t="s">
        <v>75</v>
      </c>
      <c r="AN36" s="324" t="s">
        <v>75</v>
      </c>
      <c r="AO36" s="324" t="s">
        <v>75</v>
      </c>
      <c r="AP36" s="73" t="s">
        <v>130</v>
      </c>
      <c r="AQ36" s="73" t="s">
        <v>130</v>
      </c>
      <c r="AR36" s="73" t="s">
        <v>130</v>
      </c>
      <c r="AS36" s="75" t="s">
        <v>75</v>
      </c>
      <c r="AT36" s="75" t="s">
        <v>75</v>
      </c>
      <c r="AU36" s="75" t="s">
        <v>75</v>
      </c>
      <c r="AV36" s="75" t="s">
        <v>132</v>
      </c>
      <c r="AW36" s="71"/>
    </row>
    <row r="37" spans="1:49" ht="15.75" customHeight="1">
      <c r="A37" s="24">
        <v>29</v>
      </c>
      <c r="B37" s="55">
        <f>IF('DAFTAR SISWA'!B36="","",'DAFTAR SISWA'!B36)</f>
        <v>1333</v>
      </c>
      <c r="C37" s="55" t="str">
        <f>IF('DAFTAR SISWA'!C36="","",'DAFTAR SISWA'!C36)</f>
        <v>ROHANA WIDIAWATI</v>
      </c>
      <c r="D37" s="55" t="str">
        <f>IF('DAFTAR SISWA'!D36="","",'DAFTAR SISWA'!D36)</f>
        <v>P</v>
      </c>
      <c r="E37" s="57">
        <v>90</v>
      </c>
      <c r="F37" s="57">
        <v>91</v>
      </c>
      <c r="G37" s="57">
        <v>86</v>
      </c>
      <c r="H37" s="58">
        <v>87</v>
      </c>
      <c r="I37" s="59">
        <v>90</v>
      </c>
      <c r="J37" s="57">
        <v>90</v>
      </c>
      <c r="K37" s="57">
        <v>84</v>
      </c>
      <c r="L37" s="60">
        <v>94</v>
      </c>
      <c r="M37" s="58">
        <v>84</v>
      </c>
      <c r="N37" s="79">
        <v>87</v>
      </c>
      <c r="O37" s="57">
        <v>87</v>
      </c>
      <c r="P37" s="62"/>
      <c r="Q37" s="62"/>
      <c r="R37" s="62"/>
      <c r="S37" s="63">
        <v>92</v>
      </c>
      <c r="T37" s="57">
        <v>90</v>
      </c>
      <c r="U37" s="57">
        <v>90</v>
      </c>
      <c r="V37" s="60">
        <v>81</v>
      </c>
      <c r="W37" s="62"/>
      <c r="X37" s="62"/>
      <c r="Y37" s="62"/>
      <c r="Z37" s="62"/>
      <c r="AA37" s="62"/>
      <c r="AB37" s="62"/>
      <c r="AC37" s="82">
        <v>90</v>
      </c>
      <c r="AD37" s="67">
        <f t="shared" si="1"/>
        <v>88.3125</v>
      </c>
      <c r="AE37" s="69">
        <f t="shared" si="2"/>
        <v>1413</v>
      </c>
      <c r="AF37" s="69">
        <f t="shared" si="3"/>
        <v>1</v>
      </c>
      <c r="AG37" s="323" t="s">
        <v>75</v>
      </c>
      <c r="AH37" s="323" t="s">
        <v>75</v>
      </c>
      <c r="AI37" s="323" t="s">
        <v>75</v>
      </c>
      <c r="AJ37" s="323" t="s">
        <v>75</v>
      </c>
      <c r="AK37" s="323" t="s">
        <v>75</v>
      </c>
      <c r="AL37" s="324" t="s">
        <v>75</v>
      </c>
      <c r="AM37" s="324" t="s">
        <v>75</v>
      </c>
      <c r="AN37" s="324" t="s">
        <v>75</v>
      </c>
      <c r="AO37" s="324" t="s">
        <v>75</v>
      </c>
      <c r="AP37" s="73" t="s">
        <v>130</v>
      </c>
      <c r="AQ37" s="73" t="s">
        <v>130</v>
      </c>
      <c r="AR37" s="73" t="s">
        <v>130</v>
      </c>
      <c r="AS37" s="75">
        <v>1</v>
      </c>
      <c r="AT37" s="75" t="s">
        <v>75</v>
      </c>
      <c r="AU37" s="75" t="s">
        <v>75</v>
      </c>
      <c r="AV37" s="75" t="s">
        <v>132</v>
      </c>
      <c r="AW37" s="71"/>
    </row>
    <row r="38" spans="1:49" ht="15.75" customHeight="1">
      <c r="A38" s="24">
        <v>30</v>
      </c>
      <c r="B38" s="55">
        <f>IF('DAFTAR SISWA'!B37="","",'DAFTAR SISWA'!B37)</f>
        <v>1334</v>
      </c>
      <c r="C38" s="55" t="str">
        <f>IF('DAFTAR SISWA'!C37="","",'DAFTAR SISWA'!C37)</f>
        <v>SHELLA ARUM STEFANI</v>
      </c>
      <c r="D38" s="55" t="str">
        <f>IF('DAFTAR SISWA'!D37="","",'DAFTAR SISWA'!D37)</f>
        <v>P</v>
      </c>
      <c r="E38" s="57">
        <v>90</v>
      </c>
      <c r="F38" s="57">
        <v>84</v>
      </c>
      <c r="G38" s="57">
        <v>80</v>
      </c>
      <c r="H38" s="58">
        <v>83</v>
      </c>
      <c r="I38" s="59">
        <v>83</v>
      </c>
      <c r="J38" s="57">
        <v>82</v>
      </c>
      <c r="K38" s="57">
        <v>91</v>
      </c>
      <c r="L38" s="60">
        <v>91</v>
      </c>
      <c r="M38" s="58">
        <v>81</v>
      </c>
      <c r="N38" s="79">
        <v>87</v>
      </c>
      <c r="O38" s="57">
        <v>85</v>
      </c>
      <c r="P38" s="62"/>
      <c r="Q38" s="62"/>
      <c r="R38" s="62"/>
      <c r="S38" s="63">
        <v>93</v>
      </c>
      <c r="T38" s="57">
        <v>87</v>
      </c>
      <c r="U38" s="57">
        <v>88</v>
      </c>
      <c r="V38" s="60">
        <v>81</v>
      </c>
      <c r="W38" s="62"/>
      <c r="X38" s="62"/>
      <c r="Y38" s="62"/>
      <c r="Z38" s="62"/>
      <c r="AA38" s="62"/>
      <c r="AB38" s="62"/>
      <c r="AC38" s="82">
        <v>90</v>
      </c>
      <c r="AD38" s="67">
        <f t="shared" si="1"/>
        <v>86</v>
      </c>
      <c r="AE38" s="69">
        <f t="shared" si="2"/>
        <v>1376</v>
      </c>
      <c r="AF38" s="69">
        <f t="shared" si="3"/>
        <v>12</v>
      </c>
      <c r="AG38" s="323" t="s">
        <v>75</v>
      </c>
      <c r="AH38" s="323" t="s">
        <v>75</v>
      </c>
      <c r="AI38" s="323" t="s">
        <v>75</v>
      </c>
      <c r="AJ38" s="323" t="s">
        <v>75</v>
      </c>
      <c r="AK38" s="323" t="s">
        <v>75</v>
      </c>
      <c r="AL38" s="324" t="s">
        <v>75</v>
      </c>
      <c r="AM38" s="324" t="s">
        <v>75</v>
      </c>
      <c r="AN38" s="324" t="s">
        <v>75</v>
      </c>
      <c r="AO38" s="324" t="s">
        <v>75</v>
      </c>
      <c r="AP38" s="73" t="s">
        <v>130</v>
      </c>
      <c r="AQ38" s="73" t="s">
        <v>130</v>
      </c>
      <c r="AR38" s="73" t="s">
        <v>130</v>
      </c>
      <c r="AS38" s="75">
        <v>1</v>
      </c>
      <c r="AT38" s="75">
        <v>1</v>
      </c>
      <c r="AU38" s="75" t="s">
        <v>75</v>
      </c>
      <c r="AV38" s="75" t="s">
        <v>132</v>
      </c>
      <c r="AW38" s="71"/>
    </row>
    <row r="39" spans="1:49" ht="15.75" customHeight="1">
      <c r="A39" s="24">
        <v>31</v>
      </c>
      <c r="B39" s="55">
        <f>IF('DAFTAR SISWA'!B38="","",'DAFTAR SISWA'!B38)</f>
        <v>1335</v>
      </c>
      <c r="C39" s="55" t="str">
        <f>IF('DAFTAR SISWA'!C38="","",'DAFTAR SISWA'!C38)</f>
        <v>SITI ZULAIKHAH</v>
      </c>
      <c r="D39" s="55" t="str">
        <f>IF('DAFTAR SISWA'!D38="","",'DAFTAR SISWA'!D38)</f>
        <v>P</v>
      </c>
      <c r="E39" s="57">
        <v>90</v>
      </c>
      <c r="F39" s="57">
        <v>87</v>
      </c>
      <c r="G39" s="57">
        <v>80</v>
      </c>
      <c r="H39" s="58">
        <v>84</v>
      </c>
      <c r="I39" s="59">
        <v>82</v>
      </c>
      <c r="J39" s="57">
        <v>78</v>
      </c>
      <c r="K39" s="57">
        <v>77</v>
      </c>
      <c r="L39" s="60">
        <v>92</v>
      </c>
      <c r="M39" s="58">
        <v>82</v>
      </c>
      <c r="N39" s="79">
        <v>84</v>
      </c>
      <c r="O39" s="57">
        <v>80</v>
      </c>
      <c r="P39" s="62"/>
      <c r="Q39" s="62"/>
      <c r="R39" s="62"/>
      <c r="S39" s="63">
        <v>92</v>
      </c>
      <c r="T39" s="57">
        <v>88</v>
      </c>
      <c r="U39" s="57">
        <v>86</v>
      </c>
      <c r="V39" s="60">
        <v>79</v>
      </c>
      <c r="W39" s="62"/>
      <c r="X39" s="62"/>
      <c r="Y39" s="62"/>
      <c r="Z39" s="62"/>
      <c r="AA39" s="62"/>
      <c r="AB39" s="62"/>
      <c r="AC39" s="82">
        <v>86</v>
      </c>
      <c r="AD39" s="67">
        <f t="shared" si="1"/>
        <v>84.1875</v>
      </c>
      <c r="AE39" s="69">
        <f t="shared" si="2"/>
        <v>1347</v>
      </c>
      <c r="AF39" s="69">
        <f t="shared" si="3"/>
        <v>23</v>
      </c>
      <c r="AG39" s="323" t="s">
        <v>75</v>
      </c>
      <c r="AH39" s="323" t="s">
        <v>75</v>
      </c>
      <c r="AI39" s="323" t="s">
        <v>75</v>
      </c>
      <c r="AJ39" s="323" t="s">
        <v>75</v>
      </c>
      <c r="AK39" s="323" t="s">
        <v>75</v>
      </c>
      <c r="AL39" s="324" t="s">
        <v>75</v>
      </c>
      <c r="AM39" s="324" t="s">
        <v>75</v>
      </c>
      <c r="AN39" s="324" t="s">
        <v>75</v>
      </c>
      <c r="AO39" s="324" t="s">
        <v>75</v>
      </c>
      <c r="AP39" s="73" t="s">
        <v>130</v>
      </c>
      <c r="AQ39" s="73" t="s">
        <v>130</v>
      </c>
      <c r="AR39" s="73" t="s">
        <v>130</v>
      </c>
      <c r="AS39" s="75">
        <v>1</v>
      </c>
      <c r="AT39" s="75">
        <v>7</v>
      </c>
      <c r="AU39" s="75" t="s">
        <v>75</v>
      </c>
      <c r="AV39" s="75" t="s">
        <v>132</v>
      </c>
      <c r="AW39" s="71"/>
    </row>
    <row r="40" spans="1:49" ht="15.75" customHeight="1">
      <c r="A40" s="24">
        <v>32</v>
      </c>
      <c r="B40" s="55">
        <f>IF('DAFTAR SISWA'!B39="","",'DAFTAR SISWA'!B39)</f>
        <v>1336</v>
      </c>
      <c r="C40" s="55" t="str">
        <f>IF('DAFTAR SISWA'!C39="","",'DAFTAR SISWA'!C39)</f>
        <v>SONIA STEFANI</v>
      </c>
      <c r="D40" s="55" t="str">
        <f>IF('DAFTAR SISWA'!D39="","",'DAFTAR SISWA'!D39)</f>
        <v>P</v>
      </c>
      <c r="E40" s="57">
        <v>88</v>
      </c>
      <c r="F40" s="57">
        <v>87</v>
      </c>
      <c r="G40" s="57">
        <v>80</v>
      </c>
      <c r="H40" s="58">
        <v>81</v>
      </c>
      <c r="I40" s="59">
        <v>87</v>
      </c>
      <c r="J40" s="57">
        <v>83</v>
      </c>
      <c r="K40" s="57">
        <v>83</v>
      </c>
      <c r="L40" s="60">
        <v>93</v>
      </c>
      <c r="M40" s="58">
        <v>77</v>
      </c>
      <c r="N40" s="79">
        <v>90</v>
      </c>
      <c r="O40" s="57">
        <v>87</v>
      </c>
      <c r="P40" s="62"/>
      <c r="Q40" s="62"/>
      <c r="R40" s="62"/>
      <c r="S40" s="63">
        <v>88</v>
      </c>
      <c r="T40" s="57">
        <v>80</v>
      </c>
      <c r="U40" s="57">
        <v>89</v>
      </c>
      <c r="V40" s="60">
        <v>81</v>
      </c>
      <c r="W40" s="62"/>
      <c r="X40" s="62"/>
      <c r="Y40" s="62"/>
      <c r="Z40" s="62"/>
      <c r="AA40" s="62"/>
      <c r="AB40" s="62"/>
      <c r="AC40" s="82">
        <v>88</v>
      </c>
      <c r="AD40" s="67">
        <f t="shared" si="1"/>
        <v>85.125</v>
      </c>
      <c r="AE40" s="69">
        <f t="shared" si="2"/>
        <v>1362</v>
      </c>
      <c r="AF40" s="69">
        <f t="shared" si="3"/>
        <v>20</v>
      </c>
      <c r="AG40" s="323" t="s">
        <v>75</v>
      </c>
      <c r="AH40" s="323" t="s">
        <v>75</v>
      </c>
      <c r="AI40" s="323" t="s">
        <v>75</v>
      </c>
      <c r="AJ40" s="323" t="s">
        <v>75</v>
      </c>
      <c r="AK40" s="323" t="s">
        <v>75</v>
      </c>
      <c r="AL40" s="324" t="s">
        <v>75</v>
      </c>
      <c r="AM40" s="324" t="s">
        <v>75</v>
      </c>
      <c r="AN40" s="324" t="s">
        <v>75</v>
      </c>
      <c r="AO40" s="324" t="s">
        <v>75</v>
      </c>
      <c r="AP40" s="73" t="s">
        <v>130</v>
      </c>
      <c r="AQ40" s="73" t="s">
        <v>130</v>
      </c>
      <c r="AR40" s="73" t="s">
        <v>130</v>
      </c>
      <c r="AS40" s="75">
        <v>2</v>
      </c>
      <c r="AT40" s="75" t="s">
        <v>75</v>
      </c>
      <c r="AU40" s="75" t="s">
        <v>75</v>
      </c>
      <c r="AV40" s="75" t="s">
        <v>132</v>
      </c>
      <c r="AW40" s="71"/>
    </row>
    <row r="41" spans="1:49" ht="15.75" customHeight="1">
      <c r="A41" s="24">
        <v>33</v>
      </c>
      <c r="B41" s="55">
        <f>IF('DAFTAR SISWA'!B40="","",'DAFTAR SISWA'!B40)</f>
        <v>1337</v>
      </c>
      <c r="C41" s="55" t="str">
        <f>IF('DAFTAR SISWA'!C40="","",'DAFTAR SISWA'!C40)</f>
        <v>TRI AMBARWATI</v>
      </c>
      <c r="D41" s="55" t="str">
        <f>IF('DAFTAR SISWA'!D40="","",'DAFTAR SISWA'!D40)</f>
        <v>P</v>
      </c>
      <c r="E41" s="57">
        <v>86</v>
      </c>
      <c r="F41" s="57">
        <v>86</v>
      </c>
      <c r="G41" s="57">
        <v>86</v>
      </c>
      <c r="H41" s="58">
        <v>85</v>
      </c>
      <c r="I41" s="59">
        <v>86</v>
      </c>
      <c r="J41" s="57">
        <v>90</v>
      </c>
      <c r="K41" s="57">
        <v>88</v>
      </c>
      <c r="L41" s="60">
        <v>94</v>
      </c>
      <c r="M41" s="58">
        <v>82</v>
      </c>
      <c r="N41" s="79">
        <v>88</v>
      </c>
      <c r="O41" s="57">
        <v>80</v>
      </c>
      <c r="P41" s="62"/>
      <c r="Q41" s="62"/>
      <c r="R41" s="62"/>
      <c r="S41" s="63">
        <v>93</v>
      </c>
      <c r="T41" s="57">
        <v>90</v>
      </c>
      <c r="U41" s="57">
        <v>92</v>
      </c>
      <c r="V41" s="60">
        <v>82</v>
      </c>
      <c r="W41" s="62"/>
      <c r="X41" s="62"/>
      <c r="Y41" s="62"/>
      <c r="Z41" s="62"/>
      <c r="AA41" s="62"/>
      <c r="AB41" s="62"/>
      <c r="AC41" s="82">
        <v>94</v>
      </c>
      <c r="AD41" s="67">
        <f t="shared" si="1"/>
        <v>87.625</v>
      </c>
      <c r="AE41" s="69">
        <f t="shared" si="2"/>
        <v>1402</v>
      </c>
      <c r="AF41" s="69">
        <f t="shared" si="3"/>
        <v>4</v>
      </c>
      <c r="AG41" s="323" t="s">
        <v>75</v>
      </c>
      <c r="AH41" s="323" t="s">
        <v>75</v>
      </c>
      <c r="AI41" s="323" t="s">
        <v>75</v>
      </c>
      <c r="AJ41" s="323" t="s">
        <v>75</v>
      </c>
      <c r="AK41" s="323" t="s">
        <v>75</v>
      </c>
      <c r="AL41" s="324" t="s">
        <v>75</v>
      </c>
      <c r="AM41" s="324" t="s">
        <v>75</v>
      </c>
      <c r="AN41" s="324" t="s">
        <v>75</v>
      </c>
      <c r="AO41" s="324" t="s">
        <v>75</v>
      </c>
      <c r="AP41" s="73" t="s">
        <v>130</v>
      </c>
      <c r="AQ41" s="73" t="s">
        <v>130</v>
      </c>
      <c r="AR41" s="73" t="s">
        <v>130</v>
      </c>
      <c r="AS41" s="75">
        <v>1</v>
      </c>
      <c r="AT41" s="75">
        <v>2</v>
      </c>
      <c r="AU41" s="75" t="s">
        <v>75</v>
      </c>
      <c r="AV41" s="75" t="s">
        <v>132</v>
      </c>
      <c r="AW41" s="71"/>
    </row>
    <row r="42" spans="1:49" ht="15.75" customHeight="1">
      <c r="A42" s="24">
        <v>34</v>
      </c>
      <c r="B42" s="55">
        <f>IF('DAFTAR SISWA'!B41="","",'DAFTAR SISWA'!B41)</f>
        <v>1338</v>
      </c>
      <c r="C42" s="55" t="str">
        <f>IF('DAFTAR SISWA'!C41="","",'DAFTAR SISWA'!C41)</f>
        <v>VINA PRATIWI</v>
      </c>
      <c r="D42" s="55" t="str">
        <f>IF('DAFTAR SISWA'!D41="","",'DAFTAR SISWA'!D41)</f>
        <v>P</v>
      </c>
      <c r="E42" s="57">
        <v>88</v>
      </c>
      <c r="F42" s="57">
        <v>91</v>
      </c>
      <c r="G42" s="57">
        <v>86</v>
      </c>
      <c r="H42" s="58">
        <v>86</v>
      </c>
      <c r="I42" s="59">
        <v>83</v>
      </c>
      <c r="J42" s="57">
        <v>86</v>
      </c>
      <c r="K42" s="57">
        <v>90</v>
      </c>
      <c r="L42" s="60">
        <v>95</v>
      </c>
      <c r="M42" s="58">
        <v>83</v>
      </c>
      <c r="N42" s="79">
        <v>94</v>
      </c>
      <c r="O42" s="57">
        <v>85</v>
      </c>
      <c r="P42" s="62"/>
      <c r="Q42" s="62"/>
      <c r="R42" s="62"/>
      <c r="S42" s="63">
        <v>93</v>
      </c>
      <c r="T42" s="57">
        <v>88</v>
      </c>
      <c r="U42" s="57">
        <v>91</v>
      </c>
      <c r="V42" s="60">
        <v>78</v>
      </c>
      <c r="W42" s="62"/>
      <c r="X42" s="62"/>
      <c r="Y42" s="62"/>
      <c r="Z42" s="62"/>
      <c r="AA42" s="62"/>
      <c r="AB42" s="62"/>
      <c r="AC42" s="82">
        <v>80</v>
      </c>
      <c r="AD42" s="67">
        <f t="shared" si="1"/>
        <v>87.3125</v>
      </c>
      <c r="AE42" s="69">
        <f t="shared" si="2"/>
        <v>1397</v>
      </c>
      <c r="AF42" s="69">
        <f t="shared" si="3"/>
        <v>6</v>
      </c>
      <c r="AG42" s="323" t="s">
        <v>75</v>
      </c>
      <c r="AH42" s="323" t="s">
        <v>75</v>
      </c>
      <c r="AI42" s="323" t="s">
        <v>75</v>
      </c>
      <c r="AJ42" s="323" t="s">
        <v>75</v>
      </c>
      <c r="AK42" s="323" t="s">
        <v>75</v>
      </c>
      <c r="AL42" s="324" t="s">
        <v>75</v>
      </c>
      <c r="AM42" s="324" t="s">
        <v>75</v>
      </c>
      <c r="AN42" s="324" t="s">
        <v>75</v>
      </c>
      <c r="AO42" s="324" t="s">
        <v>75</v>
      </c>
      <c r="AP42" s="73" t="s">
        <v>130</v>
      </c>
      <c r="AQ42" s="73" t="s">
        <v>130</v>
      </c>
      <c r="AR42" s="73" t="s">
        <v>130</v>
      </c>
      <c r="AS42" s="75">
        <v>1</v>
      </c>
      <c r="AT42" s="75" t="s">
        <v>75</v>
      </c>
      <c r="AU42" s="75" t="s">
        <v>75</v>
      </c>
      <c r="AV42" s="75" t="s">
        <v>132</v>
      </c>
      <c r="AW42" s="71"/>
    </row>
    <row r="43" spans="1:49" ht="15.75" customHeight="1">
      <c r="A43" s="24">
        <v>35</v>
      </c>
      <c r="B43" s="55">
        <f>IF('DAFTAR SISWA'!B42="","",'DAFTAR SISWA'!B42)</f>
        <v>1339</v>
      </c>
      <c r="C43" s="55" t="str">
        <f>IF('DAFTAR SISWA'!C42="","",'DAFTAR SISWA'!C42)</f>
        <v>VIVI KRISTIANA PUTRI</v>
      </c>
      <c r="D43" s="55" t="str">
        <f>IF('DAFTAR SISWA'!D42="","",'DAFTAR SISWA'!D42)</f>
        <v>P</v>
      </c>
      <c r="E43" s="57">
        <v>86</v>
      </c>
      <c r="F43" s="57">
        <v>87</v>
      </c>
      <c r="G43" s="57">
        <v>86</v>
      </c>
      <c r="H43" s="58">
        <v>82</v>
      </c>
      <c r="I43" s="59">
        <v>82</v>
      </c>
      <c r="J43" s="57">
        <v>84</v>
      </c>
      <c r="K43" s="57">
        <v>87</v>
      </c>
      <c r="L43" s="60">
        <v>94</v>
      </c>
      <c r="M43" s="58">
        <v>82</v>
      </c>
      <c r="N43" s="79">
        <v>89</v>
      </c>
      <c r="O43" s="57">
        <v>87</v>
      </c>
      <c r="P43" s="62"/>
      <c r="Q43" s="62"/>
      <c r="R43" s="62"/>
      <c r="S43" s="63">
        <v>92</v>
      </c>
      <c r="T43" s="57">
        <v>89</v>
      </c>
      <c r="U43" s="57">
        <v>90</v>
      </c>
      <c r="V43" s="60">
        <v>81</v>
      </c>
      <c r="W43" s="62"/>
      <c r="X43" s="62"/>
      <c r="Y43" s="62"/>
      <c r="Z43" s="62"/>
      <c r="AA43" s="62"/>
      <c r="AB43" s="62"/>
      <c r="AC43" s="82">
        <v>80</v>
      </c>
      <c r="AD43" s="67">
        <f t="shared" si="1"/>
        <v>86.125</v>
      </c>
      <c r="AE43" s="69">
        <f t="shared" si="2"/>
        <v>1378</v>
      </c>
      <c r="AF43" s="69">
        <f t="shared" si="3"/>
        <v>10</v>
      </c>
      <c r="AG43" s="323" t="s">
        <v>75</v>
      </c>
      <c r="AH43" s="323" t="s">
        <v>75</v>
      </c>
      <c r="AI43" s="323" t="s">
        <v>75</v>
      </c>
      <c r="AJ43" s="323" t="s">
        <v>75</v>
      </c>
      <c r="AK43" s="323" t="s">
        <v>75</v>
      </c>
      <c r="AL43" s="324" t="s">
        <v>75</v>
      </c>
      <c r="AM43" s="324" t="s">
        <v>75</v>
      </c>
      <c r="AN43" s="324" t="s">
        <v>75</v>
      </c>
      <c r="AO43" s="324" t="s">
        <v>75</v>
      </c>
      <c r="AP43" s="73" t="s">
        <v>130</v>
      </c>
      <c r="AQ43" s="73" t="s">
        <v>130</v>
      </c>
      <c r="AR43" s="73" t="s">
        <v>130</v>
      </c>
      <c r="AS43" s="75" t="s">
        <v>75</v>
      </c>
      <c r="AT43" s="75">
        <v>1</v>
      </c>
      <c r="AU43" s="75" t="s">
        <v>75</v>
      </c>
      <c r="AV43" s="75" t="s">
        <v>132</v>
      </c>
      <c r="AW43" s="71"/>
    </row>
    <row r="44" spans="1:49" ht="15.75" customHeight="1">
      <c r="A44" s="24">
        <v>36</v>
      </c>
      <c r="B44" s="55">
        <f>IF('DAFTAR SISWA'!B43="","",'DAFTAR SISWA'!B43)</f>
        <v>1340</v>
      </c>
      <c r="C44" s="55" t="str">
        <f>IF('DAFTAR SISWA'!C43="","",'DAFTAR SISWA'!C43)</f>
        <v>WAHYU SATRIYA MUKTI</v>
      </c>
      <c r="D44" s="55" t="str">
        <f>IF('DAFTAR SISWA'!D43="","",'DAFTAR SISWA'!D43)</f>
        <v>L</v>
      </c>
      <c r="E44" s="57">
        <v>86</v>
      </c>
      <c r="F44" s="57">
        <v>84</v>
      </c>
      <c r="G44" s="57">
        <v>80</v>
      </c>
      <c r="H44" s="58">
        <v>85</v>
      </c>
      <c r="I44" s="92">
        <v>82</v>
      </c>
      <c r="J44" s="57">
        <v>82</v>
      </c>
      <c r="K44" s="57">
        <v>84</v>
      </c>
      <c r="L44" s="60">
        <v>94</v>
      </c>
      <c r="M44" s="58">
        <v>83</v>
      </c>
      <c r="N44" s="79">
        <v>92</v>
      </c>
      <c r="O44" s="57">
        <v>87</v>
      </c>
      <c r="P44" s="62"/>
      <c r="Q44" s="62"/>
      <c r="R44" s="62"/>
      <c r="S44" s="63">
        <v>93</v>
      </c>
      <c r="T44" s="57">
        <v>88</v>
      </c>
      <c r="U44" s="57">
        <v>90</v>
      </c>
      <c r="V44" s="60">
        <v>81</v>
      </c>
      <c r="W44" s="62"/>
      <c r="X44" s="62"/>
      <c r="Y44" s="62"/>
      <c r="Z44" s="62"/>
      <c r="AA44" s="62"/>
      <c r="AB44" s="62"/>
      <c r="AC44" s="82">
        <v>90</v>
      </c>
      <c r="AD44" s="67">
        <f t="shared" si="1"/>
        <v>86.3125</v>
      </c>
      <c r="AE44" s="69">
        <f t="shared" si="2"/>
        <v>1381</v>
      </c>
      <c r="AF44" s="69">
        <f t="shared" si="3"/>
        <v>9</v>
      </c>
      <c r="AG44" s="323" t="s">
        <v>75</v>
      </c>
      <c r="AH44" s="323" t="s">
        <v>75</v>
      </c>
      <c r="AI44" s="323" t="s">
        <v>75</v>
      </c>
      <c r="AJ44" s="323" t="s">
        <v>75</v>
      </c>
      <c r="AK44" s="323" t="s">
        <v>75</v>
      </c>
      <c r="AL44" s="324" t="s">
        <v>75</v>
      </c>
      <c r="AM44" s="324" t="s">
        <v>75</v>
      </c>
      <c r="AN44" s="324" t="s">
        <v>75</v>
      </c>
      <c r="AO44" s="324" t="s">
        <v>75</v>
      </c>
      <c r="AP44" s="73" t="s">
        <v>130</v>
      </c>
      <c r="AQ44" s="73" t="s">
        <v>130</v>
      </c>
      <c r="AR44" s="73" t="s">
        <v>130</v>
      </c>
      <c r="AS44" s="75" t="s">
        <v>75</v>
      </c>
      <c r="AT44" s="75" t="s">
        <v>75</v>
      </c>
      <c r="AU44" s="75" t="s">
        <v>75</v>
      </c>
      <c r="AV44" s="75" t="s">
        <v>132</v>
      </c>
      <c r="AW44" s="71"/>
    </row>
    <row r="45" spans="1:49" ht="15.75" customHeight="1">
      <c r="A45" s="24">
        <v>37</v>
      </c>
      <c r="B45" s="55">
        <f>IF('DAFTAR SISWA'!B44="","",'DAFTAR SISWA'!B44)</f>
        <v>1342</v>
      </c>
      <c r="C45" s="55" t="str">
        <f>IF('DAFTAR SISWA'!C44="","",'DAFTAR SISWA'!C44)</f>
        <v>YUNITA PRASTITI</v>
      </c>
      <c r="D45" s="55" t="str">
        <f>IF('DAFTAR SISWA'!D44="","",'DAFTAR SISWA'!D44)</f>
        <v>P</v>
      </c>
      <c r="E45" s="57">
        <v>86</v>
      </c>
      <c r="F45" s="57">
        <v>93</v>
      </c>
      <c r="G45" s="57">
        <v>86</v>
      </c>
      <c r="H45" s="58">
        <v>84</v>
      </c>
      <c r="I45" s="59">
        <v>86</v>
      </c>
      <c r="J45" s="57">
        <v>87</v>
      </c>
      <c r="K45" s="57">
        <v>87</v>
      </c>
      <c r="L45" s="60">
        <v>93</v>
      </c>
      <c r="M45" s="58">
        <v>85</v>
      </c>
      <c r="N45" s="79">
        <v>92</v>
      </c>
      <c r="O45" s="57">
        <v>85</v>
      </c>
      <c r="P45" s="62"/>
      <c r="Q45" s="62"/>
      <c r="R45" s="62"/>
      <c r="S45" s="63">
        <v>93</v>
      </c>
      <c r="T45" s="57">
        <v>90</v>
      </c>
      <c r="U45" s="57">
        <v>90</v>
      </c>
      <c r="V45" s="60">
        <v>83</v>
      </c>
      <c r="W45" s="62"/>
      <c r="X45" s="62"/>
      <c r="Y45" s="62"/>
      <c r="Z45" s="62"/>
      <c r="AA45" s="62"/>
      <c r="AB45" s="62"/>
      <c r="AC45" s="82">
        <v>90</v>
      </c>
      <c r="AD45" s="67">
        <f t="shared" si="1"/>
        <v>88.125</v>
      </c>
      <c r="AE45" s="69">
        <f t="shared" si="2"/>
        <v>1410</v>
      </c>
      <c r="AF45" s="69">
        <f t="shared" si="3"/>
        <v>2</v>
      </c>
      <c r="AG45" s="323" t="s">
        <v>75</v>
      </c>
      <c r="AH45" s="323" t="s">
        <v>75</v>
      </c>
      <c r="AI45" s="323" t="s">
        <v>75</v>
      </c>
      <c r="AJ45" s="323" t="s">
        <v>75</v>
      </c>
      <c r="AK45" s="323" t="s">
        <v>75</v>
      </c>
      <c r="AL45" s="324" t="s">
        <v>75</v>
      </c>
      <c r="AM45" s="324" t="s">
        <v>75</v>
      </c>
      <c r="AN45" s="324" t="s">
        <v>75</v>
      </c>
      <c r="AO45" s="324" t="s">
        <v>75</v>
      </c>
      <c r="AP45" s="73" t="s">
        <v>130</v>
      </c>
      <c r="AQ45" s="73" t="s">
        <v>130</v>
      </c>
      <c r="AR45" s="73" t="s">
        <v>130</v>
      </c>
      <c r="AS45" s="75">
        <v>1</v>
      </c>
      <c r="AT45" s="75" t="s">
        <v>75</v>
      </c>
      <c r="AU45" s="75" t="s">
        <v>75</v>
      </c>
      <c r="AV45" s="75" t="s">
        <v>132</v>
      </c>
      <c r="AW45" s="71"/>
    </row>
    <row r="46" spans="1:49" ht="15.75" customHeight="1">
      <c r="A46" s="24">
        <v>38</v>
      </c>
      <c r="B46" s="55">
        <f>IF('DAFTAR SISWA'!B45="","",'DAFTAR SISWA'!B45)</f>
        <v>1343</v>
      </c>
      <c r="C46" s="55" t="str">
        <f>IF('DAFTAR SISWA'!C45="","",'DAFTAR SISWA'!C45)</f>
        <v>ZAHROTUN NISA</v>
      </c>
      <c r="D46" s="55" t="str">
        <f>IF('DAFTAR SISWA'!D45="","",'DAFTAR SISWA'!D45)</f>
        <v>P</v>
      </c>
      <c r="E46" s="149">
        <v>84</v>
      </c>
      <c r="F46" s="57">
        <v>89</v>
      </c>
      <c r="G46" s="149">
        <v>86</v>
      </c>
      <c r="H46" s="58">
        <v>83</v>
      </c>
      <c r="I46" s="59">
        <v>86</v>
      </c>
      <c r="J46" s="149">
        <v>80</v>
      </c>
      <c r="K46" s="149">
        <v>85</v>
      </c>
      <c r="L46" s="60">
        <v>91</v>
      </c>
      <c r="M46" s="58">
        <v>80</v>
      </c>
      <c r="N46" s="79">
        <v>91</v>
      </c>
      <c r="O46" s="149">
        <v>82</v>
      </c>
      <c r="P46" s="150"/>
      <c r="Q46" s="150"/>
      <c r="R46" s="150"/>
      <c r="S46" s="63">
        <v>92</v>
      </c>
      <c r="T46" s="57">
        <v>92</v>
      </c>
      <c r="U46" s="151">
        <v>85</v>
      </c>
      <c r="V46" s="60">
        <v>79</v>
      </c>
      <c r="W46" s="62"/>
      <c r="X46" s="62"/>
      <c r="Y46" s="62"/>
      <c r="Z46" s="62"/>
      <c r="AA46" s="62"/>
      <c r="AB46" s="62"/>
      <c r="AC46" s="82">
        <v>90</v>
      </c>
      <c r="AD46" s="67">
        <f t="shared" si="1"/>
        <v>85.9375</v>
      </c>
      <c r="AE46" s="69">
        <f t="shared" si="2"/>
        <v>1375</v>
      </c>
      <c r="AF46" s="69">
        <f t="shared" si="3"/>
        <v>14</v>
      </c>
      <c r="AG46" s="323" t="s">
        <v>75</v>
      </c>
      <c r="AH46" s="323" t="s">
        <v>75</v>
      </c>
      <c r="AI46" s="323" t="s">
        <v>75</v>
      </c>
      <c r="AJ46" s="323" t="s">
        <v>75</v>
      </c>
      <c r="AK46" s="323" t="s">
        <v>75</v>
      </c>
      <c r="AL46" s="324" t="s">
        <v>75</v>
      </c>
      <c r="AM46" s="324" t="s">
        <v>75</v>
      </c>
      <c r="AN46" s="324" t="s">
        <v>75</v>
      </c>
      <c r="AO46" s="324" t="s">
        <v>75</v>
      </c>
      <c r="AP46" s="73" t="s">
        <v>130</v>
      </c>
      <c r="AQ46" s="73" t="s">
        <v>130</v>
      </c>
      <c r="AR46" s="73" t="s">
        <v>130</v>
      </c>
      <c r="AS46" s="75" t="s">
        <v>75</v>
      </c>
      <c r="AT46" s="75" t="s">
        <v>75</v>
      </c>
      <c r="AU46" s="75" t="s">
        <v>75</v>
      </c>
      <c r="AV46" s="75" t="s">
        <v>132</v>
      </c>
      <c r="AW46" s="71"/>
    </row>
    <row r="47" spans="1:49" ht="15.75" customHeight="1">
      <c r="A47" s="24">
        <v>39</v>
      </c>
      <c r="B47" s="55" t="str">
        <f>IF('DAFTAR SISWA'!B46="","",'DAFTAR SISWA'!B46)</f>
        <v/>
      </c>
      <c r="C47" s="55" t="str">
        <f>IF('DAFTAR SISWA'!C46="","",'DAFTAR SISWA'!C46)</f>
        <v/>
      </c>
      <c r="D47" s="55" t="str">
        <f>IF('DAFTAR SISWA'!D46="","",'DAFTAR SISWA'!D46)</f>
        <v/>
      </c>
      <c r="E47" s="153"/>
      <c r="F47" s="153"/>
      <c r="G47" s="153">
        <v>0</v>
      </c>
      <c r="H47" s="153"/>
      <c r="I47" s="153"/>
      <c r="J47" s="153"/>
      <c r="K47" s="153"/>
      <c r="L47" s="154"/>
      <c r="M47" s="153"/>
      <c r="N47" s="153"/>
      <c r="O47" s="153"/>
      <c r="P47" s="153"/>
      <c r="Q47" s="153"/>
      <c r="R47" s="153"/>
      <c r="S47" s="153"/>
      <c r="T47" s="153"/>
      <c r="U47" s="153"/>
      <c r="V47" s="156"/>
      <c r="W47" s="153"/>
      <c r="X47" s="153"/>
      <c r="Y47" s="153"/>
      <c r="Z47" s="153"/>
      <c r="AA47" s="153"/>
      <c r="AB47" s="153"/>
      <c r="AC47" s="153"/>
      <c r="AD47" s="158"/>
      <c r="AE47" s="71"/>
      <c r="AF47" s="71"/>
      <c r="AG47" s="71"/>
      <c r="AH47" s="71"/>
      <c r="AI47" s="71"/>
      <c r="AJ47" s="71"/>
      <c r="AK47" s="71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1"/>
    </row>
    <row r="48" spans="1:49" ht="15.75" customHeight="1">
      <c r="A48" s="24">
        <v>40</v>
      </c>
      <c r="B48" s="55" t="str">
        <f>IF('DAFTAR SISWA'!B47="","",'DAFTAR SISWA'!B47)</f>
        <v/>
      </c>
      <c r="C48" s="55" t="str">
        <f>IF('DAFTAR SISWA'!C47="","",'DAFTAR SISWA'!C47)</f>
        <v/>
      </c>
      <c r="D48" s="55" t="str">
        <f>IF('DAFTAR SISWA'!D47="","",'DAFTAR SISWA'!D47)</f>
        <v/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158"/>
      <c r="AE48" s="71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1"/>
    </row>
    <row r="49" spans="1:49" ht="15.75" customHeight="1">
      <c r="A49" s="24">
        <v>41</v>
      </c>
      <c r="B49" s="55" t="str">
        <f>IF('DAFTAR SISWA'!B48="","",'DAFTAR SISWA'!B48)</f>
        <v/>
      </c>
      <c r="C49" s="55" t="str">
        <f>IF('DAFTAR SISWA'!C48="","",'DAFTAR SISWA'!C48)</f>
        <v/>
      </c>
      <c r="D49" s="55" t="str">
        <f>IF('DAFTAR SISWA'!D48="","",'DAFTAR SISWA'!D48)</f>
        <v/>
      </c>
      <c r="E49" s="71"/>
      <c r="F49" s="71"/>
      <c r="G49" s="71"/>
      <c r="H49" s="71"/>
      <c r="I49" s="71"/>
      <c r="J49" s="71"/>
      <c r="K49" s="24"/>
      <c r="L49" s="71"/>
      <c r="M49" s="24"/>
      <c r="N49" s="24"/>
      <c r="O49" s="24"/>
      <c r="P49" s="24"/>
      <c r="Q49" s="24"/>
      <c r="R49" s="71"/>
      <c r="S49" s="71"/>
      <c r="T49" s="24"/>
      <c r="U49" s="71"/>
      <c r="V49" s="24"/>
      <c r="W49" s="24"/>
      <c r="X49" s="24"/>
      <c r="Y49" s="24"/>
      <c r="Z49" s="24"/>
      <c r="AA49" s="24"/>
      <c r="AB49" s="24"/>
      <c r="AC49" s="71"/>
      <c r="AD49" s="158"/>
      <c r="AE49" s="71"/>
      <c r="AF49" s="71"/>
      <c r="AG49" s="71"/>
      <c r="AH49" s="71"/>
      <c r="AI49" s="71"/>
      <c r="AJ49" s="71"/>
      <c r="AK49" s="71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1"/>
    </row>
    <row r="50" spans="1:49" ht="15.75" customHeight="1">
      <c r="A50" s="24">
        <v>42</v>
      </c>
      <c r="B50" s="55" t="str">
        <f>IF('DAFTAR SISWA'!B49="","",'DAFTAR SISWA'!B49)</f>
        <v/>
      </c>
      <c r="C50" s="55" t="str">
        <f>IF('DAFTAR SISWA'!C49="","",'DAFTAR SISWA'!C49)</f>
        <v/>
      </c>
      <c r="D50" s="55" t="str">
        <f>IF('DAFTAR SISWA'!D49="","",'DAFTAR SISWA'!D49)</f>
        <v/>
      </c>
      <c r="E50" s="71"/>
      <c r="F50" s="71"/>
      <c r="G50" s="71"/>
      <c r="H50" s="71"/>
      <c r="I50" s="71"/>
      <c r="J50" s="71"/>
      <c r="K50" s="24"/>
      <c r="L50" s="71"/>
      <c r="M50" s="24"/>
      <c r="N50" s="24"/>
      <c r="O50" s="24"/>
      <c r="P50" s="24"/>
      <c r="Q50" s="24"/>
      <c r="R50" s="71"/>
      <c r="S50" s="71"/>
      <c r="T50" s="24"/>
      <c r="U50" s="71"/>
      <c r="V50" s="24"/>
      <c r="W50" s="24"/>
      <c r="X50" s="24"/>
      <c r="Y50" s="24"/>
      <c r="Z50" s="24"/>
      <c r="AA50" s="24"/>
      <c r="AB50" s="24"/>
      <c r="AC50" s="71"/>
      <c r="AD50" s="158"/>
      <c r="AE50" s="71"/>
      <c r="AF50" s="71"/>
      <c r="AG50" s="71"/>
      <c r="AH50" s="71"/>
      <c r="AI50" s="71"/>
      <c r="AJ50" s="71"/>
      <c r="AK50" s="71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1"/>
    </row>
    <row r="51" spans="1:49" ht="15.75" customHeight="1">
      <c r="A51" s="24">
        <v>43</v>
      </c>
      <c r="B51" s="55" t="str">
        <f>IF('DAFTAR SISWA'!B50="","",'DAFTAR SISWA'!B50)</f>
        <v/>
      </c>
      <c r="C51" s="55" t="str">
        <f>IF('DAFTAR SISWA'!C50="","",'DAFTAR SISWA'!C50)</f>
        <v/>
      </c>
      <c r="D51" s="55" t="str">
        <f>IF('DAFTAR SISWA'!D50="","",'DAFTAR SISWA'!D50)</f>
        <v/>
      </c>
      <c r="E51" s="71"/>
      <c r="F51" s="71"/>
      <c r="G51" s="71"/>
      <c r="H51" s="71"/>
      <c r="I51" s="71"/>
      <c r="J51" s="71"/>
      <c r="K51" s="24"/>
      <c r="L51" s="71"/>
      <c r="M51" s="24"/>
      <c r="N51" s="24"/>
      <c r="O51" s="24"/>
      <c r="P51" s="24"/>
      <c r="Q51" s="24"/>
      <c r="R51" s="71"/>
      <c r="S51" s="71"/>
      <c r="T51" s="24"/>
      <c r="U51" s="71"/>
      <c r="V51" s="24"/>
      <c r="W51" s="24"/>
      <c r="X51" s="24"/>
      <c r="Y51" s="24"/>
      <c r="Z51" s="24"/>
      <c r="AA51" s="24"/>
      <c r="AB51" s="24"/>
      <c r="AC51" s="71"/>
      <c r="AD51" s="158"/>
      <c r="AE51" s="71"/>
      <c r="AF51" s="71"/>
      <c r="AG51" s="71"/>
      <c r="AH51" s="71"/>
      <c r="AI51" s="71"/>
      <c r="AJ51" s="71"/>
      <c r="AK51" s="71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1"/>
    </row>
    <row r="52" spans="1:49" ht="12.75" customHeight="1">
      <c r="A52" s="5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7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5"/>
      <c r="B53" s="105" t="s">
        <v>142</v>
      </c>
      <c r="C53" s="106">
        <f>COUNTIF(D9:D51,"L")</f>
        <v>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7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5"/>
      <c r="B54" s="105" t="s">
        <v>143</v>
      </c>
      <c r="C54" s="106">
        <f>COUNTIF(D9:D51,"P")</f>
        <v>32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7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5"/>
      <c r="B55" s="5" t="s">
        <v>144</v>
      </c>
      <c r="C55" s="9">
        <f>SUM(C53:C54)</f>
        <v>38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7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7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7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7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 t="s">
        <v>178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J61" s="3"/>
      <c r="AK61" s="3"/>
    </row>
    <row r="62" spans="1:49" ht="12.75">
      <c r="AJ62" s="3"/>
      <c r="AK62" s="3"/>
    </row>
    <row r="63" spans="1:49" ht="12.75">
      <c r="AJ63" s="3"/>
      <c r="AK63" s="3"/>
    </row>
    <row r="64" spans="1:49" ht="12.75">
      <c r="AJ64" s="3"/>
      <c r="AK64" s="3"/>
    </row>
    <row r="65" spans="36:37" ht="12.75">
      <c r="AJ65" s="3"/>
      <c r="AK65" s="3"/>
    </row>
    <row r="66" spans="36:37" ht="12.75">
      <c r="AJ66" s="3"/>
      <c r="AK66" s="3"/>
    </row>
    <row r="67" spans="36:37" ht="12.75">
      <c r="AJ67" s="3"/>
      <c r="AK67" s="3"/>
    </row>
    <row r="68" spans="36:37" ht="12.75">
      <c r="AJ68" s="3"/>
      <c r="AK68" s="3"/>
    </row>
    <row r="69" spans="36:37" ht="12.75">
      <c r="AJ69" s="3"/>
      <c r="AK69" s="3"/>
    </row>
    <row r="70" spans="36:37" ht="12.75">
      <c r="AJ70" s="3"/>
      <c r="AK70" s="3"/>
    </row>
    <row r="71" spans="36:37" ht="12.75">
      <c r="AJ71" s="3"/>
      <c r="AK71" s="3"/>
    </row>
    <row r="72" spans="36:37" ht="12.75">
      <c r="AJ72" s="3"/>
      <c r="AK72" s="3"/>
    </row>
    <row r="73" spans="36:37" ht="12.75">
      <c r="AJ73" s="3"/>
      <c r="AK73" s="3"/>
    </row>
    <row r="74" spans="36:37" ht="12.75">
      <c r="AJ74" s="3"/>
      <c r="AK74" s="3"/>
    </row>
    <row r="75" spans="36:37" ht="12.75">
      <c r="AJ75" s="3"/>
      <c r="AK75" s="3"/>
    </row>
    <row r="76" spans="36:37" ht="12.75">
      <c r="AJ76" s="3"/>
      <c r="AK76" s="3"/>
    </row>
    <row r="77" spans="36:37" ht="12.75">
      <c r="AJ77" s="3"/>
      <c r="AK77" s="3"/>
    </row>
    <row r="78" spans="36:37" ht="12.75">
      <c r="AJ78" s="3"/>
      <c r="AK78" s="3"/>
    </row>
    <row r="79" spans="36:37" ht="12.75">
      <c r="AJ79" s="3"/>
      <c r="AK79" s="3"/>
    </row>
    <row r="80" spans="36:37" ht="12.75">
      <c r="AJ80" s="3"/>
      <c r="AK80" s="3"/>
    </row>
    <row r="81" spans="36:37" ht="12.75">
      <c r="AJ81" s="3"/>
      <c r="AK81" s="3"/>
    </row>
    <row r="82" spans="36:37" ht="12.75">
      <c r="AJ82" s="3"/>
      <c r="AK82" s="3"/>
    </row>
    <row r="83" spans="36:37" ht="12.75">
      <c r="AJ83" s="3"/>
      <c r="AK83" s="3"/>
    </row>
    <row r="84" spans="36:37" ht="12.75">
      <c r="AJ84" s="3"/>
      <c r="AK84" s="3"/>
    </row>
    <row r="85" spans="36:37" ht="12.75">
      <c r="AJ85" s="3"/>
      <c r="AK85" s="3"/>
    </row>
    <row r="86" spans="36:37" ht="12.75">
      <c r="AJ86" s="3"/>
      <c r="AK86" s="3"/>
    </row>
    <row r="87" spans="36:37" ht="12.75">
      <c r="AJ87" s="3"/>
      <c r="AK87" s="3"/>
    </row>
    <row r="88" spans="36:37" ht="12.75">
      <c r="AJ88" s="3"/>
      <c r="AK88" s="3"/>
    </row>
    <row r="89" spans="36:37" ht="12.75">
      <c r="AJ89" s="3"/>
      <c r="AK89" s="3"/>
    </row>
    <row r="90" spans="36:37" ht="12.75">
      <c r="AJ90" s="3"/>
      <c r="AK90" s="3"/>
    </row>
    <row r="91" spans="36:37" ht="12.75">
      <c r="AJ91" s="3"/>
      <c r="AK91" s="3"/>
    </row>
    <row r="92" spans="36:37" ht="12.75">
      <c r="AJ92" s="3"/>
      <c r="AK92" s="3"/>
    </row>
    <row r="93" spans="36:37" ht="12.75">
      <c r="AJ93" s="3"/>
      <c r="AK93" s="3"/>
    </row>
    <row r="94" spans="36:37" ht="12.75">
      <c r="AJ94" s="3"/>
      <c r="AK94" s="3"/>
    </row>
    <row r="95" spans="36:37" ht="12.75">
      <c r="AJ95" s="3"/>
      <c r="AK95" s="3"/>
    </row>
    <row r="96" spans="36:37" ht="12.75">
      <c r="AJ96" s="3"/>
      <c r="AK96" s="3"/>
    </row>
    <row r="97" spans="36:37" ht="12.75">
      <c r="AJ97" s="3"/>
      <c r="AK97" s="3"/>
    </row>
    <row r="98" spans="36:37" ht="12.75">
      <c r="AJ98" s="3"/>
      <c r="AK98" s="3"/>
    </row>
    <row r="99" spans="36:37" ht="12.75">
      <c r="AJ99" s="3"/>
      <c r="AK99" s="3"/>
    </row>
    <row r="100" spans="36:37" ht="12.75">
      <c r="AJ100" s="3"/>
      <c r="AK100" s="3"/>
    </row>
    <row r="101" spans="36:37" ht="12.75">
      <c r="AJ101" s="3"/>
      <c r="AK101" s="3"/>
    </row>
    <row r="102" spans="36:37" ht="12.75">
      <c r="AJ102" s="3"/>
      <c r="AK102" s="3"/>
    </row>
    <row r="103" spans="36:37" ht="12.75">
      <c r="AJ103" s="3"/>
      <c r="AK103" s="3"/>
    </row>
    <row r="104" spans="36:37" ht="12.75">
      <c r="AJ104" s="3"/>
      <c r="AK104" s="3"/>
    </row>
    <row r="105" spans="36:37" ht="12.75">
      <c r="AJ105" s="3"/>
      <c r="AK105" s="3"/>
    </row>
    <row r="106" spans="36:37" ht="12.75">
      <c r="AJ106" s="3"/>
      <c r="AK106" s="3"/>
    </row>
    <row r="107" spans="36:37" ht="12.75">
      <c r="AJ107" s="3"/>
      <c r="AK107" s="3"/>
    </row>
    <row r="108" spans="36:37" ht="12.75">
      <c r="AJ108" s="3"/>
      <c r="AK108" s="3"/>
    </row>
    <row r="109" spans="36:37" ht="12.75">
      <c r="AJ109" s="3"/>
      <c r="AK109" s="3"/>
    </row>
    <row r="110" spans="36:37" ht="12.75">
      <c r="AJ110" s="3"/>
      <c r="AK110" s="3"/>
    </row>
    <row r="111" spans="36:37" ht="12.75">
      <c r="AJ111" s="3"/>
      <c r="AK111" s="3"/>
    </row>
    <row r="112" spans="36:37" ht="12.75">
      <c r="AJ112" s="3"/>
      <c r="AK112" s="3"/>
    </row>
    <row r="113" spans="36:37" ht="12.75">
      <c r="AJ113" s="3"/>
      <c r="AK113" s="3"/>
    </row>
    <row r="114" spans="36:37" ht="12.75">
      <c r="AJ114" s="3"/>
      <c r="AK114" s="3"/>
    </row>
    <row r="115" spans="36:37" ht="12.75">
      <c r="AJ115" s="3"/>
      <c r="AK115" s="3"/>
    </row>
    <row r="116" spans="36:37" ht="12.75">
      <c r="AJ116" s="3"/>
      <c r="AK116" s="3"/>
    </row>
    <row r="117" spans="36:37" ht="12.75">
      <c r="AJ117" s="3"/>
      <c r="AK117" s="3"/>
    </row>
    <row r="118" spans="36:37" ht="12.75">
      <c r="AJ118" s="3"/>
      <c r="AK118" s="3"/>
    </row>
    <row r="119" spans="36:37" ht="12.75">
      <c r="AJ119" s="3"/>
      <c r="AK119" s="3"/>
    </row>
    <row r="120" spans="36:37" ht="12.75">
      <c r="AJ120" s="3"/>
      <c r="AK120" s="3"/>
    </row>
    <row r="121" spans="36:37" ht="12.75">
      <c r="AJ121" s="3"/>
      <c r="AK121" s="3"/>
    </row>
    <row r="122" spans="36:37" ht="12.75">
      <c r="AJ122" s="3"/>
      <c r="AK122" s="3"/>
    </row>
    <row r="123" spans="36:37" ht="12.75">
      <c r="AJ123" s="3"/>
      <c r="AK123" s="3"/>
    </row>
    <row r="124" spans="36:37" ht="12.75">
      <c r="AJ124" s="3"/>
      <c r="AK124" s="3"/>
    </row>
    <row r="125" spans="36:37" ht="12.75">
      <c r="AJ125" s="3"/>
      <c r="AK125" s="3"/>
    </row>
    <row r="126" spans="36:37" ht="12.75">
      <c r="AJ126" s="3"/>
      <c r="AK126" s="3"/>
    </row>
    <row r="127" spans="36:37" ht="12.75">
      <c r="AJ127" s="3"/>
      <c r="AK127" s="3"/>
    </row>
    <row r="128" spans="36:37" ht="12.75">
      <c r="AJ128" s="3"/>
      <c r="AK128" s="3"/>
    </row>
    <row r="129" spans="36:37" ht="12.75">
      <c r="AJ129" s="3"/>
      <c r="AK129" s="3"/>
    </row>
    <row r="130" spans="36:37" ht="12.75">
      <c r="AJ130" s="3"/>
      <c r="AK130" s="3"/>
    </row>
    <row r="131" spans="36:37" ht="12.75">
      <c r="AJ131" s="3"/>
      <c r="AK131" s="3"/>
    </row>
    <row r="132" spans="36:37" ht="12.75">
      <c r="AJ132" s="3"/>
      <c r="AK132" s="3"/>
    </row>
    <row r="133" spans="36:37" ht="12.75">
      <c r="AJ133" s="3"/>
      <c r="AK133" s="3"/>
    </row>
    <row r="134" spans="36:37" ht="12.75">
      <c r="AJ134" s="3"/>
      <c r="AK134" s="3"/>
    </row>
    <row r="135" spans="36:37" ht="12.75">
      <c r="AJ135" s="3"/>
      <c r="AK135" s="3"/>
    </row>
    <row r="136" spans="36:37" ht="12.75">
      <c r="AJ136" s="3"/>
      <c r="AK136" s="3"/>
    </row>
    <row r="137" spans="36:37" ht="12.75">
      <c r="AJ137" s="3"/>
      <c r="AK137" s="3"/>
    </row>
    <row r="138" spans="36:37" ht="12.75">
      <c r="AJ138" s="3"/>
      <c r="AK138" s="3"/>
    </row>
    <row r="139" spans="36:37" ht="12.75">
      <c r="AJ139" s="3"/>
      <c r="AK139" s="3"/>
    </row>
    <row r="140" spans="36:37" ht="12.75">
      <c r="AJ140" s="3"/>
      <c r="AK140" s="3"/>
    </row>
    <row r="141" spans="36:37" ht="12.75">
      <c r="AJ141" s="3"/>
      <c r="AK141" s="3"/>
    </row>
    <row r="142" spans="36:37" ht="12.75">
      <c r="AJ142" s="3"/>
      <c r="AK142" s="3"/>
    </row>
    <row r="143" spans="36:37" ht="12.75">
      <c r="AJ143" s="3"/>
      <c r="AK143" s="3"/>
    </row>
    <row r="144" spans="36:37" ht="12.75">
      <c r="AJ144" s="3"/>
      <c r="AK144" s="3"/>
    </row>
    <row r="145" spans="36:37" ht="12.75">
      <c r="AJ145" s="3"/>
      <c r="AK145" s="3"/>
    </row>
    <row r="146" spans="36:37" ht="12.75">
      <c r="AJ146" s="3"/>
      <c r="AK146" s="3"/>
    </row>
    <row r="147" spans="36:37" ht="12.75">
      <c r="AJ147" s="3"/>
      <c r="AK147" s="3"/>
    </row>
    <row r="148" spans="36:37" ht="12.75">
      <c r="AJ148" s="3"/>
      <c r="AK148" s="3"/>
    </row>
    <row r="149" spans="36:37" ht="12.75">
      <c r="AJ149" s="3"/>
      <c r="AK149" s="3"/>
    </row>
    <row r="150" spans="36:37" ht="12.75">
      <c r="AJ150" s="3"/>
      <c r="AK150" s="3"/>
    </row>
    <row r="151" spans="36:37" ht="12.75">
      <c r="AJ151" s="3"/>
      <c r="AK151" s="3"/>
    </row>
    <row r="152" spans="36:37" ht="12.75">
      <c r="AJ152" s="3"/>
      <c r="AK152" s="3"/>
    </row>
    <row r="153" spans="36:37" ht="12.75">
      <c r="AJ153" s="3"/>
      <c r="AK153" s="3"/>
    </row>
    <row r="154" spans="36:37" ht="12.75">
      <c r="AJ154" s="3"/>
      <c r="AK154" s="3"/>
    </row>
    <row r="155" spans="36:37" ht="12.75">
      <c r="AJ155" s="3"/>
      <c r="AK155" s="3"/>
    </row>
    <row r="156" spans="36:37" ht="12.75">
      <c r="AJ156" s="3"/>
      <c r="AK156" s="3"/>
    </row>
    <row r="157" spans="36:37" ht="12.75">
      <c r="AJ157" s="3"/>
      <c r="AK157" s="3"/>
    </row>
    <row r="158" spans="36:37" ht="12.75">
      <c r="AJ158" s="3"/>
      <c r="AK158" s="3"/>
    </row>
    <row r="159" spans="36:37" ht="12.75">
      <c r="AJ159" s="3"/>
      <c r="AK159" s="3"/>
    </row>
    <row r="160" spans="36:37" ht="12.75">
      <c r="AJ160" s="3"/>
      <c r="AK160" s="3"/>
    </row>
    <row r="161" spans="36:37" ht="12.75">
      <c r="AJ161" s="3"/>
      <c r="AK161" s="3"/>
    </row>
    <row r="162" spans="36:37" ht="12.75">
      <c r="AJ162" s="3"/>
      <c r="AK162" s="3"/>
    </row>
    <row r="163" spans="36:37" ht="12.75">
      <c r="AJ163" s="3"/>
      <c r="AK163" s="3"/>
    </row>
    <row r="164" spans="36:37" ht="12.75">
      <c r="AJ164" s="3"/>
      <c r="AK164" s="3"/>
    </row>
    <row r="165" spans="36:37" ht="12.75">
      <c r="AJ165" s="3"/>
      <c r="AK165" s="3"/>
    </row>
    <row r="166" spans="36:37" ht="12.75">
      <c r="AJ166" s="3"/>
      <c r="AK166" s="3"/>
    </row>
    <row r="167" spans="36:37" ht="12.75">
      <c r="AJ167" s="3"/>
      <c r="AK167" s="3"/>
    </row>
    <row r="168" spans="36:37" ht="12.75">
      <c r="AJ168" s="3"/>
      <c r="AK168" s="3"/>
    </row>
    <row r="169" spans="36:37" ht="12.75">
      <c r="AJ169" s="3"/>
      <c r="AK169" s="3"/>
    </row>
    <row r="170" spans="36:37" ht="12.75">
      <c r="AJ170" s="3"/>
      <c r="AK170" s="3"/>
    </row>
    <row r="171" spans="36:37" ht="12.75">
      <c r="AJ171" s="3"/>
      <c r="AK171" s="3"/>
    </row>
    <row r="172" spans="36:37" ht="12.75">
      <c r="AJ172" s="3"/>
      <c r="AK172" s="3"/>
    </row>
    <row r="173" spans="36:37" ht="12.75">
      <c r="AJ173" s="3"/>
      <c r="AK173" s="3"/>
    </row>
    <row r="174" spans="36:37" ht="12.75">
      <c r="AJ174" s="3"/>
      <c r="AK174" s="3"/>
    </row>
    <row r="175" spans="36:37" ht="12.75">
      <c r="AJ175" s="3"/>
      <c r="AK175" s="3"/>
    </row>
    <row r="176" spans="36:37" ht="12.75">
      <c r="AJ176" s="3"/>
      <c r="AK176" s="3"/>
    </row>
    <row r="177" spans="36:37" ht="12.75">
      <c r="AJ177" s="3"/>
      <c r="AK177" s="3"/>
    </row>
    <row r="178" spans="36:37" ht="12.75">
      <c r="AJ178" s="3"/>
      <c r="AK178" s="3"/>
    </row>
    <row r="179" spans="36:37" ht="12.75">
      <c r="AJ179" s="3"/>
      <c r="AK179" s="3"/>
    </row>
    <row r="180" spans="36:37" ht="12.75">
      <c r="AJ180" s="3"/>
      <c r="AK180" s="3"/>
    </row>
    <row r="181" spans="36:37" ht="12.75">
      <c r="AJ181" s="3"/>
      <c r="AK181" s="3"/>
    </row>
    <row r="182" spans="36:37" ht="12.75">
      <c r="AJ182" s="3"/>
      <c r="AK182" s="3"/>
    </row>
    <row r="183" spans="36:37" ht="12.75">
      <c r="AJ183" s="3"/>
      <c r="AK183" s="3"/>
    </row>
    <row r="184" spans="36:37" ht="12.75">
      <c r="AJ184" s="3"/>
      <c r="AK184" s="3"/>
    </row>
    <row r="185" spans="36:37" ht="12.75">
      <c r="AJ185" s="3"/>
      <c r="AK185" s="3"/>
    </row>
    <row r="186" spans="36:37" ht="12.75">
      <c r="AJ186" s="3"/>
      <c r="AK186" s="3"/>
    </row>
    <row r="187" spans="36:37" ht="12.75">
      <c r="AJ187" s="3"/>
      <c r="AK187" s="3"/>
    </row>
    <row r="188" spans="36:37" ht="12.75">
      <c r="AJ188" s="3"/>
      <c r="AK188" s="3"/>
    </row>
    <row r="189" spans="36:37" ht="12.75">
      <c r="AJ189" s="3"/>
      <c r="AK189" s="3"/>
    </row>
    <row r="190" spans="36:37" ht="12.75">
      <c r="AJ190" s="3"/>
      <c r="AK190" s="3"/>
    </row>
    <row r="191" spans="36:37" ht="12.75">
      <c r="AJ191" s="3"/>
      <c r="AK191" s="3"/>
    </row>
    <row r="192" spans="36:37" ht="12.75">
      <c r="AJ192" s="3"/>
      <c r="AK192" s="3"/>
    </row>
    <row r="193" spans="36:37" ht="12.75">
      <c r="AJ193" s="3"/>
      <c r="AK193" s="3"/>
    </row>
    <row r="194" spans="36:37" ht="12.75">
      <c r="AJ194" s="3"/>
      <c r="AK194" s="3"/>
    </row>
    <row r="195" spans="36:37" ht="12.75">
      <c r="AJ195" s="3"/>
      <c r="AK195" s="3"/>
    </row>
    <row r="196" spans="36:37" ht="12.75">
      <c r="AJ196" s="3"/>
      <c r="AK196" s="3"/>
    </row>
    <row r="197" spans="36:37" ht="12.75">
      <c r="AJ197" s="3"/>
      <c r="AK197" s="3"/>
    </row>
    <row r="198" spans="36:37" ht="12.75">
      <c r="AJ198" s="3"/>
      <c r="AK198" s="3"/>
    </row>
    <row r="199" spans="36:37" ht="12.75">
      <c r="AJ199" s="3"/>
      <c r="AK199" s="3"/>
    </row>
    <row r="200" spans="36:37" ht="12.75">
      <c r="AJ200" s="3"/>
      <c r="AK200" s="3"/>
    </row>
    <row r="201" spans="36:37" ht="12.75">
      <c r="AJ201" s="3"/>
      <c r="AK201" s="3"/>
    </row>
    <row r="202" spans="36:37" ht="12.75">
      <c r="AJ202" s="3"/>
      <c r="AK202" s="3"/>
    </row>
    <row r="203" spans="36:37" ht="12.75">
      <c r="AJ203" s="3"/>
      <c r="AK203" s="3"/>
    </row>
    <row r="204" spans="36:37" ht="12.75">
      <c r="AJ204" s="3"/>
      <c r="AK204" s="3"/>
    </row>
    <row r="205" spans="36:37" ht="12.75">
      <c r="AJ205" s="3"/>
      <c r="AK205" s="3"/>
    </row>
    <row r="206" spans="36:37" ht="12.75">
      <c r="AJ206" s="3"/>
      <c r="AK206" s="3"/>
    </row>
    <row r="207" spans="36:37" ht="12.75">
      <c r="AJ207" s="3"/>
      <c r="AK207" s="3"/>
    </row>
    <row r="208" spans="36:37" ht="12.75">
      <c r="AJ208" s="3"/>
      <c r="AK208" s="3"/>
    </row>
    <row r="209" spans="36:37" ht="12.75">
      <c r="AJ209" s="3"/>
      <c r="AK209" s="3"/>
    </row>
    <row r="210" spans="36:37" ht="12.75">
      <c r="AJ210" s="3"/>
      <c r="AK210" s="3"/>
    </row>
    <row r="211" spans="36:37" ht="12.75">
      <c r="AJ211" s="3"/>
      <c r="AK211" s="3"/>
    </row>
    <row r="212" spans="36:37" ht="12.75">
      <c r="AJ212" s="3"/>
      <c r="AK212" s="3"/>
    </row>
    <row r="213" spans="36:37" ht="12.75">
      <c r="AJ213" s="3"/>
      <c r="AK213" s="3"/>
    </row>
    <row r="214" spans="36:37" ht="12.75">
      <c r="AJ214" s="3"/>
      <c r="AK214" s="3"/>
    </row>
    <row r="215" spans="36:37" ht="12.75">
      <c r="AJ215" s="3"/>
      <c r="AK215" s="3"/>
    </row>
    <row r="216" spans="36:37" ht="12.75">
      <c r="AJ216" s="3"/>
      <c r="AK216" s="3"/>
    </row>
    <row r="217" spans="36:37" ht="12.75">
      <c r="AJ217" s="3"/>
      <c r="AK217" s="3"/>
    </row>
    <row r="218" spans="36:37" ht="12.75">
      <c r="AJ218" s="3"/>
      <c r="AK218" s="3"/>
    </row>
    <row r="219" spans="36:37" ht="12.75">
      <c r="AJ219" s="3"/>
      <c r="AK219" s="3"/>
    </row>
    <row r="220" spans="36:37" ht="12.75">
      <c r="AJ220" s="3"/>
      <c r="AK220" s="3"/>
    </row>
    <row r="221" spans="36:37" ht="12.75">
      <c r="AJ221" s="3"/>
      <c r="AK221" s="3"/>
    </row>
    <row r="222" spans="36:37" ht="12.75">
      <c r="AJ222" s="3"/>
      <c r="AK222" s="3"/>
    </row>
    <row r="223" spans="36:37" ht="12.75">
      <c r="AJ223" s="3"/>
      <c r="AK223" s="3"/>
    </row>
    <row r="224" spans="36:37" ht="12.75">
      <c r="AJ224" s="3"/>
      <c r="AK224" s="3"/>
    </row>
    <row r="225" spans="36:37" ht="12.75">
      <c r="AJ225" s="3"/>
      <c r="AK225" s="3"/>
    </row>
    <row r="226" spans="36:37" ht="12.75">
      <c r="AJ226" s="3"/>
      <c r="AK226" s="3"/>
    </row>
    <row r="227" spans="36:37" ht="12.75">
      <c r="AJ227" s="3"/>
      <c r="AK227" s="3"/>
    </row>
    <row r="228" spans="36:37" ht="12.75">
      <c r="AJ228" s="3"/>
      <c r="AK228" s="3"/>
    </row>
    <row r="229" spans="36:37" ht="12.75">
      <c r="AJ229" s="3"/>
      <c r="AK229" s="3"/>
    </row>
    <row r="230" spans="36:37" ht="12.75">
      <c r="AJ230" s="3"/>
      <c r="AK230" s="3"/>
    </row>
    <row r="231" spans="36:37" ht="12.75">
      <c r="AJ231" s="3"/>
      <c r="AK231" s="3"/>
    </row>
    <row r="232" spans="36:37" ht="12.75">
      <c r="AJ232" s="3"/>
      <c r="AK232" s="3"/>
    </row>
    <row r="233" spans="36:37" ht="12.75">
      <c r="AJ233" s="3"/>
      <c r="AK233" s="3"/>
    </row>
    <row r="234" spans="36:37" ht="12.75">
      <c r="AJ234" s="3"/>
      <c r="AK234" s="3"/>
    </row>
    <row r="235" spans="36:37" ht="12.75">
      <c r="AJ235" s="3"/>
      <c r="AK235" s="3"/>
    </row>
    <row r="236" spans="36:37" ht="12.75">
      <c r="AJ236" s="3"/>
      <c r="AK236" s="3"/>
    </row>
    <row r="237" spans="36:37" ht="12.75">
      <c r="AJ237" s="3"/>
      <c r="AK237" s="3"/>
    </row>
    <row r="238" spans="36:37" ht="12.75">
      <c r="AJ238" s="3"/>
      <c r="AK238" s="3"/>
    </row>
    <row r="239" spans="36:37" ht="12.75">
      <c r="AJ239" s="3"/>
      <c r="AK239" s="3"/>
    </row>
    <row r="240" spans="36:37" ht="12.75">
      <c r="AJ240" s="3"/>
      <c r="AK240" s="3"/>
    </row>
    <row r="241" spans="36:37" ht="12.75">
      <c r="AJ241" s="3"/>
      <c r="AK241" s="3"/>
    </row>
    <row r="242" spans="36:37" ht="12.75">
      <c r="AJ242" s="3"/>
      <c r="AK242" s="3"/>
    </row>
    <row r="243" spans="36:37" ht="12.75">
      <c r="AJ243" s="3"/>
      <c r="AK243" s="3"/>
    </row>
    <row r="244" spans="36:37" ht="12.75">
      <c r="AJ244" s="3"/>
      <c r="AK244" s="3"/>
    </row>
    <row r="245" spans="36:37" ht="12.75">
      <c r="AJ245" s="3"/>
      <c r="AK245" s="3"/>
    </row>
    <row r="246" spans="36:37" ht="12.75">
      <c r="AJ246" s="3"/>
      <c r="AK246" s="3"/>
    </row>
    <row r="247" spans="36:37" ht="12.75">
      <c r="AJ247" s="3"/>
      <c r="AK247" s="3"/>
    </row>
    <row r="248" spans="36:37" ht="12.75">
      <c r="AJ248" s="3"/>
      <c r="AK248" s="3"/>
    </row>
    <row r="249" spans="36:37" ht="12.75">
      <c r="AJ249" s="3"/>
      <c r="AK249" s="3"/>
    </row>
    <row r="250" spans="36:37" ht="12.75">
      <c r="AJ250" s="3"/>
      <c r="AK250" s="3"/>
    </row>
    <row r="251" spans="36:37" ht="12.75">
      <c r="AJ251" s="3"/>
      <c r="AK251" s="3"/>
    </row>
    <row r="252" spans="36:37" ht="12.75">
      <c r="AJ252" s="3"/>
      <c r="AK252" s="3"/>
    </row>
    <row r="253" spans="36:37" ht="12.75">
      <c r="AJ253" s="3"/>
      <c r="AK253" s="3"/>
    </row>
    <row r="254" spans="36:37" ht="12.75">
      <c r="AJ254" s="3"/>
      <c r="AK254" s="3"/>
    </row>
    <row r="255" spans="36:37" ht="12.75">
      <c r="AJ255" s="3"/>
      <c r="AK255" s="3"/>
    </row>
    <row r="256" spans="36:37" ht="12.75">
      <c r="AJ256" s="3"/>
      <c r="AK256" s="3"/>
    </row>
    <row r="257" spans="36:37" ht="12.75">
      <c r="AJ257" s="3"/>
      <c r="AK257" s="3"/>
    </row>
    <row r="258" spans="36:37" ht="12.75">
      <c r="AJ258" s="3"/>
      <c r="AK258" s="3"/>
    </row>
    <row r="259" spans="36:37" ht="12.75">
      <c r="AJ259" s="3"/>
      <c r="AK259" s="3"/>
    </row>
    <row r="260" spans="36:37" ht="12.75">
      <c r="AJ260" s="3"/>
      <c r="AK260" s="3"/>
    </row>
    <row r="261" spans="36:37" ht="12.75">
      <c r="AJ261" s="3"/>
      <c r="AK261" s="3"/>
    </row>
    <row r="262" spans="36:37" ht="12.75">
      <c r="AJ262" s="3"/>
      <c r="AK262" s="3"/>
    </row>
    <row r="263" spans="36:37" ht="12.75">
      <c r="AJ263" s="3"/>
      <c r="AK263" s="3"/>
    </row>
    <row r="264" spans="36:37" ht="12.75">
      <c r="AJ264" s="3"/>
      <c r="AK264" s="3"/>
    </row>
    <row r="265" spans="36:37" ht="12.75">
      <c r="AJ265" s="3"/>
      <c r="AK265" s="3"/>
    </row>
    <row r="266" spans="36:37" ht="12.75">
      <c r="AJ266" s="3"/>
      <c r="AK266" s="3"/>
    </row>
    <row r="267" spans="36:37" ht="12.75">
      <c r="AJ267" s="3"/>
      <c r="AK267" s="3"/>
    </row>
    <row r="268" spans="36:37" ht="12.75">
      <c r="AJ268" s="3"/>
      <c r="AK268" s="3"/>
    </row>
    <row r="269" spans="36:37" ht="12.75">
      <c r="AJ269" s="3"/>
      <c r="AK269" s="3"/>
    </row>
    <row r="270" spans="36:37" ht="12.75">
      <c r="AJ270" s="3"/>
      <c r="AK270" s="3"/>
    </row>
    <row r="271" spans="36:37" ht="12.75">
      <c r="AJ271" s="3"/>
      <c r="AK271" s="3"/>
    </row>
    <row r="272" spans="36:37" ht="12.75">
      <c r="AJ272" s="3"/>
      <c r="AK272" s="3"/>
    </row>
    <row r="273" spans="36:37" ht="12.75">
      <c r="AJ273" s="3"/>
      <c r="AK273" s="3"/>
    </row>
    <row r="274" spans="36:37" ht="12.75">
      <c r="AJ274" s="3"/>
      <c r="AK274" s="3"/>
    </row>
    <row r="275" spans="36:37" ht="12.75">
      <c r="AJ275" s="3"/>
      <c r="AK275" s="3"/>
    </row>
    <row r="276" spans="36:37" ht="12.75">
      <c r="AJ276" s="3"/>
      <c r="AK276" s="3"/>
    </row>
    <row r="277" spans="36:37" ht="12.75">
      <c r="AJ277" s="3"/>
      <c r="AK277" s="3"/>
    </row>
    <row r="278" spans="36:37" ht="12.75">
      <c r="AJ278" s="3"/>
      <c r="AK278" s="3"/>
    </row>
    <row r="279" spans="36:37" ht="12.75">
      <c r="AJ279" s="3"/>
      <c r="AK279" s="3"/>
    </row>
    <row r="280" spans="36:37" ht="12.75">
      <c r="AJ280" s="3"/>
      <c r="AK280" s="3"/>
    </row>
    <row r="281" spans="36:37" ht="12.75">
      <c r="AJ281" s="3"/>
      <c r="AK281" s="3"/>
    </row>
    <row r="282" spans="36:37" ht="12.75">
      <c r="AJ282" s="3"/>
      <c r="AK282" s="3"/>
    </row>
    <row r="283" spans="36:37" ht="12.75">
      <c r="AJ283" s="3"/>
      <c r="AK283" s="3"/>
    </row>
    <row r="284" spans="36:37" ht="12.75">
      <c r="AJ284" s="3"/>
      <c r="AK284" s="3"/>
    </row>
    <row r="285" spans="36:37" ht="12.75">
      <c r="AJ285" s="3"/>
      <c r="AK285" s="3"/>
    </row>
    <row r="286" spans="36:37" ht="12.75">
      <c r="AJ286" s="3"/>
      <c r="AK286" s="3"/>
    </row>
    <row r="287" spans="36:37" ht="12.75">
      <c r="AJ287" s="3"/>
      <c r="AK287" s="3"/>
    </row>
    <row r="288" spans="36:37" ht="12.75">
      <c r="AJ288" s="3"/>
      <c r="AK288" s="3"/>
    </row>
    <row r="289" spans="36:37" ht="12.75">
      <c r="AJ289" s="3"/>
      <c r="AK289" s="3"/>
    </row>
    <row r="290" spans="36:37" ht="12.75">
      <c r="AJ290" s="3"/>
      <c r="AK290" s="3"/>
    </row>
    <row r="291" spans="36:37" ht="12.75">
      <c r="AJ291" s="3"/>
      <c r="AK291" s="3"/>
    </row>
    <row r="292" spans="36:37" ht="12.75">
      <c r="AJ292" s="3"/>
      <c r="AK292" s="3"/>
    </row>
    <row r="293" spans="36:37" ht="12.75">
      <c r="AJ293" s="3"/>
      <c r="AK293" s="3"/>
    </row>
    <row r="294" spans="36:37" ht="12.75">
      <c r="AJ294" s="3"/>
      <c r="AK294" s="3"/>
    </row>
    <row r="295" spans="36:37" ht="12.75">
      <c r="AJ295" s="3"/>
      <c r="AK295" s="3"/>
    </row>
    <row r="296" spans="36:37" ht="12.75">
      <c r="AJ296" s="3"/>
      <c r="AK296" s="3"/>
    </row>
    <row r="297" spans="36:37" ht="12.75">
      <c r="AJ297" s="3"/>
      <c r="AK297" s="3"/>
    </row>
    <row r="298" spans="36:37" ht="12.75">
      <c r="AJ298" s="3"/>
      <c r="AK298" s="3"/>
    </row>
    <row r="299" spans="36:37" ht="12.75">
      <c r="AJ299" s="3"/>
      <c r="AK299" s="3"/>
    </row>
    <row r="300" spans="36:37" ht="12.75">
      <c r="AJ300" s="3"/>
      <c r="AK300" s="3"/>
    </row>
    <row r="301" spans="36:37" ht="12.75">
      <c r="AJ301" s="3"/>
      <c r="AK301" s="3"/>
    </row>
    <row r="302" spans="36:37" ht="12.75">
      <c r="AJ302" s="3"/>
      <c r="AK302" s="3"/>
    </row>
    <row r="303" spans="36:37" ht="12.75">
      <c r="AJ303" s="3"/>
      <c r="AK303" s="3"/>
    </row>
    <row r="304" spans="36:37" ht="12.75">
      <c r="AJ304" s="3"/>
      <c r="AK304" s="3"/>
    </row>
    <row r="305" spans="36:37" ht="12.75">
      <c r="AJ305" s="3"/>
      <c r="AK305" s="3"/>
    </row>
    <row r="306" spans="36:37" ht="12.75">
      <c r="AJ306" s="3"/>
      <c r="AK306" s="3"/>
    </row>
    <row r="307" spans="36:37" ht="12.75">
      <c r="AJ307" s="3"/>
      <c r="AK307" s="3"/>
    </row>
    <row r="308" spans="36:37" ht="12.75">
      <c r="AJ308" s="3"/>
      <c r="AK308" s="3"/>
    </row>
    <row r="309" spans="36:37" ht="12.75">
      <c r="AJ309" s="3"/>
      <c r="AK309" s="3"/>
    </row>
    <row r="310" spans="36:37" ht="12.75">
      <c r="AJ310" s="3"/>
      <c r="AK310" s="3"/>
    </row>
    <row r="311" spans="36:37" ht="12.75">
      <c r="AJ311" s="3"/>
      <c r="AK311" s="3"/>
    </row>
    <row r="312" spans="36:37" ht="12.75">
      <c r="AJ312" s="3"/>
      <c r="AK312" s="3"/>
    </row>
    <row r="313" spans="36:37" ht="12.75">
      <c r="AJ313" s="3"/>
      <c r="AK313" s="3"/>
    </row>
    <row r="314" spans="36:37" ht="12.75">
      <c r="AJ314" s="3"/>
      <c r="AK314" s="3"/>
    </row>
    <row r="315" spans="36:37" ht="12.75">
      <c r="AJ315" s="3"/>
      <c r="AK315" s="3"/>
    </row>
    <row r="316" spans="36:37" ht="12.75">
      <c r="AJ316" s="3"/>
      <c r="AK316" s="3"/>
    </row>
    <row r="317" spans="36:37" ht="12.75">
      <c r="AJ317" s="3"/>
      <c r="AK317" s="3"/>
    </row>
    <row r="318" spans="36:37" ht="12.75">
      <c r="AJ318" s="3"/>
      <c r="AK318" s="3"/>
    </row>
    <row r="319" spans="36:37" ht="12.75">
      <c r="AJ319" s="3"/>
      <c r="AK319" s="3"/>
    </row>
    <row r="320" spans="36:37" ht="12.75">
      <c r="AJ320" s="3"/>
      <c r="AK320" s="3"/>
    </row>
    <row r="321" spans="36:37" ht="12.75">
      <c r="AJ321" s="3"/>
      <c r="AK321" s="3"/>
    </row>
    <row r="322" spans="36:37" ht="12.75">
      <c r="AJ322" s="3"/>
      <c r="AK322" s="3"/>
    </row>
    <row r="323" spans="36:37" ht="12.75">
      <c r="AJ323" s="3"/>
      <c r="AK323" s="3"/>
    </row>
    <row r="324" spans="36:37" ht="12.75">
      <c r="AJ324" s="3"/>
      <c r="AK324" s="3"/>
    </row>
    <row r="325" spans="36:37" ht="12.75">
      <c r="AJ325" s="3"/>
      <c r="AK325" s="3"/>
    </row>
    <row r="326" spans="36:37" ht="12.75">
      <c r="AJ326" s="3"/>
      <c r="AK326" s="3"/>
    </row>
    <row r="327" spans="36:37" ht="12.75">
      <c r="AJ327" s="3"/>
      <c r="AK327" s="3"/>
    </row>
    <row r="328" spans="36:37" ht="12.75">
      <c r="AJ328" s="3"/>
      <c r="AK328" s="3"/>
    </row>
    <row r="329" spans="36:37" ht="12.75">
      <c r="AJ329" s="3"/>
      <c r="AK329" s="3"/>
    </row>
    <row r="330" spans="36:37" ht="12.75">
      <c r="AJ330" s="3"/>
      <c r="AK330" s="3"/>
    </row>
    <row r="331" spans="36:37" ht="12.75">
      <c r="AJ331" s="3"/>
      <c r="AK331" s="3"/>
    </row>
    <row r="332" spans="36:37" ht="12.75">
      <c r="AJ332" s="3"/>
      <c r="AK332" s="3"/>
    </row>
    <row r="333" spans="36:37" ht="12.75">
      <c r="AJ333" s="3"/>
      <c r="AK333" s="3"/>
    </row>
    <row r="334" spans="36:37" ht="12.75">
      <c r="AJ334" s="3"/>
      <c r="AK334" s="3"/>
    </row>
    <row r="335" spans="36:37" ht="12.75">
      <c r="AJ335" s="3"/>
      <c r="AK335" s="3"/>
    </row>
    <row r="336" spans="36:37" ht="12.75">
      <c r="AJ336" s="3"/>
      <c r="AK336" s="3"/>
    </row>
    <row r="337" spans="36:37" ht="12.75">
      <c r="AJ337" s="3"/>
      <c r="AK337" s="3"/>
    </row>
    <row r="338" spans="36:37" ht="12.75">
      <c r="AJ338" s="3"/>
      <c r="AK338" s="3"/>
    </row>
    <row r="339" spans="36:37" ht="12.75">
      <c r="AJ339" s="3"/>
      <c r="AK339" s="3"/>
    </row>
    <row r="340" spans="36:37" ht="12.75">
      <c r="AJ340" s="3"/>
      <c r="AK340" s="3"/>
    </row>
    <row r="341" spans="36:37" ht="12.75">
      <c r="AJ341" s="3"/>
      <c r="AK341" s="3"/>
    </row>
    <row r="342" spans="36:37" ht="12.75">
      <c r="AJ342" s="3"/>
      <c r="AK342" s="3"/>
    </row>
    <row r="343" spans="36:37" ht="12.75">
      <c r="AJ343" s="3"/>
      <c r="AK343" s="3"/>
    </row>
    <row r="344" spans="36:37" ht="12.75">
      <c r="AJ344" s="3"/>
      <c r="AK344" s="3"/>
    </row>
    <row r="345" spans="36:37" ht="12.75">
      <c r="AJ345" s="3"/>
      <c r="AK345" s="3"/>
    </row>
    <row r="346" spans="36:37" ht="12.75">
      <c r="AJ346" s="3"/>
      <c r="AK346" s="3"/>
    </row>
    <row r="347" spans="36:37" ht="12.75">
      <c r="AJ347" s="3"/>
      <c r="AK347" s="3"/>
    </row>
    <row r="348" spans="36:37" ht="12.75">
      <c r="AJ348" s="3"/>
      <c r="AK348" s="3"/>
    </row>
    <row r="349" spans="36:37" ht="12.75">
      <c r="AJ349" s="3"/>
      <c r="AK349" s="3"/>
    </row>
    <row r="350" spans="36:37" ht="12.75">
      <c r="AJ350" s="3"/>
      <c r="AK350" s="3"/>
    </row>
    <row r="351" spans="36:37" ht="12.75">
      <c r="AJ351" s="3"/>
      <c r="AK351" s="3"/>
    </row>
    <row r="352" spans="36:37" ht="12.75">
      <c r="AJ352" s="3"/>
      <c r="AK352" s="3"/>
    </row>
    <row r="353" spans="36:37" ht="12.75">
      <c r="AJ353" s="3"/>
      <c r="AK353" s="3"/>
    </row>
    <row r="354" spans="36:37" ht="12.75">
      <c r="AJ354" s="3"/>
      <c r="AK354" s="3"/>
    </row>
    <row r="355" spans="36:37" ht="12.75">
      <c r="AJ355" s="3"/>
      <c r="AK355" s="3"/>
    </row>
    <row r="356" spans="36:37" ht="12.75">
      <c r="AJ356" s="3"/>
      <c r="AK356" s="3"/>
    </row>
    <row r="357" spans="36:37" ht="12.75">
      <c r="AJ357" s="3"/>
      <c r="AK357" s="3"/>
    </row>
    <row r="358" spans="36:37" ht="12.75">
      <c r="AJ358" s="3"/>
      <c r="AK358" s="3"/>
    </row>
    <row r="359" spans="36:37" ht="12.75">
      <c r="AJ359" s="3"/>
      <c r="AK359" s="3"/>
    </row>
    <row r="360" spans="36:37" ht="12.75">
      <c r="AJ360" s="3"/>
      <c r="AK360" s="3"/>
    </row>
    <row r="361" spans="36:37" ht="12.75">
      <c r="AJ361" s="3"/>
      <c r="AK361" s="3"/>
    </row>
    <row r="362" spans="36:37" ht="12.75">
      <c r="AJ362" s="3"/>
      <c r="AK362" s="3"/>
    </row>
    <row r="363" spans="36:37" ht="12.75">
      <c r="AJ363" s="3"/>
      <c r="AK363" s="3"/>
    </row>
    <row r="364" spans="36:37" ht="12.75">
      <c r="AJ364" s="3"/>
      <c r="AK364" s="3"/>
    </row>
    <row r="365" spans="36:37" ht="12.75">
      <c r="AJ365" s="3"/>
      <c r="AK365" s="3"/>
    </row>
    <row r="366" spans="36:37" ht="12.75">
      <c r="AJ366" s="3"/>
      <c r="AK366" s="3"/>
    </row>
    <row r="367" spans="36:37" ht="12.75">
      <c r="AJ367" s="3"/>
      <c r="AK367" s="3"/>
    </row>
    <row r="368" spans="36:37" ht="12.75">
      <c r="AJ368" s="3"/>
      <c r="AK368" s="3"/>
    </row>
    <row r="369" spans="36:37" ht="12.75">
      <c r="AJ369" s="3"/>
      <c r="AK369" s="3"/>
    </row>
    <row r="370" spans="36:37" ht="12.75">
      <c r="AJ370" s="3"/>
      <c r="AK370" s="3"/>
    </row>
    <row r="371" spans="36:37" ht="12.75">
      <c r="AJ371" s="3"/>
      <c r="AK371" s="3"/>
    </row>
    <row r="372" spans="36:37" ht="12.75">
      <c r="AJ372" s="3"/>
      <c r="AK372" s="3"/>
    </row>
    <row r="373" spans="36:37" ht="12.75">
      <c r="AJ373" s="3"/>
      <c r="AK373" s="3"/>
    </row>
    <row r="374" spans="36:37" ht="12.75">
      <c r="AJ374" s="3"/>
      <c r="AK374" s="3"/>
    </row>
    <row r="375" spans="36:37" ht="12.75">
      <c r="AJ375" s="3"/>
      <c r="AK375" s="3"/>
    </row>
    <row r="376" spans="36:37" ht="12.75">
      <c r="AJ376" s="3"/>
      <c r="AK376" s="3"/>
    </row>
    <row r="377" spans="36:37" ht="12.75">
      <c r="AJ377" s="3"/>
      <c r="AK377" s="3"/>
    </row>
    <row r="378" spans="36:37" ht="12.75">
      <c r="AJ378" s="3"/>
      <c r="AK378" s="3"/>
    </row>
    <row r="379" spans="36:37" ht="12.75">
      <c r="AJ379" s="3"/>
      <c r="AK379" s="3"/>
    </row>
    <row r="380" spans="36:37" ht="12.75">
      <c r="AJ380" s="3"/>
      <c r="AK380" s="3"/>
    </row>
    <row r="381" spans="36:37" ht="12.75">
      <c r="AJ381" s="3"/>
      <c r="AK381" s="3"/>
    </row>
    <row r="382" spans="36:37" ht="12.75">
      <c r="AJ382" s="3"/>
      <c r="AK382" s="3"/>
    </row>
    <row r="383" spans="36:37" ht="12.75">
      <c r="AJ383" s="3"/>
      <c r="AK383" s="3"/>
    </row>
    <row r="384" spans="36:37" ht="12.75">
      <c r="AJ384" s="3"/>
      <c r="AK384" s="3"/>
    </row>
    <row r="385" spans="36:37" ht="12.75">
      <c r="AJ385" s="3"/>
      <c r="AK385" s="3"/>
    </row>
    <row r="386" spans="36:37" ht="12.75">
      <c r="AJ386" s="3"/>
      <c r="AK386" s="3"/>
    </row>
    <row r="387" spans="36:37" ht="12.75">
      <c r="AJ387" s="3"/>
      <c r="AK387" s="3"/>
    </row>
    <row r="388" spans="36:37" ht="12.75">
      <c r="AJ388" s="3"/>
      <c r="AK388" s="3"/>
    </row>
    <row r="389" spans="36:37" ht="12.75">
      <c r="AJ389" s="3"/>
      <c r="AK389" s="3"/>
    </row>
    <row r="390" spans="36:37" ht="12.75">
      <c r="AJ390" s="3"/>
      <c r="AK390" s="3"/>
    </row>
    <row r="391" spans="36:37" ht="12.75">
      <c r="AJ391" s="3"/>
      <c r="AK391" s="3"/>
    </row>
    <row r="392" spans="36:37" ht="12.75">
      <c r="AJ392" s="3"/>
      <c r="AK392" s="3"/>
    </row>
    <row r="393" spans="36:37" ht="12.75">
      <c r="AJ393" s="3"/>
      <c r="AK393" s="3"/>
    </row>
    <row r="394" spans="36:37" ht="12.75">
      <c r="AJ394" s="3"/>
      <c r="AK394" s="3"/>
    </row>
    <row r="395" spans="36:37" ht="12.75">
      <c r="AJ395" s="3"/>
      <c r="AK395" s="3"/>
    </row>
    <row r="396" spans="36:37" ht="12.75">
      <c r="AJ396" s="3"/>
      <c r="AK396" s="3"/>
    </row>
    <row r="397" spans="36:37" ht="12.75">
      <c r="AJ397" s="3"/>
      <c r="AK397" s="3"/>
    </row>
    <row r="398" spans="36:37" ht="12.75">
      <c r="AJ398" s="3"/>
      <c r="AK398" s="3"/>
    </row>
    <row r="399" spans="36:37" ht="12.75">
      <c r="AJ399" s="3"/>
      <c r="AK399" s="3"/>
    </row>
    <row r="400" spans="36:37" ht="12.75">
      <c r="AJ400" s="3"/>
      <c r="AK400" s="3"/>
    </row>
    <row r="401" spans="36:37" ht="12.75">
      <c r="AJ401" s="3"/>
      <c r="AK401" s="3"/>
    </row>
    <row r="402" spans="36:37" ht="12.75">
      <c r="AJ402" s="3"/>
      <c r="AK402" s="3"/>
    </row>
    <row r="403" spans="36:37" ht="12.75">
      <c r="AJ403" s="3"/>
      <c r="AK403" s="3"/>
    </row>
    <row r="404" spans="36:37" ht="12.75">
      <c r="AJ404" s="3"/>
      <c r="AK404" s="3"/>
    </row>
    <row r="405" spans="36:37" ht="12.75">
      <c r="AJ405" s="3"/>
      <c r="AK405" s="3"/>
    </row>
    <row r="406" spans="36:37" ht="12.75">
      <c r="AJ406" s="3"/>
      <c r="AK406" s="3"/>
    </row>
    <row r="407" spans="36:37" ht="12.75">
      <c r="AJ407" s="3"/>
      <c r="AK407" s="3"/>
    </row>
    <row r="408" spans="36:37" ht="12.75">
      <c r="AJ408" s="3"/>
      <c r="AK408" s="3"/>
    </row>
    <row r="409" spans="36:37" ht="12.75">
      <c r="AJ409" s="3"/>
      <c r="AK409" s="3"/>
    </row>
    <row r="410" spans="36:37" ht="12.75">
      <c r="AJ410" s="3"/>
      <c r="AK410" s="3"/>
    </row>
    <row r="411" spans="36:37" ht="12.75">
      <c r="AJ411" s="3"/>
      <c r="AK411" s="3"/>
    </row>
    <row r="412" spans="36:37" ht="12.75">
      <c r="AJ412" s="3"/>
      <c r="AK412" s="3"/>
    </row>
    <row r="413" spans="36:37" ht="12.75">
      <c r="AJ413" s="3"/>
      <c r="AK413" s="3"/>
    </row>
    <row r="414" spans="36:37" ht="12.75">
      <c r="AJ414" s="3"/>
      <c r="AK414" s="3"/>
    </row>
    <row r="415" spans="36:37" ht="12.75">
      <c r="AJ415" s="3"/>
      <c r="AK415" s="3"/>
    </row>
    <row r="416" spans="36:37" ht="12.75">
      <c r="AJ416" s="3"/>
      <c r="AK416" s="3"/>
    </row>
    <row r="417" spans="36:37" ht="12.75">
      <c r="AJ417" s="3"/>
      <c r="AK417" s="3"/>
    </row>
    <row r="418" spans="36:37" ht="12.75">
      <c r="AJ418" s="3"/>
      <c r="AK418" s="3"/>
    </row>
    <row r="419" spans="36:37" ht="12.75">
      <c r="AJ419" s="3"/>
      <c r="AK419" s="3"/>
    </row>
    <row r="420" spans="36:37" ht="12.75">
      <c r="AJ420" s="3"/>
      <c r="AK420" s="3"/>
    </row>
    <row r="421" spans="36:37" ht="12.75">
      <c r="AJ421" s="3"/>
      <c r="AK421" s="3"/>
    </row>
    <row r="422" spans="36:37" ht="12.75">
      <c r="AJ422" s="3"/>
      <c r="AK422" s="3"/>
    </row>
    <row r="423" spans="36:37" ht="12.75">
      <c r="AJ423" s="3"/>
      <c r="AK423" s="3"/>
    </row>
    <row r="424" spans="36:37" ht="12.75">
      <c r="AJ424" s="3"/>
      <c r="AK424" s="3"/>
    </row>
    <row r="425" spans="36:37" ht="12.75">
      <c r="AJ425" s="3"/>
      <c r="AK425" s="3"/>
    </row>
    <row r="426" spans="36:37" ht="12.75">
      <c r="AJ426" s="3"/>
      <c r="AK426" s="3"/>
    </row>
    <row r="427" spans="36:37" ht="12.75">
      <c r="AJ427" s="3"/>
      <c r="AK427" s="3"/>
    </row>
    <row r="428" spans="36:37" ht="12.75">
      <c r="AJ428" s="3"/>
      <c r="AK428" s="3"/>
    </row>
    <row r="429" spans="36:37" ht="12.75">
      <c r="AJ429" s="3"/>
      <c r="AK429" s="3"/>
    </row>
    <row r="430" spans="36:37" ht="12.75">
      <c r="AJ430" s="3"/>
      <c r="AK430" s="3"/>
    </row>
    <row r="431" spans="36:37" ht="12.75">
      <c r="AJ431" s="3"/>
      <c r="AK431" s="3"/>
    </row>
    <row r="432" spans="36:37" ht="12.75">
      <c r="AJ432" s="3"/>
      <c r="AK432" s="3"/>
    </row>
    <row r="433" spans="36:37" ht="12.75">
      <c r="AJ433" s="3"/>
      <c r="AK433" s="3"/>
    </row>
    <row r="434" spans="36:37" ht="12.75">
      <c r="AJ434" s="3"/>
      <c r="AK434" s="3"/>
    </row>
    <row r="435" spans="36:37" ht="12.75">
      <c r="AJ435" s="3"/>
      <c r="AK435" s="3"/>
    </row>
    <row r="436" spans="36:37" ht="12.75">
      <c r="AJ436" s="3"/>
      <c r="AK436" s="3"/>
    </row>
    <row r="437" spans="36:37" ht="12.75">
      <c r="AJ437" s="3"/>
      <c r="AK437" s="3"/>
    </row>
    <row r="438" spans="36:37" ht="12.75">
      <c r="AJ438" s="3"/>
      <c r="AK438" s="3"/>
    </row>
    <row r="439" spans="36:37" ht="12.75">
      <c r="AJ439" s="3"/>
      <c r="AK439" s="3"/>
    </row>
    <row r="440" spans="36:37" ht="12.75">
      <c r="AJ440" s="3"/>
      <c r="AK440" s="3"/>
    </row>
    <row r="441" spans="36:37" ht="12.75">
      <c r="AJ441" s="3"/>
      <c r="AK441" s="3"/>
    </row>
    <row r="442" spans="36:37" ht="12.75">
      <c r="AJ442" s="3"/>
      <c r="AK442" s="3"/>
    </row>
    <row r="443" spans="36:37" ht="12.75">
      <c r="AJ443" s="3"/>
      <c r="AK443" s="3"/>
    </row>
    <row r="444" spans="36:37" ht="12.75">
      <c r="AJ444" s="3"/>
      <c r="AK444" s="3"/>
    </row>
    <row r="445" spans="36:37" ht="12.75">
      <c r="AJ445" s="3"/>
      <c r="AK445" s="3"/>
    </row>
    <row r="446" spans="36:37" ht="12.75">
      <c r="AJ446" s="3"/>
      <c r="AK446" s="3"/>
    </row>
    <row r="447" spans="36:37" ht="12.75">
      <c r="AJ447" s="3"/>
      <c r="AK447" s="3"/>
    </row>
    <row r="448" spans="36:37" ht="12.75">
      <c r="AJ448" s="3"/>
      <c r="AK448" s="3"/>
    </row>
    <row r="449" spans="36:37" ht="12.75">
      <c r="AJ449" s="3"/>
      <c r="AK449" s="3"/>
    </row>
    <row r="450" spans="36:37" ht="12.75">
      <c r="AJ450" s="3"/>
      <c r="AK450" s="3"/>
    </row>
    <row r="451" spans="36:37" ht="12.75">
      <c r="AJ451" s="3"/>
      <c r="AK451" s="3"/>
    </row>
    <row r="452" spans="36:37" ht="12.75">
      <c r="AJ452" s="3"/>
      <c r="AK452" s="3"/>
    </row>
    <row r="453" spans="36:37" ht="12.75">
      <c r="AJ453" s="3"/>
      <c r="AK453" s="3"/>
    </row>
    <row r="454" spans="36:37" ht="12.75">
      <c r="AJ454" s="3"/>
      <c r="AK454" s="3"/>
    </row>
    <row r="455" spans="36:37" ht="12.75">
      <c r="AJ455" s="3"/>
      <c r="AK455" s="3"/>
    </row>
    <row r="456" spans="36:37" ht="12.75">
      <c r="AJ456" s="3"/>
      <c r="AK456" s="3"/>
    </row>
    <row r="457" spans="36:37" ht="12.75">
      <c r="AJ457" s="3"/>
      <c r="AK457" s="3"/>
    </row>
    <row r="458" spans="36:37" ht="12.75">
      <c r="AJ458" s="3"/>
      <c r="AK458" s="3"/>
    </row>
    <row r="459" spans="36:37" ht="12.75">
      <c r="AJ459" s="3"/>
      <c r="AK459" s="3"/>
    </row>
    <row r="460" spans="36:37" ht="12.75">
      <c r="AJ460" s="3"/>
      <c r="AK460" s="3"/>
    </row>
    <row r="461" spans="36:37" ht="12.75">
      <c r="AJ461" s="3"/>
      <c r="AK461" s="3"/>
    </row>
    <row r="462" spans="36:37" ht="12.75">
      <c r="AJ462" s="3"/>
      <c r="AK462" s="3"/>
    </row>
    <row r="463" spans="36:37" ht="12.75">
      <c r="AJ463" s="3"/>
      <c r="AK463" s="3"/>
    </row>
    <row r="464" spans="36:37" ht="12.75">
      <c r="AJ464" s="3"/>
      <c r="AK464" s="3"/>
    </row>
    <row r="465" spans="36:37" ht="12.75">
      <c r="AJ465" s="3"/>
      <c r="AK465" s="3"/>
    </row>
    <row r="466" spans="36:37" ht="12.75">
      <c r="AJ466" s="3"/>
      <c r="AK466" s="3"/>
    </row>
    <row r="467" spans="36:37" ht="12.75">
      <c r="AJ467" s="3"/>
      <c r="AK467" s="3"/>
    </row>
    <row r="468" spans="36:37" ht="12.75">
      <c r="AJ468" s="3"/>
      <c r="AK468" s="3"/>
    </row>
    <row r="469" spans="36:37" ht="12.75">
      <c r="AJ469" s="3"/>
      <c r="AK469" s="3"/>
    </row>
    <row r="470" spans="36:37" ht="12.75">
      <c r="AJ470" s="3"/>
      <c r="AK470" s="3"/>
    </row>
    <row r="471" spans="36:37" ht="12.75">
      <c r="AJ471" s="3"/>
      <c r="AK471" s="3"/>
    </row>
    <row r="472" spans="36:37" ht="12.75">
      <c r="AJ472" s="3"/>
      <c r="AK472" s="3"/>
    </row>
    <row r="473" spans="36:37" ht="12.75">
      <c r="AJ473" s="3"/>
      <c r="AK473" s="3"/>
    </row>
    <row r="474" spans="36:37" ht="12.75">
      <c r="AJ474" s="3"/>
      <c r="AK474" s="3"/>
    </row>
    <row r="475" spans="36:37" ht="12.75">
      <c r="AJ475" s="3"/>
      <c r="AK475" s="3"/>
    </row>
    <row r="476" spans="36:37" ht="12.75">
      <c r="AJ476" s="3"/>
      <c r="AK476" s="3"/>
    </row>
    <row r="477" spans="36:37" ht="12.75">
      <c r="AJ477" s="3"/>
      <c r="AK477" s="3"/>
    </row>
    <row r="478" spans="36:37" ht="12.75">
      <c r="AJ478" s="3"/>
      <c r="AK478" s="3"/>
    </row>
    <row r="479" spans="36:37" ht="12.75">
      <c r="AJ479" s="3"/>
      <c r="AK479" s="3"/>
    </row>
    <row r="480" spans="36:37" ht="12.75">
      <c r="AJ480" s="3"/>
      <c r="AK480" s="3"/>
    </row>
    <row r="481" spans="36:37" ht="12.75">
      <c r="AJ481" s="3"/>
      <c r="AK481" s="3"/>
    </row>
    <row r="482" spans="36:37" ht="12.75">
      <c r="AJ482" s="3"/>
      <c r="AK482" s="3"/>
    </row>
    <row r="483" spans="36:37" ht="12.75">
      <c r="AJ483" s="3"/>
      <c r="AK483" s="3"/>
    </row>
    <row r="484" spans="36:37" ht="12.75">
      <c r="AJ484" s="3"/>
      <c r="AK484" s="3"/>
    </row>
    <row r="485" spans="36:37" ht="12.75">
      <c r="AJ485" s="3"/>
      <c r="AK485" s="3"/>
    </row>
    <row r="486" spans="36:37" ht="12.75">
      <c r="AJ486" s="3"/>
      <c r="AK486" s="3"/>
    </row>
    <row r="487" spans="36:37" ht="12.75">
      <c r="AJ487" s="3"/>
      <c r="AK487" s="3"/>
    </row>
    <row r="488" spans="36:37" ht="12.75">
      <c r="AJ488" s="3"/>
      <c r="AK488" s="3"/>
    </row>
    <row r="489" spans="36:37" ht="12.75">
      <c r="AJ489" s="3"/>
      <c r="AK489" s="3"/>
    </row>
    <row r="490" spans="36:37" ht="12.75">
      <c r="AJ490" s="3"/>
      <c r="AK490" s="3"/>
    </row>
    <row r="491" spans="36:37" ht="12.75">
      <c r="AJ491" s="3"/>
      <c r="AK491" s="3"/>
    </row>
    <row r="492" spans="36:37" ht="12.75">
      <c r="AJ492" s="3"/>
      <c r="AK492" s="3"/>
    </row>
    <row r="493" spans="36:37" ht="12.75">
      <c r="AJ493" s="3"/>
      <c r="AK493" s="3"/>
    </row>
    <row r="494" spans="36:37" ht="12.75">
      <c r="AJ494" s="3"/>
      <c r="AK494" s="3"/>
    </row>
    <row r="495" spans="36:37" ht="12.75">
      <c r="AJ495" s="3"/>
      <c r="AK495" s="3"/>
    </row>
    <row r="496" spans="36:37" ht="12.75">
      <c r="AJ496" s="3"/>
      <c r="AK496" s="3"/>
    </row>
    <row r="497" spans="36:37" ht="12.75">
      <c r="AJ497" s="3"/>
      <c r="AK497" s="3"/>
    </row>
    <row r="498" spans="36:37" ht="12.75">
      <c r="AJ498" s="3"/>
      <c r="AK498" s="3"/>
    </row>
    <row r="499" spans="36:37" ht="12.75">
      <c r="AJ499" s="3"/>
      <c r="AK499" s="3"/>
    </row>
    <row r="500" spans="36:37" ht="12.75">
      <c r="AJ500" s="3"/>
      <c r="AK500" s="3"/>
    </row>
    <row r="501" spans="36:37" ht="12.75">
      <c r="AJ501" s="3"/>
      <c r="AK501" s="3"/>
    </row>
    <row r="502" spans="36:37" ht="12.75">
      <c r="AJ502" s="3"/>
      <c r="AK502" s="3"/>
    </row>
    <row r="503" spans="36:37" ht="12.75">
      <c r="AJ503" s="3"/>
      <c r="AK503" s="3"/>
    </row>
    <row r="504" spans="36:37" ht="12.75">
      <c r="AJ504" s="3"/>
      <c r="AK504" s="3"/>
    </row>
    <row r="505" spans="36:37" ht="12.75">
      <c r="AJ505" s="3"/>
      <c r="AK505" s="3"/>
    </row>
    <row r="506" spans="36:37" ht="12.75">
      <c r="AJ506" s="3"/>
      <c r="AK506" s="3"/>
    </row>
    <row r="507" spans="36:37" ht="12.75">
      <c r="AJ507" s="3"/>
      <c r="AK507" s="3"/>
    </row>
    <row r="508" spans="36:37" ht="12.75">
      <c r="AJ508" s="3"/>
      <c r="AK508" s="3"/>
    </row>
    <row r="509" spans="36:37" ht="12.75">
      <c r="AJ509" s="3"/>
      <c r="AK509" s="3"/>
    </row>
    <row r="510" spans="36:37" ht="12.75">
      <c r="AJ510" s="3"/>
      <c r="AK510" s="3"/>
    </row>
    <row r="511" spans="36:37" ht="12.75">
      <c r="AJ511" s="3"/>
      <c r="AK511" s="3"/>
    </row>
    <row r="512" spans="36:37" ht="12.75">
      <c r="AJ512" s="3"/>
      <c r="AK512" s="3"/>
    </row>
    <row r="513" spans="36:37" ht="12.75">
      <c r="AJ513" s="3"/>
      <c r="AK513" s="3"/>
    </row>
    <row r="514" spans="36:37" ht="12.75">
      <c r="AJ514" s="3"/>
      <c r="AK514" s="3"/>
    </row>
    <row r="515" spans="36:37" ht="12.75">
      <c r="AJ515" s="3"/>
      <c r="AK515" s="3"/>
    </row>
    <row r="516" spans="36:37" ht="12.75">
      <c r="AJ516" s="3"/>
      <c r="AK516" s="3"/>
    </row>
    <row r="517" spans="36:37" ht="12.75">
      <c r="AJ517" s="3"/>
      <c r="AK517" s="3"/>
    </row>
    <row r="518" spans="36:37" ht="12.75">
      <c r="AJ518" s="3"/>
      <c r="AK518" s="3"/>
    </row>
    <row r="519" spans="36:37" ht="12.75">
      <c r="AJ519" s="3"/>
      <c r="AK519" s="3"/>
    </row>
    <row r="520" spans="36:37" ht="12.75">
      <c r="AJ520" s="3"/>
      <c r="AK520" s="3"/>
    </row>
    <row r="521" spans="36:37" ht="12.75">
      <c r="AJ521" s="3"/>
      <c r="AK521" s="3"/>
    </row>
    <row r="522" spans="36:37" ht="12.75">
      <c r="AJ522" s="3"/>
      <c r="AK522" s="3"/>
    </row>
    <row r="523" spans="36:37" ht="12.75">
      <c r="AJ523" s="3"/>
      <c r="AK523" s="3"/>
    </row>
    <row r="524" spans="36:37" ht="12.75">
      <c r="AJ524" s="3"/>
      <c r="AK524" s="3"/>
    </row>
    <row r="525" spans="36:37" ht="12.75">
      <c r="AJ525" s="3"/>
      <c r="AK525" s="3"/>
    </row>
    <row r="526" spans="36:37" ht="12.75">
      <c r="AJ526" s="3"/>
      <c r="AK526" s="3"/>
    </row>
    <row r="527" spans="36:37" ht="12.75">
      <c r="AJ527" s="3"/>
      <c r="AK527" s="3"/>
    </row>
    <row r="528" spans="36:37" ht="12.75">
      <c r="AJ528" s="3"/>
      <c r="AK528" s="3"/>
    </row>
    <row r="529" spans="36:37" ht="12.75">
      <c r="AJ529" s="3"/>
      <c r="AK529" s="3"/>
    </row>
    <row r="530" spans="36:37" ht="12.75">
      <c r="AJ530" s="3"/>
      <c r="AK530" s="3"/>
    </row>
    <row r="531" spans="36:37" ht="12.75">
      <c r="AJ531" s="3"/>
      <c r="AK531" s="3"/>
    </row>
    <row r="532" spans="36:37" ht="12.75">
      <c r="AJ532" s="3"/>
      <c r="AK532" s="3"/>
    </row>
    <row r="533" spans="36:37" ht="12.75">
      <c r="AJ533" s="3"/>
      <c r="AK533" s="3"/>
    </row>
    <row r="534" spans="36:37" ht="12.75">
      <c r="AJ534" s="3"/>
      <c r="AK534" s="3"/>
    </row>
    <row r="535" spans="36:37" ht="12.75">
      <c r="AJ535" s="3"/>
      <c r="AK535" s="3"/>
    </row>
    <row r="536" spans="36:37" ht="12.75">
      <c r="AJ536" s="3"/>
      <c r="AK536" s="3"/>
    </row>
    <row r="537" spans="36:37" ht="12.75">
      <c r="AJ537" s="3"/>
      <c r="AK537" s="3"/>
    </row>
    <row r="538" spans="36:37" ht="12.75">
      <c r="AJ538" s="3"/>
      <c r="AK538" s="3"/>
    </row>
    <row r="539" spans="36:37" ht="12.75">
      <c r="AJ539" s="3"/>
      <c r="AK539" s="3"/>
    </row>
    <row r="540" spans="36:37" ht="12.75">
      <c r="AJ540" s="3"/>
      <c r="AK540" s="3"/>
    </row>
    <row r="541" spans="36:37" ht="12.75">
      <c r="AJ541" s="3"/>
      <c r="AK541" s="3"/>
    </row>
    <row r="542" spans="36:37" ht="12.75">
      <c r="AJ542" s="3"/>
      <c r="AK542" s="3"/>
    </row>
    <row r="543" spans="36:37" ht="12.75">
      <c r="AJ543" s="3"/>
      <c r="AK543" s="3"/>
    </row>
    <row r="544" spans="36:37" ht="12.75">
      <c r="AJ544" s="3"/>
      <c r="AK544" s="3"/>
    </row>
    <row r="545" spans="36:37" ht="12.75">
      <c r="AJ545" s="3"/>
      <c r="AK545" s="3"/>
    </row>
    <row r="546" spans="36:37" ht="12.75">
      <c r="AJ546" s="3"/>
      <c r="AK546" s="3"/>
    </row>
    <row r="547" spans="36:37" ht="12.75">
      <c r="AJ547" s="3"/>
      <c r="AK547" s="3"/>
    </row>
    <row r="548" spans="36:37" ht="12.75">
      <c r="AJ548" s="3"/>
      <c r="AK548" s="3"/>
    </row>
    <row r="549" spans="36:37" ht="12.75">
      <c r="AJ549" s="3"/>
      <c r="AK549" s="3"/>
    </row>
    <row r="550" spans="36:37" ht="12.75">
      <c r="AJ550" s="3"/>
      <c r="AK550" s="3"/>
    </row>
    <row r="551" spans="36:37" ht="12.75">
      <c r="AJ551" s="3"/>
      <c r="AK551" s="3"/>
    </row>
    <row r="552" spans="36:37" ht="12.75">
      <c r="AJ552" s="3"/>
      <c r="AK552" s="3"/>
    </row>
    <row r="553" spans="36:37" ht="12.75">
      <c r="AJ553" s="3"/>
      <c r="AK553" s="3"/>
    </row>
    <row r="554" spans="36:37" ht="12.75">
      <c r="AJ554" s="3"/>
      <c r="AK554" s="3"/>
    </row>
    <row r="555" spans="36:37" ht="12.75">
      <c r="AJ555" s="3"/>
      <c r="AK555" s="3"/>
    </row>
    <row r="556" spans="36:37" ht="12.75">
      <c r="AJ556" s="3"/>
      <c r="AK556" s="3"/>
    </row>
    <row r="557" spans="36:37" ht="12.75">
      <c r="AJ557" s="3"/>
      <c r="AK557" s="3"/>
    </row>
    <row r="558" spans="36:37" ht="12.75">
      <c r="AJ558" s="3"/>
      <c r="AK558" s="3"/>
    </row>
    <row r="559" spans="36:37" ht="12.75">
      <c r="AJ559" s="3"/>
      <c r="AK559" s="3"/>
    </row>
    <row r="560" spans="36:37" ht="12.75">
      <c r="AJ560" s="3"/>
      <c r="AK560" s="3"/>
    </row>
    <row r="561" spans="36:37" ht="12.75">
      <c r="AJ561" s="3"/>
      <c r="AK561" s="3"/>
    </row>
    <row r="562" spans="36:37" ht="12.75">
      <c r="AJ562" s="3"/>
      <c r="AK562" s="3"/>
    </row>
    <row r="563" spans="36:37" ht="12.75">
      <c r="AJ563" s="3"/>
      <c r="AK563" s="3"/>
    </row>
    <row r="564" spans="36:37" ht="12.75">
      <c r="AJ564" s="3"/>
      <c r="AK564" s="3"/>
    </row>
    <row r="565" spans="36:37" ht="12.75">
      <c r="AJ565" s="3"/>
      <c r="AK565" s="3"/>
    </row>
    <row r="566" spans="36:37" ht="12.75">
      <c r="AJ566" s="3"/>
      <c r="AK566" s="3"/>
    </row>
    <row r="567" spans="36:37" ht="12.75">
      <c r="AJ567" s="3"/>
      <c r="AK567" s="3"/>
    </row>
    <row r="568" spans="36:37" ht="12.75">
      <c r="AJ568" s="3"/>
      <c r="AK568" s="3"/>
    </row>
    <row r="569" spans="36:37" ht="12.75">
      <c r="AJ569" s="3"/>
      <c r="AK569" s="3"/>
    </row>
    <row r="570" spans="36:37" ht="12.75">
      <c r="AJ570" s="3"/>
      <c r="AK570" s="3"/>
    </row>
    <row r="571" spans="36:37" ht="12.75">
      <c r="AJ571" s="3"/>
      <c r="AK571" s="3"/>
    </row>
    <row r="572" spans="36:37" ht="12.75">
      <c r="AJ572" s="3"/>
      <c r="AK572" s="3"/>
    </row>
    <row r="573" spans="36:37" ht="12.75">
      <c r="AJ573" s="3"/>
      <c r="AK573" s="3"/>
    </row>
    <row r="574" spans="36:37" ht="12.75">
      <c r="AJ574" s="3"/>
      <c r="AK574" s="3"/>
    </row>
    <row r="575" spans="36:37" ht="12.75">
      <c r="AJ575" s="3"/>
      <c r="AK575" s="3"/>
    </row>
    <row r="576" spans="36:37" ht="12.75">
      <c r="AJ576" s="3"/>
      <c r="AK576" s="3"/>
    </row>
    <row r="577" spans="36:37" ht="12.75">
      <c r="AJ577" s="3"/>
      <c r="AK577" s="3"/>
    </row>
    <row r="578" spans="36:37" ht="12.75">
      <c r="AJ578" s="3"/>
      <c r="AK578" s="3"/>
    </row>
    <row r="579" spans="36:37" ht="12.75">
      <c r="AJ579" s="3"/>
      <c r="AK579" s="3"/>
    </row>
    <row r="580" spans="36:37" ht="12.75">
      <c r="AJ580" s="3"/>
      <c r="AK580" s="3"/>
    </row>
    <row r="581" spans="36:37" ht="12.75">
      <c r="AJ581" s="3"/>
      <c r="AK581" s="3"/>
    </row>
    <row r="582" spans="36:37" ht="12.75">
      <c r="AJ582" s="3"/>
      <c r="AK582" s="3"/>
    </row>
    <row r="583" spans="36:37" ht="12.75">
      <c r="AJ583" s="3"/>
      <c r="AK583" s="3"/>
    </row>
    <row r="584" spans="36:37" ht="12.75">
      <c r="AJ584" s="3"/>
      <c r="AK584" s="3"/>
    </row>
    <row r="585" spans="36:37" ht="12.75">
      <c r="AJ585" s="3"/>
      <c r="AK585" s="3"/>
    </row>
    <row r="586" spans="36:37" ht="12.75">
      <c r="AJ586" s="3"/>
      <c r="AK586" s="3"/>
    </row>
    <row r="587" spans="36:37" ht="12.75">
      <c r="AJ587" s="3"/>
      <c r="AK587" s="3"/>
    </row>
    <row r="588" spans="36:37" ht="12.75">
      <c r="AJ588" s="3"/>
      <c r="AK588" s="3"/>
    </row>
    <row r="589" spans="36:37" ht="12.75">
      <c r="AJ589" s="3"/>
      <c r="AK589" s="3"/>
    </row>
    <row r="590" spans="36:37" ht="12.75">
      <c r="AJ590" s="3"/>
      <c r="AK590" s="3"/>
    </row>
    <row r="591" spans="36:37" ht="12.75">
      <c r="AJ591" s="3"/>
      <c r="AK591" s="3"/>
    </row>
    <row r="592" spans="36:37" ht="12.75">
      <c r="AJ592" s="3"/>
      <c r="AK592" s="3"/>
    </row>
    <row r="593" spans="36:37" ht="12.75">
      <c r="AJ593" s="3"/>
      <c r="AK593" s="3"/>
    </row>
    <row r="594" spans="36:37" ht="12.75">
      <c r="AJ594" s="3"/>
      <c r="AK594" s="3"/>
    </row>
    <row r="595" spans="36:37" ht="12.75">
      <c r="AJ595" s="3"/>
      <c r="AK595" s="3"/>
    </row>
    <row r="596" spans="36:37" ht="12.75">
      <c r="AJ596" s="3"/>
      <c r="AK596" s="3"/>
    </row>
    <row r="597" spans="36:37" ht="12.75">
      <c r="AJ597" s="3"/>
      <c r="AK597" s="3"/>
    </row>
    <row r="598" spans="36:37" ht="12.75">
      <c r="AJ598" s="3"/>
      <c r="AK598" s="3"/>
    </row>
    <row r="599" spans="36:37" ht="12.75">
      <c r="AJ599" s="3"/>
      <c r="AK599" s="3"/>
    </row>
    <row r="600" spans="36:37" ht="12.75">
      <c r="AJ600" s="3"/>
      <c r="AK600" s="3"/>
    </row>
    <row r="601" spans="36:37" ht="12.75">
      <c r="AJ601" s="3"/>
      <c r="AK601" s="3"/>
    </row>
    <row r="602" spans="36:37" ht="12.75">
      <c r="AJ602" s="3"/>
      <c r="AK602" s="3"/>
    </row>
    <row r="603" spans="36:37" ht="12.75">
      <c r="AJ603" s="3"/>
      <c r="AK603" s="3"/>
    </row>
    <row r="604" spans="36:37" ht="12.75">
      <c r="AJ604" s="3"/>
      <c r="AK604" s="3"/>
    </row>
    <row r="605" spans="36:37" ht="12.75">
      <c r="AJ605" s="3"/>
      <c r="AK605" s="3"/>
    </row>
    <row r="606" spans="36:37" ht="12.75">
      <c r="AJ606" s="3"/>
      <c r="AK606" s="3"/>
    </row>
    <row r="607" spans="36:37" ht="12.75">
      <c r="AJ607" s="3"/>
      <c r="AK607" s="3"/>
    </row>
    <row r="608" spans="36:37" ht="12.75">
      <c r="AJ608" s="3"/>
      <c r="AK608" s="3"/>
    </row>
    <row r="609" spans="36:37" ht="12.75">
      <c r="AJ609" s="3"/>
      <c r="AK609" s="3"/>
    </row>
    <row r="610" spans="36:37" ht="12.75">
      <c r="AJ610" s="3"/>
      <c r="AK610" s="3"/>
    </row>
    <row r="611" spans="36:37" ht="12.75">
      <c r="AJ611" s="3"/>
      <c r="AK611" s="3"/>
    </row>
    <row r="612" spans="36:37" ht="12.75">
      <c r="AJ612" s="3"/>
      <c r="AK612" s="3"/>
    </row>
    <row r="613" spans="36:37" ht="12.75">
      <c r="AJ613" s="3"/>
      <c r="AK613" s="3"/>
    </row>
    <row r="614" spans="36:37" ht="12.75">
      <c r="AJ614" s="3"/>
      <c r="AK614" s="3"/>
    </row>
    <row r="615" spans="36:37" ht="12.75">
      <c r="AJ615" s="3"/>
      <c r="AK615" s="3"/>
    </row>
    <row r="616" spans="36:37" ht="12.75">
      <c r="AJ616" s="3"/>
      <c r="AK616" s="3"/>
    </row>
    <row r="617" spans="36:37" ht="12.75">
      <c r="AJ617" s="3"/>
      <c r="AK617" s="3"/>
    </row>
    <row r="618" spans="36:37" ht="12.75">
      <c r="AJ618" s="3"/>
      <c r="AK618" s="3"/>
    </row>
    <row r="619" spans="36:37" ht="12.75">
      <c r="AJ619" s="3"/>
      <c r="AK619" s="3"/>
    </row>
    <row r="620" spans="36:37" ht="12.75">
      <c r="AJ620" s="3"/>
      <c r="AK620" s="3"/>
    </row>
    <row r="621" spans="36:37" ht="12.75">
      <c r="AJ621" s="3"/>
      <c r="AK621" s="3"/>
    </row>
    <row r="622" spans="36:37" ht="12.75">
      <c r="AJ622" s="3"/>
      <c r="AK622" s="3"/>
    </row>
    <row r="623" spans="36:37" ht="12.75">
      <c r="AJ623" s="3"/>
      <c r="AK623" s="3"/>
    </row>
    <row r="624" spans="36:37" ht="12.75">
      <c r="AJ624" s="3"/>
      <c r="AK624" s="3"/>
    </row>
    <row r="625" spans="36:37" ht="12.75">
      <c r="AJ625" s="3"/>
      <c r="AK625" s="3"/>
    </row>
    <row r="626" spans="36:37" ht="12.75">
      <c r="AJ626" s="3"/>
      <c r="AK626" s="3"/>
    </row>
    <row r="627" spans="36:37" ht="12.75">
      <c r="AJ627" s="3"/>
      <c r="AK627" s="3"/>
    </row>
    <row r="628" spans="36:37" ht="12.75">
      <c r="AJ628" s="3"/>
      <c r="AK628" s="3"/>
    </row>
    <row r="629" spans="36:37" ht="12.75">
      <c r="AJ629" s="3"/>
      <c r="AK629" s="3"/>
    </row>
    <row r="630" spans="36:37" ht="12.75">
      <c r="AJ630" s="3"/>
      <c r="AK630" s="3"/>
    </row>
    <row r="631" spans="36:37" ht="12.75">
      <c r="AJ631" s="3"/>
      <c r="AK631" s="3"/>
    </row>
    <row r="632" spans="36:37" ht="12.75">
      <c r="AJ632" s="3"/>
      <c r="AK632" s="3"/>
    </row>
    <row r="633" spans="36:37" ht="12.75">
      <c r="AJ633" s="3"/>
      <c r="AK633" s="3"/>
    </row>
    <row r="634" spans="36:37" ht="12.75">
      <c r="AJ634" s="3"/>
      <c r="AK634" s="3"/>
    </row>
    <row r="635" spans="36:37" ht="12.75">
      <c r="AJ635" s="3"/>
      <c r="AK635" s="3"/>
    </row>
    <row r="636" spans="36:37" ht="12.75">
      <c r="AJ636" s="3"/>
      <c r="AK636" s="3"/>
    </row>
    <row r="637" spans="36:37" ht="12.75">
      <c r="AJ637" s="3"/>
      <c r="AK637" s="3"/>
    </row>
    <row r="638" spans="36:37" ht="12.75">
      <c r="AJ638" s="3"/>
      <c r="AK638" s="3"/>
    </row>
    <row r="639" spans="36:37" ht="12.75">
      <c r="AJ639" s="3"/>
      <c r="AK639" s="3"/>
    </row>
    <row r="640" spans="36:37" ht="12.75">
      <c r="AJ640" s="3"/>
      <c r="AK640" s="3"/>
    </row>
    <row r="641" spans="36:37" ht="12.75">
      <c r="AJ641" s="3"/>
      <c r="AK641" s="3"/>
    </row>
    <row r="642" spans="36:37" ht="12.75">
      <c r="AJ642" s="3"/>
      <c r="AK642" s="3"/>
    </row>
    <row r="643" spans="36:37" ht="12.75">
      <c r="AJ643" s="3"/>
      <c r="AK643" s="3"/>
    </row>
    <row r="644" spans="36:37" ht="12.75">
      <c r="AJ644" s="3"/>
      <c r="AK644" s="3"/>
    </row>
    <row r="645" spans="36:37" ht="12.75">
      <c r="AJ645" s="3"/>
      <c r="AK645" s="3"/>
    </row>
    <row r="646" spans="36:37" ht="12.75">
      <c r="AJ646" s="3"/>
      <c r="AK646" s="3"/>
    </row>
    <row r="647" spans="36:37" ht="12.75">
      <c r="AJ647" s="3"/>
      <c r="AK647" s="3"/>
    </row>
    <row r="648" spans="36:37" ht="12.75">
      <c r="AJ648" s="3"/>
      <c r="AK648" s="3"/>
    </row>
    <row r="649" spans="36:37" ht="12.75">
      <c r="AJ649" s="3"/>
      <c r="AK649" s="3"/>
    </row>
    <row r="650" spans="36:37" ht="12.75">
      <c r="AJ650" s="3"/>
      <c r="AK650" s="3"/>
    </row>
    <row r="651" spans="36:37" ht="12.75">
      <c r="AJ651" s="3"/>
      <c r="AK651" s="3"/>
    </row>
    <row r="652" spans="36:37" ht="12.75">
      <c r="AJ652" s="3"/>
      <c r="AK652" s="3"/>
    </row>
    <row r="653" spans="36:37" ht="12.75">
      <c r="AJ653" s="3"/>
      <c r="AK653" s="3"/>
    </row>
    <row r="654" spans="36:37" ht="12.75">
      <c r="AJ654" s="3"/>
      <c r="AK654" s="3"/>
    </row>
    <row r="655" spans="36:37" ht="12.75">
      <c r="AJ655" s="3"/>
      <c r="AK655" s="3"/>
    </row>
    <row r="656" spans="36:37" ht="12.75">
      <c r="AJ656" s="3"/>
      <c r="AK656" s="3"/>
    </row>
    <row r="657" spans="36:37" ht="12.75">
      <c r="AJ657" s="3"/>
      <c r="AK657" s="3"/>
    </row>
    <row r="658" spans="36:37" ht="12.75">
      <c r="AJ658" s="3"/>
      <c r="AK658" s="3"/>
    </row>
    <row r="659" spans="36:37" ht="12.75">
      <c r="AJ659" s="3"/>
      <c r="AK659" s="3"/>
    </row>
    <row r="660" spans="36:37" ht="12.75">
      <c r="AJ660" s="3"/>
      <c r="AK660" s="3"/>
    </row>
    <row r="661" spans="36:37" ht="12.75">
      <c r="AJ661" s="3"/>
      <c r="AK661" s="3"/>
    </row>
    <row r="662" spans="36:37" ht="12.75">
      <c r="AJ662" s="3"/>
      <c r="AK662" s="3"/>
    </row>
    <row r="663" spans="36:37" ht="12.75">
      <c r="AJ663" s="3"/>
      <c r="AK663" s="3"/>
    </row>
    <row r="664" spans="36:37" ht="12.75">
      <c r="AJ664" s="3"/>
      <c r="AK664" s="3"/>
    </row>
    <row r="665" spans="36:37" ht="12.75">
      <c r="AJ665" s="3"/>
      <c r="AK665" s="3"/>
    </row>
    <row r="666" spans="36:37" ht="12.75">
      <c r="AJ666" s="3"/>
      <c r="AK666" s="3"/>
    </row>
    <row r="667" spans="36:37" ht="12.75">
      <c r="AJ667" s="3"/>
      <c r="AK667" s="3"/>
    </row>
    <row r="668" spans="36:37" ht="12.75">
      <c r="AJ668" s="3"/>
      <c r="AK668" s="3"/>
    </row>
    <row r="669" spans="36:37" ht="12.75">
      <c r="AJ669" s="3"/>
      <c r="AK669" s="3"/>
    </row>
    <row r="670" spans="36:37" ht="12.75">
      <c r="AJ670" s="3"/>
      <c r="AK670" s="3"/>
    </row>
    <row r="671" spans="36:37" ht="12.75">
      <c r="AJ671" s="3"/>
      <c r="AK671" s="3"/>
    </row>
    <row r="672" spans="36:37" ht="12.75">
      <c r="AJ672" s="3"/>
      <c r="AK672" s="3"/>
    </row>
    <row r="673" spans="36:37" ht="12.75">
      <c r="AJ673" s="3"/>
      <c r="AK673" s="3"/>
    </row>
    <row r="674" spans="36:37" ht="12.75">
      <c r="AJ674" s="3"/>
      <c r="AK674" s="3"/>
    </row>
    <row r="675" spans="36:37" ht="12.75">
      <c r="AJ675" s="3"/>
      <c r="AK675" s="3"/>
    </row>
    <row r="676" spans="36:37" ht="12.75">
      <c r="AJ676" s="3"/>
      <c r="AK676" s="3"/>
    </row>
    <row r="677" spans="36:37" ht="12.75">
      <c r="AJ677" s="3"/>
      <c r="AK677" s="3"/>
    </row>
    <row r="678" spans="36:37" ht="12.75">
      <c r="AJ678" s="3"/>
      <c r="AK678" s="3"/>
    </row>
    <row r="679" spans="36:37" ht="12.75">
      <c r="AJ679" s="3"/>
      <c r="AK679" s="3"/>
    </row>
    <row r="680" spans="36:37" ht="12.75">
      <c r="AJ680" s="3"/>
      <c r="AK680" s="3"/>
    </row>
    <row r="681" spans="36:37" ht="12.75">
      <c r="AJ681" s="3"/>
      <c r="AK681" s="3"/>
    </row>
    <row r="682" spans="36:37" ht="12.75">
      <c r="AJ682" s="3"/>
      <c r="AK682" s="3"/>
    </row>
    <row r="683" spans="36:37" ht="12.75">
      <c r="AJ683" s="3"/>
      <c r="AK683" s="3"/>
    </row>
    <row r="684" spans="36:37" ht="12.75">
      <c r="AJ684" s="3"/>
      <c r="AK684" s="3"/>
    </row>
    <row r="685" spans="36:37" ht="12.75">
      <c r="AJ685" s="3"/>
      <c r="AK685" s="3"/>
    </row>
    <row r="686" spans="36:37" ht="12.75">
      <c r="AJ686" s="3"/>
      <c r="AK686" s="3"/>
    </row>
    <row r="687" spans="36:37" ht="12.75">
      <c r="AJ687" s="3"/>
      <c r="AK687" s="3"/>
    </row>
    <row r="688" spans="36:37" ht="12.75">
      <c r="AJ688" s="3"/>
      <c r="AK688" s="3"/>
    </row>
    <row r="689" spans="36:37" ht="12.75">
      <c r="AJ689" s="3"/>
      <c r="AK689" s="3"/>
    </row>
    <row r="690" spans="36:37" ht="12.75">
      <c r="AJ690" s="3"/>
      <c r="AK690" s="3"/>
    </row>
    <row r="691" spans="36:37" ht="12.75">
      <c r="AJ691" s="3"/>
      <c r="AK691" s="3"/>
    </row>
    <row r="692" spans="36:37" ht="12.75">
      <c r="AJ692" s="3"/>
      <c r="AK692" s="3"/>
    </row>
    <row r="693" spans="36:37" ht="12.75">
      <c r="AJ693" s="3"/>
      <c r="AK693" s="3"/>
    </row>
    <row r="694" spans="36:37" ht="12.75">
      <c r="AJ694" s="3"/>
      <c r="AK694" s="3"/>
    </row>
    <row r="695" spans="36:37" ht="12.75">
      <c r="AJ695" s="3"/>
      <c r="AK695" s="3"/>
    </row>
    <row r="696" spans="36:37" ht="12.75">
      <c r="AJ696" s="3"/>
      <c r="AK696" s="3"/>
    </row>
    <row r="697" spans="36:37" ht="12.75">
      <c r="AJ697" s="3"/>
      <c r="AK697" s="3"/>
    </row>
    <row r="698" spans="36:37" ht="12.75">
      <c r="AJ698" s="3"/>
      <c r="AK698" s="3"/>
    </row>
    <row r="699" spans="36:37" ht="12.75">
      <c r="AJ699" s="3"/>
      <c r="AK699" s="3"/>
    </row>
    <row r="700" spans="36:37" ht="12.75">
      <c r="AJ700" s="3"/>
      <c r="AK700" s="3"/>
    </row>
    <row r="701" spans="36:37" ht="12.75">
      <c r="AJ701" s="3"/>
      <c r="AK701" s="3"/>
    </row>
    <row r="702" spans="36:37" ht="12.75">
      <c r="AJ702" s="3"/>
      <c r="AK702" s="3"/>
    </row>
    <row r="703" spans="36:37" ht="12.75">
      <c r="AJ703" s="3"/>
      <c r="AK703" s="3"/>
    </row>
    <row r="704" spans="36:37" ht="12.75">
      <c r="AJ704" s="3"/>
      <c r="AK704" s="3"/>
    </row>
    <row r="705" spans="36:37" ht="12.75">
      <c r="AJ705" s="3"/>
      <c r="AK705" s="3"/>
    </row>
    <row r="706" spans="36:37" ht="12.75">
      <c r="AJ706" s="3"/>
      <c r="AK706" s="3"/>
    </row>
    <row r="707" spans="36:37" ht="12.75">
      <c r="AJ707" s="3"/>
      <c r="AK707" s="3"/>
    </row>
    <row r="708" spans="36:37" ht="12.75">
      <c r="AJ708" s="3"/>
      <c r="AK708" s="3"/>
    </row>
    <row r="709" spans="36:37" ht="12.75">
      <c r="AJ709" s="3"/>
      <c r="AK709" s="3"/>
    </row>
    <row r="710" spans="36:37" ht="12.75">
      <c r="AJ710" s="3"/>
      <c r="AK710" s="3"/>
    </row>
    <row r="711" spans="36:37" ht="12.75">
      <c r="AJ711" s="3"/>
      <c r="AK711" s="3"/>
    </row>
    <row r="712" spans="36:37" ht="12.75">
      <c r="AJ712" s="3"/>
      <c r="AK712" s="3"/>
    </row>
    <row r="713" spans="36:37" ht="12.75">
      <c r="AJ713" s="3"/>
      <c r="AK713" s="3"/>
    </row>
    <row r="714" spans="36:37" ht="12.75">
      <c r="AJ714" s="3"/>
      <c r="AK714" s="3"/>
    </row>
    <row r="715" spans="36:37" ht="12.75">
      <c r="AJ715" s="3"/>
      <c r="AK715" s="3"/>
    </row>
    <row r="716" spans="36:37" ht="12.75">
      <c r="AJ716" s="3"/>
      <c r="AK716" s="3"/>
    </row>
    <row r="717" spans="36:37" ht="12.75">
      <c r="AJ717" s="3"/>
      <c r="AK717" s="3"/>
    </row>
    <row r="718" spans="36:37" ht="12.75">
      <c r="AJ718" s="3"/>
      <c r="AK718" s="3"/>
    </row>
    <row r="719" spans="36:37" ht="12.75">
      <c r="AJ719" s="3"/>
      <c r="AK719" s="3"/>
    </row>
    <row r="720" spans="36:37" ht="12.75">
      <c r="AJ720" s="3"/>
      <c r="AK720" s="3"/>
    </row>
    <row r="721" spans="36:37" ht="12.75">
      <c r="AJ721" s="3"/>
      <c r="AK721" s="3"/>
    </row>
    <row r="722" spans="36:37" ht="12.75">
      <c r="AJ722" s="3"/>
      <c r="AK722" s="3"/>
    </row>
    <row r="723" spans="36:37" ht="12.75">
      <c r="AJ723" s="3"/>
      <c r="AK723" s="3"/>
    </row>
    <row r="724" spans="36:37" ht="12.75">
      <c r="AJ724" s="3"/>
      <c r="AK724" s="3"/>
    </row>
    <row r="725" spans="36:37" ht="12.75">
      <c r="AJ725" s="3"/>
      <c r="AK725" s="3"/>
    </row>
    <row r="726" spans="36:37" ht="12.75">
      <c r="AJ726" s="3"/>
      <c r="AK726" s="3"/>
    </row>
    <row r="727" spans="36:37" ht="12.75">
      <c r="AJ727" s="3"/>
      <c r="AK727" s="3"/>
    </row>
    <row r="728" spans="36:37" ht="12.75">
      <c r="AJ728" s="3"/>
      <c r="AK728" s="3"/>
    </row>
    <row r="729" spans="36:37" ht="12.75">
      <c r="AJ729" s="3"/>
      <c r="AK729" s="3"/>
    </row>
    <row r="730" spans="36:37" ht="12.75">
      <c r="AJ730" s="3"/>
      <c r="AK730" s="3"/>
    </row>
    <row r="731" spans="36:37" ht="12.75">
      <c r="AJ731" s="3"/>
      <c r="AK731" s="3"/>
    </row>
    <row r="732" spans="36:37" ht="12.75">
      <c r="AJ732" s="3"/>
      <c r="AK732" s="3"/>
    </row>
    <row r="733" spans="36:37" ht="12.75">
      <c r="AJ733" s="3"/>
      <c r="AK733" s="3"/>
    </row>
    <row r="734" spans="36:37" ht="12.75">
      <c r="AJ734" s="3"/>
      <c r="AK734" s="3"/>
    </row>
    <row r="735" spans="36:37" ht="12.75">
      <c r="AJ735" s="3"/>
      <c r="AK735" s="3"/>
    </row>
    <row r="736" spans="36:37" ht="12.75">
      <c r="AJ736" s="3"/>
      <c r="AK736" s="3"/>
    </row>
    <row r="737" spans="36:37" ht="12.75">
      <c r="AJ737" s="3"/>
      <c r="AK737" s="3"/>
    </row>
    <row r="738" spans="36:37" ht="12.75">
      <c r="AJ738" s="3"/>
      <c r="AK738" s="3"/>
    </row>
    <row r="739" spans="36:37" ht="12.75">
      <c r="AJ739" s="3"/>
      <c r="AK739" s="3"/>
    </row>
    <row r="740" spans="36:37" ht="12.75">
      <c r="AJ740" s="3"/>
      <c r="AK740" s="3"/>
    </row>
    <row r="741" spans="36:37" ht="12.75">
      <c r="AJ741" s="3"/>
      <c r="AK741" s="3"/>
    </row>
    <row r="742" spans="36:37" ht="12.75">
      <c r="AJ742" s="3"/>
      <c r="AK742" s="3"/>
    </row>
    <row r="743" spans="36:37" ht="12.75">
      <c r="AJ743" s="3"/>
      <c r="AK743" s="3"/>
    </row>
    <row r="744" spans="36:37" ht="12.75">
      <c r="AJ744" s="3"/>
      <c r="AK744" s="3"/>
    </row>
    <row r="745" spans="36:37" ht="12.75">
      <c r="AJ745" s="3"/>
      <c r="AK745" s="3"/>
    </row>
    <row r="746" spans="36:37" ht="12.75">
      <c r="AJ746" s="3"/>
      <c r="AK746" s="3"/>
    </row>
    <row r="747" spans="36:37" ht="12.75">
      <c r="AJ747" s="3"/>
      <c r="AK747" s="3"/>
    </row>
    <row r="748" spans="36:37" ht="12.75">
      <c r="AJ748" s="3"/>
      <c r="AK748" s="3"/>
    </row>
    <row r="749" spans="36:37" ht="12.75">
      <c r="AJ749" s="3"/>
      <c r="AK749" s="3"/>
    </row>
    <row r="750" spans="36:37" ht="12.75">
      <c r="AJ750" s="3"/>
      <c r="AK750" s="3"/>
    </row>
    <row r="751" spans="36:37" ht="12.75">
      <c r="AJ751" s="3"/>
      <c r="AK751" s="3"/>
    </row>
    <row r="752" spans="36:37" ht="12.75">
      <c r="AJ752" s="3"/>
      <c r="AK752" s="3"/>
    </row>
    <row r="753" spans="36:37" ht="12.75">
      <c r="AJ753" s="3"/>
      <c r="AK753" s="3"/>
    </row>
    <row r="754" spans="36:37" ht="12.75">
      <c r="AJ754" s="3"/>
      <c r="AK754" s="3"/>
    </row>
    <row r="755" spans="36:37" ht="12.75">
      <c r="AJ755" s="3"/>
      <c r="AK755" s="3"/>
    </row>
    <row r="756" spans="36:37" ht="12.75">
      <c r="AJ756" s="3"/>
      <c r="AK756" s="3"/>
    </row>
    <row r="757" spans="36:37" ht="12.75">
      <c r="AJ757" s="3"/>
      <c r="AK757" s="3"/>
    </row>
    <row r="758" spans="36:37" ht="12.75">
      <c r="AJ758" s="3"/>
      <c r="AK758" s="3"/>
    </row>
    <row r="759" spans="36:37" ht="12.75">
      <c r="AJ759" s="3"/>
      <c r="AK759" s="3"/>
    </row>
    <row r="760" spans="36:37" ht="12.75">
      <c r="AJ760" s="3"/>
      <c r="AK760" s="3"/>
    </row>
    <row r="761" spans="36:37" ht="12.75">
      <c r="AJ761" s="3"/>
      <c r="AK761" s="3"/>
    </row>
    <row r="762" spans="36:37" ht="12.75">
      <c r="AJ762" s="3"/>
      <c r="AK762" s="3"/>
    </row>
    <row r="763" spans="36:37" ht="12.75">
      <c r="AJ763" s="3"/>
      <c r="AK763" s="3"/>
    </row>
    <row r="764" spans="36:37" ht="12.75">
      <c r="AJ764" s="3"/>
      <c r="AK764" s="3"/>
    </row>
    <row r="765" spans="36:37" ht="12.75">
      <c r="AJ765" s="3"/>
      <c r="AK765" s="3"/>
    </row>
    <row r="766" spans="36:37" ht="12.75">
      <c r="AJ766" s="3"/>
      <c r="AK766" s="3"/>
    </row>
    <row r="767" spans="36:37" ht="12.75">
      <c r="AJ767" s="3"/>
      <c r="AK767" s="3"/>
    </row>
    <row r="768" spans="36:37" ht="12.75">
      <c r="AJ768" s="3"/>
      <c r="AK768" s="3"/>
    </row>
    <row r="769" spans="36:37" ht="12.75">
      <c r="AJ769" s="3"/>
      <c r="AK769" s="3"/>
    </row>
    <row r="770" spans="36:37" ht="12.75">
      <c r="AJ770" s="3"/>
      <c r="AK770" s="3"/>
    </row>
    <row r="771" spans="36:37" ht="12.75">
      <c r="AJ771" s="3"/>
      <c r="AK771" s="3"/>
    </row>
    <row r="772" spans="36:37" ht="12.75">
      <c r="AJ772" s="3"/>
      <c r="AK772" s="3"/>
    </row>
    <row r="773" spans="36:37" ht="12.75">
      <c r="AJ773" s="3"/>
      <c r="AK773" s="3"/>
    </row>
    <row r="774" spans="36:37" ht="12.75">
      <c r="AJ774" s="3"/>
      <c r="AK774" s="3"/>
    </row>
    <row r="775" spans="36:37" ht="12.75">
      <c r="AJ775" s="3"/>
      <c r="AK775" s="3"/>
    </row>
    <row r="776" spans="36:37" ht="12.75">
      <c r="AJ776" s="3"/>
      <c r="AK776" s="3"/>
    </row>
    <row r="777" spans="36:37" ht="12.75">
      <c r="AJ777" s="3"/>
      <c r="AK777" s="3"/>
    </row>
    <row r="778" spans="36:37" ht="12.75">
      <c r="AJ778" s="3"/>
      <c r="AK778" s="3"/>
    </row>
    <row r="779" spans="36:37" ht="12.75">
      <c r="AJ779" s="3"/>
      <c r="AK779" s="3"/>
    </row>
    <row r="780" spans="36:37" ht="12.75">
      <c r="AJ780" s="3"/>
      <c r="AK780" s="3"/>
    </row>
    <row r="781" spans="36:37" ht="12.75">
      <c r="AJ781" s="3"/>
      <c r="AK781" s="3"/>
    </row>
    <row r="782" spans="36:37" ht="12.75">
      <c r="AJ782" s="3"/>
      <c r="AK782" s="3"/>
    </row>
    <row r="783" spans="36:37" ht="12.75">
      <c r="AJ783" s="3"/>
      <c r="AK783" s="3"/>
    </row>
    <row r="784" spans="36:37" ht="12.75">
      <c r="AJ784" s="3"/>
      <c r="AK784" s="3"/>
    </row>
    <row r="785" spans="36:37" ht="12.75">
      <c r="AJ785" s="3"/>
      <c r="AK785" s="3"/>
    </row>
    <row r="786" spans="36:37" ht="12.75">
      <c r="AJ786" s="3"/>
      <c r="AK786" s="3"/>
    </row>
    <row r="787" spans="36:37" ht="12.75">
      <c r="AJ787" s="3"/>
      <c r="AK787" s="3"/>
    </row>
    <row r="788" spans="36:37" ht="12.75">
      <c r="AJ788" s="3"/>
      <c r="AK788" s="3"/>
    </row>
    <row r="789" spans="36:37" ht="12.75">
      <c r="AJ789" s="3"/>
      <c r="AK789" s="3"/>
    </row>
    <row r="790" spans="36:37" ht="12.75">
      <c r="AJ790" s="3"/>
      <c r="AK790" s="3"/>
    </row>
    <row r="791" spans="36:37" ht="12.75">
      <c r="AJ791" s="3"/>
      <c r="AK791" s="3"/>
    </row>
    <row r="792" spans="36:37" ht="12.75">
      <c r="AJ792" s="3"/>
      <c r="AK792" s="3"/>
    </row>
    <row r="793" spans="36:37" ht="12.75">
      <c r="AJ793" s="3"/>
      <c r="AK793" s="3"/>
    </row>
    <row r="794" spans="36:37" ht="12.75">
      <c r="AJ794" s="3"/>
      <c r="AK794" s="3"/>
    </row>
    <row r="795" spans="36:37" ht="12.75">
      <c r="AJ795" s="3"/>
      <c r="AK795" s="3"/>
    </row>
    <row r="796" spans="36:37" ht="12.75">
      <c r="AJ796" s="3"/>
      <c r="AK796" s="3"/>
    </row>
    <row r="797" spans="36:37" ht="12.75">
      <c r="AJ797" s="3"/>
      <c r="AK797" s="3"/>
    </row>
    <row r="798" spans="36:37" ht="12.75">
      <c r="AJ798" s="3"/>
      <c r="AK798" s="3"/>
    </row>
    <row r="799" spans="36:37" ht="12.75">
      <c r="AJ799" s="3"/>
      <c r="AK799" s="3"/>
    </row>
    <row r="800" spans="36:37" ht="12.75">
      <c r="AJ800" s="3"/>
      <c r="AK800" s="3"/>
    </row>
    <row r="801" spans="36:37" ht="12.75">
      <c r="AJ801" s="3"/>
      <c r="AK801" s="3"/>
    </row>
    <row r="802" spans="36:37" ht="12.75">
      <c r="AJ802" s="3"/>
      <c r="AK802" s="3"/>
    </row>
    <row r="803" spans="36:37" ht="12.75">
      <c r="AJ803" s="3"/>
      <c r="AK803" s="3"/>
    </row>
    <row r="804" spans="36:37" ht="12.75">
      <c r="AJ804" s="3"/>
      <c r="AK804" s="3"/>
    </row>
    <row r="805" spans="36:37" ht="12.75">
      <c r="AJ805" s="3"/>
      <c r="AK805" s="3"/>
    </row>
    <row r="806" spans="36:37" ht="12.75">
      <c r="AJ806" s="3"/>
      <c r="AK806" s="3"/>
    </row>
    <row r="807" spans="36:37" ht="12.75">
      <c r="AJ807" s="3"/>
      <c r="AK807" s="3"/>
    </row>
    <row r="808" spans="36:37" ht="12.75">
      <c r="AJ808" s="3"/>
      <c r="AK808" s="3"/>
    </row>
    <row r="809" spans="36:37" ht="12.75">
      <c r="AJ809" s="3"/>
      <c r="AK809" s="3"/>
    </row>
    <row r="810" spans="36:37" ht="12.75">
      <c r="AJ810" s="3"/>
      <c r="AK810" s="3"/>
    </row>
    <row r="811" spans="36:37" ht="12.75">
      <c r="AJ811" s="3"/>
      <c r="AK811" s="3"/>
    </row>
    <row r="812" spans="36:37" ht="12.75">
      <c r="AJ812" s="3"/>
      <c r="AK812" s="3"/>
    </row>
    <row r="813" spans="36:37" ht="12.75">
      <c r="AJ813" s="3"/>
      <c r="AK813" s="3"/>
    </row>
    <row r="814" spans="36:37" ht="12.75">
      <c r="AJ814" s="3"/>
      <c r="AK814" s="3"/>
    </row>
    <row r="815" spans="36:37" ht="12.75">
      <c r="AJ815" s="3"/>
      <c r="AK815" s="3"/>
    </row>
    <row r="816" spans="36:37" ht="12.75">
      <c r="AJ816" s="3"/>
      <c r="AK816" s="3"/>
    </row>
    <row r="817" spans="36:37" ht="12.75">
      <c r="AJ817" s="3"/>
      <c r="AK817" s="3"/>
    </row>
    <row r="818" spans="36:37" ht="12.75">
      <c r="AJ818" s="3"/>
      <c r="AK818" s="3"/>
    </row>
    <row r="819" spans="36:37" ht="12.75">
      <c r="AJ819" s="3"/>
      <c r="AK819" s="3"/>
    </row>
    <row r="820" spans="36:37" ht="12.75">
      <c r="AJ820" s="3"/>
      <c r="AK820" s="3"/>
    </row>
    <row r="821" spans="36:37" ht="12.75">
      <c r="AJ821" s="3"/>
      <c r="AK821" s="3"/>
    </row>
    <row r="822" spans="36:37" ht="12.75">
      <c r="AJ822" s="3"/>
      <c r="AK822" s="3"/>
    </row>
    <row r="823" spans="36:37" ht="12.75">
      <c r="AJ823" s="3"/>
      <c r="AK823" s="3"/>
    </row>
    <row r="824" spans="36:37" ht="12.75">
      <c r="AJ824" s="3"/>
      <c r="AK824" s="3"/>
    </row>
    <row r="825" spans="36:37" ht="12.75">
      <c r="AJ825" s="3"/>
      <c r="AK825" s="3"/>
    </row>
    <row r="826" spans="36:37" ht="12.75">
      <c r="AJ826" s="3"/>
      <c r="AK826" s="3"/>
    </row>
    <row r="827" spans="36:37" ht="12.75">
      <c r="AJ827" s="3"/>
      <c r="AK827" s="3"/>
    </row>
    <row r="828" spans="36:37" ht="12.75">
      <c r="AJ828" s="3"/>
      <c r="AK828" s="3"/>
    </row>
    <row r="829" spans="36:37" ht="12.75">
      <c r="AJ829" s="3"/>
      <c r="AK829" s="3"/>
    </row>
    <row r="830" spans="36:37" ht="12.75">
      <c r="AJ830" s="3"/>
      <c r="AK830" s="3"/>
    </row>
    <row r="831" spans="36:37" ht="12.75">
      <c r="AJ831" s="3"/>
      <c r="AK831" s="3"/>
    </row>
    <row r="832" spans="36:37" ht="12.75">
      <c r="AJ832" s="3"/>
      <c r="AK832" s="3"/>
    </row>
    <row r="833" spans="36:37" ht="12.75">
      <c r="AJ833" s="3"/>
      <c r="AK833" s="3"/>
    </row>
    <row r="834" spans="36:37" ht="12.75">
      <c r="AJ834" s="3"/>
      <c r="AK834" s="3"/>
    </row>
    <row r="835" spans="36:37" ht="12.75">
      <c r="AJ835" s="3"/>
      <c r="AK835" s="3"/>
    </row>
    <row r="836" spans="36:37" ht="12.75">
      <c r="AJ836" s="3"/>
      <c r="AK836" s="3"/>
    </row>
    <row r="837" spans="36:37" ht="12.75">
      <c r="AJ837" s="3"/>
      <c r="AK837" s="3"/>
    </row>
    <row r="838" spans="36:37" ht="12.75">
      <c r="AJ838" s="3"/>
      <c r="AK838" s="3"/>
    </row>
    <row r="839" spans="36:37" ht="12.75">
      <c r="AJ839" s="3"/>
      <c r="AK839" s="3"/>
    </row>
    <row r="840" spans="36:37" ht="12.75">
      <c r="AJ840" s="3"/>
      <c r="AK840" s="3"/>
    </row>
    <row r="841" spans="36:37" ht="12.75">
      <c r="AJ841" s="3"/>
      <c r="AK841" s="3"/>
    </row>
    <row r="842" spans="36:37" ht="12.75">
      <c r="AJ842" s="3"/>
      <c r="AK842" s="3"/>
    </row>
    <row r="843" spans="36:37" ht="12.75">
      <c r="AJ843" s="3"/>
      <c r="AK843" s="3"/>
    </row>
    <row r="844" spans="36:37" ht="12.75">
      <c r="AJ844" s="3"/>
      <c r="AK844" s="3"/>
    </row>
    <row r="845" spans="36:37" ht="12.75">
      <c r="AJ845" s="3"/>
      <c r="AK845" s="3"/>
    </row>
    <row r="846" spans="36:37" ht="12.75">
      <c r="AJ846" s="3"/>
      <c r="AK846" s="3"/>
    </row>
    <row r="847" spans="36:37" ht="12.75">
      <c r="AJ847" s="3"/>
      <c r="AK847" s="3"/>
    </row>
    <row r="848" spans="36:37" ht="12.75">
      <c r="AJ848" s="3"/>
      <c r="AK848" s="3"/>
    </row>
    <row r="849" spans="36:37" ht="12.75">
      <c r="AJ849" s="3"/>
      <c r="AK849" s="3"/>
    </row>
    <row r="850" spans="36:37" ht="12.75">
      <c r="AJ850" s="3"/>
      <c r="AK850" s="3"/>
    </row>
    <row r="851" spans="36:37" ht="12.75">
      <c r="AJ851" s="3"/>
      <c r="AK851" s="3"/>
    </row>
    <row r="852" spans="36:37" ht="12.75">
      <c r="AJ852" s="3"/>
      <c r="AK852" s="3"/>
    </row>
    <row r="853" spans="36:37" ht="12.75">
      <c r="AJ853" s="3"/>
      <c r="AK853" s="3"/>
    </row>
    <row r="854" spans="36:37" ht="12.75">
      <c r="AJ854" s="3"/>
      <c r="AK854" s="3"/>
    </row>
    <row r="855" spans="36:37" ht="12.75">
      <c r="AJ855" s="3"/>
      <c r="AK855" s="3"/>
    </row>
    <row r="856" spans="36:37" ht="12.75">
      <c r="AJ856" s="3"/>
      <c r="AK856" s="3"/>
    </row>
    <row r="857" spans="36:37" ht="12.75">
      <c r="AJ857" s="3"/>
      <c r="AK857" s="3"/>
    </row>
    <row r="858" spans="36:37" ht="12.75">
      <c r="AJ858" s="3"/>
      <c r="AK858" s="3"/>
    </row>
    <row r="859" spans="36:37" ht="12.75">
      <c r="AJ859" s="3"/>
      <c r="AK859" s="3"/>
    </row>
    <row r="860" spans="36:37" ht="12.75">
      <c r="AJ860" s="3"/>
      <c r="AK860" s="3"/>
    </row>
    <row r="861" spans="36:37" ht="12.75">
      <c r="AJ861" s="3"/>
      <c r="AK861" s="3"/>
    </row>
    <row r="862" spans="36:37" ht="12.75">
      <c r="AJ862" s="3"/>
      <c r="AK862" s="3"/>
    </row>
    <row r="863" spans="36:37" ht="12.75">
      <c r="AJ863" s="3"/>
      <c r="AK863" s="3"/>
    </row>
    <row r="864" spans="36:37" ht="12.75">
      <c r="AJ864" s="3"/>
      <c r="AK864" s="3"/>
    </row>
    <row r="865" spans="36:37" ht="12.75">
      <c r="AJ865" s="3"/>
      <c r="AK865" s="3"/>
    </row>
    <row r="866" spans="36:37" ht="12.75">
      <c r="AJ866" s="3"/>
      <c r="AK866" s="3"/>
    </row>
    <row r="867" spans="36:37" ht="12.75">
      <c r="AJ867" s="3"/>
      <c r="AK867" s="3"/>
    </row>
    <row r="868" spans="36:37" ht="12.75">
      <c r="AJ868" s="3"/>
      <c r="AK868" s="3"/>
    </row>
    <row r="869" spans="36:37" ht="12.75">
      <c r="AJ869" s="3"/>
      <c r="AK869" s="3"/>
    </row>
    <row r="870" spans="36:37" ht="12.75">
      <c r="AJ870" s="3"/>
      <c r="AK870" s="3"/>
    </row>
    <row r="871" spans="36:37" ht="12.75">
      <c r="AJ871" s="3"/>
      <c r="AK871" s="3"/>
    </row>
    <row r="872" spans="36:37" ht="12.75">
      <c r="AJ872" s="3"/>
      <c r="AK872" s="3"/>
    </row>
    <row r="873" spans="36:37" ht="12.75">
      <c r="AJ873" s="3"/>
      <c r="AK873" s="3"/>
    </row>
    <row r="874" spans="36:37" ht="12.75">
      <c r="AJ874" s="3"/>
      <c r="AK874" s="3"/>
    </row>
    <row r="875" spans="36:37" ht="12.75">
      <c r="AJ875" s="3"/>
      <c r="AK875" s="3"/>
    </row>
    <row r="876" spans="36:37" ht="12.75">
      <c r="AJ876" s="3"/>
      <c r="AK876" s="3"/>
    </row>
    <row r="877" spans="36:37" ht="12.75">
      <c r="AJ877" s="3"/>
      <c r="AK877" s="3"/>
    </row>
    <row r="878" spans="36:37" ht="12.75">
      <c r="AJ878" s="3"/>
      <c r="AK878" s="3"/>
    </row>
    <row r="879" spans="36:37" ht="12.75">
      <c r="AJ879" s="3"/>
      <c r="AK879" s="3"/>
    </row>
    <row r="880" spans="36:37" ht="12.75">
      <c r="AJ880" s="3"/>
      <c r="AK880" s="3"/>
    </row>
    <row r="881" spans="36:37" ht="12.75">
      <c r="AJ881" s="3"/>
      <c r="AK881" s="3"/>
    </row>
    <row r="882" spans="36:37" ht="12.75">
      <c r="AJ882" s="3"/>
      <c r="AK882" s="3"/>
    </row>
    <row r="883" spans="36:37" ht="12.75">
      <c r="AJ883" s="3"/>
      <c r="AK883" s="3"/>
    </row>
    <row r="884" spans="36:37" ht="12.75">
      <c r="AJ884" s="3"/>
      <c r="AK884" s="3"/>
    </row>
    <row r="885" spans="36:37" ht="12.75">
      <c r="AJ885" s="3"/>
      <c r="AK885" s="3"/>
    </row>
    <row r="886" spans="36:37" ht="12.75">
      <c r="AJ886" s="3"/>
      <c r="AK886" s="3"/>
    </row>
    <row r="887" spans="36:37" ht="12.75">
      <c r="AJ887" s="3"/>
      <c r="AK887" s="3"/>
    </row>
    <row r="888" spans="36:37" ht="12.75">
      <c r="AJ888" s="3"/>
      <c r="AK888" s="3"/>
    </row>
    <row r="889" spans="36:37" ht="12.75">
      <c r="AJ889" s="3"/>
      <c r="AK889" s="3"/>
    </row>
    <row r="890" spans="36:37" ht="12.75">
      <c r="AJ890" s="3"/>
      <c r="AK890" s="3"/>
    </row>
    <row r="891" spans="36:37" ht="12.75">
      <c r="AJ891" s="3"/>
      <c r="AK891" s="3"/>
    </row>
    <row r="892" spans="36:37" ht="12.75">
      <c r="AJ892" s="3"/>
      <c r="AK892" s="3"/>
    </row>
    <row r="893" spans="36:37" ht="12.75">
      <c r="AJ893" s="3"/>
      <c r="AK893" s="3"/>
    </row>
    <row r="894" spans="36:37" ht="12.75">
      <c r="AJ894" s="3"/>
      <c r="AK894" s="3"/>
    </row>
    <row r="895" spans="36:37" ht="12.75">
      <c r="AJ895" s="3"/>
      <c r="AK895" s="3"/>
    </row>
    <row r="896" spans="36:37" ht="12.75">
      <c r="AJ896" s="3"/>
      <c r="AK896" s="3"/>
    </row>
    <row r="897" spans="36:37" ht="12.75">
      <c r="AJ897" s="3"/>
      <c r="AK897" s="3"/>
    </row>
    <row r="898" spans="36:37" ht="12.75">
      <c r="AJ898" s="3"/>
      <c r="AK898" s="3"/>
    </row>
    <row r="899" spans="36:37" ht="12.75">
      <c r="AJ899" s="3"/>
      <c r="AK899" s="3"/>
    </row>
    <row r="900" spans="36:37" ht="12.75">
      <c r="AJ900" s="3"/>
      <c r="AK900" s="3"/>
    </row>
    <row r="901" spans="36:37" ht="12.75">
      <c r="AJ901" s="3"/>
      <c r="AK901" s="3"/>
    </row>
    <row r="902" spans="36:37" ht="12.75">
      <c r="AJ902" s="3"/>
      <c r="AK902" s="3"/>
    </row>
    <row r="903" spans="36:37" ht="12.75">
      <c r="AJ903" s="3"/>
      <c r="AK903" s="3"/>
    </row>
    <row r="904" spans="36:37" ht="12.75">
      <c r="AJ904" s="3"/>
      <c r="AK904" s="3"/>
    </row>
    <row r="905" spans="36:37" ht="12.75">
      <c r="AJ905" s="3"/>
      <c r="AK905" s="3"/>
    </row>
    <row r="906" spans="36:37" ht="12.75">
      <c r="AJ906" s="3"/>
      <c r="AK906" s="3"/>
    </row>
    <row r="907" spans="36:37" ht="12.75">
      <c r="AJ907" s="3"/>
      <c r="AK907" s="3"/>
    </row>
    <row r="908" spans="36:37" ht="12.75">
      <c r="AJ908" s="3"/>
      <c r="AK908" s="3"/>
    </row>
    <row r="909" spans="36:37" ht="12.75">
      <c r="AJ909" s="3"/>
      <c r="AK909" s="3"/>
    </row>
    <row r="910" spans="36:37" ht="12.75">
      <c r="AJ910" s="3"/>
      <c r="AK910" s="3"/>
    </row>
    <row r="911" spans="36:37" ht="12.75">
      <c r="AJ911" s="3"/>
      <c r="AK911" s="3"/>
    </row>
    <row r="912" spans="36:37" ht="12.75">
      <c r="AJ912" s="3"/>
      <c r="AK912" s="3"/>
    </row>
    <row r="913" spans="36:37" ht="12.75">
      <c r="AJ913" s="3"/>
      <c r="AK913" s="3"/>
    </row>
    <row r="914" spans="36:37" ht="12.75">
      <c r="AJ914" s="3"/>
      <c r="AK914" s="3"/>
    </row>
    <row r="915" spans="36:37" ht="12.75">
      <c r="AJ915" s="3"/>
      <c r="AK915" s="3"/>
    </row>
    <row r="916" spans="36:37" ht="12.75">
      <c r="AJ916" s="3"/>
      <c r="AK916" s="3"/>
    </row>
    <row r="917" spans="36:37" ht="12.75">
      <c r="AJ917" s="3"/>
      <c r="AK917" s="3"/>
    </row>
    <row r="918" spans="36:37" ht="12.75">
      <c r="AJ918" s="3"/>
      <c r="AK918" s="3"/>
    </row>
    <row r="919" spans="36:37" ht="12.75">
      <c r="AJ919" s="3"/>
      <c r="AK919" s="3"/>
    </row>
    <row r="920" spans="36:37" ht="12.75">
      <c r="AJ920" s="3"/>
      <c r="AK920" s="3"/>
    </row>
    <row r="921" spans="36:37" ht="12.75">
      <c r="AJ921" s="3"/>
      <c r="AK921" s="3"/>
    </row>
    <row r="922" spans="36:37" ht="12.75">
      <c r="AJ922" s="3"/>
      <c r="AK922" s="3"/>
    </row>
    <row r="923" spans="36:37" ht="12.75">
      <c r="AJ923" s="3"/>
      <c r="AK923" s="3"/>
    </row>
    <row r="924" spans="36:37" ht="12.75">
      <c r="AJ924" s="3"/>
      <c r="AK924" s="3"/>
    </row>
    <row r="925" spans="36:37" ht="12.75">
      <c r="AJ925" s="3"/>
      <c r="AK925" s="3"/>
    </row>
    <row r="926" spans="36:37" ht="12.75">
      <c r="AJ926" s="3"/>
      <c r="AK926" s="3"/>
    </row>
    <row r="927" spans="36:37" ht="12.75">
      <c r="AJ927" s="3"/>
      <c r="AK927" s="3"/>
    </row>
    <row r="928" spans="36:37" ht="12.75">
      <c r="AJ928" s="3"/>
      <c r="AK928" s="3"/>
    </row>
    <row r="929" spans="36:37" ht="12.75">
      <c r="AJ929" s="3"/>
      <c r="AK929" s="3"/>
    </row>
    <row r="930" spans="36:37" ht="12.75">
      <c r="AJ930" s="3"/>
      <c r="AK930" s="3"/>
    </row>
    <row r="931" spans="36:37" ht="12.75">
      <c r="AJ931" s="3"/>
      <c r="AK931" s="3"/>
    </row>
    <row r="932" spans="36:37" ht="12.75">
      <c r="AJ932" s="3"/>
      <c r="AK932" s="3"/>
    </row>
    <row r="933" spans="36:37" ht="12.75">
      <c r="AJ933" s="3"/>
      <c r="AK933" s="3"/>
    </row>
    <row r="934" spans="36:37" ht="12.75">
      <c r="AJ934" s="3"/>
      <c r="AK934" s="3"/>
    </row>
    <row r="935" spans="36:37" ht="12.75">
      <c r="AJ935" s="3"/>
      <c r="AK935" s="3"/>
    </row>
    <row r="936" spans="36:37" ht="12.75">
      <c r="AJ936" s="3"/>
      <c r="AK936" s="3"/>
    </row>
    <row r="937" spans="36:37" ht="12.75">
      <c r="AJ937" s="3"/>
      <c r="AK937" s="3"/>
    </row>
    <row r="938" spans="36:37" ht="12.75">
      <c r="AJ938" s="3"/>
      <c r="AK938" s="3"/>
    </row>
    <row r="939" spans="36:37" ht="12.75">
      <c r="AJ939" s="3"/>
      <c r="AK939" s="3"/>
    </row>
    <row r="940" spans="36:37" ht="12.75">
      <c r="AJ940" s="3"/>
      <c r="AK940" s="3"/>
    </row>
    <row r="941" spans="36:37" ht="12.75">
      <c r="AJ941" s="3"/>
      <c r="AK941" s="3"/>
    </row>
    <row r="942" spans="36:37" ht="12.75">
      <c r="AJ942" s="3"/>
      <c r="AK942" s="3"/>
    </row>
    <row r="943" spans="36:37" ht="12.75">
      <c r="AJ943" s="3"/>
      <c r="AK943" s="3"/>
    </row>
    <row r="944" spans="36:37" ht="12.75">
      <c r="AJ944" s="3"/>
      <c r="AK944" s="3"/>
    </row>
    <row r="945" spans="36:37" ht="12.75">
      <c r="AJ945" s="3"/>
      <c r="AK945" s="3"/>
    </row>
    <row r="946" spans="36:37" ht="12.75">
      <c r="AJ946" s="3"/>
      <c r="AK946" s="3"/>
    </row>
    <row r="947" spans="36:37" ht="12.75">
      <c r="AJ947" s="3"/>
      <c r="AK947" s="3"/>
    </row>
    <row r="948" spans="36:37" ht="12.75">
      <c r="AJ948" s="3"/>
      <c r="AK948" s="3"/>
    </row>
    <row r="949" spans="36:37" ht="12.75">
      <c r="AJ949" s="3"/>
      <c r="AK949" s="3"/>
    </row>
    <row r="950" spans="36:37" ht="12.75">
      <c r="AJ950" s="3"/>
      <c r="AK950" s="3"/>
    </row>
    <row r="951" spans="36:37" ht="12.75">
      <c r="AJ951" s="3"/>
      <c r="AK951" s="3"/>
    </row>
    <row r="952" spans="36:37" ht="12.75">
      <c r="AJ952" s="3"/>
      <c r="AK952" s="3"/>
    </row>
    <row r="953" spans="36:37" ht="12.75">
      <c r="AJ953" s="3"/>
      <c r="AK953" s="3"/>
    </row>
    <row r="954" spans="36:37" ht="12.75">
      <c r="AJ954" s="3"/>
      <c r="AK954" s="3"/>
    </row>
    <row r="955" spans="36:37" ht="12.75">
      <c r="AJ955" s="3"/>
      <c r="AK955" s="3"/>
    </row>
    <row r="956" spans="36:37" ht="12.75">
      <c r="AJ956" s="3"/>
      <c r="AK956" s="3"/>
    </row>
    <row r="957" spans="36:37" ht="12.75">
      <c r="AJ957" s="3"/>
      <c r="AK957" s="3"/>
    </row>
    <row r="958" spans="36:37" ht="12.75">
      <c r="AJ958" s="3"/>
      <c r="AK958" s="3"/>
    </row>
    <row r="959" spans="36:37" ht="12.75">
      <c r="AJ959" s="3"/>
      <c r="AK959" s="3"/>
    </row>
    <row r="960" spans="36:37" ht="12.75">
      <c r="AJ960" s="3"/>
      <c r="AK960" s="3"/>
    </row>
    <row r="961" spans="36:37" ht="12.75">
      <c r="AJ961" s="3"/>
      <c r="AK961" s="3"/>
    </row>
    <row r="962" spans="36:37" ht="12.75">
      <c r="AJ962" s="3"/>
      <c r="AK962" s="3"/>
    </row>
    <row r="963" spans="36:37" ht="12.75">
      <c r="AJ963" s="3"/>
      <c r="AK963" s="3"/>
    </row>
    <row r="964" spans="36:37" ht="12.75">
      <c r="AJ964" s="3"/>
      <c r="AK964" s="3"/>
    </row>
    <row r="965" spans="36:37" ht="12.75">
      <c r="AJ965" s="3"/>
      <c r="AK965" s="3"/>
    </row>
    <row r="966" spans="36:37" ht="12.75">
      <c r="AJ966" s="3"/>
      <c r="AK966" s="3"/>
    </row>
    <row r="967" spans="36:37" ht="12.75">
      <c r="AJ967" s="3"/>
      <c r="AK967" s="3"/>
    </row>
    <row r="968" spans="36:37" ht="12.75">
      <c r="AJ968" s="3"/>
      <c r="AK968" s="3"/>
    </row>
    <row r="969" spans="36:37" ht="12.75">
      <c r="AJ969" s="3"/>
      <c r="AK969" s="3"/>
    </row>
    <row r="970" spans="36:37" ht="12.75">
      <c r="AJ970" s="3"/>
      <c r="AK970" s="3"/>
    </row>
    <row r="971" spans="36:37" ht="12.75">
      <c r="AJ971" s="3"/>
      <c r="AK971" s="3"/>
    </row>
    <row r="972" spans="36:37" ht="12.75">
      <c r="AJ972" s="3"/>
      <c r="AK972" s="3"/>
    </row>
    <row r="973" spans="36:37" ht="12.75">
      <c r="AJ973" s="3"/>
      <c r="AK973" s="3"/>
    </row>
    <row r="974" spans="36:37" ht="12.75">
      <c r="AJ974" s="3"/>
      <c r="AK974" s="3"/>
    </row>
    <row r="975" spans="36:37" ht="12.75">
      <c r="AJ975" s="3"/>
      <c r="AK975" s="3"/>
    </row>
    <row r="976" spans="36:37" ht="12.75">
      <c r="AJ976" s="3"/>
      <c r="AK976" s="3"/>
    </row>
    <row r="977" spans="36:37" ht="12.75">
      <c r="AJ977" s="3"/>
      <c r="AK977" s="3"/>
    </row>
    <row r="978" spans="36:37" ht="12.75">
      <c r="AJ978" s="3"/>
      <c r="AK978" s="3"/>
    </row>
    <row r="979" spans="36:37" ht="12.75">
      <c r="AJ979" s="3"/>
      <c r="AK979" s="3"/>
    </row>
    <row r="980" spans="36:37" ht="12.75">
      <c r="AJ980" s="3"/>
      <c r="AK980" s="3"/>
    </row>
    <row r="981" spans="36:37" ht="12.75">
      <c r="AJ981" s="3"/>
      <c r="AK981" s="3"/>
    </row>
    <row r="982" spans="36:37" ht="12.75">
      <c r="AJ982" s="3"/>
      <c r="AK982" s="3"/>
    </row>
    <row r="983" spans="36:37" ht="12.75">
      <c r="AJ983" s="3"/>
      <c r="AK983" s="3"/>
    </row>
    <row r="984" spans="36:37" ht="12.75">
      <c r="AJ984" s="3"/>
      <c r="AK984" s="3"/>
    </row>
    <row r="985" spans="36:37" ht="12.75">
      <c r="AJ985" s="3"/>
      <c r="AK985" s="3"/>
    </row>
    <row r="986" spans="36:37" ht="12.75">
      <c r="AJ986" s="3"/>
      <c r="AK986" s="3"/>
    </row>
    <row r="987" spans="36:37" ht="12.75">
      <c r="AJ987" s="3"/>
      <c r="AK987" s="3"/>
    </row>
    <row r="988" spans="36:37" ht="12.75">
      <c r="AJ988" s="3"/>
      <c r="AK988" s="3"/>
    </row>
    <row r="989" spans="36:37" ht="12.75">
      <c r="AJ989" s="3"/>
      <c r="AK989" s="3"/>
    </row>
    <row r="990" spans="36:37" ht="12.75">
      <c r="AJ990" s="3"/>
      <c r="AK990" s="3"/>
    </row>
    <row r="991" spans="36:37" ht="12.75">
      <c r="AJ991" s="3"/>
      <c r="AK991" s="3"/>
    </row>
    <row r="992" spans="36:37" ht="12.75">
      <c r="AJ992" s="3"/>
      <c r="AK992" s="3"/>
    </row>
    <row r="993" spans="36:37" ht="12.75">
      <c r="AJ993" s="3"/>
      <c r="AK993" s="3"/>
    </row>
    <row r="994" spans="36:37" ht="12.75">
      <c r="AJ994" s="3"/>
      <c r="AK994" s="3"/>
    </row>
    <row r="995" spans="36:37" ht="12.75">
      <c r="AJ995" s="3"/>
      <c r="AK995" s="3"/>
    </row>
    <row r="996" spans="36:37" ht="12.75">
      <c r="AJ996" s="3"/>
      <c r="AK996" s="3"/>
    </row>
    <row r="997" spans="36:37" ht="12.75">
      <c r="AJ997" s="3"/>
      <c r="AK997" s="3"/>
    </row>
    <row r="998" spans="36:37" ht="12.75">
      <c r="AJ998" s="3"/>
      <c r="AK998" s="3"/>
    </row>
    <row r="999" spans="36:37" ht="12.75">
      <c r="AJ999" s="3"/>
      <c r="AK999" s="3"/>
    </row>
    <row r="1000" spans="36:37" ht="12.75">
      <c r="AJ1000" s="3"/>
      <c r="AK1000" s="3"/>
    </row>
  </sheetData>
  <mergeCells count="16">
    <mergeCell ref="AS6:AU6"/>
    <mergeCell ref="AW6:AW7"/>
    <mergeCell ref="AV6:AV7"/>
    <mergeCell ref="AG6:AK6"/>
    <mergeCell ref="AE6:AE7"/>
    <mergeCell ref="AF6:AF7"/>
    <mergeCell ref="J6:R6"/>
    <mergeCell ref="E6:I6"/>
    <mergeCell ref="A1:AF1"/>
    <mergeCell ref="AL6:AO6"/>
    <mergeCell ref="AP6:AR6"/>
    <mergeCell ref="S6:AB6"/>
    <mergeCell ref="C6:C7"/>
    <mergeCell ref="B6:B7"/>
    <mergeCell ref="A6:A7"/>
    <mergeCell ref="AD6:AD7"/>
  </mergeCells>
  <conditionalFormatting sqref="E9:AC46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2"/>
  <sheetViews>
    <sheetView showGridLines="0" tabSelected="1" view="pageBreakPreview" topLeftCell="A18" zoomScale="60" zoomScaleNormal="100" workbookViewId="0">
      <selection activeCell="N52" sqref="N52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293" t="s">
        <v>145</v>
      </c>
      <c r="I1" s="252"/>
      <c r="J1" s="111">
        <v>1</v>
      </c>
      <c r="K1" s="107"/>
      <c r="L1" s="112"/>
      <c r="M1" s="112"/>
      <c r="N1" s="112"/>
      <c r="O1" s="112"/>
      <c r="P1" s="112"/>
      <c r="Q1" s="112"/>
      <c r="R1" s="112"/>
      <c r="S1" s="112"/>
      <c r="T1" s="112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92" t="s">
        <v>146</v>
      </c>
      <c r="B2" s="258"/>
      <c r="C2" s="258"/>
      <c r="D2" s="258"/>
      <c r="E2" s="258"/>
      <c r="F2" s="258"/>
      <c r="G2" s="258"/>
      <c r="H2" s="258"/>
      <c r="I2" s="258"/>
      <c r="J2" s="258"/>
      <c r="K2" s="114"/>
      <c r="L2" s="116"/>
      <c r="M2" s="116"/>
      <c r="N2" s="116"/>
      <c r="O2" s="116"/>
      <c r="P2" s="116"/>
      <c r="Q2" s="116"/>
      <c r="R2" s="116"/>
      <c r="S2" s="116"/>
      <c r="T2" s="116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8" t="s">
        <v>147</v>
      </c>
      <c r="B3" s="119"/>
      <c r="C3" s="121" t="str">
        <f>VLOOKUP($J$1,'ENTRI NILAI PILIH TAB INI'!$A$9:$AC$51,3)</f>
        <v>ALFINA FITRIA</v>
      </c>
      <c r="D3" s="122"/>
      <c r="E3" s="123"/>
      <c r="F3" s="119"/>
      <c r="G3" s="118" t="s">
        <v>26</v>
      </c>
      <c r="H3" s="119"/>
      <c r="I3" s="119"/>
      <c r="J3" s="121" t="str">
        <f>nama_mapel!$J$3</f>
        <v xml:space="preserve"> XII / 5</v>
      </c>
      <c r="K3" s="124"/>
      <c r="L3" s="125"/>
      <c r="M3" s="125"/>
      <c r="N3" s="125"/>
      <c r="O3" s="125"/>
      <c r="P3" s="125"/>
      <c r="Q3" s="125"/>
      <c r="R3" s="125"/>
      <c r="S3" s="125"/>
      <c r="T3" s="12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8" t="s">
        <v>148</v>
      </c>
      <c r="B4" s="119"/>
      <c r="C4" s="121" t="str">
        <f>IF(VLOOKUP($J$1,'ENTRI NILAI PILIH TAB INI'!$A$9:$AC$51,2)&lt;100,"00","0")&amp;VLOOKUP($J$1,'ENTRI NILAI PILIH TAB INI'!$A$9:$AC$51,2)</f>
        <v>01304</v>
      </c>
      <c r="D4" s="126"/>
      <c r="E4" s="119"/>
      <c r="F4" s="119"/>
      <c r="G4" s="118" t="s">
        <v>42</v>
      </c>
      <c r="H4" s="119"/>
      <c r="I4" s="119"/>
      <c r="J4" s="121" t="str">
        <f>nama_mapel!$H$4</f>
        <v>2017/2018</v>
      </c>
      <c r="K4" s="124"/>
      <c r="L4" s="125"/>
      <c r="M4" s="127" t="str">
        <f>nama_mapel!$H$4</f>
        <v>2017/2018</v>
      </c>
      <c r="N4" s="125"/>
      <c r="O4" s="125"/>
      <c r="P4" s="125" t="s">
        <v>149</v>
      </c>
      <c r="Q4" s="125"/>
      <c r="R4" s="125"/>
      <c r="S4" s="125"/>
      <c r="T4" s="12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8" t="s">
        <v>150</v>
      </c>
      <c r="B5" s="119"/>
      <c r="C5" s="121" t="s">
        <v>151</v>
      </c>
      <c r="D5" s="126"/>
      <c r="E5" s="119"/>
      <c r="F5" s="119"/>
      <c r="G5" s="118" t="s">
        <v>49</v>
      </c>
      <c r="H5" s="119"/>
      <c r="I5" s="119"/>
      <c r="J5" s="121" t="str">
        <f>nama_mapel!$J$5</f>
        <v>Administrasi Perkantoran</v>
      </c>
      <c r="K5" s="124"/>
      <c r="L5" s="125"/>
      <c r="M5" s="125" t="str">
        <f>nama_mapel!$J$5</f>
        <v>Administrasi Perkantoran</v>
      </c>
      <c r="N5" s="125"/>
      <c r="O5" s="125"/>
      <c r="P5" s="125" t="s">
        <v>152</v>
      </c>
      <c r="Q5" s="125"/>
      <c r="R5" s="125"/>
      <c r="S5" s="125"/>
      <c r="T5" s="12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9"/>
      <c r="B6" s="118"/>
      <c r="C6" s="118"/>
      <c r="D6" s="119"/>
      <c r="E6" s="128"/>
      <c r="F6" s="119"/>
      <c r="G6" s="119"/>
      <c r="H6" s="118"/>
      <c r="I6" s="119"/>
      <c r="J6" s="119"/>
      <c r="K6" s="108"/>
      <c r="L6" s="129"/>
      <c r="M6" s="129"/>
      <c r="N6" s="129"/>
      <c r="O6" s="129"/>
      <c r="P6" s="129" t="s">
        <v>153</v>
      </c>
      <c r="Q6" s="129"/>
      <c r="R6" s="129"/>
      <c r="S6" s="129"/>
      <c r="T6" s="129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84" t="s">
        <v>154</v>
      </c>
      <c r="B7" s="286" t="s">
        <v>155</v>
      </c>
      <c r="C7" s="287"/>
      <c r="D7" s="294" t="s">
        <v>25</v>
      </c>
      <c r="E7" s="277" t="s">
        <v>156</v>
      </c>
      <c r="F7" s="278"/>
      <c r="G7" s="278"/>
      <c r="H7" s="278"/>
      <c r="I7" s="278"/>
      <c r="J7" s="279"/>
      <c r="K7" s="130"/>
      <c r="L7" s="131"/>
      <c r="M7" s="131"/>
      <c r="N7" s="131"/>
      <c r="O7" s="131"/>
      <c r="P7" s="131"/>
      <c r="Q7" s="131"/>
      <c r="R7" s="131"/>
      <c r="S7" s="131"/>
      <c r="T7" s="131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85"/>
      <c r="B8" s="288"/>
      <c r="C8" s="289"/>
      <c r="D8" s="270"/>
      <c r="E8" s="132" t="s">
        <v>157</v>
      </c>
      <c r="F8" s="133" t="s">
        <v>158</v>
      </c>
      <c r="G8" s="133" t="s">
        <v>159</v>
      </c>
      <c r="H8" s="280" t="s">
        <v>160</v>
      </c>
      <c r="I8" s="266"/>
      <c r="J8" s="281"/>
      <c r="K8" s="134"/>
      <c r="L8" s="131"/>
      <c r="M8" s="131"/>
      <c r="N8" s="131"/>
      <c r="O8" s="131"/>
      <c r="P8" s="131" t="s">
        <v>161</v>
      </c>
      <c r="Q8" s="131"/>
      <c r="R8" s="131"/>
      <c r="S8" s="131"/>
      <c r="T8" s="131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5" t="s">
        <v>13</v>
      </c>
      <c r="B9" s="136" t="s">
        <v>24</v>
      </c>
      <c r="C9" s="137"/>
      <c r="D9" s="138"/>
      <c r="E9" s="139"/>
      <c r="F9" s="138"/>
      <c r="G9" s="140"/>
      <c r="H9" s="295"/>
      <c r="I9" s="296"/>
      <c r="J9" s="297"/>
      <c r="K9" s="141"/>
      <c r="L9" s="131"/>
      <c r="M9" s="131"/>
      <c r="N9" s="131"/>
      <c r="O9" s="131"/>
      <c r="P9" s="131" t="s">
        <v>162</v>
      </c>
      <c r="Q9" s="131"/>
      <c r="R9" s="131"/>
      <c r="S9" s="131"/>
      <c r="T9" s="131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42">
        <v>1</v>
      </c>
      <c r="B10" s="282" t="str">
        <f>nama_mapel!C4</f>
        <v>Pendidikan Agama</v>
      </c>
      <c r="C10" s="283"/>
      <c r="D10" s="144">
        <f>nama_mapel!D4</f>
        <v>75</v>
      </c>
      <c r="E10" s="144">
        <f>IF(VLOOKUP($J$1,'ENTRI NILAI PILIH TAB INI'!$A$9:$AC$51,M10)=0,"",ROUND(VLOOKUP($J$1,'ENTRI NILAI PILIH TAB INI'!$A$9:$AC$51,M10),0))</f>
        <v>90</v>
      </c>
      <c r="F10" s="145" t="str">
        <f t="shared" ref="F10:F24" si="0">IF((E10=0),"",CONCATENATE(VLOOKUP(ABS(LEFT(E10,1)),$O$11:$Q$21,3)," ",IF((ABS(RIGHT(E10,1))=0),"",VLOOKUP(ABS(RIGHT(E10,1)),$O$11:$Q$21,2))))</f>
        <v xml:space="preserve">Sembilan puluh </v>
      </c>
      <c r="G10" s="146" t="str">
        <f t="shared" ref="G10:G14" si="1">IF(E10="","",VLOOKUP(E10,$S$16:$T$19,2))</f>
        <v>Amat Baik</v>
      </c>
      <c r="H10" s="282" t="str">
        <f t="shared" ref="H10:H14" si="2">CONCATENATE("Pemahaman materi ",B10,IF(D10&lt;E10," tercapai "," belum tercapai ")," dengan predikat"," ",G10)</f>
        <v>Pemahaman materi Pendidikan Agama tercapai  dengan predikat Amat Baik</v>
      </c>
      <c r="I10" s="290"/>
      <c r="J10" s="291"/>
      <c r="K10" s="147"/>
      <c r="L10" s="131"/>
      <c r="M10" s="131">
        <v>5</v>
      </c>
      <c r="N10" s="131"/>
      <c r="O10" s="131"/>
      <c r="P10" s="131" t="s">
        <v>163</v>
      </c>
      <c r="Q10" s="131"/>
      <c r="R10" s="131"/>
      <c r="S10" s="131"/>
      <c r="T10" s="131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48">
        <v>2</v>
      </c>
      <c r="B11" s="282" t="str">
        <f>nama_mapel!C5</f>
        <v xml:space="preserve">Pendidikan Kewarganegaraan </v>
      </c>
      <c r="C11" s="283"/>
      <c r="D11" s="144">
        <f>nama_mapel!D5</f>
        <v>75</v>
      </c>
      <c r="E11" s="144">
        <f>IF(VLOOKUP($J$1,'ENTRI NILAI PILIH TAB INI'!$A$9:$AC$51,M11)=0,"",ROUND(VLOOKUP($J$1,'ENTRI NILAI PILIH TAB INI'!$A$9:$AC$51,M11),0))</f>
        <v>84</v>
      </c>
      <c r="F11" s="145" t="str">
        <f t="shared" si="0"/>
        <v>Delapan puluh empat</v>
      </c>
      <c r="G11" s="146" t="str">
        <f t="shared" si="1"/>
        <v>Baik</v>
      </c>
      <c r="H11" s="282" t="str">
        <f t="shared" si="2"/>
        <v>Pemahaman materi Pendidikan Kewarganegaraan  tercapai  dengan predikat Baik</v>
      </c>
      <c r="I11" s="290"/>
      <c r="J11" s="291"/>
      <c r="K11" s="147"/>
      <c r="L11" s="131">
        <f t="shared" ref="L11:L14" si="3">IF(E11="","",MOD(E11,1))</f>
        <v>0</v>
      </c>
      <c r="M11" s="131">
        <v>6</v>
      </c>
      <c r="N11" s="131"/>
      <c r="O11" s="4">
        <v>1</v>
      </c>
      <c r="P11" s="4" t="s">
        <v>164</v>
      </c>
      <c r="Q11" s="4" t="s">
        <v>165</v>
      </c>
      <c r="R11" s="131"/>
      <c r="S11" s="131"/>
      <c r="T11" s="131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48">
        <v>3</v>
      </c>
      <c r="B12" s="282" t="str">
        <f>nama_mapel!C6</f>
        <v>Bahasa  Indonesia</v>
      </c>
      <c r="C12" s="283"/>
      <c r="D12" s="144">
        <f>nama_mapel!D6</f>
        <v>75</v>
      </c>
      <c r="E12" s="144">
        <f>IF(VLOOKUP($J$1,'ENTRI NILAI PILIH TAB INI'!$A$9:$AC$51,M12)=0,"",ROUND(VLOOKUP($J$1,'ENTRI NILAI PILIH TAB INI'!$A$9:$AC$51,M12),0))</f>
        <v>80</v>
      </c>
      <c r="F12" s="145" t="str">
        <f t="shared" si="0"/>
        <v xml:space="preserve">Delapan puluh </v>
      </c>
      <c r="G12" s="146" t="str">
        <f t="shared" si="1"/>
        <v>Baik</v>
      </c>
      <c r="H12" s="282" t="str">
        <f t="shared" si="2"/>
        <v>Pemahaman materi Bahasa  Indonesia tercapai  dengan predikat Baik</v>
      </c>
      <c r="I12" s="290"/>
      <c r="J12" s="291"/>
      <c r="K12" s="147"/>
      <c r="L12" s="131">
        <f t="shared" si="3"/>
        <v>0</v>
      </c>
      <c r="M12" s="131">
        <v>7</v>
      </c>
      <c r="N12" s="131"/>
      <c r="O12" s="4">
        <v>2</v>
      </c>
      <c r="P12" s="4" t="s">
        <v>166</v>
      </c>
      <c r="Q12" s="4" t="s">
        <v>167</v>
      </c>
      <c r="R12" s="131"/>
      <c r="S12" s="131"/>
      <c r="T12" s="131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48">
        <v>4</v>
      </c>
      <c r="B13" s="282" t="str">
        <f>nama_mapel!C7</f>
        <v>Pendidikan Jasmani dan Olahraga</v>
      </c>
      <c r="C13" s="283"/>
      <c r="D13" s="144">
        <f>nama_mapel!D7</f>
        <v>75</v>
      </c>
      <c r="E13" s="144">
        <f>IF(VLOOKUP($J$1,'ENTRI NILAI PILIH TAB INI'!$A$9:$AC$51,M13)=0,"",ROUND(VLOOKUP($J$1,'ENTRI NILAI PILIH TAB INI'!$A$9:$AC$51,M13),0))</f>
        <v>79</v>
      </c>
      <c r="F13" s="145" t="str">
        <f t="shared" si="0"/>
        <v>Tujuh puluh sembilan</v>
      </c>
      <c r="G13" s="146" t="str">
        <f t="shared" si="1"/>
        <v>Baik</v>
      </c>
      <c r="H13" s="282" t="str">
        <f t="shared" si="2"/>
        <v>Pemahaman materi Pendidikan Jasmani dan Olahraga tercapai  dengan predikat Baik</v>
      </c>
      <c r="I13" s="290"/>
      <c r="J13" s="291"/>
      <c r="K13" s="147"/>
      <c r="L13" s="131">
        <f t="shared" si="3"/>
        <v>0</v>
      </c>
      <c r="M13" s="131">
        <v>8</v>
      </c>
      <c r="N13" s="131"/>
      <c r="O13" s="4">
        <v>3</v>
      </c>
      <c r="P13" s="4" t="s">
        <v>168</v>
      </c>
      <c r="Q13" s="4" t="s">
        <v>169</v>
      </c>
      <c r="R13" s="131"/>
      <c r="S13" s="152"/>
      <c r="T13" s="131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48">
        <v>5</v>
      </c>
      <c r="B14" s="282" t="str">
        <f>nama_mapel!C8</f>
        <v>Seni Budaya</v>
      </c>
      <c r="C14" s="283"/>
      <c r="D14" s="144">
        <f>nama_mapel!D8</f>
        <v>75</v>
      </c>
      <c r="E14" s="144">
        <f>IF(VLOOKUP($J$1,'ENTRI NILAI PILIH TAB INI'!$A$9:$AC$51,M14)=0,"",ROUND(VLOOKUP($J$1,'ENTRI NILAI PILIH TAB INI'!$A$9:$AC$51,M14),0))</f>
        <v>85</v>
      </c>
      <c r="F14" s="145" t="str">
        <f t="shared" si="0"/>
        <v>Delapan puluh lima</v>
      </c>
      <c r="G14" s="146" t="str">
        <f t="shared" si="1"/>
        <v>Baik</v>
      </c>
      <c r="H14" s="282" t="str">
        <f t="shared" si="2"/>
        <v>Pemahaman materi Seni Budaya tercapai  dengan predikat Baik</v>
      </c>
      <c r="I14" s="290"/>
      <c r="J14" s="291"/>
      <c r="K14" s="147"/>
      <c r="L14" s="131">
        <f t="shared" si="3"/>
        <v>0</v>
      </c>
      <c r="M14" s="131">
        <v>9</v>
      </c>
      <c r="N14" s="131"/>
      <c r="O14" s="4">
        <v>4</v>
      </c>
      <c r="P14" s="4" t="s">
        <v>170</v>
      </c>
      <c r="Q14" s="4" t="s">
        <v>171</v>
      </c>
      <c r="R14" s="131"/>
      <c r="S14" s="131"/>
      <c r="T14" s="131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5" t="s">
        <v>82</v>
      </c>
      <c r="B15" s="136" t="s">
        <v>83</v>
      </c>
      <c r="C15" s="155"/>
      <c r="D15" s="157"/>
      <c r="E15" s="157"/>
      <c r="F15" s="157" t="str">
        <f t="shared" si="0"/>
        <v/>
      </c>
      <c r="G15" s="157"/>
      <c r="H15" s="322"/>
      <c r="I15" s="296"/>
      <c r="J15" s="297"/>
      <c r="K15" s="147"/>
      <c r="L15" s="131"/>
      <c r="M15" s="131"/>
      <c r="N15" s="131"/>
      <c r="O15" s="131">
        <v>5</v>
      </c>
      <c r="P15" s="131" t="s">
        <v>172</v>
      </c>
      <c r="Q15" s="131" t="s">
        <v>173</v>
      </c>
      <c r="R15" s="131"/>
      <c r="S15" s="131">
        <v>0</v>
      </c>
      <c r="T15" s="131" t="s">
        <v>174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48">
        <v>1</v>
      </c>
      <c r="B16" s="282" t="str">
        <f>nama_mapel!C10</f>
        <v>Bahasa Inggris</v>
      </c>
      <c r="C16" s="283"/>
      <c r="D16" s="159">
        <f>nama_mapel!D10</f>
        <v>76</v>
      </c>
      <c r="E16" s="160">
        <f>IF(VLOOKUP($J$1,'ENTRI NILAI PILIH TAB INI'!$A$9:$AC$51,M16)=0,"",ROUND(VLOOKUP($J$1,'ENTRI NILAI PILIH TAB INI'!$A$9:$AC$51,M16),0))</f>
        <v>78</v>
      </c>
      <c r="F16" s="145" t="str">
        <f t="shared" si="0"/>
        <v>Tujuh puluh delapan</v>
      </c>
      <c r="G16" s="146" t="str">
        <f t="shared" ref="G16:G24" si="4">IF(E16="","",VLOOKUP(E16,$S$16:$T$19,2))</f>
        <v>Baik</v>
      </c>
      <c r="H16" s="282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0"/>
      <c r="J16" s="291"/>
      <c r="K16" s="147"/>
      <c r="L16" s="131">
        <f t="shared" ref="L16:L22" si="6">IF(E16="","",MOD(E16,1))</f>
        <v>0</v>
      </c>
      <c r="M16" s="131">
        <v>10</v>
      </c>
      <c r="N16" s="131"/>
      <c r="O16" s="131">
        <v>6</v>
      </c>
      <c r="P16" s="131" t="s">
        <v>175</v>
      </c>
      <c r="Q16" s="131" t="s">
        <v>167</v>
      </c>
      <c r="R16" s="131"/>
      <c r="S16" s="131">
        <v>60</v>
      </c>
      <c r="T16" s="131" t="s">
        <v>176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48">
        <v>2</v>
      </c>
      <c r="B17" s="282" t="str">
        <f>nama_mapel!C11</f>
        <v>Matematika</v>
      </c>
      <c r="C17" s="283"/>
      <c r="D17" s="159">
        <f>nama_mapel!D11</f>
        <v>75</v>
      </c>
      <c r="E17" s="160">
        <f>IF(VLOOKUP($J$1,'ENTRI NILAI PILIH TAB INI'!$A$9:$AC$51,M17)=0,"",ROUND(VLOOKUP($J$1,'ENTRI NILAI PILIH TAB INI'!$A$9:$AC$51,M17),0))</f>
        <v>82</v>
      </c>
      <c r="F17" s="145" t="str">
        <f t="shared" si="0"/>
        <v>Delapan puluh dua</v>
      </c>
      <c r="G17" s="146" t="str">
        <f t="shared" si="4"/>
        <v>Baik</v>
      </c>
      <c r="H17" s="282" t="str">
        <f t="shared" si="5"/>
        <v>Pemahaman materi Matematika tercapai  dengan predikat Baik</v>
      </c>
      <c r="I17" s="290"/>
      <c r="J17" s="291"/>
      <c r="K17" s="147"/>
      <c r="L17" s="131">
        <f t="shared" si="6"/>
        <v>0</v>
      </c>
      <c r="M17" s="131">
        <v>11</v>
      </c>
      <c r="N17" s="131"/>
      <c r="O17" s="131">
        <v>7</v>
      </c>
      <c r="P17" s="131" t="s">
        <v>177</v>
      </c>
      <c r="Q17" s="131" t="s">
        <v>169</v>
      </c>
      <c r="R17" s="131"/>
      <c r="S17" s="131">
        <v>75</v>
      </c>
      <c r="T17" s="131" t="s">
        <v>130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48">
        <v>3</v>
      </c>
      <c r="B18" s="282" t="str">
        <f>nama_mapel!C12</f>
        <v>Ilmu Pengetahuan Alam (IPA)</v>
      </c>
      <c r="C18" s="283"/>
      <c r="D18" s="159">
        <f>nama_mapel!D12</f>
        <v>75</v>
      </c>
      <c r="E18" s="160">
        <f>IF(VLOOKUP($J$1,'ENTRI NILAI PILIH TAB INI'!$A$9:$AC$51,M18)=0,"",ROUND(VLOOKUP($J$1,'ENTRI NILAI PILIH TAB INI'!$A$9:$AC$51,M18),0))</f>
        <v>88</v>
      </c>
      <c r="F18" s="145" t="str">
        <f t="shared" si="0"/>
        <v>Delapan puluh delapan</v>
      </c>
      <c r="G18" s="146" t="str">
        <f t="shared" si="4"/>
        <v>Baik</v>
      </c>
      <c r="H18" s="282" t="str">
        <f t="shared" si="5"/>
        <v>Pemahaman materi Ilmu Pengetahuan Alam (IPA) tercapai  dengan predikat Baik</v>
      </c>
      <c r="I18" s="290"/>
      <c r="J18" s="291"/>
      <c r="K18" s="147"/>
      <c r="L18" s="131">
        <f t="shared" si="6"/>
        <v>0</v>
      </c>
      <c r="M18" s="131">
        <v>12</v>
      </c>
      <c r="N18" s="131"/>
      <c r="O18" s="131"/>
      <c r="P18" s="131"/>
      <c r="Q18" s="131"/>
      <c r="R18" s="131"/>
      <c r="S18" s="131">
        <v>90</v>
      </c>
      <c r="T18" s="131" t="s">
        <v>128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48">
        <v>4</v>
      </c>
      <c r="B19" s="282" t="str">
        <f>nama_mapel!C13</f>
        <v>Ilmu Pengetahuan Sosial (IPS)</v>
      </c>
      <c r="C19" s="283"/>
      <c r="D19" s="159">
        <f>nama_mapel!D13</f>
        <v>75</v>
      </c>
      <c r="E19" s="160">
        <f>IF(VLOOKUP($J$1,'ENTRI NILAI PILIH TAB INI'!$A$9:$AC$51,M19)=0,"",ROUND(VLOOKUP($J$1,'ENTRI NILAI PILIH TAB INI'!$A$9:$AC$51,M19),0))</f>
        <v>81</v>
      </c>
      <c r="F19" s="145" t="str">
        <f t="shared" si="0"/>
        <v>Delapan puluh satu</v>
      </c>
      <c r="G19" s="146" t="str">
        <f t="shared" si="4"/>
        <v>Baik</v>
      </c>
      <c r="H19" s="282" t="str">
        <f t="shared" si="5"/>
        <v>Pemahaman materi Ilmu Pengetahuan Sosial (IPS) tercapai  dengan predikat Baik</v>
      </c>
      <c r="I19" s="290"/>
      <c r="J19" s="291"/>
      <c r="K19" s="147"/>
      <c r="L19" s="131">
        <f t="shared" si="6"/>
        <v>0</v>
      </c>
      <c r="M19" s="131">
        <v>13</v>
      </c>
      <c r="N19" s="131"/>
      <c r="O19" s="131"/>
      <c r="P19" s="131"/>
      <c r="Q19" s="131"/>
      <c r="R19" s="131"/>
      <c r="S19" s="131"/>
      <c r="T19" s="131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48">
        <v>5</v>
      </c>
      <c r="B20" s="282" t="str">
        <f>nama_mapel!C14</f>
        <v>Ketrampilan Komputer dan Pengelolaan Informasi</v>
      </c>
      <c r="C20" s="283"/>
      <c r="D20" s="159">
        <f>nama_mapel!D14</f>
        <v>75</v>
      </c>
      <c r="E20" s="160">
        <f>IF(VLOOKUP($J$1,'ENTRI NILAI PILIH TAB INI'!$A$9:$AC$51,M20)=0,"",ROUND(VLOOKUP($J$1,'ENTRI NILAI PILIH TAB INI'!$A$9:$AC$51,M20),0))</f>
        <v>84</v>
      </c>
      <c r="F20" s="145" t="str">
        <f t="shared" si="0"/>
        <v>Delapan puluh empat</v>
      </c>
      <c r="G20" s="146" t="str">
        <f t="shared" si="4"/>
        <v>Baik</v>
      </c>
      <c r="H20" s="282" t="str">
        <f t="shared" si="5"/>
        <v>Pemahaman materi Ketrampilan Komputer dan Pengelolaan Informasi tercapai  dengan predikat Baik</v>
      </c>
      <c r="I20" s="290"/>
      <c r="J20" s="291"/>
      <c r="K20" s="147"/>
      <c r="L20" s="131">
        <f t="shared" si="6"/>
        <v>0</v>
      </c>
      <c r="M20" s="131">
        <v>14</v>
      </c>
      <c r="N20" s="131"/>
      <c r="O20" s="131">
        <v>8</v>
      </c>
      <c r="P20" s="131" t="s">
        <v>179</v>
      </c>
      <c r="Q20" s="131" t="s">
        <v>171</v>
      </c>
      <c r="R20" s="131"/>
      <c r="S20" s="131"/>
      <c r="T20" s="131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48">
        <v>6</v>
      </c>
      <c r="B21" s="282" t="str">
        <f>nama_mapel!C15</f>
        <v>Kewirausahaan</v>
      </c>
      <c r="C21" s="283"/>
      <c r="D21" s="159">
        <f>nama_mapel!D15</f>
        <v>75</v>
      </c>
      <c r="E21" s="160">
        <f>IF(VLOOKUP($J$1,'ENTRI NILAI PILIH TAB INI'!$A$9:$AC$51,M21)=0,"",ROUND(VLOOKUP($J$1,'ENTRI NILAI PILIH TAB INI'!$A$9:$AC$51,M21),0))</f>
        <v>83</v>
      </c>
      <c r="F21" s="145" t="str">
        <f t="shared" si="0"/>
        <v>Delapan puluh tiga</v>
      </c>
      <c r="G21" s="146" t="str">
        <f t="shared" si="4"/>
        <v>Baik</v>
      </c>
      <c r="H21" s="282" t="str">
        <f t="shared" si="5"/>
        <v>Pemahaman materi Kewirausahaan tercapai  dengan predikat Baik</v>
      </c>
      <c r="I21" s="290"/>
      <c r="J21" s="291"/>
      <c r="K21" s="147"/>
      <c r="L21" s="131">
        <f t="shared" si="6"/>
        <v>0</v>
      </c>
      <c r="M21" s="131">
        <v>15</v>
      </c>
      <c r="N21" s="131"/>
      <c r="O21" s="131">
        <v>9</v>
      </c>
      <c r="P21" s="131" t="s">
        <v>180</v>
      </c>
      <c r="Q21" s="131" t="s">
        <v>181</v>
      </c>
      <c r="R21" s="131"/>
      <c r="S21" s="131"/>
      <c r="T21" s="131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8">
        <v>7</v>
      </c>
      <c r="B22" s="282">
        <f>nama_mapel!C16</f>
        <v>0</v>
      </c>
      <c r="C22" s="283"/>
      <c r="D22" s="159">
        <f>nama_mapel!D16</f>
        <v>0</v>
      </c>
      <c r="E22" s="162" t="str">
        <f>IF(VLOOKUP($J$1,'ENTRI NILAI PILIH TAB INI'!$A$9:$AC$51,M22)=0,"",ROUND(VLOOKUP($J$1,'ENTRI NILAI PILIH TAB INI'!$A$9:$AC$51,M22),0))</f>
        <v/>
      </c>
      <c r="F22" s="145" t="e">
        <f t="shared" si="0"/>
        <v>#VALUE!</v>
      </c>
      <c r="G22" s="146" t="str">
        <f t="shared" si="4"/>
        <v/>
      </c>
      <c r="H22" s="282" t="str">
        <f t="shared" si="5"/>
        <v xml:space="preserve">Pemahaman materi 0 tercapai  dengan predikat </v>
      </c>
      <c r="I22" s="290"/>
      <c r="J22" s="291"/>
      <c r="K22" s="147"/>
      <c r="L22" s="131" t="str">
        <f t="shared" si="6"/>
        <v/>
      </c>
      <c r="M22" s="131">
        <v>16</v>
      </c>
      <c r="N22" s="131"/>
      <c r="O22" s="131"/>
      <c r="P22" s="131"/>
      <c r="Q22" s="131"/>
      <c r="R22" s="131"/>
      <c r="S22" s="131">
        <v>0</v>
      </c>
      <c r="T22" s="131" t="s">
        <v>182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8">
        <v>8</v>
      </c>
      <c r="B23" s="282">
        <f>nama_mapel!C17</f>
        <v>0</v>
      </c>
      <c r="C23" s="283"/>
      <c r="D23" s="159">
        <f>nama_mapel!D17</f>
        <v>0</v>
      </c>
      <c r="E23" s="162" t="str">
        <f>IF(VLOOKUP($J$1,'ENTRI NILAI PILIH TAB INI'!$A$9:$AC$51,M23)=0,"",ROUND(VLOOKUP($J$1,'ENTRI NILAI PILIH TAB INI'!$A$9:$AC$51,M23),0))</f>
        <v/>
      </c>
      <c r="F23" s="145" t="e">
        <f t="shared" si="0"/>
        <v>#VALUE!</v>
      </c>
      <c r="G23" s="146" t="str">
        <f t="shared" si="4"/>
        <v/>
      </c>
      <c r="H23" s="282" t="str">
        <f t="shared" si="5"/>
        <v xml:space="preserve">Pemahaman materi 0 tercapai  dengan predikat </v>
      </c>
      <c r="I23" s="290"/>
      <c r="J23" s="291"/>
      <c r="K23" s="147"/>
      <c r="L23" s="131"/>
      <c r="M23" s="131">
        <v>17</v>
      </c>
      <c r="N23" s="131"/>
      <c r="O23" s="131"/>
      <c r="P23" s="131"/>
      <c r="Q23" s="131"/>
      <c r="R23" s="131"/>
      <c r="S23" s="131"/>
      <c r="T23" s="131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8">
        <v>9</v>
      </c>
      <c r="B24" s="282">
        <f>nama_mapel!C18</f>
        <v>0</v>
      </c>
      <c r="C24" s="283"/>
      <c r="D24" s="159">
        <f>nama_mapel!D18</f>
        <v>0</v>
      </c>
      <c r="E24" s="162" t="str">
        <f>IF(VLOOKUP($J$1,'ENTRI NILAI PILIH TAB INI'!$A$9:$AC$51,M24)=0,"",ROUND(VLOOKUP($J$1,'ENTRI NILAI PILIH TAB INI'!$A$9:$AC$51,M24),0))</f>
        <v/>
      </c>
      <c r="F24" s="145" t="e">
        <f t="shared" si="0"/>
        <v>#VALUE!</v>
      </c>
      <c r="G24" s="146" t="str">
        <f t="shared" si="4"/>
        <v/>
      </c>
      <c r="H24" s="282" t="str">
        <f t="shared" si="5"/>
        <v xml:space="preserve">Pemahaman materi 0 tercapai  dengan predikat </v>
      </c>
      <c r="I24" s="290"/>
      <c r="J24" s="291"/>
      <c r="K24" s="147"/>
      <c r="L24" s="131"/>
      <c r="M24" s="131">
        <v>18</v>
      </c>
      <c r="N24" s="131"/>
      <c r="O24" s="131"/>
      <c r="P24" s="131"/>
      <c r="Q24" s="131"/>
      <c r="R24" s="131"/>
      <c r="S24" s="131"/>
      <c r="T24" s="131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8"/>
      <c r="B25" s="282"/>
      <c r="C25" s="283"/>
      <c r="D25" s="159"/>
      <c r="E25" s="162"/>
      <c r="F25" s="145"/>
      <c r="G25" s="146"/>
      <c r="H25" s="282"/>
      <c r="I25" s="290"/>
      <c r="J25" s="291"/>
      <c r="K25" s="147"/>
      <c r="L25" s="131"/>
      <c r="M25" s="131"/>
      <c r="N25" s="131"/>
      <c r="O25" s="131"/>
      <c r="P25" s="131"/>
      <c r="Q25" s="131"/>
      <c r="R25" s="131"/>
      <c r="S25" s="131"/>
      <c r="T25" s="131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5" t="s">
        <v>133</v>
      </c>
      <c r="B26" s="136" t="s">
        <v>134</v>
      </c>
      <c r="C26" s="155"/>
      <c r="D26" s="163"/>
      <c r="E26" s="163"/>
      <c r="F26" s="163" t="str">
        <f t="shared" ref="F26:F39" si="7">IF((E26=0),"",CONCATENATE(VLOOKUP(ABS(LEFT(E26,1)),$O$11:$Q$21,3)," ",IF((ABS(RIGHT(E26,1))=0),"",VLOOKUP(ABS(RIGHT(E26,1)),$O$11:$Q$21,2))))</f>
        <v/>
      </c>
      <c r="G26" s="163"/>
      <c r="H26" s="311"/>
      <c r="I26" s="296"/>
      <c r="J26" s="297"/>
      <c r="K26" s="147"/>
      <c r="L26" s="131"/>
      <c r="M26" s="131"/>
      <c r="N26" s="131"/>
      <c r="O26" s="131"/>
      <c r="P26" s="131"/>
      <c r="Q26" s="131"/>
      <c r="R26" s="131"/>
      <c r="S26" s="131"/>
      <c r="T26" s="131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64">
        <v>1</v>
      </c>
      <c r="B27" s="282" t="str">
        <f>nama_mapel!C21</f>
        <v>Memproses Perjalanan Dinas Pimpinan</v>
      </c>
      <c r="C27" s="283"/>
      <c r="D27" s="159">
        <f>nama_mapel!D21</f>
        <v>75</v>
      </c>
      <c r="E27" s="160">
        <f>IF(VLOOKUP($J$1,'ENTRI NILAI PILIH TAB INI'!$A$9:$AC$51,M27)=0,"",ROUND(VLOOKUP($J$1,'ENTRI NILAI PILIH TAB INI'!$A$9:$AC$51,M27),0))</f>
        <v>84</v>
      </c>
      <c r="F27" s="145" t="str">
        <f t="shared" si="7"/>
        <v>Delapan puluh empat</v>
      </c>
      <c r="G27" s="146" t="str">
        <f t="shared" ref="G27:G36" si="8">IF(E27&lt;D27,"Belum Kompeten","Kompeten")</f>
        <v>Kompeten</v>
      </c>
      <c r="H27" s="299" t="str">
        <f t="shared" ref="H27:H32" si="9">IF(E27="","",IF(E27&gt;=D27+5,"Kompeten Dalam  ","Cukup Kompeten dalam ")&amp;B27)</f>
        <v>Kompeten Dalam  Memproses Perjalanan Dinas Pimpinan</v>
      </c>
      <c r="I27" s="290"/>
      <c r="J27" s="291"/>
      <c r="K27" s="147"/>
      <c r="L27" s="131">
        <f t="shared" ref="L27:L31" si="10">IF(E27="","",MOD(E27,1))</f>
        <v>0</v>
      </c>
      <c r="M27" s="131">
        <v>19</v>
      </c>
      <c r="N27" s="131"/>
      <c r="O27" s="131"/>
      <c r="P27" s="131"/>
      <c r="Q27" s="131"/>
      <c r="R27" s="131"/>
      <c r="S27" s="131"/>
      <c r="T27" s="131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64">
        <v>2</v>
      </c>
      <c r="B28" s="282" t="str">
        <f>nama_mapel!C22</f>
        <v>Mengatur Pertemuan/Rapat</v>
      </c>
      <c r="C28" s="283"/>
      <c r="D28" s="159">
        <f>nama_mapel!D22</f>
        <v>75</v>
      </c>
      <c r="E28" s="160">
        <f>IF(VLOOKUP($J$1,'ENTRI NILAI PILIH TAB INI'!$A$9:$AC$51,M28)=0,"",ROUND(VLOOKUP($J$1,'ENTRI NILAI PILIH TAB INI'!$A$9:$AC$51,M28),0))</f>
        <v>86</v>
      </c>
      <c r="F28" s="145" t="str">
        <f t="shared" si="7"/>
        <v>Delapan puluh enam</v>
      </c>
      <c r="G28" s="146" t="str">
        <f t="shared" si="8"/>
        <v>Kompeten</v>
      </c>
      <c r="H28" s="299" t="str">
        <f t="shared" si="9"/>
        <v>Kompeten Dalam  Mengatur Pertemuan/Rapat</v>
      </c>
      <c r="I28" s="290"/>
      <c r="J28" s="291"/>
      <c r="K28" s="147"/>
      <c r="L28" s="131">
        <f t="shared" si="10"/>
        <v>0</v>
      </c>
      <c r="M28" s="131">
        <v>20</v>
      </c>
      <c r="N28" s="131"/>
      <c r="O28" s="131"/>
      <c r="P28" s="131"/>
      <c r="Q28" s="131"/>
      <c r="R28" s="131"/>
      <c r="S28" s="131"/>
      <c r="T28" s="131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48">
        <v>3</v>
      </c>
      <c r="B29" s="282" t="str">
        <f>nama_mapel!C23</f>
        <v>Mengelola Dana Kas Kecil</v>
      </c>
      <c r="C29" s="283"/>
      <c r="D29" s="159">
        <f>nama_mapel!D23</f>
        <v>75</v>
      </c>
      <c r="E29" s="160">
        <f>IF(VLOOKUP($J$1,'ENTRI NILAI PILIH TAB INI'!$A$9:$AC$51,M29)=0,"",ROUND(VLOOKUP($J$1,'ENTRI NILAI PILIH TAB INI'!$A$9:$AC$51,M29),0))</f>
        <v>90</v>
      </c>
      <c r="F29" s="145" t="str">
        <f t="shared" si="7"/>
        <v xml:space="preserve">Sembilan puluh </v>
      </c>
      <c r="G29" s="146" t="str">
        <f t="shared" si="8"/>
        <v>Kompeten</v>
      </c>
      <c r="H29" s="299" t="str">
        <f t="shared" si="9"/>
        <v>Kompeten Dalam  Mengelola Dana Kas Kecil</v>
      </c>
      <c r="I29" s="290"/>
      <c r="J29" s="291"/>
      <c r="K29" s="147"/>
      <c r="L29" s="131">
        <f t="shared" si="10"/>
        <v>0</v>
      </c>
      <c r="M29" s="131">
        <v>21</v>
      </c>
      <c r="N29" s="131"/>
      <c r="O29" s="131"/>
      <c r="P29" s="131"/>
      <c r="Q29" s="131"/>
      <c r="R29" s="131"/>
      <c r="S29" s="131"/>
      <c r="T29" s="131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65">
        <v>4</v>
      </c>
      <c r="B30" s="282" t="str">
        <f>nama_mapel!C24</f>
        <v>Mengap. Adm. Perkantoran di tempat kerja</v>
      </c>
      <c r="C30" s="283"/>
      <c r="D30" s="159">
        <f>nama_mapel!D24</f>
        <v>75</v>
      </c>
      <c r="E30" s="160">
        <f>IF(VLOOKUP($J$1,'ENTRI NILAI PILIH TAB INI'!$A$9:$AC$51,M30)=0,"",ROUND(VLOOKUP($J$1,'ENTRI NILAI PILIH TAB INI'!$A$9:$AC$51,M30),0))</f>
        <v>82</v>
      </c>
      <c r="F30" s="145" t="str">
        <f t="shared" si="7"/>
        <v>Delapan puluh dua</v>
      </c>
      <c r="G30" s="146" t="str">
        <f t="shared" si="8"/>
        <v>Kompeten</v>
      </c>
      <c r="H30" s="299" t="str">
        <f t="shared" si="9"/>
        <v>Kompeten Dalam  Mengap. Adm. Perkantoran di tempat kerja</v>
      </c>
      <c r="I30" s="290"/>
      <c r="J30" s="291"/>
      <c r="K30" s="147"/>
      <c r="L30" s="131">
        <f t="shared" si="10"/>
        <v>0</v>
      </c>
      <c r="M30" s="131">
        <v>22</v>
      </c>
      <c r="N30" s="131"/>
      <c r="O30" s="131"/>
      <c r="P30" s="131"/>
      <c r="Q30" s="131"/>
      <c r="R30" s="131"/>
      <c r="S30" s="131"/>
      <c r="T30" s="131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8">
        <v>5</v>
      </c>
      <c r="B31" s="143" t="str">
        <f>nama_mapel!C22</f>
        <v>Mengatur Pertemuan/Rapat</v>
      </c>
      <c r="C31" s="166"/>
      <c r="D31" s="159">
        <f>nama_mapel!D25</f>
        <v>0</v>
      </c>
      <c r="E31" s="160" t="str">
        <f>IF(VLOOKUP($J$1,'ENTRI NILAI PILIH TAB INI'!$A$9:$AC$51,M31)=0,"",ROUND(VLOOKUP($J$1,'ENTRI NILAI PILIH TAB INI'!$A$9:$AC$51,M31),0))</f>
        <v/>
      </c>
      <c r="F31" s="145" t="e">
        <f t="shared" si="7"/>
        <v>#VALUE!</v>
      </c>
      <c r="G31" s="146" t="str">
        <f t="shared" si="8"/>
        <v>Kompeten</v>
      </c>
      <c r="H31" s="299" t="str">
        <f t="shared" si="9"/>
        <v/>
      </c>
      <c r="I31" s="290"/>
      <c r="J31" s="291"/>
      <c r="K31" s="147"/>
      <c r="L31" s="131" t="str">
        <f t="shared" si="10"/>
        <v/>
      </c>
      <c r="M31" s="131">
        <v>23</v>
      </c>
      <c r="N31" s="131"/>
      <c r="O31" s="131"/>
      <c r="P31" s="131"/>
      <c r="Q31" s="131"/>
      <c r="R31" s="131"/>
      <c r="S31" s="131"/>
      <c r="T31" s="131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65">
        <v>6</v>
      </c>
      <c r="B32" s="143" t="str">
        <f>nama_mapel!C22</f>
        <v>Mengatur Pertemuan/Rapat</v>
      </c>
      <c r="C32" s="166"/>
      <c r="D32" s="159">
        <f>nama_mapel!D26</f>
        <v>0</v>
      </c>
      <c r="E32" s="160" t="str">
        <f>IF(VLOOKUP($J$1,'ENTRI NILAI PILIH TAB INI'!$A$9:$AC$51,M32)=0,"",ROUND(VLOOKUP($J$1,'ENTRI NILAI PILIH TAB INI'!$A$9:$AC$51,M32),0))</f>
        <v/>
      </c>
      <c r="F32" s="145" t="e">
        <f t="shared" si="7"/>
        <v>#VALUE!</v>
      </c>
      <c r="G32" s="146" t="str">
        <f t="shared" si="8"/>
        <v>Kompeten</v>
      </c>
      <c r="H32" s="299" t="str">
        <f t="shared" si="9"/>
        <v/>
      </c>
      <c r="I32" s="290"/>
      <c r="J32" s="291"/>
      <c r="K32" s="147"/>
      <c r="L32" s="131"/>
      <c r="M32" s="131">
        <v>24</v>
      </c>
      <c r="N32" s="131"/>
      <c r="O32" s="131"/>
      <c r="P32" s="131"/>
      <c r="Q32" s="131"/>
      <c r="R32" s="131"/>
      <c r="S32" s="131"/>
      <c r="T32" s="131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65">
        <v>7</v>
      </c>
      <c r="B33" s="143" t="str">
        <f>nama_mapel!C22</f>
        <v>Mengatur Pertemuan/Rapat</v>
      </c>
      <c r="C33" s="166"/>
      <c r="D33" s="159">
        <f>nama_mapel!D27</f>
        <v>0</v>
      </c>
      <c r="E33" s="160" t="str">
        <f>IF(VLOOKUP($J$1,'ENTRI NILAI PILIH TAB INI'!$A$9:$AC$51,M33)=0,"",ROUND(VLOOKUP($J$1,'ENTRI NILAI PILIH TAB INI'!$A$9:$AC$51,M33),0))</f>
        <v/>
      </c>
      <c r="F33" s="145" t="e">
        <f t="shared" si="7"/>
        <v>#VALUE!</v>
      </c>
      <c r="G33" s="146" t="str">
        <f t="shared" si="8"/>
        <v>Kompeten</v>
      </c>
      <c r="H33" s="298" t="str">
        <f t="shared" ref="H33:H36" si="11">IF(E33="","",IF(E33&gt;=D33+5,"Baik Dalam  ","Cukup dalam ")&amp;B33)</f>
        <v/>
      </c>
      <c r="I33" s="290"/>
      <c r="J33" s="291"/>
      <c r="K33" s="147"/>
      <c r="L33" s="131"/>
      <c r="M33" s="131">
        <v>25</v>
      </c>
      <c r="N33" s="131"/>
      <c r="O33" s="131"/>
      <c r="P33" s="131"/>
      <c r="Q33" s="131"/>
      <c r="R33" s="131"/>
      <c r="S33" s="131"/>
      <c r="T33" s="131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5">
        <v>8</v>
      </c>
      <c r="B34" s="143" t="str">
        <f>nama_mapel!C22</f>
        <v>Mengatur Pertemuan/Rapat</v>
      </c>
      <c r="C34" s="166"/>
      <c r="D34" s="159">
        <f>nama_mapel!D28</f>
        <v>0</v>
      </c>
      <c r="E34" s="160" t="str">
        <f>IF(VLOOKUP($J$1,'ENTRI NILAI PILIH TAB INI'!$A$9:$AC$51,M34)=0,"",ROUND(VLOOKUP($J$1,'ENTRI NILAI PILIH TAB INI'!$A$9:$AC$51,M34),0))</f>
        <v/>
      </c>
      <c r="F34" s="145" t="e">
        <f t="shared" si="7"/>
        <v>#VALUE!</v>
      </c>
      <c r="G34" s="146" t="str">
        <f t="shared" si="8"/>
        <v>Kompeten</v>
      </c>
      <c r="H34" s="298" t="str">
        <f t="shared" si="11"/>
        <v/>
      </c>
      <c r="I34" s="290"/>
      <c r="J34" s="291"/>
      <c r="K34" s="147"/>
      <c r="L34" s="131"/>
      <c r="M34" s="131">
        <v>26</v>
      </c>
      <c r="N34" s="131"/>
      <c r="O34" s="131"/>
      <c r="P34" s="131"/>
      <c r="Q34" s="131"/>
      <c r="R34" s="131"/>
      <c r="S34" s="131"/>
      <c r="T34" s="131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5">
        <v>9</v>
      </c>
      <c r="B35" s="143" t="str">
        <f>nama_mapel!C22</f>
        <v>Mengatur Pertemuan/Rapat</v>
      </c>
      <c r="C35" s="166"/>
      <c r="D35" s="159">
        <f>nama_mapel!D29</f>
        <v>0</v>
      </c>
      <c r="E35" s="160" t="str">
        <f>IF(VLOOKUP($J$1,'ENTRI NILAI PILIH TAB INI'!$A$9:$AC$51,M35)=0,"",ROUND(VLOOKUP($J$1,'ENTRI NILAI PILIH TAB INI'!$A$9:$AC$51,M35),0))</f>
        <v/>
      </c>
      <c r="F35" s="145" t="e">
        <f t="shared" si="7"/>
        <v>#VALUE!</v>
      </c>
      <c r="G35" s="146" t="str">
        <f t="shared" si="8"/>
        <v>Kompeten</v>
      </c>
      <c r="H35" s="298" t="str">
        <f t="shared" si="11"/>
        <v/>
      </c>
      <c r="I35" s="290"/>
      <c r="J35" s="291"/>
      <c r="K35" s="147"/>
      <c r="L35" s="131"/>
      <c r="M35" s="131">
        <v>27</v>
      </c>
      <c r="N35" s="131"/>
      <c r="O35" s="131"/>
      <c r="P35" s="131"/>
      <c r="Q35" s="131"/>
      <c r="R35" s="131"/>
      <c r="S35" s="131"/>
      <c r="T35" s="131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5">
        <v>10</v>
      </c>
      <c r="B36" s="143" t="str">
        <f>nama_mapel!C22</f>
        <v>Mengatur Pertemuan/Rapat</v>
      </c>
      <c r="C36" s="166"/>
      <c r="D36" s="159">
        <f>nama_mapel!D30</f>
        <v>0</v>
      </c>
      <c r="E36" s="160" t="str">
        <f>IF(VLOOKUP($J$1,'ENTRI NILAI PILIH TAB INI'!$A$9:$AC$51,M36)=0,"",ROUND(VLOOKUP($J$1,'ENTRI NILAI PILIH TAB INI'!$A$9:$AC$51,M36),0))</f>
        <v/>
      </c>
      <c r="F36" s="145" t="e">
        <f t="shared" si="7"/>
        <v>#VALUE!</v>
      </c>
      <c r="G36" s="146" t="str">
        <f t="shared" si="8"/>
        <v>Kompeten</v>
      </c>
      <c r="H36" s="298" t="str">
        <f t="shared" si="11"/>
        <v/>
      </c>
      <c r="I36" s="290"/>
      <c r="J36" s="291"/>
      <c r="K36" s="147"/>
      <c r="L36" s="131"/>
      <c r="M36" s="131">
        <v>28</v>
      </c>
      <c r="N36" s="131"/>
      <c r="O36" s="131"/>
      <c r="P36" s="131"/>
      <c r="Q36" s="131"/>
      <c r="R36" s="131"/>
      <c r="S36" s="131"/>
      <c r="T36" s="131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8"/>
      <c r="B37" s="302"/>
      <c r="C37" s="303"/>
      <c r="D37" s="169"/>
      <c r="E37" s="170"/>
      <c r="F37" s="171" t="str">
        <f t="shared" si="7"/>
        <v/>
      </c>
      <c r="G37" s="172"/>
      <c r="H37" s="314"/>
      <c r="I37" s="290"/>
      <c r="J37" s="291"/>
      <c r="K37" s="147"/>
      <c r="L37" s="131"/>
      <c r="M37" s="131"/>
      <c r="N37" s="131"/>
      <c r="O37" s="131"/>
      <c r="P37" s="131"/>
      <c r="Q37" s="131"/>
      <c r="R37" s="131"/>
      <c r="S37" s="131"/>
      <c r="T37" s="131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3" t="s">
        <v>139</v>
      </c>
      <c r="B38" s="136" t="s">
        <v>140</v>
      </c>
      <c r="C38" s="174"/>
      <c r="D38" s="163"/>
      <c r="E38" s="157"/>
      <c r="F38" s="163" t="str">
        <f t="shared" si="7"/>
        <v/>
      </c>
      <c r="G38" s="163"/>
      <c r="H38" s="311"/>
      <c r="I38" s="296"/>
      <c r="J38" s="297"/>
      <c r="K38" s="147"/>
      <c r="L38" s="131"/>
      <c r="M38" s="131"/>
      <c r="N38" s="131"/>
      <c r="O38" s="131"/>
      <c r="P38" s="131"/>
      <c r="Q38" s="131"/>
      <c r="R38" s="131"/>
      <c r="S38" s="131"/>
      <c r="T38" s="131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8">
        <v>1</v>
      </c>
      <c r="B39" s="175" t="s">
        <v>141</v>
      </c>
      <c r="C39" s="176"/>
      <c r="D39" s="159">
        <f>nama_mapel!D33</f>
        <v>75</v>
      </c>
      <c r="E39" s="160">
        <f>IF(VLOOKUP($J$1,'ENTRI NILAI PILIH TAB INI'!$A$9:$AW$51,M39)=0,"",ROUND(VLOOKUP($J$1,'ENTRI NILAI PILIH TAB INI'!$A$9:$AW$51,M39),0))</f>
        <v>90</v>
      </c>
      <c r="F39" s="145" t="str">
        <f t="shared" si="7"/>
        <v xml:space="preserve">Sembilan puluh </v>
      </c>
      <c r="G39" s="146" t="str">
        <f>IF(E39="","",VLOOKUP(E39,$S$16:$T$19,2))</f>
        <v>Amat Baik</v>
      </c>
      <c r="H39" s="282" t="str">
        <f>CONCATENATE("Pemahaman materi ",B39,IF(D39&lt;E39," tercapai "," belum tercapai ")," dengan predikat"," ",G39)</f>
        <v>Pemahaman materi Bahasa Jawa tercapai  dengan predikat Amat Baik</v>
      </c>
      <c r="I39" s="290"/>
      <c r="J39" s="291"/>
      <c r="K39" s="147"/>
      <c r="L39" s="131">
        <f t="shared" ref="L39:L40" si="12">IF(E39="","",MOD(E39,1))</f>
        <v>0</v>
      </c>
      <c r="M39" s="131">
        <v>29</v>
      </c>
      <c r="N39" s="131"/>
      <c r="O39" s="131"/>
      <c r="P39" s="131"/>
      <c r="Q39" s="131"/>
      <c r="R39" s="131"/>
      <c r="S39" s="131"/>
      <c r="T39" s="131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34"/>
      <c r="L40" s="131" t="str">
        <f t="shared" si="12"/>
        <v/>
      </c>
      <c r="M40" s="131"/>
      <c r="N40" s="131"/>
      <c r="O40" s="131"/>
      <c r="P40" s="131"/>
      <c r="Q40" s="131"/>
      <c r="R40" s="131"/>
      <c r="S40" s="131"/>
      <c r="T40" s="131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106" t="s">
        <v>193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2" t="s">
        <v>194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9" t="s">
        <v>195</v>
      </c>
      <c r="C43" s="190"/>
      <c r="D43" s="190"/>
      <c r="E43" s="10"/>
      <c r="F43" s="190"/>
      <c r="G43" s="10"/>
      <c r="H43" s="10"/>
      <c r="I43" s="10"/>
      <c r="J43" s="9" t="s">
        <v>196</v>
      </c>
      <c r="K43" s="191"/>
      <c r="L43" s="192"/>
      <c r="M43" s="192"/>
      <c r="N43" s="192"/>
      <c r="O43" s="192"/>
      <c r="P43" s="192"/>
      <c r="Q43" s="192"/>
      <c r="R43" s="192"/>
      <c r="S43" s="192"/>
      <c r="T43" s="19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89"/>
      <c r="B44" s="193"/>
      <c r="C44" s="193"/>
      <c r="D44" s="194"/>
      <c r="E44" s="189"/>
      <c r="F44" s="194"/>
      <c r="G44" s="189"/>
      <c r="H44" s="189"/>
      <c r="I44" s="189"/>
      <c r="J44" s="193"/>
      <c r="K44" s="195"/>
      <c r="L44" s="187"/>
      <c r="M44" s="187"/>
      <c r="N44" s="187"/>
      <c r="O44" s="187"/>
      <c r="P44" s="187"/>
      <c r="Q44" s="187"/>
      <c r="R44" s="187"/>
      <c r="S44" s="187"/>
      <c r="T44" s="187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89"/>
      <c r="B45" s="193"/>
      <c r="C45" s="193"/>
      <c r="D45" s="194"/>
      <c r="E45" s="189"/>
      <c r="F45" s="194"/>
      <c r="G45" s="189"/>
      <c r="H45" s="189"/>
      <c r="I45" s="189"/>
      <c r="J45" s="193"/>
      <c r="K45" s="195"/>
      <c r="L45" s="187"/>
      <c r="M45" s="187"/>
      <c r="N45" s="187"/>
      <c r="O45" s="187"/>
      <c r="P45" s="187"/>
      <c r="Q45" s="187"/>
      <c r="R45" s="187"/>
      <c r="S45" s="187"/>
      <c r="T45" s="18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89"/>
      <c r="B46" s="193"/>
      <c r="C46" s="193"/>
      <c r="D46" s="194"/>
      <c r="E46" s="196"/>
      <c r="F46" s="194"/>
      <c r="G46" s="189"/>
      <c r="H46" s="189"/>
      <c r="I46" s="189"/>
      <c r="J46" s="193"/>
      <c r="K46" s="195"/>
      <c r="L46" s="187"/>
      <c r="M46" s="187"/>
      <c r="N46" s="187"/>
      <c r="O46" s="187"/>
      <c r="P46" s="187"/>
      <c r="Q46" s="187"/>
      <c r="R46" s="187"/>
      <c r="S46" s="187"/>
      <c r="T46" s="187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97"/>
      <c r="B47" s="197"/>
      <c r="C47" s="198"/>
      <c r="D47" s="194"/>
      <c r="E47" s="199"/>
      <c r="F47" s="194"/>
      <c r="G47" s="189"/>
      <c r="H47" s="189"/>
      <c r="I47" s="189"/>
      <c r="J47" s="197"/>
      <c r="K47" s="200"/>
      <c r="L47" s="201"/>
      <c r="M47" s="201"/>
      <c r="N47" s="201"/>
      <c r="O47" s="201"/>
      <c r="P47" s="201"/>
      <c r="Q47" s="201"/>
      <c r="R47" s="201"/>
      <c r="S47" s="201"/>
      <c r="T47" s="201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02"/>
      <c r="B48" s="193" t="s">
        <v>197</v>
      </c>
      <c r="C48" s="197"/>
      <c r="D48" s="119"/>
      <c r="E48" s="199"/>
      <c r="F48" s="119"/>
      <c r="G48" s="197"/>
      <c r="H48" s="197"/>
      <c r="I48" s="197"/>
      <c r="J48" s="203" t="str">
        <f>nama_mapel!$H$7</f>
        <v>Ayu Kadarwati, S.Pd.</v>
      </c>
      <c r="K48" s="200"/>
      <c r="L48" s="201"/>
      <c r="M48" s="201"/>
      <c r="N48" s="201"/>
      <c r="O48" s="201"/>
      <c r="P48" s="201"/>
      <c r="Q48" s="201"/>
      <c r="R48" s="201"/>
      <c r="S48" s="201"/>
      <c r="T48" s="201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7"/>
      <c r="B49" s="197"/>
      <c r="C49" s="197"/>
      <c r="D49" s="119"/>
      <c r="E49" s="199"/>
      <c r="F49" s="119"/>
      <c r="G49" s="197"/>
      <c r="H49" s="197"/>
      <c r="I49" s="197"/>
      <c r="J49" s="203" t="str">
        <f>CONCATENATE("NIP ",nama_mapel!$H$8)</f>
        <v>NIP -</v>
      </c>
      <c r="K49" s="200"/>
      <c r="L49" s="201"/>
      <c r="M49" s="201"/>
      <c r="N49" s="201"/>
      <c r="O49" s="201"/>
      <c r="P49" s="201"/>
      <c r="Q49" s="201"/>
      <c r="R49" s="201"/>
      <c r="S49" s="201"/>
      <c r="T49" s="201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1" t="s">
        <v>198</v>
      </c>
      <c r="B50" s="258"/>
      <c r="C50" s="258"/>
      <c r="D50" s="258"/>
      <c r="E50" s="258"/>
      <c r="F50" s="258"/>
      <c r="G50" s="258"/>
      <c r="H50" s="258"/>
      <c r="I50" s="258"/>
      <c r="J50" s="258"/>
      <c r="K50" s="204"/>
      <c r="L50" s="205"/>
      <c r="M50" s="205"/>
      <c r="N50" s="205"/>
      <c r="O50" s="205"/>
      <c r="P50" s="205"/>
      <c r="Q50" s="205"/>
      <c r="R50" s="205"/>
      <c r="S50" s="205"/>
      <c r="T50" s="205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6"/>
      <c r="B51" s="101"/>
      <c r="C51" s="101"/>
      <c r="D51" s="101"/>
      <c r="E51" s="207"/>
      <c r="F51" s="101"/>
      <c r="G51" s="101"/>
      <c r="H51" s="101"/>
      <c r="I51" s="101"/>
      <c r="J51" s="208"/>
      <c r="K51" s="107"/>
      <c r="L51" s="112"/>
      <c r="M51" s="112"/>
      <c r="N51" s="112"/>
      <c r="O51" s="112"/>
      <c r="P51" s="112"/>
      <c r="Q51" s="112"/>
      <c r="R51" s="112"/>
      <c r="S51" s="112"/>
      <c r="T51" s="112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8" t="s">
        <v>147</v>
      </c>
      <c r="B52" s="119"/>
      <c r="C52" s="121" t="str">
        <f>VLOOKUP($J$1,'ENTRI NILAI PILIH TAB INI'!$A$9:$AC$51,3)</f>
        <v>ALFINA FITRIA</v>
      </c>
      <c r="D52" s="122"/>
      <c r="E52" s="123"/>
      <c r="F52" s="119"/>
      <c r="G52" s="118" t="s">
        <v>26</v>
      </c>
      <c r="H52" s="119"/>
      <c r="I52" s="119"/>
      <c r="J52" s="121" t="str">
        <f>nama_mapel!$J$3</f>
        <v xml:space="preserve"> XII / 5</v>
      </c>
      <c r="K52" s="107"/>
      <c r="L52" s="112"/>
      <c r="M52" s="112"/>
      <c r="N52" s="112"/>
      <c r="O52" s="112"/>
      <c r="P52" s="112"/>
      <c r="Q52" s="112"/>
      <c r="R52" s="112"/>
      <c r="S52" s="112"/>
      <c r="T52" s="112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8" t="s">
        <v>148</v>
      </c>
      <c r="B53" s="119"/>
      <c r="C53" s="121" t="str">
        <f>IF(VLOOKUP($J$1,'ENTRI NILAI PILIH TAB INI'!$A$9:$AC$51,2)&lt;100,"00","0")&amp;VLOOKUP($J$1,'ENTRI NILAI PILIH TAB INI'!$A$9:$AC$51,2)</f>
        <v>01304</v>
      </c>
      <c r="D53" s="126"/>
      <c r="E53" s="119"/>
      <c r="F53" s="119"/>
      <c r="G53" s="118" t="s">
        <v>42</v>
      </c>
      <c r="H53" s="119"/>
      <c r="I53" s="119"/>
      <c r="J53" s="121" t="str">
        <f>nama_mapel!$H$4</f>
        <v>2017/2018</v>
      </c>
      <c r="K53" s="107"/>
      <c r="L53" s="112"/>
      <c r="M53" s="112"/>
      <c r="N53" s="112"/>
      <c r="O53" s="112"/>
      <c r="P53" s="112"/>
      <c r="Q53" s="112"/>
      <c r="R53" s="112"/>
      <c r="S53" s="112"/>
      <c r="T53" s="112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8" t="s">
        <v>150</v>
      </c>
      <c r="B54" s="119"/>
      <c r="C54" s="121" t="s">
        <v>151</v>
      </c>
      <c r="D54" s="126"/>
      <c r="E54" s="119"/>
      <c r="F54" s="119"/>
      <c r="G54" s="118" t="s">
        <v>49</v>
      </c>
      <c r="H54" s="119"/>
      <c r="I54" s="119"/>
      <c r="J54" s="121" t="str">
        <f>nama_mapel!$J$5</f>
        <v>Administrasi Perkantoran</v>
      </c>
      <c r="K54" s="107"/>
      <c r="L54" s="112"/>
      <c r="M54" s="112"/>
      <c r="N54" s="112"/>
      <c r="O54" s="112"/>
      <c r="P54" s="112"/>
      <c r="Q54" s="112"/>
      <c r="R54" s="112"/>
      <c r="S54" s="112"/>
      <c r="T54" s="112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9"/>
      <c r="B55" s="118"/>
      <c r="C55" s="118"/>
      <c r="D55" s="119"/>
      <c r="E55" s="128"/>
      <c r="F55" s="119"/>
      <c r="G55" s="119"/>
      <c r="H55" s="118"/>
      <c r="I55" s="119"/>
      <c r="J55" s="119"/>
      <c r="K55" s="107"/>
      <c r="L55" s="112"/>
      <c r="M55" s="112"/>
      <c r="N55" s="112"/>
      <c r="O55" s="112"/>
      <c r="P55" s="112"/>
      <c r="Q55" s="112"/>
      <c r="R55" s="112"/>
      <c r="S55" s="112"/>
      <c r="T55" s="112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9" t="s">
        <v>199</v>
      </c>
      <c r="B56" s="210"/>
      <c r="C56" s="210"/>
      <c r="D56" s="211"/>
      <c r="E56" s="210"/>
      <c r="F56" s="212"/>
      <c r="G56" s="210"/>
      <c r="H56" s="210"/>
      <c r="I56" s="210"/>
      <c r="J56" s="210"/>
      <c r="K56" s="213"/>
      <c r="L56" s="214"/>
      <c r="M56" s="214"/>
      <c r="N56" s="214"/>
      <c r="O56" s="214"/>
      <c r="P56" s="214"/>
      <c r="Q56" s="214"/>
      <c r="R56" s="214"/>
      <c r="S56" s="214"/>
      <c r="T56" s="21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5"/>
      <c r="B57" s="216" t="s">
        <v>154</v>
      </c>
      <c r="C57" s="317" t="s">
        <v>200</v>
      </c>
      <c r="D57" s="318"/>
      <c r="E57" s="319"/>
      <c r="F57" s="216" t="s">
        <v>55</v>
      </c>
      <c r="G57" s="216" t="s">
        <v>201</v>
      </c>
      <c r="H57" s="216" t="s">
        <v>202</v>
      </c>
      <c r="I57" s="216"/>
      <c r="J57" s="216" t="s">
        <v>159</v>
      </c>
      <c r="K57" s="107"/>
      <c r="L57" s="112"/>
      <c r="M57" s="112"/>
      <c r="N57" s="112"/>
      <c r="O57" s="112"/>
      <c r="P57" s="112"/>
      <c r="Q57" s="112"/>
      <c r="R57" s="112"/>
      <c r="S57" s="112"/>
      <c r="T57" s="112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5"/>
      <c r="B58" s="217" t="s">
        <v>203</v>
      </c>
      <c r="C58" s="320" t="str">
        <f>VLOOKUP($J$1,'ENTRI NILAI PILIH TAB INI'!$A$9:$AW$51,33)</f>
        <v>-</v>
      </c>
      <c r="D58" s="310"/>
      <c r="E58" s="289"/>
      <c r="F58" s="217" t="str">
        <f>VLOOKUP($J$1,'ENTRI NILAI PILIH TAB INI'!$A$9:$AW$51,34)</f>
        <v>-</v>
      </c>
      <c r="G58" s="217" t="str">
        <f>VLOOKUP($J$1,'ENTRI NILAI PILIH TAB INI'!$A$9:$AW$51,35)</f>
        <v>-</v>
      </c>
      <c r="H58" s="217" t="str">
        <f>VLOOKUP($J$1,'ENTRI NILAI PILIH TAB INI'!$A$9:$AW$51,36)</f>
        <v>-</v>
      </c>
      <c r="I58" s="217"/>
      <c r="J58" s="217" t="str">
        <f>VLOOKUP($J$1,'ENTRI NILAI PILIH TAB INI'!$A$9:$AW$51,37)</f>
        <v>-</v>
      </c>
      <c r="K58" s="107"/>
      <c r="L58" s="112"/>
      <c r="M58" s="112"/>
      <c r="N58" s="112"/>
      <c r="O58" s="112"/>
      <c r="P58" s="112"/>
      <c r="Q58" s="112"/>
      <c r="R58" s="112"/>
      <c r="S58" s="112"/>
      <c r="T58" s="112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5"/>
      <c r="B59" s="218"/>
      <c r="C59" s="301"/>
      <c r="D59" s="266"/>
      <c r="E59" s="249"/>
      <c r="F59" s="218"/>
      <c r="G59" s="218"/>
      <c r="H59" s="218"/>
      <c r="I59" s="218"/>
      <c r="J59" s="218"/>
      <c r="K59" s="107"/>
      <c r="L59" s="112"/>
      <c r="M59" s="112"/>
      <c r="N59" s="112"/>
      <c r="O59" s="112"/>
      <c r="P59" s="112"/>
      <c r="Q59" s="112"/>
      <c r="R59" s="112"/>
      <c r="S59" s="112"/>
      <c r="T59" s="112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5"/>
      <c r="B60" s="215"/>
      <c r="C60" s="215"/>
      <c r="D60" s="101"/>
      <c r="E60" s="219"/>
      <c r="F60" s="101"/>
      <c r="G60" s="215"/>
      <c r="H60" s="215"/>
      <c r="I60" s="215"/>
      <c r="J60" s="215"/>
      <c r="K60" s="107"/>
      <c r="L60" s="112"/>
      <c r="M60" s="112"/>
      <c r="N60" s="112"/>
      <c r="O60" s="112"/>
      <c r="P60" s="112"/>
      <c r="Q60" s="112"/>
      <c r="R60" s="112"/>
      <c r="S60" s="112"/>
      <c r="T60" s="112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20" t="s">
        <v>204</v>
      </c>
      <c r="B61" s="221"/>
      <c r="C61" s="221"/>
      <c r="D61" s="222"/>
      <c r="E61" s="223"/>
      <c r="F61" s="222"/>
      <c r="G61" s="221"/>
      <c r="H61" s="221"/>
      <c r="I61" s="221"/>
      <c r="J61" s="221"/>
      <c r="K61" s="224"/>
      <c r="L61" s="225"/>
      <c r="M61" s="225"/>
      <c r="N61" s="225"/>
      <c r="O61" s="225"/>
      <c r="P61" s="225"/>
      <c r="Q61" s="225"/>
      <c r="R61" s="225"/>
      <c r="S61" s="225"/>
      <c r="T61" s="225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5"/>
      <c r="B62" s="215"/>
      <c r="C62" s="215"/>
      <c r="D62" s="101"/>
      <c r="E62" s="219"/>
      <c r="F62" s="101"/>
      <c r="G62" s="215"/>
      <c r="H62" s="215"/>
      <c r="I62" s="215"/>
      <c r="J62" s="215"/>
      <c r="K62" s="107"/>
      <c r="L62" s="112"/>
      <c r="M62" s="112"/>
      <c r="N62" s="112"/>
      <c r="O62" s="112"/>
      <c r="P62" s="112"/>
      <c r="Q62" s="112"/>
      <c r="R62" s="112"/>
      <c r="S62" s="112"/>
      <c r="T62" s="112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215"/>
      <c r="B63" s="301" t="s">
        <v>205</v>
      </c>
      <c r="C63" s="266"/>
      <c r="D63" s="266"/>
      <c r="E63" s="266"/>
      <c r="F63" s="266"/>
      <c r="G63" s="266"/>
      <c r="H63" s="249"/>
      <c r="I63" s="226"/>
      <c r="J63" s="218" t="s">
        <v>159</v>
      </c>
      <c r="K63" s="107"/>
      <c r="L63" s="112"/>
      <c r="M63" s="112"/>
      <c r="N63" s="112"/>
      <c r="O63" s="112"/>
      <c r="P63" s="112"/>
      <c r="Q63" s="112"/>
      <c r="R63" s="112"/>
      <c r="S63" s="112"/>
      <c r="T63" s="112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215"/>
      <c r="B64" s="305" t="s">
        <v>206</v>
      </c>
      <c r="C64" s="306"/>
      <c r="D64" s="306"/>
      <c r="E64" s="307"/>
      <c r="F64" s="300" t="str">
        <f>VLOOKUP($J$1,'ENTRI NILAI PILIH TAB INI'!$A$9:$AW$51,38)</f>
        <v>Pramuka</v>
      </c>
      <c r="G64" s="266"/>
      <c r="H64" s="249"/>
      <c r="I64" s="227"/>
      <c r="J64" s="228" t="str">
        <f>VLOOKUP($J$1,'ENTRI NILAI PILIH TAB INI'!$A$9:$AW$51,39)</f>
        <v>Baik</v>
      </c>
      <c r="K64" s="107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215"/>
      <c r="B65" s="288"/>
      <c r="C65" s="310"/>
      <c r="D65" s="310"/>
      <c r="E65" s="289"/>
      <c r="F65" s="300" t="str">
        <f>VLOOKUP($J$1,'ENTRI NILAI PILIH TAB INI'!$A$9:$AW$51,40)</f>
        <v>PMR</v>
      </c>
      <c r="G65" s="266"/>
      <c r="H65" s="249"/>
      <c r="I65" s="227"/>
      <c r="J65" s="228" t="str">
        <f>VLOOKUP($J$1,'ENTRI NILAI PILIH TAB INI'!$A$9:$AW$51,41)</f>
        <v>Baik</v>
      </c>
      <c r="K65" s="107"/>
      <c r="L65" s="112"/>
      <c r="M65" s="112"/>
      <c r="N65" s="112"/>
      <c r="O65" s="112"/>
      <c r="P65" s="112"/>
      <c r="Q65" s="112"/>
      <c r="R65" s="112"/>
      <c r="S65" s="112"/>
      <c r="T65" s="112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215"/>
      <c r="B66" s="305" t="s">
        <v>44</v>
      </c>
      <c r="C66" s="306"/>
      <c r="D66" s="306"/>
      <c r="E66" s="307"/>
      <c r="F66" s="304" t="s">
        <v>65</v>
      </c>
      <c r="G66" s="266"/>
      <c r="H66" s="249"/>
      <c r="I66" s="227"/>
      <c r="J66" s="228" t="str">
        <f>VLOOKUP($J$1,'ENTRI NILAI PILIH TAB INI'!$A$9:$AW$51,42)</f>
        <v>Baik</v>
      </c>
      <c r="K66" s="107"/>
      <c r="L66" s="112"/>
      <c r="M66" s="112"/>
      <c r="N66" s="112"/>
      <c r="O66" s="112"/>
      <c r="P66" s="112"/>
      <c r="Q66" s="112"/>
      <c r="R66" s="112"/>
      <c r="S66" s="112"/>
      <c r="T66" s="112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215"/>
      <c r="B67" s="308"/>
      <c r="C67" s="258"/>
      <c r="D67" s="258"/>
      <c r="E67" s="309"/>
      <c r="F67" s="304" t="s">
        <v>66</v>
      </c>
      <c r="G67" s="266"/>
      <c r="H67" s="249"/>
      <c r="I67" s="227"/>
      <c r="J67" s="228" t="str">
        <f>VLOOKUP($J$1,'ENTRI NILAI PILIH TAB INI'!$A$9:$AW$51,43)</f>
        <v>Baik</v>
      </c>
      <c r="K67" s="107"/>
      <c r="L67" s="112"/>
      <c r="M67" s="112"/>
      <c r="N67" s="112"/>
      <c r="O67" s="112"/>
      <c r="P67" s="112"/>
      <c r="Q67" s="112"/>
      <c r="R67" s="112"/>
      <c r="S67" s="112"/>
      <c r="T67" s="112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215"/>
      <c r="B68" s="288"/>
      <c r="C68" s="310"/>
      <c r="D68" s="310"/>
      <c r="E68" s="289"/>
      <c r="F68" s="304" t="s">
        <v>67</v>
      </c>
      <c r="G68" s="266"/>
      <c r="H68" s="249"/>
      <c r="I68" s="227"/>
      <c r="J68" s="228" t="str">
        <f>VLOOKUP($J$1,'ENTRI NILAI PILIH TAB INI'!$A$9:$AW$51,44)</f>
        <v>Baik</v>
      </c>
      <c r="K68" s="107"/>
      <c r="L68" s="112"/>
      <c r="M68" s="112"/>
      <c r="N68" s="112"/>
      <c r="O68" s="112"/>
      <c r="P68" s="112"/>
      <c r="Q68" s="112"/>
      <c r="R68" s="112"/>
      <c r="S68" s="112"/>
      <c r="T68" s="112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5"/>
      <c r="B69" s="215"/>
      <c r="C69" s="215"/>
      <c r="D69" s="101"/>
      <c r="E69" s="219"/>
      <c r="F69" s="101"/>
      <c r="G69" s="215"/>
      <c r="H69" s="215"/>
      <c r="I69" s="215"/>
      <c r="J69" s="215"/>
      <c r="K69" s="107"/>
      <c r="L69" s="112"/>
      <c r="M69" s="112"/>
      <c r="N69" s="112"/>
      <c r="O69" s="112"/>
      <c r="P69" s="112"/>
      <c r="Q69" s="112"/>
      <c r="R69" s="112"/>
      <c r="S69" s="112"/>
      <c r="T69" s="112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9" t="s">
        <v>207</v>
      </c>
      <c r="B70" s="230"/>
      <c r="C70" s="230"/>
      <c r="D70" s="231"/>
      <c r="E70" s="232"/>
      <c r="F70" s="231"/>
      <c r="G70" s="230"/>
      <c r="H70" s="230"/>
      <c r="I70" s="230"/>
      <c r="J70" s="230"/>
      <c r="K70" s="233"/>
      <c r="L70" s="234"/>
      <c r="M70" s="234"/>
      <c r="N70" s="234"/>
      <c r="O70" s="234"/>
      <c r="P70" s="234"/>
      <c r="Q70" s="234"/>
      <c r="R70" s="234"/>
      <c r="S70" s="234"/>
      <c r="T70" s="234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5"/>
      <c r="B71" s="316" t="s">
        <v>208</v>
      </c>
      <c r="C71" s="306"/>
      <c r="D71" s="306"/>
      <c r="E71" s="306"/>
      <c r="F71" s="307"/>
      <c r="G71" s="315" t="s">
        <v>209</v>
      </c>
      <c r="H71" s="249"/>
      <c r="I71" s="235"/>
      <c r="J71" s="236">
        <f>VLOOKUP($J$1,'ENTRI NILAI PILIH TAB INI'!$A$9:$AW$51,45)</f>
        <v>1</v>
      </c>
      <c r="K71" s="107"/>
      <c r="L71" s="112"/>
      <c r="M71" s="112"/>
      <c r="N71" s="112"/>
      <c r="O71" s="112"/>
      <c r="P71" s="112"/>
      <c r="Q71" s="112"/>
      <c r="R71" s="112"/>
      <c r="S71" s="112"/>
      <c r="T71" s="112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5"/>
      <c r="B72" s="308"/>
      <c r="C72" s="258"/>
      <c r="D72" s="258"/>
      <c r="E72" s="258"/>
      <c r="F72" s="309"/>
      <c r="G72" s="315" t="s">
        <v>210</v>
      </c>
      <c r="H72" s="249"/>
      <c r="I72" s="235"/>
      <c r="J72" s="236" t="str">
        <f>VLOOKUP($J$1,'ENTRI NILAI PILIH TAB INI'!$A$9:$AW$51,46)</f>
        <v>-</v>
      </c>
      <c r="K72" s="107"/>
      <c r="L72" s="112"/>
      <c r="M72" s="112"/>
      <c r="N72" s="112"/>
      <c r="O72" s="112"/>
      <c r="P72" s="112"/>
      <c r="Q72" s="112"/>
      <c r="R72" s="112"/>
      <c r="S72" s="112"/>
      <c r="T72" s="112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5"/>
      <c r="B73" s="288"/>
      <c r="C73" s="310"/>
      <c r="D73" s="310"/>
      <c r="E73" s="310"/>
      <c r="F73" s="289"/>
      <c r="G73" s="315" t="s">
        <v>211</v>
      </c>
      <c r="H73" s="249"/>
      <c r="I73" s="235"/>
      <c r="J73" s="236" t="str">
        <f>VLOOKUP($J$1,'ENTRI NILAI PILIH TAB INI'!$A$9:$AW$51,47)</f>
        <v>-</v>
      </c>
      <c r="K73" s="107"/>
      <c r="L73" s="112"/>
      <c r="M73" s="112"/>
      <c r="N73" s="112"/>
      <c r="O73" s="112"/>
      <c r="P73" s="112"/>
      <c r="Q73" s="112"/>
      <c r="R73" s="112"/>
      <c r="S73" s="112"/>
      <c r="T73" s="112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5"/>
      <c r="B74" s="215"/>
      <c r="C74" s="215"/>
      <c r="D74" s="101"/>
      <c r="E74" s="219"/>
      <c r="F74" s="101"/>
      <c r="G74" s="215"/>
      <c r="H74" s="215"/>
      <c r="I74" s="215"/>
      <c r="J74" s="215"/>
      <c r="K74" s="107"/>
      <c r="L74" s="112"/>
      <c r="M74" s="112"/>
      <c r="N74" s="112"/>
      <c r="O74" s="112"/>
      <c r="P74" s="112"/>
      <c r="Q74" s="112"/>
      <c r="R74" s="112"/>
      <c r="S74" s="112"/>
      <c r="T74" s="112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9" t="s">
        <v>212</v>
      </c>
      <c r="B75" s="230"/>
      <c r="C75" s="230"/>
      <c r="D75" s="231"/>
      <c r="E75" s="232"/>
      <c r="F75" s="231"/>
      <c r="G75" s="230"/>
      <c r="H75" s="230"/>
      <c r="I75" s="230"/>
      <c r="J75" s="230"/>
      <c r="K75" s="233"/>
      <c r="L75" s="234"/>
      <c r="M75" s="234"/>
      <c r="N75" s="234"/>
      <c r="O75" s="234"/>
      <c r="P75" s="234"/>
      <c r="Q75" s="234"/>
      <c r="R75" s="234"/>
      <c r="S75" s="234"/>
      <c r="T75" s="234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5"/>
      <c r="B76" s="312" t="str">
        <f>VLOOKUP($J$1,'ENTRI NILAI PILIH TAB INI'!$A$9:$AW$51,48)</f>
        <v>Mohon untuk memotivasi siswa untuk meningkatkan semangat belajar</v>
      </c>
      <c r="C76" s="306"/>
      <c r="D76" s="306"/>
      <c r="E76" s="306"/>
      <c r="F76" s="306"/>
      <c r="G76" s="306"/>
      <c r="H76" s="306"/>
      <c r="I76" s="306"/>
      <c r="J76" s="307"/>
      <c r="K76" s="107"/>
      <c r="L76" s="112"/>
      <c r="M76" s="112"/>
      <c r="N76" s="112"/>
      <c r="O76" s="112"/>
      <c r="P76" s="112"/>
      <c r="Q76" s="112"/>
      <c r="R76" s="112"/>
      <c r="S76" s="112"/>
      <c r="T76" s="112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5"/>
      <c r="B77" s="308"/>
      <c r="C77" s="258"/>
      <c r="D77" s="258"/>
      <c r="E77" s="258"/>
      <c r="F77" s="258"/>
      <c r="G77" s="258"/>
      <c r="H77" s="258"/>
      <c r="I77" s="258"/>
      <c r="J77" s="309"/>
      <c r="K77" s="107"/>
      <c r="L77" s="112"/>
      <c r="M77" s="112"/>
      <c r="N77" s="112"/>
      <c r="O77" s="112"/>
      <c r="P77" s="112"/>
      <c r="Q77" s="112"/>
      <c r="R77" s="112"/>
      <c r="S77" s="112"/>
      <c r="T77" s="112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5"/>
      <c r="B78" s="288"/>
      <c r="C78" s="310"/>
      <c r="D78" s="310"/>
      <c r="E78" s="310"/>
      <c r="F78" s="310"/>
      <c r="G78" s="310"/>
      <c r="H78" s="310"/>
      <c r="I78" s="310"/>
      <c r="J78" s="289"/>
      <c r="K78" s="107"/>
      <c r="L78" s="112"/>
      <c r="M78" s="112"/>
      <c r="N78" s="112"/>
      <c r="O78" s="112"/>
      <c r="P78" s="112"/>
      <c r="Q78" s="112"/>
      <c r="R78" s="112"/>
      <c r="S78" s="112"/>
      <c r="T78" s="112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7" t="s">
        <v>213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2"/>
      <c r="N79" s="242"/>
      <c r="O79" s="242"/>
      <c r="P79" s="242"/>
      <c r="Q79" s="242"/>
      <c r="R79" s="242"/>
      <c r="S79" s="242"/>
      <c r="T79" s="24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5"/>
      <c r="B80" s="313"/>
      <c r="C80" s="306"/>
      <c r="D80" s="306"/>
      <c r="E80" s="306"/>
      <c r="F80" s="306"/>
      <c r="G80" s="306"/>
      <c r="H80" s="306"/>
      <c r="I80" s="306"/>
      <c r="J80" s="307"/>
      <c r="K80" s="107"/>
      <c r="L80" s="112"/>
      <c r="M80" s="112"/>
      <c r="N80" s="112"/>
      <c r="O80" s="112"/>
      <c r="P80" s="112"/>
      <c r="Q80" s="112"/>
      <c r="R80" s="112"/>
      <c r="S80" s="112"/>
      <c r="T80" s="112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5"/>
      <c r="B81" s="308"/>
      <c r="C81" s="258"/>
      <c r="D81" s="258"/>
      <c r="E81" s="258"/>
      <c r="F81" s="258"/>
      <c r="G81" s="258"/>
      <c r="H81" s="258"/>
      <c r="I81" s="258"/>
      <c r="J81" s="309"/>
      <c r="K81" s="107"/>
      <c r="L81" s="112"/>
      <c r="M81" s="112"/>
      <c r="N81" s="112"/>
      <c r="O81" s="112"/>
      <c r="P81" s="112"/>
      <c r="Q81" s="112"/>
      <c r="R81" s="112"/>
      <c r="S81" s="112"/>
      <c r="T81" s="112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5"/>
      <c r="B82" s="308"/>
      <c r="C82" s="258"/>
      <c r="D82" s="258"/>
      <c r="E82" s="258"/>
      <c r="F82" s="258"/>
      <c r="G82" s="258"/>
      <c r="H82" s="258"/>
      <c r="I82" s="258"/>
      <c r="J82" s="309"/>
      <c r="K82" s="107"/>
      <c r="L82" s="112"/>
      <c r="M82" s="112"/>
      <c r="N82" s="112"/>
      <c r="O82" s="112"/>
      <c r="P82" s="112"/>
      <c r="Q82" s="112"/>
      <c r="R82" s="112"/>
      <c r="S82" s="112"/>
      <c r="T82" s="112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5"/>
      <c r="B83" s="288"/>
      <c r="C83" s="310"/>
      <c r="D83" s="310"/>
      <c r="E83" s="310"/>
      <c r="F83" s="310"/>
      <c r="G83" s="310"/>
      <c r="H83" s="310"/>
      <c r="I83" s="310"/>
      <c r="J83" s="289"/>
      <c r="K83" s="107"/>
      <c r="L83" s="112"/>
      <c r="M83" s="112"/>
      <c r="N83" s="112"/>
      <c r="O83" s="112"/>
      <c r="P83" s="112"/>
      <c r="Q83" s="112"/>
      <c r="R83" s="112"/>
      <c r="S83" s="112"/>
      <c r="T83" s="112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5"/>
      <c r="B84" s="215"/>
      <c r="C84" s="215"/>
      <c r="D84" s="101"/>
      <c r="E84" s="219"/>
      <c r="F84" s="101"/>
      <c r="G84" s="215"/>
      <c r="H84" s="215"/>
      <c r="I84" s="215"/>
      <c r="J84" s="215"/>
      <c r="K84" s="107"/>
      <c r="L84" s="112"/>
      <c r="M84" s="112"/>
      <c r="N84" s="112"/>
      <c r="O84" s="112"/>
      <c r="P84" s="112"/>
      <c r="Q84" s="112"/>
      <c r="R84" s="112"/>
      <c r="S84" s="112"/>
      <c r="T84" s="112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5"/>
      <c r="B85" s="215"/>
      <c r="C85" s="215"/>
      <c r="D85" s="101"/>
      <c r="E85" s="219"/>
      <c r="F85" s="101"/>
      <c r="G85" s="215"/>
      <c r="H85" s="243"/>
      <c r="I85" s="215"/>
      <c r="J85" s="215"/>
      <c r="K85" s="107"/>
      <c r="L85" s="112"/>
      <c r="M85" s="112"/>
      <c r="N85" s="112"/>
      <c r="O85" s="112"/>
      <c r="P85" s="112"/>
      <c r="Q85" s="112"/>
      <c r="R85" s="112"/>
      <c r="S85" s="112"/>
      <c r="T85" s="112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5"/>
      <c r="B86" s="215"/>
      <c r="C86" s="2"/>
      <c r="D86" s="5"/>
      <c r="E86" s="2"/>
      <c r="F86" s="5"/>
      <c r="G86" s="215"/>
      <c r="H86" s="243"/>
      <c r="I86" s="215"/>
      <c r="J86" s="215"/>
      <c r="K86" s="107"/>
      <c r="L86" s="112"/>
      <c r="M86" s="112"/>
      <c r="N86" s="112"/>
      <c r="O86" s="112"/>
      <c r="P86" s="112"/>
      <c r="Q86" s="112"/>
      <c r="R86" s="112"/>
      <c r="S86" s="112"/>
      <c r="T86" s="112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5"/>
      <c r="B87" s="215"/>
      <c r="C87" s="215"/>
      <c r="D87" s="101"/>
      <c r="E87" s="243"/>
      <c r="F87" s="101"/>
      <c r="G87" s="215"/>
      <c r="H87" s="215"/>
      <c r="I87" s="215"/>
      <c r="J87" s="106" t="s">
        <v>193</v>
      </c>
      <c r="K87" s="107"/>
      <c r="L87" s="112"/>
      <c r="M87" s="112"/>
      <c r="N87" s="112"/>
      <c r="O87" s="112"/>
      <c r="P87" s="112"/>
      <c r="Q87" s="112"/>
      <c r="R87" s="112"/>
      <c r="S87" s="112"/>
      <c r="T87" s="112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5"/>
      <c r="B88" s="215"/>
      <c r="C88" s="215"/>
      <c r="D88" s="101"/>
      <c r="E88" s="2"/>
      <c r="F88" s="101"/>
      <c r="G88" s="215"/>
      <c r="H88" s="215"/>
      <c r="I88" s="215"/>
      <c r="J88" s="2" t="s">
        <v>194</v>
      </c>
      <c r="K88" s="244"/>
      <c r="L88" s="112"/>
      <c r="M88" s="112"/>
      <c r="N88" s="112"/>
      <c r="O88" s="112"/>
      <c r="P88" s="112"/>
      <c r="Q88" s="112"/>
      <c r="R88" s="112"/>
      <c r="S88" s="112"/>
      <c r="T88" s="112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5"/>
      <c r="B89" s="106" t="s">
        <v>214</v>
      </c>
      <c r="C89" s="245"/>
      <c r="D89" s="246"/>
      <c r="E89" s="2"/>
      <c r="F89" s="246"/>
      <c r="G89" s="245"/>
      <c r="H89" s="245"/>
      <c r="I89" s="245"/>
      <c r="J89" s="2"/>
      <c r="K89" s="244"/>
      <c r="L89" s="131"/>
      <c r="M89" s="131"/>
      <c r="N89" s="131"/>
      <c r="O89" s="131"/>
      <c r="P89" s="131"/>
      <c r="Q89" s="131"/>
      <c r="R89" s="131"/>
      <c r="S89" s="131"/>
      <c r="T89" s="131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5"/>
      <c r="B90" s="106" t="s">
        <v>215</v>
      </c>
      <c r="C90" s="245"/>
      <c r="D90" s="246"/>
      <c r="E90" s="2"/>
      <c r="F90" s="246"/>
      <c r="G90" s="245"/>
      <c r="H90" s="245"/>
      <c r="I90" s="245"/>
      <c r="J90" s="106" t="s">
        <v>216</v>
      </c>
      <c r="K90" s="130"/>
      <c r="L90" s="131"/>
      <c r="M90" s="131"/>
      <c r="N90" s="131"/>
      <c r="O90" s="131"/>
      <c r="P90" s="131"/>
      <c r="Q90" s="131"/>
      <c r="R90" s="131"/>
      <c r="S90" s="131"/>
      <c r="T90" s="131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5"/>
      <c r="B91" s="106"/>
      <c r="C91" s="245"/>
      <c r="D91" s="5"/>
      <c r="E91" s="2"/>
      <c r="F91" s="246"/>
      <c r="G91" s="245"/>
      <c r="H91" s="245"/>
      <c r="I91" s="245"/>
      <c r="J91" s="2"/>
      <c r="K91" s="244"/>
      <c r="L91" s="131"/>
      <c r="M91" s="131"/>
      <c r="N91" s="131"/>
      <c r="O91" s="131"/>
      <c r="P91" s="131"/>
      <c r="Q91" s="131"/>
      <c r="R91" s="131"/>
      <c r="S91" s="131"/>
      <c r="T91" s="131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5"/>
      <c r="B92" s="106"/>
      <c r="C92" s="245"/>
      <c r="D92" s="5"/>
      <c r="E92" s="2"/>
      <c r="F92" s="246"/>
      <c r="G92" s="245"/>
      <c r="H92" s="245"/>
      <c r="I92" s="245"/>
      <c r="J92" s="2"/>
      <c r="K92" s="244"/>
      <c r="L92" s="131"/>
      <c r="M92" s="131"/>
      <c r="N92" s="131"/>
      <c r="O92" s="131"/>
      <c r="P92" s="131"/>
      <c r="Q92" s="131"/>
      <c r="R92" s="131"/>
      <c r="S92" s="131"/>
      <c r="T92" s="131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5"/>
      <c r="B93" s="106"/>
      <c r="C93" s="245"/>
      <c r="D93" s="5"/>
      <c r="E93" s="2"/>
      <c r="F93" s="246"/>
      <c r="G93" s="245"/>
      <c r="H93" s="245"/>
      <c r="I93" s="245"/>
      <c r="J93" s="2"/>
      <c r="K93" s="244"/>
      <c r="L93" s="131"/>
      <c r="M93" s="131"/>
      <c r="N93" s="131"/>
      <c r="O93" s="131"/>
      <c r="P93" s="131"/>
      <c r="Q93" s="131"/>
      <c r="R93" s="131"/>
      <c r="S93" s="131"/>
      <c r="T93" s="131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5"/>
      <c r="B94" s="9" t="s">
        <v>217</v>
      </c>
      <c r="C94" s="245"/>
      <c r="D94" s="246"/>
      <c r="E94" s="2"/>
      <c r="F94" s="246"/>
      <c r="G94" s="245"/>
      <c r="H94" s="245"/>
      <c r="I94" s="245"/>
      <c r="J94" s="203" t="str">
        <f>nama_mapel!$H$7</f>
        <v>Ayu Kadarwati, S.Pd.</v>
      </c>
      <c r="K94" s="247"/>
      <c r="L94" s="131"/>
      <c r="M94" s="131"/>
      <c r="N94" s="131"/>
      <c r="O94" s="131"/>
      <c r="P94" s="131"/>
      <c r="Q94" s="131"/>
      <c r="R94" s="131"/>
      <c r="S94" s="131"/>
      <c r="T94" s="131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5"/>
      <c r="B95" s="245"/>
      <c r="C95" s="245"/>
      <c r="D95" s="246"/>
      <c r="E95" s="2"/>
      <c r="F95" s="246"/>
      <c r="G95" s="245"/>
      <c r="H95" s="245"/>
      <c r="I95" s="245"/>
      <c r="J95" s="203" t="str">
        <f>CONCATENATE("NIP ",nama_mapel!$H$8)</f>
        <v>NIP -</v>
      </c>
      <c r="K95" s="244"/>
      <c r="L95" s="131"/>
      <c r="M95" s="131"/>
      <c r="N95" s="131"/>
      <c r="O95" s="131"/>
      <c r="P95" s="131"/>
      <c r="Q95" s="131"/>
      <c r="R95" s="131"/>
      <c r="S95" s="131"/>
      <c r="T95" s="131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5"/>
      <c r="B96" s="215"/>
      <c r="C96" s="215"/>
      <c r="D96" s="5"/>
      <c r="E96" s="2"/>
      <c r="F96" s="5"/>
      <c r="G96" s="215"/>
      <c r="H96" s="215"/>
      <c r="I96" s="215"/>
      <c r="J96" s="215"/>
      <c r="K96" s="107"/>
      <c r="L96" s="112"/>
      <c r="M96" s="112"/>
      <c r="N96" s="112"/>
      <c r="O96" s="112"/>
      <c r="P96" s="112"/>
      <c r="Q96" s="112"/>
      <c r="R96" s="112"/>
      <c r="S96" s="112"/>
      <c r="T96" s="112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107"/>
      <c r="M101" s="112"/>
      <c r="N101" s="107"/>
      <c r="O101" s="107"/>
      <c r="P101" s="107"/>
      <c r="Q101" s="107"/>
      <c r="R101" s="107"/>
      <c r="S101" s="107"/>
      <c r="T101" s="10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</sheetData>
  <mergeCells count="76">
    <mergeCell ref="H12:J12"/>
    <mergeCell ref="H13:J13"/>
    <mergeCell ref="H14:J14"/>
    <mergeCell ref="H15:J15"/>
    <mergeCell ref="H16:J16"/>
    <mergeCell ref="B76:J78"/>
    <mergeCell ref="B80:J83"/>
    <mergeCell ref="H17:J17"/>
    <mergeCell ref="H37:J37"/>
    <mergeCell ref="H36:J36"/>
    <mergeCell ref="H38:J38"/>
    <mergeCell ref="H39:J39"/>
    <mergeCell ref="G72:H72"/>
    <mergeCell ref="G73:H73"/>
    <mergeCell ref="B71:F73"/>
    <mergeCell ref="G71:H71"/>
    <mergeCell ref="B64:E65"/>
    <mergeCell ref="C57:E57"/>
    <mergeCell ref="C58:E58"/>
    <mergeCell ref="C59:E59"/>
    <mergeCell ref="A50:J50"/>
    <mergeCell ref="B13:C13"/>
    <mergeCell ref="B22:C22"/>
    <mergeCell ref="B24:C24"/>
    <mergeCell ref="B23:C23"/>
    <mergeCell ref="H28:J28"/>
    <mergeCell ref="H26:J26"/>
    <mergeCell ref="H27:J27"/>
    <mergeCell ref="H23:J23"/>
    <mergeCell ref="B19:C19"/>
    <mergeCell ref="F65:H65"/>
    <mergeCell ref="B63:H63"/>
    <mergeCell ref="B37:C37"/>
    <mergeCell ref="F66:H66"/>
    <mergeCell ref="B66:E68"/>
    <mergeCell ref="F64:H64"/>
    <mergeCell ref="F67:H67"/>
    <mergeCell ref="F68:H68"/>
    <mergeCell ref="H35:J35"/>
    <mergeCell ref="B28:C28"/>
    <mergeCell ref="B30:C30"/>
    <mergeCell ref="B29:C29"/>
    <mergeCell ref="B20:C20"/>
    <mergeCell ref="B27:C27"/>
    <mergeCell ref="B21:C21"/>
    <mergeCell ref="B25:C25"/>
    <mergeCell ref="H29:J29"/>
    <mergeCell ref="H31:J31"/>
    <mergeCell ref="H32:J32"/>
    <mergeCell ref="H30:J30"/>
    <mergeCell ref="H34:J34"/>
    <mergeCell ref="H33:J33"/>
    <mergeCell ref="A2:J2"/>
    <mergeCell ref="H1:I1"/>
    <mergeCell ref="D7:D8"/>
    <mergeCell ref="H9:J9"/>
    <mergeCell ref="H25:J25"/>
    <mergeCell ref="H24:J24"/>
    <mergeCell ref="H19:J19"/>
    <mergeCell ref="H20:J20"/>
    <mergeCell ref="H18:J18"/>
    <mergeCell ref="H22:J22"/>
    <mergeCell ref="H21:J21"/>
    <mergeCell ref="B12:C12"/>
    <mergeCell ref="B16:C16"/>
    <mergeCell ref="B17:C17"/>
    <mergeCell ref="B18:C18"/>
    <mergeCell ref="B14:C14"/>
    <mergeCell ref="E7:J7"/>
    <mergeCell ref="H8:J8"/>
    <mergeCell ref="B11:C11"/>
    <mergeCell ref="B10:C10"/>
    <mergeCell ref="A7:A8"/>
    <mergeCell ref="B7:C8"/>
    <mergeCell ref="H10:J10"/>
    <mergeCell ref="H11:J11"/>
  </mergeCells>
  <conditionalFormatting sqref="F27:G37 F27:H27 F39:G39 H27:H36 E22:E25 F10:G14 F16:G25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12.75" customHeight="1">
      <c r="A2" s="167">
        <v>0</v>
      </c>
      <c r="B2" s="167" t="s">
        <v>183</v>
      </c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ht="12.75" customHeight="1">
      <c r="A3" s="167">
        <v>1</v>
      </c>
      <c r="B3" s="167" t="s">
        <v>184</v>
      </c>
      <c r="C3" s="2"/>
      <c r="D3" s="2"/>
      <c r="E3" s="2"/>
      <c r="F3" s="2"/>
      <c r="G3" s="2"/>
      <c r="H3" s="5"/>
      <c r="I3" s="106"/>
      <c r="J3" s="2"/>
      <c r="K3" s="3"/>
      <c r="L3" s="3"/>
    </row>
    <row r="4" spans="1:12" ht="12.75" customHeight="1">
      <c r="A4" s="167">
        <v>2</v>
      </c>
      <c r="B4" s="167" t="s">
        <v>185</v>
      </c>
      <c r="C4" s="2"/>
      <c r="D4" s="2"/>
      <c r="E4" s="2"/>
      <c r="F4" s="2"/>
      <c r="G4" s="2"/>
      <c r="H4" s="5"/>
      <c r="I4" s="106"/>
      <c r="J4" s="2"/>
      <c r="K4" s="3"/>
      <c r="L4" s="3"/>
    </row>
    <row r="5" spans="1:12" ht="12.75" customHeight="1">
      <c r="A5" s="167">
        <v>3</v>
      </c>
      <c r="B5" s="167" t="s">
        <v>186</v>
      </c>
      <c r="C5" s="2"/>
      <c r="D5" s="2"/>
      <c r="E5" s="2"/>
      <c r="F5" s="2"/>
      <c r="G5" s="2"/>
      <c r="H5" s="5"/>
      <c r="I5" s="106"/>
      <c r="J5" s="2"/>
      <c r="K5" s="3"/>
      <c r="L5" s="3"/>
    </row>
    <row r="6" spans="1:12" ht="12.75" customHeight="1">
      <c r="A6" s="167">
        <v>4</v>
      </c>
      <c r="B6" s="167" t="s">
        <v>187</v>
      </c>
      <c r="C6" s="2"/>
      <c r="D6" s="2"/>
      <c r="E6" s="2"/>
      <c r="F6" s="2"/>
      <c r="G6" s="2"/>
      <c r="H6" s="5"/>
      <c r="I6" s="106"/>
      <c r="J6" s="2"/>
      <c r="K6" s="3"/>
      <c r="L6" s="3"/>
    </row>
    <row r="7" spans="1:12" ht="12.75" customHeight="1">
      <c r="A7" s="167">
        <v>5</v>
      </c>
      <c r="B7" s="167" t="s">
        <v>188</v>
      </c>
      <c r="C7" s="2"/>
      <c r="D7" s="2"/>
      <c r="E7" s="2"/>
      <c r="F7" s="2"/>
      <c r="G7" s="2"/>
      <c r="H7" s="5"/>
      <c r="I7" s="106"/>
      <c r="J7" s="2"/>
      <c r="K7" s="3"/>
      <c r="L7" s="3"/>
    </row>
    <row r="8" spans="1:12" ht="12.75" customHeight="1">
      <c r="A8" s="167">
        <v>6</v>
      </c>
      <c r="B8" s="167" t="s">
        <v>189</v>
      </c>
      <c r="C8" s="2"/>
      <c r="D8" s="2"/>
      <c r="E8" s="2"/>
      <c r="F8" s="2"/>
      <c r="G8" s="2"/>
      <c r="H8" s="5"/>
      <c r="I8" s="106"/>
      <c r="J8" s="2"/>
      <c r="K8" s="3"/>
      <c r="L8" s="3"/>
    </row>
    <row r="9" spans="1:12" ht="12.75" customHeight="1">
      <c r="A9" s="167">
        <v>7</v>
      </c>
      <c r="B9" s="167" t="s">
        <v>190</v>
      </c>
      <c r="C9" s="2"/>
      <c r="D9" s="2"/>
      <c r="E9" s="2"/>
      <c r="F9" s="2"/>
      <c r="G9" s="2"/>
      <c r="H9" s="5"/>
      <c r="I9" s="106"/>
      <c r="J9" s="2"/>
      <c r="K9" s="3"/>
      <c r="L9" s="3"/>
    </row>
    <row r="10" spans="1:12" ht="12.75" customHeight="1">
      <c r="A10" s="167">
        <v>8</v>
      </c>
      <c r="B10" s="167" t="s">
        <v>191</v>
      </c>
      <c r="C10" s="2"/>
      <c r="D10" s="2"/>
      <c r="E10" s="2"/>
      <c r="F10" s="2"/>
      <c r="G10" s="2"/>
      <c r="H10" s="5"/>
      <c r="I10" s="106"/>
      <c r="J10" s="2"/>
      <c r="K10" s="3"/>
      <c r="L10" s="3"/>
    </row>
    <row r="11" spans="1:12" ht="12.75" customHeight="1">
      <c r="A11" s="167">
        <v>9</v>
      </c>
      <c r="B11" s="167" t="s">
        <v>192</v>
      </c>
      <c r="C11" s="2"/>
      <c r="D11" s="2"/>
      <c r="E11" s="2"/>
      <c r="F11" s="2"/>
      <c r="G11" s="2"/>
      <c r="H11" s="5"/>
      <c r="I11" s="106"/>
      <c r="J11" s="2"/>
      <c r="K11" s="3"/>
      <c r="L11" s="3"/>
    </row>
    <row r="12" spans="1:12" ht="12.75" customHeight="1">
      <c r="A12" s="2"/>
      <c r="B12" s="2"/>
      <c r="C12" s="2"/>
      <c r="D12" s="2"/>
      <c r="E12" s="2"/>
      <c r="F12" s="2"/>
      <c r="G12" s="2"/>
      <c r="H12" s="5"/>
      <c r="I12" s="106"/>
      <c r="J12" s="2"/>
      <c r="K12" s="3"/>
      <c r="L12" s="3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06"/>
      <c r="J13" s="2"/>
      <c r="K13" s="3"/>
      <c r="L13" s="3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2017-12-19T15:34:00Z</cp:lastPrinted>
  <dcterms:modified xsi:type="dcterms:W3CDTF">2017-12-19T15:34:11Z</dcterms:modified>
</cp:coreProperties>
</file>