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065" activeTab="4"/>
  </bookViews>
  <sheets>
    <sheet name="nama_mapel" sheetId="1" r:id="rId1"/>
    <sheet name="DAFTAR SISWA" sheetId="2" r:id="rId2"/>
    <sheet name="ENTRI NILAI PILIH TAB INI" sheetId="3" r:id="rId3"/>
    <sheet name="Sheet1" sheetId="6" r:id="rId4"/>
    <sheet name="TRANSKIP NILAI" sheetId="4" r:id="rId5"/>
    <sheet name="nilai huruf" sheetId="5" r:id="rId6"/>
  </sheets>
  <definedNames>
    <definedName name="_GoBack" localSheetId="4">'TRANSKIP NILAI'!$A$83</definedName>
    <definedName name="_xlnm.Print_Area" localSheetId="4">'TRANSKIP NILAI'!$A$2:$J$100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45" i="3"/>
  <c r="AE45"/>
  <c r="J95" i="4"/>
  <c r="J94"/>
  <c r="B76"/>
  <c r="J73"/>
  <c r="J72"/>
  <c r="J71"/>
  <c r="J68"/>
  <c r="J67"/>
  <c r="J66"/>
  <c r="J65"/>
  <c r="F65"/>
  <c r="J64"/>
  <c r="F64"/>
  <c r="J58"/>
  <c r="H58"/>
  <c r="G58"/>
  <c r="F58"/>
  <c r="C58"/>
  <c r="J53"/>
  <c r="J49"/>
  <c r="J48"/>
  <c r="L40"/>
  <c r="E39"/>
  <c r="F39" s="1"/>
  <c r="D39"/>
  <c r="F38"/>
  <c r="F37"/>
  <c r="E36"/>
  <c r="G36" s="1"/>
  <c r="D36"/>
  <c r="B36"/>
  <c r="E35"/>
  <c r="F35" s="1"/>
  <c r="D35"/>
  <c r="B35"/>
  <c r="E34"/>
  <c r="G34" s="1"/>
  <c r="D34"/>
  <c r="B34"/>
  <c r="E33"/>
  <c r="F33" s="1"/>
  <c r="D33"/>
  <c r="B33"/>
  <c r="E32"/>
  <c r="G32" s="1"/>
  <c r="D32"/>
  <c r="B32"/>
  <c r="E31"/>
  <c r="G31" s="1"/>
  <c r="D31"/>
  <c r="B31"/>
  <c r="E30"/>
  <c r="L30" s="1"/>
  <c r="D30"/>
  <c r="B30"/>
  <c r="E29"/>
  <c r="G29" s="1"/>
  <c r="D29"/>
  <c r="B29"/>
  <c r="E28"/>
  <c r="L28" s="1"/>
  <c r="D28"/>
  <c r="B28"/>
  <c r="E27"/>
  <c r="G27" s="1"/>
  <c r="D27"/>
  <c r="B27"/>
  <c r="F26"/>
  <c r="E24"/>
  <c r="G24" s="1"/>
  <c r="D24"/>
  <c r="B24"/>
  <c r="E23"/>
  <c r="G23" s="1"/>
  <c r="H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4"/>
  <c r="J4"/>
  <c r="C51" i="3"/>
  <c r="B51"/>
  <c r="C50"/>
  <c r="B50"/>
  <c r="C49"/>
  <c r="B49"/>
  <c r="D48"/>
  <c r="C48"/>
  <c r="B48"/>
  <c r="AE47"/>
  <c r="AD47"/>
  <c r="D47"/>
  <c r="C47"/>
  <c r="B47"/>
  <c r="AE46"/>
  <c r="AD46"/>
  <c r="D46"/>
  <c r="C46"/>
  <c r="B46"/>
  <c r="D45"/>
  <c r="C45"/>
  <c r="B45"/>
  <c r="AE44"/>
  <c r="AD44"/>
  <c r="D44"/>
  <c r="C44"/>
  <c r="B44"/>
  <c r="AE43"/>
  <c r="AD43"/>
  <c r="D43"/>
  <c r="C43"/>
  <c r="B43"/>
  <c r="AE42"/>
  <c r="AD42"/>
  <c r="D42"/>
  <c r="C42"/>
  <c r="B42"/>
  <c r="AE41"/>
  <c r="AD41"/>
  <c r="D41"/>
  <c r="C41"/>
  <c r="B41"/>
  <c r="AE40"/>
  <c r="AD40"/>
  <c r="D40"/>
  <c r="C40"/>
  <c r="B40"/>
  <c r="AE39"/>
  <c r="AD39"/>
  <c r="D39"/>
  <c r="C39"/>
  <c r="B39"/>
  <c r="AE38"/>
  <c r="AD38"/>
  <c r="D38"/>
  <c r="C38"/>
  <c r="B38"/>
  <c r="AE37"/>
  <c r="AD37"/>
  <c r="D37"/>
  <c r="C37"/>
  <c r="B37"/>
  <c r="AE36"/>
  <c r="AD36"/>
  <c r="D36"/>
  <c r="C36"/>
  <c r="B36"/>
  <c r="AE35"/>
  <c r="AD35"/>
  <c r="D35"/>
  <c r="C35"/>
  <c r="B35"/>
  <c r="AE34"/>
  <c r="AD34"/>
  <c r="D34"/>
  <c r="C34"/>
  <c r="B34"/>
  <c r="AE33"/>
  <c r="AD33"/>
  <c r="D33"/>
  <c r="C33"/>
  <c r="B33"/>
  <c r="AE32"/>
  <c r="AD32"/>
  <c r="D32"/>
  <c r="C32"/>
  <c r="B32"/>
  <c r="AE31"/>
  <c r="AD31"/>
  <c r="D31"/>
  <c r="C31"/>
  <c r="B31"/>
  <c r="AE30"/>
  <c r="AD30"/>
  <c r="D30"/>
  <c r="C30"/>
  <c r="B30"/>
  <c r="AE29"/>
  <c r="AD29"/>
  <c r="D29"/>
  <c r="C29"/>
  <c r="B29"/>
  <c r="AE28"/>
  <c r="AD28"/>
  <c r="D28"/>
  <c r="C28"/>
  <c r="B28"/>
  <c r="AE27"/>
  <c r="AD27"/>
  <c r="D27"/>
  <c r="C27"/>
  <c r="B27"/>
  <c r="AE26"/>
  <c r="AD26"/>
  <c r="D26"/>
  <c r="C26"/>
  <c r="B26"/>
  <c r="AE25"/>
  <c r="AD25"/>
  <c r="D25"/>
  <c r="C25"/>
  <c r="B25"/>
  <c r="AE24"/>
  <c r="AD24"/>
  <c r="D24"/>
  <c r="C24"/>
  <c r="B24"/>
  <c r="AE23"/>
  <c r="AD23"/>
  <c r="D23"/>
  <c r="C23"/>
  <c r="B23"/>
  <c r="AE22"/>
  <c r="AD22"/>
  <c r="D22"/>
  <c r="C22"/>
  <c r="B22"/>
  <c r="AE21"/>
  <c r="AD21"/>
  <c r="D21"/>
  <c r="C21"/>
  <c r="B21"/>
  <c r="AE20"/>
  <c r="AD20"/>
  <c r="D20"/>
  <c r="C20"/>
  <c r="B20"/>
  <c r="AE19"/>
  <c r="AD19"/>
  <c r="D19"/>
  <c r="C19"/>
  <c r="B19"/>
  <c r="AE18"/>
  <c r="AD18"/>
  <c r="D18"/>
  <c r="C18"/>
  <c r="B18"/>
  <c r="AE17"/>
  <c r="AD17"/>
  <c r="D17"/>
  <c r="C17"/>
  <c r="B17"/>
  <c r="AE16"/>
  <c r="AD16"/>
  <c r="D16"/>
  <c r="C16"/>
  <c r="B16"/>
  <c r="AE15"/>
  <c r="AD15"/>
  <c r="D15"/>
  <c r="C15"/>
  <c r="B15"/>
  <c r="AE14"/>
  <c r="AD14"/>
  <c r="D14"/>
  <c r="C14"/>
  <c r="B14"/>
  <c r="AE13"/>
  <c r="AD13"/>
  <c r="D13"/>
  <c r="C13"/>
  <c r="B13"/>
  <c r="AE12"/>
  <c r="AD12"/>
  <c r="D12"/>
  <c r="C12"/>
  <c r="B12"/>
  <c r="AE11"/>
  <c r="AD11"/>
  <c r="D11"/>
  <c r="C11"/>
  <c r="B11"/>
  <c r="AE10"/>
  <c r="AD10"/>
  <c r="D10"/>
  <c r="C10"/>
  <c r="B10"/>
  <c r="AE9"/>
  <c r="AF45" s="1"/>
  <c r="AD9"/>
  <c r="D9"/>
  <c r="C9"/>
  <c r="C52" i="4" s="1"/>
  <c r="B9" i="3"/>
  <c r="D8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B8"/>
  <c r="C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3"/>
  <c r="AF47" i="3" l="1"/>
  <c r="AF44"/>
  <c r="F28" i="4"/>
  <c r="F32"/>
  <c r="F36"/>
  <c r="AF42" i="3"/>
  <c r="AF43"/>
  <c r="C3" i="4"/>
  <c r="H10"/>
  <c r="F10"/>
  <c r="F11"/>
  <c r="G12"/>
  <c r="F13"/>
  <c r="G14"/>
  <c r="F34"/>
  <c r="H30"/>
  <c r="H33"/>
  <c r="H35"/>
  <c r="AF36" i="3"/>
  <c r="AF46"/>
  <c r="AF10"/>
  <c r="G16" i="4"/>
  <c r="F17"/>
  <c r="G18"/>
  <c r="F19"/>
  <c r="G20"/>
  <c r="F21"/>
  <c r="G22"/>
  <c r="F23"/>
  <c r="H24"/>
  <c r="F24"/>
  <c r="H28"/>
  <c r="F30"/>
  <c r="H32"/>
  <c r="H34"/>
  <c r="H36"/>
  <c r="G39"/>
  <c r="H39" s="1"/>
  <c r="AF14" i="3"/>
  <c r="AF16"/>
  <c r="AF18"/>
  <c r="AF20"/>
  <c r="AF22"/>
  <c r="AF24"/>
  <c r="AF26"/>
  <c r="AF28"/>
  <c r="J5" i="4"/>
  <c r="J54"/>
  <c r="E3" i="3"/>
  <c r="M5" i="4"/>
  <c r="AF12" i="3"/>
  <c r="C53" i="4"/>
  <c r="C4"/>
  <c r="C53" i="3"/>
  <c r="C54"/>
  <c r="AF9"/>
  <c r="L39" i="4"/>
  <c r="AF30" i="3"/>
  <c r="AF32"/>
  <c r="AF34"/>
  <c r="AF38"/>
  <c r="AF40"/>
  <c r="J52" i="4"/>
  <c r="J3"/>
  <c r="AF11" i="3"/>
  <c r="AF13"/>
  <c r="AF15"/>
  <c r="AF17"/>
  <c r="AF19"/>
  <c r="AF21"/>
  <c r="AF23"/>
  <c r="AF25"/>
  <c r="AF27"/>
  <c r="AF29"/>
  <c r="AF31"/>
  <c r="AF33"/>
  <c r="AF35"/>
  <c r="AF37"/>
  <c r="AF39"/>
  <c r="AF41"/>
  <c r="H12" i="4"/>
  <c r="L12"/>
  <c r="H14"/>
  <c r="L14"/>
  <c r="H16"/>
  <c r="L16"/>
  <c r="H18"/>
  <c r="L18"/>
  <c r="H20"/>
  <c r="L20"/>
  <c r="H22"/>
  <c r="L22"/>
  <c r="H27"/>
  <c r="F27"/>
  <c r="L27"/>
  <c r="H29"/>
  <c r="F29"/>
  <c r="L29"/>
  <c r="H31"/>
  <c r="F31"/>
  <c r="L31"/>
  <c r="G33"/>
  <c r="G35"/>
  <c r="G11"/>
  <c r="H11" s="1"/>
  <c r="G13"/>
  <c r="H13" s="1"/>
  <c r="G17"/>
  <c r="H17" s="1"/>
  <c r="G19"/>
  <c r="H19" s="1"/>
  <c r="G21"/>
  <c r="H21" s="1"/>
  <c r="G28"/>
  <c r="G30"/>
  <c r="C55" i="3" l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<sst xmlns="http://schemas.openxmlformats.org/spreadsheetml/2006/main" count="939" uniqueCount="216">
  <si>
    <t xml:space="preserve">DATA SISWA </t>
  </si>
  <si>
    <t>LEGGER NILAI</t>
  </si>
  <si>
    <t>DAFTAR MATA PELAJARAN</t>
  </si>
  <si>
    <t>SMK NEGERI 1 BANGSRI</t>
  </si>
  <si>
    <t>PROGRAM DIKLAT</t>
  </si>
  <si>
    <t>:</t>
  </si>
  <si>
    <t>Kelas/Semester</t>
  </si>
  <si>
    <t xml:space="preserve">: </t>
  </si>
  <si>
    <t>NO</t>
  </si>
  <si>
    <t xml:space="preserve">SEMESTER             </t>
  </si>
  <si>
    <t>NIS</t>
  </si>
  <si>
    <t>Walikelas</t>
  </si>
  <si>
    <t xml:space="preserve">:  </t>
  </si>
  <si>
    <t>A</t>
  </si>
  <si>
    <t>N A M A</t>
  </si>
  <si>
    <t>Normatif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</si>
  <si>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</si>
  <si>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</si>
  <si>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</si>
  <si>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</si>
  <si>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</si>
  <si>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</si>
  <si>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</si>
  <si>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</si>
  <si>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KKM</t>
  </si>
  <si>
    <t>Ket</t>
  </si>
  <si>
    <t xml:space="preserve">Kelas / Semester </t>
  </si>
  <si>
    <t>L</t>
  </si>
  <si>
    <t>X / 1</t>
  </si>
  <si>
    <t>Pendidikan Agama</t>
  </si>
  <si>
    <t>Agama</t>
  </si>
  <si>
    <t>NORMATIF</t>
  </si>
  <si>
    <t>ADAPTIF</t>
  </si>
  <si>
    <t>PRODUKTIF</t>
  </si>
  <si>
    <t>MULOK</t>
  </si>
  <si>
    <t xml:space="preserve">Tahun Ajaran         </t>
  </si>
  <si>
    <t>2017/2018</t>
  </si>
  <si>
    <t>Rata-rata smt 1</t>
  </si>
  <si>
    <t xml:space="preserve">Pendidikan Kewarganegaraan </t>
  </si>
  <si>
    <t>Program</t>
  </si>
  <si>
    <t>Jumlah</t>
  </si>
  <si>
    <t>Peringkat</t>
  </si>
  <si>
    <t>PRAKERIN (PSG)</t>
  </si>
  <si>
    <t>AHMAD DENI SETYAWAN</t>
  </si>
  <si>
    <t>Teknik Sepeda Motor</t>
  </si>
  <si>
    <t>Bahasa  Indonesia</t>
  </si>
  <si>
    <t>Tanggal Raport</t>
  </si>
  <si>
    <t>Extra - School</t>
  </si>
  <si>
    <t>Rekayasa Perangkat Lunak</t>
  </si>
  <si>
    <t>Pendidikan Jasmani dan Olahraga</t>
  </si>
  <si>
    <t>AHMAD DIDIK RIYANTO</t>
  </si>
  <si>
    <t>Kepribadian</t>
  </si>
  <si>
    <t>ABSENSI</t>
  </si>
  <si>
    <t>Eni Sismawati, S.Pd.</t>
  </si>
  <si>
    <t>Catatan untuk Ortu/Wali</t>
  </si>
  <si>
    <t>Pernyataan</t>
  </si>
  <si>
    <t>Administrasi Perkantoran</t>
  </si>
  <si>
    <t>Seni Budaya</t>
  </si>
  <si>
    <t>NIP</t>
  </si>
  <si>
    <t>19800228 201406 2 004</t>
  </si>
  <si>
    <t>Pemasaran</t>
  </si>
  <si>
    <t>B</t>
  </si>
  <si>
    <t>Adaptif</t>
  </si>
  <si>
    <t>P</t>
  </si>
  <si>
    <t>AHMAD SYARIF HIDAYATULLAH</t>
  </si>
  <si>
    <t>ALI ZAENAL ABIDIN HUSAIN ASSEGAF</t>
  </si>
  <si>
    <t>ALVIN ADITYA</t>
  </si>
  <si>
    <t>ANDRI ROY IRAWAN</t>
  </si>
  <si>
    <t>Bahasa Inggris</t>
  </si>
  <si>
    <t>ANTONI DWI SETIYAWAN</t>
  </si>
  <si>
    <t>AYU RATIH</t>
  </si>
  <si>
    <t>DEBBY SETYAWAN</t>
  </si>
  <si>
    <t>DICKY WAHYU FEBRIANSYAH</t>
  </si>
  <si>
    <t>FERI MAULANA ANDRIANTO</t>
  </si>
  <si>
    <t>GAIZKA MAULANA SISWOHARDONI</t>
  </si>
  <si>
    <t>GEORGE BRILIAN ALLMAYDA SITORUS</t>
  </si>
  <si>
    <t>HANA NURJANNAH</t>
  </si>
  <si>
    <t>Matematika</t>
  </si>
  <si>
    <t xml:space="preserve"> X / 1</t>
  </si>
  <si>
    <t>KARMANTO</t>
  </si>
  <si>
    <t xml:space="preserve"> </t>
  </si>
  <si>
    <t>KRISTIANTO FIARI</t>
  </si>
  <si>
    <t>Ilmu Pengetahuan Alam (IPA)</t>
  </si>
  <si>
    <t xml:space="preserve"> X / 2</t>
  </si>
  <si>
    <t>LUSY INDRIYANI</t>
  </si>
  <si>
    <t>M. FAISAL SYAFA'AT</t>
  </si>
  <si>
    <t>Ilmu Pengetahuan Sosial (IPS)</t>
  </si>
  <si>
    <t>MAULIDIA CYNDY SAPRIAL</t>
  </si>
  <si>
    <t>MERRYNA MARTHALIA</t>
  </si>
  <si>
    <t>MOHAMMAD ARIS FUADI</t>
  </si>
  <si>
    <t>MUHAMMAD FATEKHUR ROHMAN</t>
  </si>
  <si>
    <t xml:space="preserve"> XI / 3</t>
  </si>
  <si>
    <t>MUHAMMAD NUR ALMAS MUSSAFFA</t>
  </si>
  <si>
    <t>MUHAMMAD REZA FAQIH</t>
  </si>
  <si>
    <t>MUHAMMAD RIFQI SYAFRONI</t>
  </si>
  <si>
    <t xml:space="preserve">Tempat Prakerin </t>
  </si>
  <si>
    <t>Fisika</t>
  </si>
  <si>
    <t>MUHAMMAD RIZA SAPUTRA</t>
  </si>
  <si>
    <t>MUHAMMAD SAIFUDDIN</t>
  </si>
  <si>
    <t>MUHAMMAD SEPTIAN DWI SAPUTRA</t>
  </si>
  <si>
    <t>Alamat</t>
  </si>
  <si>
    <t>lama pelaksanaan</t>
  </si>
  <si>
    <t>Nilai</t>
  </si>
  <si>
    <t>Predikat</t>
  </si>
  <si>
    <t>MUKHLISIN</t>
  </si>
  <si>
    <t>NOFIATUL MAGFIROH</t>
  </si>
  <si>
    <t>RAHMA ADISTA MAWARNI</t>
  </si>
  <si>
    <t>RINA TIARA TRISTIA</t>
  </si>
  <si>
    <t>SYELA PUTRI NURKHAYATI</t>
  </si>
  <si>
    <t>THEODORUS CAHYANA</t>
  </si>
  <si>
    <t>USWALLUR GHOFUR</t>
  </si>
  <si>
    <t>Kelakuan</t>
  </si>
  <si>
    <t>Kerajinan</t>
  </si>
  <si>
    <t>Kerapihan</t>
  </si>
  <si>
    <t>SAKIT</t>
  </si>
  <si>
    <t>IZIN</t>
  </si>
  <si>
    <t>TANPA KETERANGAN</t>
  </si>
  <si>
    <t>VIDA NURUL AISYAH</t>
  </si>
  <si>
    <t>YESI NUR FAIQOTUN NISA'</t>
  </si>
  <si>
    <t>YOGA ADI YAHYA</t>
  </si>
  <si>
    <t xml:space="preserve"> XI / 4</t>
  </si>
  <si>
    <t>YUSAK ABDI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</si>
  <si>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</si>
  <si>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</si>
  <si>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</si>
  <si>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</si>
  <si>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</si>
  <si>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C</t>
  </si>
  <si>
    <t>Produktif</t>
  </si>
  <si>
    <t>Memb. Paket Software aplikasi berbasis desktop</t>
  </si>
  <si>
    <t>Meranc. Apl teks dan Desktop berbasis objek</t>
  </si>
  <si>
    <t>Mengg. Bhs Pemrograman Berorientasi Objek</t>
  </si>
  <si>
    <t>Meranc. Program Apl Web Berbasis Objek</t>
  </si>
  <si>
    <t>Perawatan Jaringan (Mulok)</t>
  </si>
  <si>
    <t>Desain Grafis (Mulok)</t>
  </si>
  <si>
    <t>D</t>
  </si>
  <si>
    <t>Muatan Lokal  :</t>
  </si>
  <si>
    <t>Bahasa Jawa</t>
  </si>
  <si>
    <t>Baik</t>
  </si>
  <si>
    <t>-</t>
  </si>
  <si>
    <t>Tingkatkan Prestasimu</t>
  </si>
  <si>
    <t>L =</t>
  </si>
  <si>
    <t>P =</t>
  </si>
  <si>
    <t>JML =</t>
  </si>
  <si>
    <t xml:space="preserve">Bulutangkis 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</si>
  <si>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</si>
  <si>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</si>
  <si>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</si>
  <si>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</si>
  <si>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</si>
  <si>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</si>
  <si>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</si>
  <si>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</si>
  <si>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</si>
  <si>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</si>
  <si>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</si>
  <si>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</si>
  <si>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</si>
  <si>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</si>
  <si>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</si>
  <si>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</si>
  <si>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</si>
  <si>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</si>
  <si>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</si>
  <si>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</si>
  <si>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</si>
  <si>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</si>
  <si>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</si>
  <si>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</si>
  <si>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</si>
  <si>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</si>
  <si>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</si>
  <si>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</si>
  <si>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</si>
  <si>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</si>
  <si>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</si>
  <si>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</si>
  <si>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</si>
  <si>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</si>
  <si>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</si>
  <si>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</si>
  <si>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</si>
  <si>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</si>
  <si>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22 Desember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</si>
  <si>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</si>
  <si>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</si>
  <si>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</si>
  <si>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</si>
  <si>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</si>
  <si>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</si>
  <si>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</si>
  <si>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</si>
  <si>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</si>
  <si>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</si>
  <si>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</si>
  <si>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</si>
  <si>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</si>
  <si>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</si>
  <si>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</si>
  <si>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 Nol</t>
  </si>
  <si>
    <t>Satu</t>
  </si>
  <si>
    <t>Dua</t>
  </si>
  <si>
    <t xml:space="preserve">3.  Tanpa Keterangan </t>
  </si>
  <si>
    <t>Tiga</t>
  </si>
  <si>
    <t>Empat</t>
  </si>
  <si>
    <t>Lima</t>
  </si>
  <si>
    <t>Enam</t>
  </si>
  <si>
    <t>Tujuh</t>
  </si>
  <si>
    <t>Delapan</t>
  </si>
  <si>
    <t>Sembilan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</si>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</sst>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.0"/>
    <numFmt numFmtId="169" formatCode="000"/>
    <numFmt numFmtId="170" formatCode="\:\ \ @"/>
    <numFmt numFmtId="171" formatCode="0000000000"/>
    <numFmt numFmtId="172" formatCode="\:\ \ General"/>
  </numFmts>
  <fonts count="58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name val="Arial"/>
    </font>
    <font>
      <b/>
      <sz val="20"/>
      <name val="Arial"/>
    </font>
    <font>
      <b/>
      <sz val="12"/>
      <color rgb="FFFF0000"/>
      <name val="Arial Narrow"/>
    </font>
    <font>
      <b/>
      <sz val="10"/>
      <name val="Arial"/>
    </font>
    <font>
      <sz val="10"/>
      <name val="Arial"/>
    </font>
    <font>
      <b/>
      <sz val="9"/>
      <name val="Arial"/>
    </font>
    <font>
      <sz val="10"/>
      <color rgb="FFFFFFFF"/>
      <name val="Arial"/>
    </font>
    <font>
      <b/>
      <sz val="12"/>
      <name val="Arial Narrow"/>
    </font>
    <font>
      <b/>
      <sz val="12"/>
      <color rgb="FFFFFFFF"/>
      <name val="Arial"/>
    </font>
    <font>
      <b/>
      <i/>
      <sz val="10"/>
      <name val="Arial Narrow"/>
    </font>
    <font>
      <sz val="9"/>
      <name val="Arial"/>
    </font>
    <font>
      <u/>
      <sz val="11"/>
      <name val="Arial"/>
    </font>
    <font>
      <sz val="11"/>
      <name val="Arial Narrow"/>
    </font>
    <font>
      <sz val="10"/>
      <name val="Cambria"/>
    </font>
    <font>
      <b/>
      <sz val="11"/>
      <name val="Arial Narrow"/>
    </font>
    <font>
      <sz val="11"/>
      <color rgb="FF000000"/>
      <name val="Calibri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1"/>
      <name val="Arial"/>
    </font>
    <font>
      <sz val="9"/>
      <name val="Arial Narrow"/>
    </font>
    <font>
      <sz val="10"/>
      <name val="Tahoma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sz val="12"/>
      <name val="Lobster"/>
    </font>
    <font>
      <b/>
      <sz val="9"/>
      <color rgb="FFFFFFFF"/>
      <name val="Arial"/>
    </font>
    <font>
      <b/>
      <sz val="16"/>
      <color rgb="FFFFFF00"/>
      <name val="Arial"/>
    </font>
    <font>
      <sz val="9"/>
      <color rgb="FFA5A5A5"/>
      <name val="Arial"/>
    </font>
    <font>
      <b/>
      <sz val="9"/>
      <color rgb="FFA5A5A5"/>
      <name val="Arial"/>
    </font>
    <font>
      <sz val="10"/>
      <color rgb="FFA5A5A5"/>
      <name val="Arial"/>
    </font>
    <font>
      <sz val="10"/>
      <name val="Arial Narrow"/>
    </font>
    <font>
      <b/>
      <sz val="9"/>
      <name val="Arial Narrow"/>
    </font>
    <font>
      <sz val="11"/>
      <color rgb="FFFF0000"/>
      <name val="Arial"/>
    </font>
    <font>
      <sz val="10"/>
      <name val="Dancing Script"/>
    </font>
    <font>
      <i/>
      <sz val="10"/>
      <name val="Arial Narrow"/>
    </font>
    <font>
      <sz val="10"/>
      <color rgb="FF000000"/>
      <name val="Arial Narrow"/>
    </font>
    <font>
      <b/>
      <sz val="10"/>
      <color rgb="FF00000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sz val="10"/>
      <color rgb="FFA5A5A5"/>
      <name val="Arial"/>
    </font>
    <font>
      <u/>
      <sz val="10"/>
      <name val="Arial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sz val="14"/>
      <color rgb="FFA5A5A5"/>
      <name val="Arial Narrow"/>
    </font>
    <font>
      <b/>
      <sz val="14"/>
      <name val="Times New Roman"/>
    </font>
    <font>
      <sz val="11"/>
      <color rgb="FFA5A5A5"/>
      <name val="Arial Narrow"/>
    </font>
    <font>
      <sz val="11"/>
      <name val="Calibri"/>
    </font>
    <font>
      <sz val="10"/>
      <name val="Calibri"/>
    </font>
    <font>
      <sz val="9"/>
      <color rgb="FFA5A5A5"/>
      <name val="Arial Narrow"/>
    </font>
    <font>
      <sz val="12"/>
      <name val="Arial"/>
    </font>
    <font>
      <sz val="12"/>
      <name val="Times New Roman"/>
    </font>
    <font>
      <b/>
      <u/>
      <sz val="10"/>
      <name val="Quintessent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7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72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2" borderId="1" xfId="0" applyFont="1" applyFill="1" applyBorder="1"/>
    <xf numFmtId="0" fontId="9" fillId="2" borderId="1" xfId="0" applyFont="1" applyFill="1" applyBorder="1"/>
    <xf numFmtId="164" fontId="6" fillId="0" borderId="0" xfId="0" applyNumberFormat="1" applyFont="1"/>
    <xf numFmtId="0" fontId="6" fillId="2" borderId="1" xfId="0" applyFont="1" applyFill="1" applyBorder="1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10" fillId="4" borderId="7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9" fillId="0" borderId="0" xfId="0" applyFont="1"/>
    <xf numFmtId="0" fontId="12" fillId="4" borderId="8" xfId="0" applyFont="1" applyFill="1" applyBorder="1" applyAlignment="1">
      <alignment horizontal="left" vertical="center"/>
    </xf>
    <xf numFmtId="164" fontId="8" fillId="2" borderId="13" xfId="0" applyNumberFormat="1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/>
    </xf>
    <xf numFmtId="0" fontId="14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15" fillId="5" borderId="13" xfId="0" applyFont="1" applyFill="1" applyBorder="1" applyAlignment="1">
      <alignment vertical="center" wrapText="1"/>
    </xf>
    <xf numFmtId="0" fontId="16" fillId="0" borderId="13" xfId="0" applyFont="1" applyBorder="1"/>
    <xf numFmtId="0" fontId="17" fillId="5" borderId="13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center"/>
    </xf>
    <xf numFmtId="164" fontId="8" fillId="4" borderId="13" xfId="0" applyNumberFormat="1" applyFont="1" applyFill="1" applyBorder="1" applyAlignment="1">
      <alignment horizontal="left" vertical="center"/>
    </xf>
    <xf numFmtId="0" fontId="16" fillId="0" borderId="13" xfId="0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left" vertical="center"/>
    </xf>
    <xf numFmtId="165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5" fontId="1" fillId="0" borderId="17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 vertical="center"/>
    </xf>
    <xf numFmtId="166" fontId="20" fillId="3" borderId="13" xfId="0" applyNumberFormat="1" applyFont="1" applyFill="1" applyBorder="1" applyAlignment="1">
      <alignment horizontal="left" vertical="center"/>
    </xf>
    <xf numFmtId="0" fontId="1" fillId="0" borderId="18" xfId="0" applyFont="1" applyBorder="1"/>
    <xf numFmtId="165" fontId="1" fillId="0" borderId="13" xfId="0" applyNumberFormat="1" applyFont="1" applyBorder="1" applyAlignment="1">
      <alignment horizontal="left" vertical="center"/>
    </xf>
    <xf numFmtId="165" fontId="1" fillId="0" borderId="13" xfId="0" applyNumberFormat="1" applyFont="1" applyBorder="1" applyAlignment="1">
      <alignment horizontal="center" vertical="center"/>
    </xf>
    <xf numFmtId="0" fontId="1" fillId="5" borderId="13" xfId="0" applyFont="1" applyFill="1" applyBorder="1"/>
    <xf numFmtId="165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3" xfId="0" quotePrefix="1" applyFont="1" applyBorder="1" applyAlignment="1">
      <alignment horizontal="left" vertical="center"/>
    </xf>
    <xf numFmtId="0" fontId="1" fillId="0" borderId="20" xfId="0" applyFont="1" applyBorder="1"/>
    <xf numFmtId="0" fontId="21" fillId="4" borderId="8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 vertical="center" wrapText="1"/>
    </xf>
    <xf numFmtId="165" fontId="1" fillId="5" borderId="13" xfId="0" applyNumberFormat="1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 vertical="center" wrapText="1"/>
    </xf>
    <xf numFmtId="165" fontId="1" fillId="5" borderId="13" xfId="0" applyNumberFormat="1" applyFont="1" applyFill="1" applyBorder="1" applyAlignment="1">
      <alignment horizontal="left"/>
    </xf>
    <xf numFmtId="0" fontId="21" fillId="5" borderId="13" xfId="0" applyFont="1" applyFill="1" applyBorder="1" applyAlignment="1">
      <alignment vertical="center" wrapText="1"/>
    </xf>
    <xf numFmtId="0" fontId="15" fillId="5" borderId="21" xfId="0" applyFont="1" applyFill="1" applyBorder="1" applyAlignment="1">
      <alignment vertical="center" wrapText="1"/>
    </xf>
    <xf numFmtId="0" fontId="18" fillId="0" borderId="13" xfId="0" applyFont="1" applyBorder="1" applyAlignment="1">
      <alignment horizontal="center" vertical="center" wrapText="1"/>
    </xf>
    <xf numFmtId="0" fontId="1" fillId="0" borderId="13" xfId="0" applyFont="1" applyBorder="1"/>
    <xf numFmtId="0" fontId="18" fillId="6" borderId="13" xfId="0" applyFont="1" applyFill="1" applyBorder="1" applyAlignment="1">
      <alignment horizontal="center" vertical="center" wrapText="1"/>
    </xf>
    <xf numFmtId="0" fontId="21" fillId="5" borderId="22" xfId="0" applyFont="1" applyFill="1" applyBorder="1" applyAlignment="1">
      <alignment vertical="center" wrapText="1"/>
    </xf>
    <xf numFmtId="0" fontId="20" fillId="0" borderId="13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167" fontId="22" fillId="0" borderId="13" xfId="0" applyNumberFormat="1" applyFont="1" applyBorder="1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165" fontId="24" fillId="0" borderId="19" xfId="0" applyNumberFormat="1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165" fontId="24" fillId="0" borderId="13" xfId="0" applyNumberFormat="1" applyFont="1" applyBorder="1" applyAlignment="1">
      <alignment vertical="center"/>
    </xf>
    <xf numFmtId="167" fontId="24" fillId="0" borderId="13" xfId="0" applyNumberFormat="1" applyFont="1" applyBorder="1" applyAlignment="1">
      <alignment horizontal="left" vertical="center"/>
    </xf>
    <xf numFmtId="0" fontId="15" fillId="5" borderId="24" xfId="0" applyFont="1" applyFill="1" applyBorder="1" applyAlignment="1">
      <alignment vertical="center" wrapText="1"/>
    </xf>
    <xf numFmtId="167" fontId="24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25" fillId="5" borderId="0" xfId="0" applyFont="1" applyFill="1" applyAlignment="1"/>
    <xf numFmtId="0" fontId="17" fillId="4" borderId="13" xfId="0" applyFont="1" applyFill="1" applyBorder="1" applyAlignment="1">
      <alignment vertical="center" wrapText="1"/>
    </xf>
    <xf numFmtId="0" fontId="21" fillId="4" borderId="13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horizontal="left"/>
    </xf>
    <xf numFmtId="0" fontId="26" fillId="5" borderId="13" xfId="0" applyFont="1" applyFill="1" applyBorder="1" applyAlignment="1"/>
    <xf numFmtId="0" fontId="1" fillId="3" borderId="25" xfId="0" applyFont="1" applyFill="1" applyBorder="1"/>
    <xf numFmtId="0" fontId="1" fillId="0" borderId="13" xfId="0" applyFont="1" applyBorder="1" applyAlignment="1"/>
    <xf numFmtId="0" fontId="18" fillId="0" borderId="0" xfId="0" applyFont="1" applyAlignment="1">
      <alignment horizontal="right"/>
    </xf>
    <xf numFmtId="0" fontId="25" fillId="0" borderId="0" xfId="0" applyFont="1" applyAlignment="1"/>
    <xf numFmtId="0" fontId="26" fillId="5" borderId="13" xfId="0" applyFont="1" applyFill="1" applyBorder="1" applyAlignment="1">
      <alignment horizontal="center"/>
    </xf>
    <xf numFmtId="0" fontId="18" fillId="5" borderId="13" xfId="0" applyFont="1" applyFill="1" applyBorder="1" applyAlignment="1">
      <alignment horizontal="right"/>
    </xf>
    <xf numFmtId="0" fontId="1" fillId="0" borderId="11" xfId="0" applyFont="1" applyBorder="1"/>
    <xf numFmtId="0" fontId="22" fillId="0" borderId="13" xfId="0" applyFont="1" applyBorder="1" applyAlignment="1">
      <alignment horizontal="center"/>
    </xf>
    <xf numFmtId="0" fontId="18" fillId="5" borderId="13" xfId="0" applyFont="1" applyFill="1" applyBorder="1" applyAlignment="1"/>
    <xf numFmtId="0" fontId="25" fillId="5" borderId="19" xfId="0" applyFont="1" applyFill="1" applyBorder="1" applyAlignment="1"/>
    <xf numFmtId="0" fontId="27" fillId="3" borderId="0" xfId="0" applyFont="1" applyFill="1" applyAlignment="1">
      <alignment horizontal="right"/>
    </xf>
    <xf numFmtId="0" fontId="1" fillId="0" borderId="13" xfId="0" applyFont="1" applyBorder="1" applyAlignment="1">
      <alignment horizontal="left"/>
    </xf>
    <xf numFmtId="0" fontId="21" fillId="5" borderId="13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right"/>
    </xf>
    <xf numFmtId="165" fontId="20" fillId="0" borderId="13" xfId="0" applyNumberFormat="1" applyFont="1" applyBorder="1" applyAlignment="1">
      <alignment horizontal="left"/>
    </xf>
    <xf numFmtId="0" fontId="0" fillId="0" borderId="13" xfId="0" applyFont="1" applyBorder="1" applyAlignment="1"/>
    <xf numFmtId="165" fontId="20" fillId="0" borderId="13" xfId="0" applyNumberFormat="1" applyFont="1" applyBorder="1" applyAlignment="1">
      <alignment horizontal="left" vertical="center"/>
    </xf>
    <xf numFmtId="168" fontId="1" fillId="0" borderId="12" xfId="0" applyNumberFormat="1" applyFont="1" applyBorder="1" applyAlignment="1">
      <alignment horizontal="left"/>
    </xf>
    <xf numFmtId="0" fontId="1" fillId="6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28" fillId="6" borderId="13" xfId="0" applyFont="1" applyFill="1" applyBorder="1"/>
    <xf numFmtId="0" fontId="27" fillId="0" borderId="0" xfId="0" applyFont="1" applyAlignment="1">
      <alignment horizontal="right"/>
    </xf>
    <xf numFmtId="0" fontId="0" fillId="0" borderId="13" xfId="0" applyFont="1" applyBorder="1" applyAlignment="1">
      <alignment horizontal="right"/>
    </xf>
    <xf numFmtId="165" fontId="1" fillId="0" borderId="13" xfId="0" applyNumberFormat="1" applyFont="1" applyBorder="1"/>
    <xf numFmtId="0" fontId="13" fillId="0" borderId="26" xfId="0" applyFont="1" applyBorder="1" applyAlignment="1">
      <alignment horizontal="center" vertical="center"/>
    </xf>
    <xf numFmtId="167" fontId="24" fillId="0" borderId="27" xfId="0" applyNumberFormat="1" applyFont="1" applyBorder="1" applyAlignment="1">
      <alignment horizontal="center" vertical="center"/>
    </xf>
    <xf numFmtId="165" fontId="24" fillId="0" borderId="27" xfId="0" applyNumberFormat="1" applyFont="1" applyBorder="1" applyAlignment="1">
      <alignment vertical="center"/>
    </xf>
    <xf numFmtId="0" fontId="1" fillId="5" borderId="13" xfId="0" applyFont="1" applyFill="1" applyBorder="1" applyAlignment="1"/>
    <xf numFmtId="0" fontId="24" fillId="0" borderId="27" xfId="0" applyFont="1" applyBorder="1" applyAlignment="1">
      <alignment horizontal="center" vertical="center"/>
    </xf>
    <xf numFmtId="165" fontId="1" fillId="0" borderId="27" xfId="0" applyNumberFormat="1" applyFont="1" applyBorder="1" applyAlignment="1">
      <alignment horizontal="left" vertical="center"/>
    </xf>
    <xf numFmtId="165" fontId="1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165" fontId="1" fillId="0" borderId="27" xfId="0" applyNumberFormat="1" applyFont="1" applyBorder="1" applyAlignment="1">
      <alignment horizontal="left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/>
    <xf numFmtId="0" fontId="13" fillId="0" borderId="0" xfId="0" applyFont="1" applyAlignment="1">
      <alignment horizontal="center" vertical="center"/>
    </xf>
    <xf numFmtId="167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3" xfId="0" applyFont="1" applyBorder="1" applyAlignment="1">
      <alignment horizontal="center"/>
    </xf>
    <xf numFmtId="0" fontId="27" fillId="5" borderId="13" xfId="0" applyFont="1" applyFill="1" applyBorder="1" applyAlignment="1">
      <alignment horizontal="center"/>
    </xf>
    <xf numFmtId="0" fontId="1" fillId="6" borderId="13" xfId="0" applyFont="1" applyFill="1" applyBorder="1" applyAlignment="1"/>
    <xf numFmtId="0" fontId="13" fillId="7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horizontal="center" vertical="center"/>
    </xf>
    <xf numFmtId="1" fontId="13" fillId="7" borderId="1" xfId="0" applyNumberFormat="1" applyFont="1" applyFill="1" applyBorder="1" applyAlignment="1">
      <alignment vertical="center"/>
    </xf>
    <xf numFmtId="0" fontId="13" fillId="7" borderId="1" xfId="0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horizontal="center" vertical="top"/>
    </xf>
    <xf numFmtId="0" fontId="31" fillId="2" borderId="1" xfId="0" applyFont="1" applyFill="1" applyBorder="1" applyAlignment="1">
      <alignment vertical="top"/>
    </xf>
    <xf numFmtId="0" fontId="13" fillId="2" borderId="1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2" fontId="17" fillId="0" borderId="0" xfId="0" applyNumberFormat="1" applyFont="1" applyAlignment="1">
      <alignment horizontal="center" vertical="center"/>
    </xf>
    <xf numFmtId="164" fontId="32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3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3" borderId="13" xfId="0" applyFont="1" applyFill="1" applyBorder="1" applyAlignment="1"/>
    <xf numFmtId="0" fontId="1" fillId="7" borderId="1" xfId="0" applyFont="1" applyFill="1" applyBorder="1" applyAlignment="1">
      <alignment vertical="center"/>
    </xf>
    <xf numFmtId="0" fontId="3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" fontId="21" fillId="4" borderId="13" xfId="0" applyNumberFormat="1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21" fillId="4" borderId="41" xfId="0" applyFont="1" applyFill="1" applyBorder="1" applyAlignment="1">
      <alignment horizontal="center" vertical="center"/>
    </xf>
    <xf numFmtId="1" fontId="21" fillId="4" borderId="41" xfId="0" applyNumberFormat="1" applyFont="1" applyFill="1" applyBorder="1" applyAlignment="1">
      <alignment vertical="center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vertical="center"/>
    </xf>
    <xf numFmtId="0" fontId="34" fillId="7" borderId="1" xfId="0" applyFont="1" applyFill="1" applyBorder="1" applyAlignment="1">
      <alignment vertical="center"/>
    </xf>
    <xf numFmtId="0" fontId="34" fillId="0" borderId="45" xfId="0" applyFont="1" applyBorder="1" applyAlignment="1">
      <alignment horizontal="center" vertical="center"/>
    </xf>
    <xf numFmtId="0" fontId="34" fillId="0" borderId="46" xfId="0" applyFont="1" applyBorder="1" applyAlignment="1">
      <alignment horizontal="left" vertical="center" wrapText="1"/>
    </xf>
    <xf numFmtId="0" fontId="34" fillId="0" borderId="48" xfId="0" applyFont="1" applyBorder="1" applyAlignment="1">
      <alignment horizontal="center" vertical="center"/>
    </xf>
    <xf numFmtId="0" fontId="34" fillId="0" borderId="49" xfId="0" applyFont="1" applyBorder="1" applyAlignment="1">
      <alignment horizontal="center" vertical="center" wrapText="1"/>
    </xf>
    <xf numFmtId="1" fontId="34" fillId="0" borderId="49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/>
    </xf>
    <xf numFmtId="1" fontId="34" fillId="7" borderId="1" xfId="0" applyNumberFormat="1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/>
    </xf>
    <xf numFmtId="0" fontId="34" fillId="0" borderId="5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/>
    </xf>
    <xf numFmtId="0" fontId="36" fillId="0" borderId="13" xfId="0" applyFont="1" applyBorder="1" applyAlignment="1">
      <alignment horizontal="center"/>
    </xf>
    <xf numFmtId="0" fontId="33" fillId="2" borderId="1" xfId="0" applyFont="1" applyFill="1" applyBorder="1"/>
    <xf numFmtId="0" fontId="20" fillId="0" borderId="13" xfId="0" applyFont="1" applyBorder="1"/>
    <xf numFmtId="0" fontId="20" fillId="6" borderId="13" xfId="0" applyFont="1" applyFill="1" applyBorder="1" applyAlignment="1">
      <alignment horizontal="center"/>
    </xf>
    <xf numFmtId="0" fontId="1" fillId="3" borderId="13" xfId="0" applyFont="1" applyFill="1" applyBorder="1"/>
    <xf numFmtId="0" fontId="37" fillId="2" borderId="1" xfId="0" applyFont="1" applyFill="1" applyBorder="1" applyAlignment="1">
      <alignment vertical="center"/>
    </xf>
    <xf numFmtId="0" fontId="21" fillId="4" borderId="40" xfId="0" applyFont="1" applyFill="1" applyBorder="1" applyAlignment="1">
      <alignment horizontal="left" vertical="center"/>
    </xf>
    <xf numFmtId="0" fontId="38" fillId="0" borderId="49" xfId="0" applyFont="1" applyBorder="1" applyAlignment="1">
      <alignment horizontal="center" vertical="center" wrapText="1"/>
    </xf>
    <xf numFmtId="0" fontId="39" fillId="0" borderId="49" xfId="0" applyFont="1" applyBorder="1" applyAlignment="1">
      <alignment horizontal="center" vertical="center"/>
    </xf>
    <xf numFmtId="0" fontId="12" fillId="4" borderId="41" xfId="0" applyFont="1" applyFill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/>
    </xf>
    <xf numFmtId="0" fontId="18" fillId="0" borderId="19" xfId="0" applyFont="1" applyBorder="1" applyAlignment="1">
      <alignment horizontal="right"/>
    </xf>
    <xf numFmtId="0" fontId="22" fillId="0" borderId="19" xfId="0" applyFont="1" applyBorder="1" applyAlignment="1">
      <alignment horizontal="center"/>
    </xf>
    <xf numFmtId="0" fontId="1" fillId="0" borderId="19" xfId="0" applyFont="1" applyBorder="1" applyAlignment="1"/>
    <xf numFmtId="0" fontId="18" fillId="0" borderId="13" xfId="0" applyFont="1" applyBorder="1" applyAlignment="1">
      <alignment horizontal="right"/>
    </xf>
    <xf numFmtId="0" fontId="34" fillId="0" borderId="47" xfId="0" applyFont="1" applyBorder="1" applyAlignment="1">
      <alignment horizontal="left" vertical="center" wrapText="1"/>
    </xf>
    <xf numFmtId="0" fontId="34" fillId="0" borderId="13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1" fontId="25" fillId="5" borderId="19" xfId="0" applyNumberFormat="1" applyFont="1" applyFill="1" applyBorder="1" applyAlignment="1"/>
    <xf numFmtId="0" fontId="21" fillId="0" borderId="53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26" fillId="0" borderId="13" xfId="0" applyFont="1" applyBorder="1" applyAlignment="1"/>
    <xf numFmtId="0" fontId="40" fillId="0" borderId="56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 wrapText="1"/>
    </xf>
    <xf numFmtId="1" fontId="21" fillId="0" borderId="56" xfId="0" applyNumberFormat="1" applyFont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 wrapText="1"/>
    </xf>
    <xf numFmtId="0" fontId="10" fillId="4" borderId="40" xfId="0" applyFont="1" applyFill="1" applyBorder="1" applyAlignment="1">
      <alignment horizontal="left" vertical="center"/>
    </xf>
    <xf numFmtId="0" fontId="34" fillId="0" borderId="46" xfId="0" applyFont="1" applyBorder="1" applyAlignment="1">
      <alignment horizontal="left" vertical="center"/>
    </xf>
    <xf numFmtId="0" fontId="34" fillId="0" borderId="47" xfId="0" applyFont="1" applyBorder="1" applyAlignment="1">
      <alignment horizontal="left" vertical="center"/>
    </xf>
    <xf numFmtId="0" fontId="24" fillId="0" borderId="11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left" vertical="center" wrapText="1"/>
    </xf>
    <xf numFmtId="0" fontId="41" fillId="0" borderId="58" xfId="0" applyFont="1" applyBorder="1" applyAlignment="1">
      <alignment horizontal="center" vertical="center" wrapText="1"/>
    </xf>
    <xf numFmtId="0" fontId="42" fillId="0" borderId="58" xfId="0" applyFont="1" applyBorder="1" applyAlignment="1">
      <alignment horizontal="left" vertical="center" wrapText="1"/>
    </xf>
    <xf numFmtId="1" fontId="42" fillId="0" borderId="58" xfId="0" applyNumberFormat="1" applyFont="1" applyBorder="1" applyAlignment="1">
      <alignment horizontal="center" vertical="center"/>
    </xf>
    <xf numFmtId="1" fontId="42" fillId="0" borderId="59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 wrapText="1"/>
    </xf>
    <xf numFmtId="0" fontId="21" fillId="7" borderId="1" xfId="0" applyFont="1" applyFill="1" applyBorder="1" applyAlignment="1">
      <alignment vertical="center"/>
    </xf>
    <xf numFmtId="0" fontId="43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" fontId="2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44" fillId="0" borderId="0" xfId="0" applyFont="1"/>
    <xf numFmtId="0" fontId="6" fillId="7" borderId="1" xfId="0" applyFont="1" applyFill="1" applyBorder="1"/>
    <xf numFmtId="0" fontId="43" fillId="2" borderId="1" xfId="0" applyFont="1" applyFill="1" applyBorder="1"/>
    <xf numFmtId="0" fontId="6" fillId="2" borderId="1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7" borderId="1" xfId="0" applyFont="1" applyFill="1" applyBorder="1" applyAlignment="1">
      <alignment vertical="center"/>
    </xf>
    <xf numFmtId="1" fontId="6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1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48" fillId="7" borderId="1" xfId="0" applyFont="1" applyFill="1" applyBorder="1" applyAlignment="1">
      <alignment vertical="center"/>
    </xf>
    <xf numFmtId="0" fontId="49" fillId="2" borderId="1" xfId="0" applyFont="1" applyFill="1" applyBorder="1" applyAlignment="1">
      <alignment vertical="center"/>
    </xf>
    <xf numFmtId="0" fontId="48" fillId="2" borderId="1" xfId="0" applyFont="1" applyFill="1" applyBorder="1" applyAlignment="1">
      <alignment vertical="center"/>
    </xf>
    <xf numFmtId="0" fontId="50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 wrapText="1"/>
    </xf>
    <xf numFmtId="0" fontId="15" fillId="7" borderId="1" xfId="0" applyFont="1" applyFill="1" applyBorder="1" applyAlignment="1">
      <alignment vertical="top"/>
    </xf>
    <xf numFmtId="0" fontId="51" fillId="2" borderId="1" xfId="0" applyFont="1" applyFill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8" fillId="0" borderId="60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7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5" fillId="7" borderId="1" xfId="0" applyFont="1" applyFill="1" applyBorder="1" applyAlignment="1">
      <alignment vertical="center"/>
    </xf>
    <xf numFmtId="0" fontId="51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53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0" borderId="0" xfId="0" applyFont="1" applyAlignment="1">
      <alignment horizontal="center" vertical="top" wrapText="1"/>
    </xf>
    <xf numFmtId="0" fontId="23" fillId="7" borderId="1" xfId="0" applyFont="1" applyFill="1" applyBorder="1" applyAlignment="1">
      <alignment vertical="top"/>
    </xf>
    <xf numFmtId="0" fontId="54" fillId="2" borderId="1" xfId="0" applyFont="1" applyFill="1" applyBorder="1" applyAlignment="1">
      <alignment vertical="top"/>
    </xf>
    <xf numFmtId="0" fontId="23" fillId="2" borderId="1" xfId="0" applyFont="1" applyFill="1" applyBorder="1" applyAlignment="1">
      <alignment vertical="top"/>
    </xf>
    <xf numFmtId="0" fontId="22" fillId="0" borderId="1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55" fillId="0" borderId="13" xfId="0" applyFont="1" applyBorder="1"/>
    <xf numFmtId="0" fontId="1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3" fillId="7" borderId="1" xfId="0" applyFont="1" applyFill="1" applyBorder="1" applyAlignment="1">
      <alignment vertical="center"/>
    </xf>
    <xf numFmtId="0" fontId="54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56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7" borderId="1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7" fillId="7" borderId="1" xfId="0" applyFont="1" applyFill="1" applyBorder="1" applyAlignment="1">
      <alignment horizontal="center"/>
    </xf>
    <xf numFmtId="0" fontId="13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1" fillId="7" borderId="1" xfId="0" applyFont="1" applyFill="1" applyBorder="1" applyAlignment="1">
      <alignment vertical="center"/>
    </xf>
    <xf numFmtId="0" fontId="33" fillId="0" borderId="0" xfId="0" applyFont="1"/>
    <xf numFmtId="0" fontId="6" fillId="4" borderId="11" xfId="0" applyFont="1" applyFill="1" applyBorder="1" applyAlignment="1">
      <alignment horizontal="center"/>
    </xf>
    <xf numFmtId="0" fontId="7" fillId="0" borderId="12" xfId="0" applyFont="1" applyBorder="1"/>
    <xf numFmtId="0" fontId="5" fillId="3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8" fillId="4" borderId="11" xfId="0" applyFont="1" applyFill="1" applyBorder="1" applyAlignment="1">
      <alignment horizontal="left" vertical="center"/>
    </xf>
    <xf numFmtId="0" fontId="19" fillId="3" borderId="1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1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7" fillId="0" borderId="10" xfId="0" applyFont="1" applyBorder="1"/>
    <xf numFmtId="0" fontId="8" fillId="0" borderId="6" xfId="0" applyFont="1" applyBorder="1" applyAlignment="1">
      <alignment horizontal="center" vertical="center"/>
    </xf>
    <xf numFmtId="0" fontId="7" fillId="0" borderId="14" xfId="0" applyFont="1" applyBorder="1"/>
    <xf numFmtId="0" fontId="6" fillId="0" borderId="6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7" fillId="0" borderId="19" xfId="0" applyFont="1" applyBorder="1"/>
    <xf numFmtId="0" fontId="18" fillId="6" borderId="9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/>
    </xf>
    <xf numFmtId="0" fontId="7" fillId="0" borderId="16" xfId="0" applyFont="1" applyBorder="1"/>
    <xf numFmtId="0" fontId="3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21" fillId="4" borderId="29" xfId="0" applyFont="1" applyFill="1" applyBorder="1" applyAlignment="1">
      <alignment horizontal="center" vertical="center" wrapText="1"/>
    </xf>
    <xf numFmtId="0" fontId="7" fillId="0" borderId="30" xfId="0" applyFont="1" applyBorder="1"/>
    <xf numFmtId="0" fontId="7" fillId="0" borderId="35" xfId="0" applyFont="1" applyBorder="1"/>
    <xf numFmtId="0" fontId="7" fillId="0" borderId="36" xfId="0" applyFont="1" applyBorder="1"/>
    <xf numFmtId="0" fontId="34" fillId="0" borderId="46" xfId="0" applyFont="1" applyBorder="1" applyAlignment="1">
      <alignment horizontal="left" vertical="center" wrapText="1"/>
    </xf>
    <xf numFmtId="0" fontId="7" fillId="0" borderId="47" xfId="0" applyFont="1" applyBorder="1"/>
    <xf numFmtId="0" fontId="21" fillId="4" borderId="6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/>
    </xf>
    <xf numFmtId="0" fontId="7" fillId="0" borderId="34" xfId="0" applyFont="1" applyBorder="1"/>
    <xf numFmtId="0" fontId="3" fillId="0" borderId="0" xfId="0" applyFont="1" applyAlignment="1">
      <alignment horizontal="center" vertical="top"/>
    </xf>
    <xf numFmtId="0" fontId="29" fillId="7" borderId="2" xfId="0" applyFont="1" applyFill="1" applyBorder="1" applyAlignment="1">
      <alignment horizontal="left" vertical="center"/>
    </xf>
    <xf numFmtId="0" fontId="7" fillId="0" borderId="50" xfId="0" applyFont="1" applyBorder="1"/>
    <xf numFmtId="0" fontId="7" fillId="0" borderId="51" xfId="0" applyFont="1" applyBorder="1"/>
    <xf numFmtId="0" fontId="35" fillId="4" borderId="42" xfId="0" applyFont="1" applyFill="1" applyBorder="1" applyAlignment="1">
      <alignment horizontal="center" vertical="center"/>
    </xf>
    <xf numFmtId="0" fontId="7" fillId="0" borderId="43" xfId="0" applyFont="1" applyBorder="1"/>
    <xf numFmtId="0" fontId="7" fillId="0" borderId="44" xfId="0" applyFont="1" applyBorder="1"/>
    <xf numFmtId="0" fontId="21" fillId="4" borderId="31" xfId="0" applyFont="1" applyFill="1" applyBorder="1" applyAlignment="1">
      <alignment horizontal="center" vertical="center"/>
    </xf>
    <xf numFmtId="0" fontId="7" fillId="0" borderId="32" xfId="0" applyFont="1" applyBorder="1"/>
    <xf numFmtId="0" fontId="7" fillId="0" borderId="33" xfId="0" applyFont="1" applyBorder="1"/>
    <xf numFmtId="0" fontId="21" fillId="4" borderId="11" xfId="0" applyFont="1" applyFill="1" applyBorder="1" applyAlignment="1">
      <alignment horizontal="center" vertical="center"/>
    </xf>
    <xf numFmtId="0" fontId="7" fillId="0" borderId="37" xfId="0" applyFont="1" applyBorder="1"/>
    <xf numFmtId="0" fontId="21" fillId="4" borderId="42" xfId="0" applyFont="1" applyFill="1" applyBorder="1" applyAlignment="1">
      <alignment horizontal="center" vertical="center" wrapText="1"/>
    </xf>
    <xf numFmtId="0" fontId="53" fillId="0" borderId="11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0" fontId="47" fillId="0" borderId="0" xfId="0" applyFont="1" applyAlignment="1">
      <alignment horizontal="center"/>
    </xf>
    <xf numFmtId="1" fontId="34" fillId="0" borderId="46" xfId="0" applyNumberFormat="1" applyFont="1" applyBorder="1" applyAlignment="1">
      <alignment horizontal="left" vertical="center" wrapText="1"/>
    </xf>
    <xf numFmtId="0" fontId="12" fillId="4" borderId="42" xfId="0" applyFont="1" applyFill="1" applyBorder="1" applyAlignment="1">
      <alignment horizontal="center" vertical="center" wrapText="1"/>
    </xf>
    <xf numFmtId="0" fontId="52" fillId="0" borderId="65" xfId="0" applyFont="1" applyBorder="1" applyAlignment="1">
      <alignment horizontal="left" vertical="center" wrapText="1"/>
    </xf>
    <xf numFmtId="0" fontId="7" fillId="0" borderId="66" xfId="0" applyFont="1" applyBorder="1"/>
    <xf numFmtId="0" fontId="7" fillId="0" borderId="67" xfId="0" applyFont="1" applyBorder="1"/>
    <xf numFmtId="0" fontId="7" fillId="0" borderId="64" xfId="0" applyFont="1" applyBorder="1"/>
    <xf numFmtId="0" fontId="7" fillId="0" borderId="68" xfId="0" applyFont="1" applyBorder="1"/>
    <xf numFmtId="0" fontId="7" fillId="0" borderId="69" xfId="0" applyFont="1" applyBorder="1"/>
    <xf numFmtId="0" fontId="21" fillId="0" borderId="46" xfId="0" applyFont="1" applyBorder="1" applyAlignment="1">
      <alignment horizontal="left" vertical="center" wrapText="1"/>
    </xf>
    <xf numFmtId="0" fontId="52" fillId="0" borderId="11" xfId="0" applyFont="1" applyBorder="1" applyAlignment="1">
      <alignment horizontal="left" vertical="center" wrapText="1"/>
    </xf>
    <xf numFmtId="0" fontId="13" fillId="0" borderId="65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52" fillId="0" borderId="6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1" fontId="34" fillId="0" borderId="46" xfId="0" applyNumberFormat="1" applyFont="1" applyBorder="1" applyAlignment="1">
      <alignment horizontal="left" vertical="center" shrinkToFit="1"/>
    </xf>
    <xf numFmtId="0" fontId="13" fillId="0" borderId="35" xfId="0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 vertical="center" wrapText="1"/>
    </xf>
    <xf numFmtId="0" fontId="7" fillId="0" borderId="62" xfId="0" applyFont="1" applyBorder="1"/>
    <xf numFmtId="0" fontId="7" fillId="0" borderId="63" xfId="0" applyFont="1" applyBorder="1"/>
    <xf numFmtId="0" fontId="21" fillId="0" borderId="54" xfId="0" applyFont="1" applyBorder="1" applyAlignment="1">
      <alignment horizontal="left" vertical="center" wrapText="1"/>
    </xf>
    <xf numFmtId="0" fontId="7" fillId="0" borderId="55" xfId="0" applyFont="1" applyBorder="1"/>
    <xf numFmtId="0" fontId="1" fillId="0" borderId="13" xfId="0" quotePrefix="1" applyFont="1" applyBorder="1"/>
    <xf numFmtId="0" fontId="1" fillId="6" borderId="13" xfId="0" quotePrefix="1" applyFont="1" applyFill="1" applyBorder="1"/>
    <xf numFmtId="0" fontId="1" fillId="6" borderId="13" xfId="0" quotePrefix="1" applyFont="1" applyFill="1" applyBorder="1" applyAlignment="1">
      <alignment horizontal="center"/>
    </xf>
    <xf numFmtId="0" fontId="28" fillId="6" borderId="13" xfId="0" quotePrefix="1" applyFont="1" applyFill="1" applyBorder="1"/>
    <xf numFmtId="0" fontId="20" fillId="0" borderId="13" xfId="0" quotePrefix="1" applyFont="1" applyBorder="1"/>
    <xf numFmtId="0" fontId="20" fillId="6" borderId="13" xfId="0" quotePrefix="1" applyFont="1" applyFill="1" applyBorder="1"/>
    <xf numFmtId="0" fontId="1" fillId="0" borderId="13" xfId="0" quotePrefix="1" applyFont="1" applyBorder="1" applyAlignment="1">
      <alignment horizontal="left"/>
    </xf>
  </cellXfs>
  <cellStyles count="1">
    <cellStyle name="Normal" xfId="0" builtinId="0"/>
  </cellStyles>
  <dxfs count="4"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352425</xdr:colOff>
      <xdr:row>31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352425</xdr:colOff>
      <xdr:row>31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93" t="s">
        <v>2</v>
      </c>
      <c r="C1" s="294"/>
      <c r="D1" s="295"/>
      <c r="E1" s="1"/>
      <c r="F1" s="1"/>
      <c r="G1" s="1"/>
      <c r="H1" s="1"/>
      <c r="I1" s="1"/>
      <c r="J1" s="9"/>
      <c r="K1" s="9"/>
      <c r="L1" s="9"/>
      <c r="M1" s="9"/>
      <c r="N1" s="9"/>
      <c r="O1" s="10"/>
      <c r="P1" s="1"/>
      <c r="Q1" s="3"/>
      <c r="R1" s="3"/>
      <c r="S1" s="3"/>
      <c r="T1" s="3"/>
      <c r="U1" s="3"/>
      <c r="V1" s="3"/>
      <c r="W1" s="3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9"/>
      <c r="K2" s="9"/>
      <c r="L2" s="9"/>
      <c r="M2" s="9"/>
      <c r="N2" s="9"/>
      <c r="O2" s="10"/>
      <c r="P2" s="1"/>
      <c r="Q2" s="3"/>
      <c r="R2" s="3"/>
      <c r="S2" s="3"/>
      <c r="T2" s="3"/>
      <c r="U2" s="3"/>
      <c r="V2" s="3"/>
      <c r="W2" s="3"/>
    </row>
    <row r="3" spans="1:23" ht="15.75" customHeight="1">
      <c r="A3" s="12" t="s">
        <v>13</v>
      </c>
      <c r="B3" s="14" t="s">
        <v>15</v>
      </c>
      <c r="C3" s="17"/>
      <c r="D3" s="17" t="s">
        <v>24</v>
      </c>
      <c r="E3" s="1"/>
      <c r="F3" s="296" t="s">
        <v>26</v>
      </c>
      <c r="G3" s="292"/>
      <c r="H3" s="18" t="s">
        <v>28</v>
      </c>
      <c r="I3" s="1"/>
      <c r="J3" s="9" t="str">
        <f>VLOOKUP(K3,$L$11:$M$16,2)</f>
        <v xml:space="preserve"> XII / 5</v>
      </c>
      <c r="K3" s="9">
        <v>5</v>
      </c>
      <c r="L3" s="9"/>
      <c r="M3" s="9"/>
      <c r="N3" s="9"/>
      <c r="O3" s="10"/>
      <c r="P3" s="1"/>
      <c r="Q3" s="3"/>
      <c r="R3" s="3"/>
      <c r="S3" s="3"/>
      <c r="T3" s="3"/>
      <c r="U3" s="3"/>
      <c r="V3" s="3"/>
      <c r="W3" s="3"/>
    </row>
    <row r="4" spans="1:23" ht="16.5" customHeight="1">
      <c r="A4" s="12"/>
      <c r="B4" s="19">
        <v>1</v>
      </c>
      <c r="C4" s="22" t="s">
        <v>29</v>
      </c>
      <c r="D4" s="24">
        <v>75</v>
      </c>
      <c r="E4" s="1"/>
      <c r="F4" s="296" t="s">
        <v>35</v>
      </c>
      <c r="G4" s="292"/>
      <c r="H4" s="26" t="s">
        <v>36</v>
      </c>
      <c r="I4" s="1"/>
      <c r="J4" s="9"/>
      <c r="K4" s="9"/>
      <c r="L4" s="9"/>
      <c r="M4" s="9"/>
      <c r="N4" s="9"/>
      <c r="O4" s="10"/>
      <c r="P4" s="1"/>
      <c r="Q4" s="3"/>
      <c r="R4" s="3"/>
      <c r="S4" s="3"/>
      <c r="T4" s="3"/>
      <c r="U4" s="3"/>
      <c r="V4" s="3"/>
      <c r="W4" s="3"/>
    </row>
    <row r="5" spans="1:23" ht="16.5" customHeight="1">
      <c r="A5" s="12"/>
      <c r="B5" s="19">
        <v>2</v>
      </c>
      <c r="C5" s="22" t="s">
        <v>38</v>
      </c>
      <c r="D5" s="24">
        <v>75</v>
      </c>
      <c r="E5" s="1"/>
      <c r="F5" s="296" t="s">
        <v>39</v>
      </c>
      <c r="G5" s="292"/>
      <c r="H5" s="18"/>
      <c r="I5" s="1"/>
      <c r="J5" s="9" t="str">
        <f>VLOOKUP(K5,$L$5:$M$8,2)</f>
        <v>Rekayasa Perangkat Lunak</v>
      </c>
      <c r="K5" s="9">
        <v>2</v>
      </c>
      <c r="L5" s="9">
        <v>1</v>
      </c>
      <c r="M5" s="9" t="s">
        <v>44</v>
      </c>
      <c r="N5" s="9"/>
      <c r="O5" s="10"/>
      <c r="P5" s="1"/>
      <c r="Q5" s="3"/>
      <c r="R5" s="3"/>
      <c r="S5" s="3"/>
      <c r="T5" s="3"/>
      <c r="U5" s="3"/>
      <c r="V5" s="3"/>
      <c r="W5" s="3"/>
    </row>
    <row r="6" spans="1:23" ht="16.5" customHeight="1">
      <c r="A6" s="12"/>
      <c r="B6" s="19">
        <v>3</v>
      </c>
      <c r="C6" s="22" t="s">
        <v>45</v>
      </c>
      <c r="D6" s="24">
        <v>75</v>
      </c>
      <c r="E6" s="1"/>
      <c r="F6" s="297" t="s">
        <v>46</v>
      </c>
      <c r="G6" s="292"/>
      <c r="H6" s="33">
        <v>41629</v>
      </c>
      <c r="I6" s="1"/>
      <c r="J6" s="9"/>
      <c r="K6" s="9"/>
      <c r="L6" s="9">
        <v>2</v>
      </c>
      <c r="M6" s="9" t="s">
        <v>48</v>
      </c>
      <c r="N6" s="9"/>
      <c r="O6" s="10"/>
      <c r="P6" s="1"/>
      <c r="Q6" s="3"/>
      <c r="R6" s="3"/>
      <c r="S6" s="3"/>
      <c r="T6" s="3"/>
      <c r="U6" s="3"/>
      <c r="V6" s="3"/>
      <c r="W6" s="3"/>
    </row>
    <row r="7" spans="1:23" ht="16.5" customHeight="1">
      <c r="A7" s="12"/>
      <c r="B7" s="19">
        <v>4</v>
      </c>
      <c r="C7" s="22" t="s">
        <v>49</v>
      </c>
      <c r="D7" s="24">
        <v>75</v>
      </c>
      <c r="E7" s="1"/>
      <c r="F7" s="291" t="s">
        <v>11</v>
      </c>
      <c r="G7" s="292"/>
      <c r="H7" s="37" t="s">
        <v>53</v>
      </c>
      <c r="I7" s="1"/>
      <c r="J7" s="9"/>
      <c r="K7" s="9"/>
      <c r="L7" s="9">
        <v>3</v>
      </c>
      <c r="M7" s="9" t="s">
        <v>56</v>
      </c>
      <c r="N7" s="9"/>
      <c r="O7" s="10"/>
      <c r="P7" s="1"/>
      <c r="Q7" s="3"/>
      <c r="R7" s="3"/>
      <c r="S7" s="3"/>
      <c r="T7" s="3"/>
      <c r="U7" s="3"/>
      <c r="V7" s="3"/>
      <c r="W7" s="3"/>
    </row>
    <row r="8" spans="1:23" ht="16.5" customHeight="1">
      <c r="A8" s="12"/>
      <c r="B8" s="19">
        <v>5</v>
      </c>
      <c r="C8" s="22" t="s">
        <v>57</v>
      </c>
      <c r="D8" s="24">
        <v>75</v>
      </c>
      <c r="E8" s="1"/>
      <c r="F8" s="291" t="s">
        <v>58</v>
      </c>
      <c r="G8" s="292"/>
      <c r="H8" s="40" t="s">
        <v>59</v>
      </c>
      <c r="I8" s="1"/>
      <c r="J8" s="9"/>
      <c r="K8" s="9"/>
      <c r="L8" s="9">
        <v>4</v>
      </c>
      <c r="M8" s="9" t="s">
        <v>60</v>
      </c>
      <c r="N8" s="9"/>
      <c r="O8" s="10"/>
      <c r="P8" s="1"/>
      <c r="Q8" s="3"/>
      <c r="R8" s="3"/>
      <c r="S8" s="3"/>
      <c r="T8" s="3"/>
      <c r="U8" s="3"/>
      <c r="V8" s="3"/>
      <c r="W8" s="3"/>
    </row>
    <row r="9" spans="1:23" ht="15.75" customHeight="1">
      <c r="A9" s="12" t="s">
        <v>61</v>
      </c>
      <c r="B9" s="14" t="s">
        <v>62</v>
      </c>
      <c r="C9" s="42"/>
      <c r="D9" s="42"/>
      <c r="E9" s="1"/>
      <c r="F9" s="1"/>
      <c r="G9" s="1"/>
      <c r="H9" s="1"/>
      <c r="I9" s="1"/>
      <c r="J9" s="9"/>
      <c r="K9" s="9"/>
      <c r="L9" s="9"/>
      <c r="M9" s="9"/>
      <c r="N9" s="9"/>
      <c r="O9" s="10"/>
      <c r="P9" s="1"/>
      <c r="Q9" s="3"/>
      <c r="R9" s="3"/>
      <c r="S9" s="3"/>
      <c r="T9" s="3"/>
      <c r="U9" s="3"/>
      <c r="V9" s="3"/>
      <c r="W9" s="3"/>
    </row>
    <row r="10" spans="1:23" ht="15" customHeight="1">
      <c r="A10" s="12"/>
      <c r="B10" s="19">
        <v>1</v>
      </c>
      <c r="C10" s="22" t="s">
        <v>68</v>
      </c>
      <c r="D10" s="47">
        <v>75</v>
      </c>
      <c r="E10" s="1"/>
      <c r="F10" s="1"/>
      <c r="G10" s="1"/>
      <c r="H10" s="1"/>
      <c r="I10" s="1"/>
      <c r="J10" s="9"/>
      <c r="K10" s="9"/>
      <c r="L10" s="9"/>
      <c r="M10" s="9"/>
      <c r="N10" s="9"/>
      <c r="O10" s="10"/>
      <c r="P10" s="1"/>
      <c r="Q10" s="3"/>
      <c r="R10" s="3"/>
      <c r="S10" s="3"/>
      <c r="T10" s="3"/>
      <c r="U10" s="3"/>
      <c r="V10" s="3"/>
      <c r="W10" s="3"/>
    </row>
    <row r="11" spans="1:23" ht="15" customHeight="1">
      <c r="A11" s="12"/>
      <c r="B11" s="19">
        <v>2</v>
      </c>
      <c r="C11" s="22" t="s">
        <v>77</v>
      </c>
      <c r="D11" s="47">
        <v>75</v>
      </c>
      <c r="E11" s="1"/>
      <c r="F11" s="1"/>
      <c r="G11" s="1"/>
      <c r="H11" s="1"/>
      <c r="I11" s="1"/>
      <c r="J11" s="9"/>
      <c r="K11" s="9"/>
      <c r="L11" s="9">
        <v>1</v>
      </c>
      <c r="M11" s="9" t="s">
        <v>78</v>
      </c>
      <c r="N11" s="9"/>
      <c r="O11" s="10"/>
      <c r="P11" s="1"/>
      <c r="Q11" s="3"/>
      <c r="R11" s="3"/>
      <c r="S11" s="3"/>
      <c r="T11" s="3"/>
      <c r="U11" s="3"/>
      <c r="V11" s="3"/>
      <c r="W11" s="3"/>
    </row>
    <row r="12" spans="1:23" ht="15" customHeight="1">
      <c r="A12" s="12"/>
      <c r="B12" s="19">
        <v>3</v>
      </c>
      <c r="C12" s="22" t="s">
        <v>82</v>
      </c>
      <c r="D12" s="47">
        <v>75</v>
      </c>
      <c r="E12" s="1"/>
      <c r="F12" s="1"/>
      <c r="G12" s="1"/>
      <c r="H12" s="1"/>
      <c r="I12" s="1"/>
      <c r="J12" s="9"/>
      <c r="K12" s="9"/>
      <c r="L12" s="9">
        <v>2</v>
      </c>
      <c r="M12" s="9" t="s">
        <v>83</v>
      </c>
      <c r="N12" s="9"/>
      <c r="O12" s="10"/>
      <c r="P12" s="1"/>
      <c r="Q12" s="3"/>
      <c r="R12" s="3"/>
      <c r="S12" s="3"/>
      <c r="T12" s="3"/>
      <c r="U12" s="3"/>
      <c r="V12" s="3"/>
      <c r="W12" s="3"/>
    </row>
    <row r="13" spans="1:23" ht="15" customHeight="1">
      <c r="A13" s="12"/>
      <c r="B13" s="19">
        <v>4</v>
      </c>
      <c r="C13" s="48" t="s">
        <v>86</v>
      </c>
      <c r="D13" s="47">
        <v>75</v>
      </c>
      <c r="E13" s="1"/>
      <c r="F13" s="1"/>
      <c r="G13" s="1"/>
      <c r="H13" s="1"/>
      <c r="I13" s="1"/>
      <c r="J13" s="9"/>
      <c r="K13" s="9"/>
      <c r="L13" s="9">
        <v>3</v>
      </c>
      <c r="M13" s="9" t="s">
        <v>91</v>
      </c>
      <c r="N13" s="9"/>
      <c r="O13" s="10"/>
      <c r="P13" s="1"/>
      <c r="Q13" s="3"/>
      <c r="R13" s="3"/>
      <c r="S13" s="3"/>
      <c r="T13" s="3"/>
      <c r="U13" s="3"/>
      <c r="V13" s="3"/>
      <c r="W13" s="3"/>
    </row>
    <row r="14" spans="1:23" ht="15" customHeight="1">
      <c r="A14" s="12"/>
      <c r="B14" s="19">
        <v>5</v>
      </c>
      <c r="C14" s="50" t="s">
        <v>96</v>
      </c>
      <c r="D14" s="52">
        <v>75</v>
      </c>
      <c r="E14" s="1"/>
      <c r="F14" s="1"/>
      <c r="G14" s="1"/>
      <c r="H14" s="1"/>
      <c r="I14" s="1"/>
      <c r="J14" s="9"/>
      <c r="K14" s="9"/>
      <c r="L14" s="9">
        <v>4</v>
      </c>
      <c r="M14" s="9" t="s">
        <v>120</v>
      </c>
      <c r="N14" s="9"/>
      <c r="O14" s="10"/>
      <c r="P14" s="1"/>
      <c r="Q14" s="3"/>
      <c r="R14" s="3"/>
      <c r="S14" s="3"/>
      <c r="T14" s="3"/>
      <c r="U14" s="3"/>
      <c r="V14" s="3"/>
      <c r="W14" s="3"/>
    </row>
    <row r="15" spans="1:23" ht="15" customHeight="1">
      <c r="A15" s="12"/>
      <c r="B15" s="19">
        <v>6</v>
      </c>
      <c r="C15" s="50" t="s">
        <v>122</v>
      </c>
      <c r="D15" s="52">
        <v>75</v>
      </c>
      <c r="E15" s="1"/>
      <c r="F15" s="1"/>
      <c r="G15" s="1"/>
      <c r="H15" s="1"/>
      <c r="I15" s="1"/>
      <c r="J15" s="9"/>
      <c r="K15" s="9"/>
      <c r="L15" s="9">
        <v>5</v>
      </c>
      <c r="M15" s="9" t="s">
        <v>123</v>
      </c>
      <c r="N15" s="9"/>
      <c r="O15" s="10"/>
      <c r="P15" s="1"/>
      <c r="Q15" s="3"/>
      <c r="R15" s="3"/>
      <c r="S15" s="3"/>
      <c r="T15" s="3"/>
      <c r="U15" s="3"/>
      <c r="V15" s="3"/>
      <c r="W15" s="3"/>
    </row>
    <row r="16" spans="1:23" ht="15" customHeight="1">
      <c r="A16" s="12"/>
      <c r="B16" s="19">
        <v>7</v>
      </c>
      <c r="C16" s="62" t="s">
        <v>124</v>
      </c>
      <c r="D16" s="47">
        <v>75</v>
      </c>
      <c r="E16" s="1"/>
      <c r="F16" s="1"/>
      <c r="G16" s="1"/>
      <c r="H16" s="1"/>
      <c r="I16" s="1"/>
      <c r="J16" s="9"/>
      <c r="K16" s="9"/>
      <c r="L16" s="9">
        <v>6</v>
      </c>
      <c r="M16" s="9" t="s">
        <v>125</v>
      </c>
      <c r="N16" s="9"/>
      <c r="O16" s="10"/>
      <c r="P16" s="1"/>
      <c r="Q16" s="3"/>
      <c r="R16" s="3"/>
      <c r="S16" s="3"/>
      <c r="T16" s="3"/>
      <c r="U16" s="3"/>
      <c r="V16" s="3"/>
      <c r="W16" s="3"/>
    </row>
    <row r="17" spans="1:23" ht="15" customHeight="1">
      <c r="A17" s="12"/>
      <c r="B17" s="19">
        <v>8</v>
      </c>
      <c r="C17" s="22" t="s">
        <v>126</v>
      </c>
      <c r="D17" s="47">
        <v>75</v>
      </c>
      <c r="E17" s="1"/>
      <c r="F17" s="1"/>
      <c r="G17" s="1"/>
      <c r="H17" s="1"/>
      <c r="I17" s="1"/>
      <c r="J17" s="9"/>
      <c r="K17" s="9"/>
      <c r="L17" s="9"/>
      <c r="M17" s="9"/>
      <c r="N17" s="9"/>
      <c r="O17" s="10"/>
      <c r="P17" s="1"/>
      <c r="Q17" s="3"/>
      <c r="R17" s="3"/>
      <c r="S17" s="3"/>
      <c r="T17" s="3"/>
      <c r="U17" s="3"/>
      <c r="V17" s="3"/>
      <c r="W17" s="3"/>
    </row>
    <row r="18" spans="1:23" ht="15" customHeight="1">
      <c r="A18" s="12"/>
      <c r="B18" s="19"/>
      <c r="C18" s="24"/>
      <c r="D18" s="47"/>
      <c r="E18" s="1"/>
      <c r="F18" s="1"/>
      <c r="G18" s="1"/>
      <c r="H18" s="1"/>
      <c r="I18" s="1"/>
      <c r="J18" s="9"/>
      <c r="K18" s="9"/>
      <c r="L18" s="9"/>
      <c r="M18" s="9"/>
      <c r="N18" s="9"/>
      <c r="O18" s="10"/>
      <c r="P18" s="1"/>
      <c r="Q18" s="3"/>
      <c r="R18" s="3"/>
      <c r="S18" s="3"/>
      <c r="T18" s="3"/>
      <c r="U18" s="3"/>
      <c r="V18" s="3"/>
      <c r="W18" s="3"/>
    </row>
    <row r="19" spans="1:23" ht="15" customHeight="1">
      <c r="A19" s="12"/>
      <c r="B19" s="65"/>
      <c r="C19" s="67"/>
      <c r="D19" s="68"/>
      <c r="E19" s="1"/>
      <c r="F19" s="1"/>
      <c r="G19" s="1"/>
      <c r="H19" s="1"/>
      <c r="I19" s="1"/>
      <c r="J19" s="9"/>
      <c r="K19" s="9"/>
      <c r="L19" s="9"/>
      <c r="M19" s="9"/>
      <c r="N19" s="9"/>
      <c r="O19" s="10"/>
      <c r="P19" s="1"/>
      <c r="Q19" s="3"/>
      <c r="R19" s="3"/>
      <c r="S19" s="3"/>
      <c r="T19" s="3"/>
      <c r="U19" s="3"/>
      <c r="V19" s="3"/>
      <c r="W19" s="3"/>
    </row>
    <row r="20" spans="1:23" ht="15.75" customHeight="1">
      <c r="A20" s="12" t="s">
        <v>127</v>
      </c>
      <c r="B20" s="14" t="s">
        <v>128</v>
      </c>
      <c r="C20" s="42"/>
      <c r="D20" s="42"/>
      <c r="E20" s="1"/>
      <c r="F20" s="1"/>
      <c r="G20" s="1"/>
      <c r="H20" s="1"/>
      <c r="I20" s="1"/>
      <c r="J20" s="9"/>
      <c r="K20" s="9"/>
      <c r="L20" s="9"/>
      <c r="M20" s="9"/>
      <c r="N20" s="9"/>
      <c r="O20" s="10"/>
      <c r="P20" s="1"/>
      <c r="Q20" s="3"/>
      <c r="R20" s="3"/>
      <c r="S20" s="3"/>
      <c r="T20" s="3"/>
      <c r="U20" s="3"/>
      <c r="V20" s="3"/>
      <c r="W20" s="3"/>
    </row>
    <row r="21" spans="1:23" ht="12.75" customHeight="1">
      <c r="A21" s="12"/>
      <c r="B21" s="19">
        <v>1</v>
      </c>
      <c r="C21" s="69" t="s">
        <v>129</v>
      </c>
      <c r="D21" s="47">
        <v>75</v>
      </c>
      <c r="E21" s="1"/>
      <c r="F21" s="1"/>
      <c r="G21" s="1"/>
      <c r="H21" s="1"/>
      <c r="I21" s="1"/>
      <c r="J21" s="9"/>
      <c r="K21" s="9"/>
      <c r="L21" s="9"/>
      <c r="M21" s="9"/>
      <c r="N21" s="9"/>
      <c r="O21" s="10"/>
      <c r="P21" s="1"/>
      <c r="Q21" s="3"/>
      <c r="R21" s="3"/>
      <c r="S21" s="3"/>
      <c r="T21" s="3"/>
      <c r="U21" s="3"/>
      <c r="V21" s="3"/>
      <c r="W21" s="3"/>
    </row>
    <row r="22" spans="1:23" ht="12.75" customHeight="1">
      <c r="A22" s="12"/>
      <c r="B22" s="19">
        <v>2</v>
      </c>
      <c r="C22" s="71" t="s">
        <v>130</v>
      </c>
      <c r="D22" s="47">
        <v>75</v>
      </c>
      <c r="E22" s="1"/>
      <c r="F22" s="1"/>
      <c r="G22" s="1"/>
      <c r="H22" s="1"/>
      <c r="I22" s="1"/>
      <c r="J22" s="9"/>
      <c r="K22" s="9"/>
      <c r="L22" s="9"/>
      <c r="M22" s="9"/>
      <c r="N22" s="9"/>
      <c r="O22" s="10"/>
      <c r="P22" s="1"/>
      <c r="Q22" s="3"/>
      <c r="R22" s="3"/>
      <c r="S22" s="3"/>
      <c r="T22" s="3"/>
      <c r="U22" s="3"/>
      <c r="V22" s="3"/>
      <c r="W22" s="3"/>
    </row>
    <row r="23" spans="1:23" ht="12.75" customHeight="1">
      <c r="A23" s="12"/>
      <c r="B23" s="19">
        <v>3</v>
      </c>
      <c r="C23" s="71" t="s">
        <v>131</v>
      </c>
      <c r="D23" s="47">
        <v>75</v>
      </c>
      <c r="E23" s="1"/>
      <c r="F23" s="1"/>
      <c r="G23" s="1"/>
      <c r="H23" s="1"/>
      <c r="I23" s="1"/>
      <c r="J23" s="9"/>
      <c r="K23" s="9"/>
      <c r="L23" s="9"/>
      <c r="M23" s="9"/>
      <c r="N23" s="9"/>
      <c r="O23" s="10"/>
      <c r="P23" s="1"/>
      <c r="Q23" s="3"/>
      <c r="R23" s="3"/>
      <c r="S23" s="3"/>
      <c r="T23" s="3"/>
      <c r="U23" s="3"/>
      <c r="V23" s="3"/>
      <c r="W23" s="3"/>
    </row>
    <row r="24" spans="1:23" ht="12.75" customHeight="1">
      <c r="A24" s="12"/>
      <c r="B24" s="19">
        <v>4</v>
      </c>
      <c r="C24" s="71" t="s">
        <v>132</v>
      </c>
      <c r="D24" s="47">
        <v>75</v>
      </c>
      <c r="E24" s="1"/>
      <c r="F24" s="1"/>
      <c r="G24" s="1"/>
      <c r="H24" s="1"/>
      <c r="I24" s="1"/>
      <c r="J24" s="9"/>
      <c r="K24" s="9"/>
      <c r="L24" s="9"/>
      <c r="M24" s="9"/>
      <c r="N24" s="9"/>
      <c r="O24" s="10"/>
      <c r="P24" s="1"/>
      <c r="Q24" s="3"/>
      <c r="R24" s="3"/>
      <c r="S24" s="3"/>
      <c r="T24" s="3"/>
      <c r="U24" s="3"/>
      <c r="V24" s="3"/>
      <c r="W24" s="3"/>
    </row>
    <row r="25" spans="1:23" ht="12.75" customHeight="1">
      <c r="A25" s="12"/>
      <c r="B25" s="19">
        <v>5</v>
      </c>
      <c r="C25" s="71" t="s">
        <v>133</v>
      </c>
      <c r="D25" s="47">
        <v>75</v>
      </c>
      <c r="E25" s="1"/>
      <c r="F25" s="1"/>
      <c r="G25" s="1"/>
      <c r="H25" s="1"/>
      <c r="I25" s="1"/>
      <c r="J25" s="9"/>
      <c r="K25" s="9"/>
      <c r="L25" s="9"/>
      <c r="M25" s="9"/>
      <c r="N25" s="9"/>
      <c r="O25" s="10"/>
      <c r="P25" s="1"/>
      <c r="Q25" s="3"/>
      <c r="R25" s="3"/>
      <c r="S25" s="3"/>
      <c r="T25" s="3"/>
      <c r="U25" s="3"/>
      <c r="V25" s="3"/>
      <c r="W25" s="3"/>
    </row>
    <row r="26" spans="1:23" ht="12.75" customHeight="1">
      <c r="A26" s="12"/>
      <c r="B26" s="19">
        <v>6</v>
      </c>
      <c r="C26" s="71" t="s">
        <v>134</v>
      </c>
      <c r="D26" s="47">
        <v>75</v>
      </c>
      <c r="E26" s="1"/>
      <c r="F26" s="1"/>
      <c r="G26" s="1"/>
      <c r="H26" s="1"/>
      <c r="I26" s="1"/>
      <c r="J26" s="9"/>
      <c r="K26" s="9"/>
      <c r="L26" s="9"/>
      <c r="M26" s="9"/>
      <c r="N26" s="9"/>
      <c r="O26" s="10"/>
      <c r="P26" s="1"/>
      <c r="Q26" s="3"/>
      <c r="R26" s="3"/>
      <c r="S26" s="3"/>
      <c r="T26" s="3"/>
      <c r="U26" s="3"/>
      <c r="V26" s="3"/>
      <c r="W26" s="3"/>
    </row>
    <row r="27" spans="1:23" ht="12.75" customHeight="1">
      <c r="A27" s="12"/>
      <c r="B27" s="19"/>
      <c r="C27" s="77"/>
      <c r="D27" s="47"/>
      <c r="E27" s="1"/>
      <c r="F27" s="1"/>
      <c r="G27" s="1"/>
      <c r="H27" s="1"/>
      <c r="I27" s="1"/>
      <c r="J27" s="9"/>
      <c r="K27" s="9"/>
      <c r="L27" s="9"/>
      <c r="M27" s="9"/>
      <c r="N27" s="9"/>
      <c r="O27" s="10"/>
      <c r="P27" s="1"/>
      <c r="Q27" s="3"/>
      <c r="R27" s="3"/>
      <c r="S27" s="3"/>
      <c r="T27" s="3"/>
      <c r="U27" s="3"/>
      <c r="V27" s="3"/>
      <c r="W27" s="3"/>
    </row>
    <row r="28" spans="1:23" ht="12.75" customHeight="1">
      <c r="A28" s="12"/>
      <c r="B28" s="19"/>
      <c r="C28" s="47"/>
      <c r="D28" s="47"/>
      <c r="E28" s="1"/>
      <c r="F28" s="1"/>
      <c r="G28" s="1"/>
      <c r="H28" s="1"/>
      <c r="I28" s="1"/>
      <c r="J28" s="9"/>
      <c r="K28" s="9"/>
      <c r="L28" s="9"/>
      <c r="M28" s="9"/>
      <c r="N28" s="9"/>
      <c r="O28" s="10"/>
      <c r="P28" s="1"/>
      <c r="Q28" s="3"/>
      <c r="R28" s="3"/>
      <c r="S28" s="3"/>
      <c r="T28" s="3"/>
      <c r="U28" s="3"/>
      <c r="V28" s="3"/>
      <c r="W28" s="3"/>
    </row>
    <row r="29" spans="1:23" ht="12.75" customHeight="1">
      <c r="A29" s="12"/>
      <c r="B29" s="19"/>
      <c r="C29" s="47"/>
      <c r="D29" s="47"/>
      <c r="E29" s="1"/>
      <c r="F29" s="1"/>
      <c r="G29" s="1"/>
      <c r="H29" s="1"/>
      <c r="I29" s="1"/>
      <c r="J29" s="9"/>
      <c r="K29" s="9"/>
      <c r="L29" s="9"/>
      <c r="M29" s="9"/>
      <c r="N29" s="9"/>
      <c r="O29" s="10"/>
      <c r="P29" s="1"/>
      <c r="Q29" s="3"/>
      <c r="R29" s="3"/>
      <c r="S29" s="3"/>
      <c r="T29" s="3"/>
      <c r="U29" s="3"/>
      <c r="V29" s="3"/>
      <c r="W29" s="3"/>
    </row>
    <row r="30" spans="1:23" ht="12.75" customHeight="1">
      <c r="A30" s="12"/>
      <c r="B30" s="19"/>
      <c r="C30" s="47"/>
      <c r="D30" s="47"/>
      <c r="E30" s="1"/>
      <c r="F30" s="1"/>
      <c r="G30" s="1"/>
      <c r="H30" s="1"/>
      <c r="I30" s="1"/>
      <c r="J30" s="9"/>
      <c r="K30" s="9"/>
      <c r="L30" s="9"/>
      <c r="M30" s="9"/>
      <c r="N30" s="9"/>
      <c r="O30" s="10"/>
      <c r="P30" s="1"/>
      <c r="Q30" s="3"/>
      <c r="R30" s="3"/>
      <c r="S30" s="3"/>
      <c r="T30" s="3"/>
      <c r="U30" s="3"/>
      <c r="V30" s="3"/>
      <c r="W30" s="3"/>
    </row>
    <row r="31" spans="1:23" ht="12.75" customHeight="1">
      <c r="A31" s="12"/>
      <c r="B31" s="65"/>
      <c r="C31" s="68"/>
      <c r="D31" s="68"/>
      <c r="E31" s="1"/>
      <c r="F31" s="1"/>
      <c r="G31" s="1"/>
      <c r="H31" s="1"/>
      <c r="I31" s="1"/>
      <c r="J31" s="9"/>
      <c r="K31" s="9"/>
      <c r="L31" s="9"/>
      <c r="M31" s="9"/>
      <c r="N31" s="9"/>
      <c r="O31" s="10"/>
      <c r="P31" s="1"/>
      <c r="Q31" s="3"/>
      <c r="R31" s="3"/>
      <c r="S31" s="3"/>
      <c r="T31" s="3"/>
      <c r="U31" s="3"/>
      <c r="V31" s="3"/>
      <c r="W31" s="3"/>
    </row>
    <row r="32" spans="1:23" ht="15.75" customHeight="1">
      <c r="A32" s="12" t="s">
        <v>135</v>
      </c>
      <c r="B32" s="14" t="s">
        <v>136</v>
      </c>
      <c r="C32" s="42"/>
      <c r="D32" s="42"/>
      <c r="E32" s="1"/>
      <c r="F32" s="1"/>
      <c r="G32" s="1"/>
      <c r="H32" s="1"/>
      <c r="I32" s="1"/>
      <c r="J32" s="9"/>
      <c r="K32" s="9"/>
      <c r="L32" s="9"/>
      <c r="M32" s="9"/>
      <c r="N32" s="9"/>
      <c r="O32" s="10"/>
      <c r="P32" s="1"/>
      <c r="Q32" s="3"/>
      <c r="R32" s="3"/>
      <c r="S32" s="3"/>
      <c r="T32" s="3"/>
      <c r="U32" s="3"/>
      <c r="V32" s="3"/>
      <c r="W32" s="3"/>
    </row>
    <row r="33" spans="1:23" ht="12.75" customHeight="1">
      <c r="A33" s="1"/>
      <c r="B33" s="19">
        <v>1</v>
      </c>
      <c r="C33" s="83" t="s">
        <v>137</v>
      </c>
      <c r="D33" s="83">
        <v>75</v>
      </c>
      <c r="E33" s="1"/>
      <c r="F33" s="1"/>
      <c r="G33" s="1"/>
      <c r="H33" s="1"/>
      <c r="I33" s="1"/>
      <c r="J33" s="9"/>
      <c r="K33" s="9"/>
      <c r="L33" s="9"/>
      <c r="M33" s="9"/>
      <c r="N33" s="9"/>
      <c r="O33" s="10"/>
      <c r="P33" s="1"/>
      <c r="Q33" s="3"/>
      <c r="R33" s="3"/>
      <c r="S33" s="3"/>
      <c r="T33" s="3"/>
      <c r="U33" s="3"/>
      <c r="V33" s="3"/>
      <c r="W33" s="3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9"/>
      <c r="K34" s="9"/>
      <c r="L34" s="9"/>
      <c r="M34" s="9"/>
      <c r="N34" s="9"/>
      <c r="O34" s="10"/>
      <c r="P34" s="1"/>
      <c r="Q34" s="3"/>
      <c r="R34" s="3"/>
      <c r="S34" s="3"/>
      <c r="T34" s="3"/>
      <c r="U34" s="3"/>
      <c r="V34" s="3"/>
      <c r="W34" s="3"/>
    </row>
    <row r="35" spans="1:23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3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300" t="s">
        <v>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302" t="s">
        <v>3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300"/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8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303" t="s">
        <v>8</v>
      </c>
      <c r="B6" s="305" t="s">
        <v>10</v>
      </c>
      <c r="C6" s="298" t="s">
        <v>14</v>
      </c>
      <c r="D6" s="307" t="s">
        <v>16</v>
      </c>
      <c r="E6" s="298" t="s">
        <v>17</v>
      </c>
      <c r="F6" s="13"/>
      <c r="G6" s="298" t="s">
        <v>18</v>
      </c>
      <c r="H6" s="298" t="s">
        <v>19</v>
      </c>
      <c r="I6" s="298" t="s">
        <v>20</v>
      </c>
      <c r="J6" s="298" t="s">
        <v>21</v>
      </c>
      <c r="K6" s="298" t="s">
        <v>22</v>
      </c>
      <c r="L6" s="298" t="s">
        <v>23</v>
      </c>
      <c r="M6" s="298" t="s">
        <v>25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304"/>
      <c r="B7" s="306"/>
      <c r="C7" s="299"/>
      <c r="D7" s="299"/>
      <c r="E7" s="299"/>
      <c r="F7" s="21" t="s">
        <v>30</v>
      </c>
      <c r="G7" s="299"/>
      <c r="H7" s="299"/>
      <c r="I7" s="299"/>
      <c r="J7" s="299"/>
      <c r="K7" s="299"/>
      <c r="L7" s="299"/>
      <c r="M7" s="299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3">
        <v>1</v>
      </c>
      <c r="B8" s="27">
        <v>1265</v>
      </c>
      <c r="C8" s="23" t="s">
        <v>43</v>
      </c>
      <c r="D8" s="23" t="s">
        <v>27</v>
      </c>
      <c r="E8" s="28"/>
      <c r="F8" s="29"/>
      <c r="G8" s="28"/>
      <c r="H8" s="28"/>
      <c r="I8" s="30"/>
      <c r="J8" s="31"/>
      <c r="K8" s="28"/>
      <c r="L8" s="32"/>
      <c r="M8" s="3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23">
        <v>2</v>
      </c>
      <c r="B9" s="27">
        <v>1266</v>
      </c>
      <c r="C9" s="23" t="s">
        <v>50</v>
      </c>
      <c r="D9" s="23" t="s">
        <v>27</v>
      </c>
      <c r="E9" s="35"/>
      <c r="F9" s="36"/>
      <c r="G9" s="35"/>
      <c r="H9" s="35"/>
      <c r="I9" s="25"/>
      <c r="J9" s="38"/>
      <c r="K9" s="35"/>
      <c r="L9" s="39"/>
      <c r="M9" s="4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23">
        <v>3</v>
      </c>
      <c r="B10" s="27">
        <v>1267</v>
      </c>
      <c r="C10" s="23" t="s">
        <v>64</v>
      </c>
      <c r="D10" s="23" t="s">
        <v>27</v>
      </c>
      <c r="E10" s="35"/>
      <c r="F10" s="36"/>
      <c r="G10" s="35"/>
      <c r="H10" s="35"/>
      <c r="I10" s="25"/>
      <c r="J10" s="38"/>
      <c r="K10" s="35"/>
      <c r="L10" s="39"/>
      <c r="M10" s="41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23">
        <v>4</v>
      </c>
      <c r="B11" s="27">
        <v>1268</v>
      </c>
      <c r="C11" s="23" t="s">
        <v>65</v>
      </c>
      <c r="D11" s="23" t="s">
        <v>27</v>
      </c>
      <c r="E11" s="35"/>
      <c r="F11" s="36"/>
      <c r="G11" s="35"/>
      <c r="H11" s="35"/>
      <c r="I11" s="25"/>
      <c r="J11" s="38"/>
      <c r="K11" s="35"/>
      <c r="L11" s="39"/>
      <c r="M11" s="4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23">
        <v>5</v>
      </c>
      <c r="B12" s="27">
        <v>1269</v>
      </c>
      <c r="C12" s="23" t="s">
        <v>66</v>
      </c>
      <c r="D12" s="23" t="s">
        <v>27</v>
      </c>
      <c r="E12" s="35"/>
      <c r="F12" s="36"/>
      <c r="G12" s="35"/>
      <c r="H12" s="35"/>
      <c r="I12" s="25"/>
      <c r="J12" s="38"/>
      <c r="K12" s="35"/>
      <c r="L12" s="39"/>
      <c r="M12" s="4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23">
        <v>6</v>
      </c>
      <c r="B13" s="27">
        <v>1270</v>
      </c>
      <c r="C13" s="23" t="s">
        <v>67</v>
      </c>
      <c r="D13" s="23" t="s">
        <v>27</v>
      </c>
      <c r="E13" s="35"/>
      <c r="F13" s="36"/>
      <c r="G13" s="35"/>
      <c r="H13" s="35"/>
      <c r="I13" s="25"/>
      <c r="J13" s="38"/>
      <c r="K13" s="35"/>
      <c r="L13" s="39"/>
      <c r="M13" s="4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23">
        <v>7</v>
      </c>
      <c r="B14" s="27">
        <v>1271</v>
      </c>
      <c r="C14" s="23" t="s">
        <v>69</v>
      </c>
      <c r="D14" s="23" t="s">
        <v>27</v>
      </c>
      <c r="E14" s="44"/>
      <c r="F14" s="36"/>
      <c r="G14" s="44"/>
      <c r="H14" s="44"/>
      <c r="I14" s="19"/>
      <c r="J14" s="46"/>
      <c r="K14" s="44"/>
      <c r="L14" s="39"/>
      <c r="M14" s="4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23">
        <v>8</v>
      </c>
      <c r="B15" s="27">
        <v>1272</v>
      </c>
      <c r="C15" s="23" t="s">
        <v>70</v>
      </c>
      <c r="D15" s="23" t="s">
        <v>63</v>
      </c>
      <c r="E15" s="35"/>
      <c r="F15" s="36"/>
      <c r="G15" s="35"/>
      <c r="H15" s="35"/>
      <c r="I15" s="19"/>
      <c r="J15" s="38"/>
      <c r="K15" s="35"/>
      <c r="L15" s="39"/>
      <c r="M15" s="41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23">
        <v>9</v>
      </c>
      <c r="B16" s="27">
        <v>1273</v>
      </c>
      <c r="C16" s="23" t="s">
        <v>71</v>
      </c>
      <c r="D16" s="23" t="s">
        <v>27</v>
      </c>
      <c r="E16" s="35"/>
      <c r="F16" s="36"/>
      <c r="G16" s="35"/>
      <c r="H16" s="35"/>
      <c r="I16" s="19"/>
      <c r="J16" s="38"/>
      <c r="K16" s="35"/>
      <c r="L16" s="39"/>
      <c r="M16" s="41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23">
        <v>10</v>
      </c>
      <c r="B17" s="27">
        <v>1274</v>
      </c>
      <c r="C17" s="23" t="s">
        <v>72</v>
      </c>
      <c r="D17" s="23" t="s">
        <v>27</v>
      </c>
      <c r="E17" s="35"/>
      <c r="F17" s="36"/>
      <c r="G17" s="35"/>
      <c r="H17" s="35"/>
      <c r="I17" s="19"/>
      <c r="J17" s="38"/>
      <c r="K17" s="35"/>
      <c r="L17" s="39"/>
      <c r="M17" s="41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23">
        <v>11</v>
      </c>
      <c r="B18" s="27">
        <v>1275</v>
      </c>
      <c r="C18" s="23" t="s">
        <v>73</v>
      </c>
      <c r="D18" s="23" t="s">
        <v>27</v>
      </c>
      <c r="E18" s="35"/>
      <c r="F18" s="36"/>
      <c r="G18" s="35"/>
      <c r="H18" s="35"/>
      <c r="I18" s="25"/>
      <c r="J18" s="38"/>
      <c r="K18" s="35"/>
      <c r="L18" s="39"/>
      <c r="M18" s="41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23">
        <v>12</v>
      </c>
      <c r="B19" s="27">
        <v>1276</v>
      </c>
      <c r="C19" s="23" t="s">
        <v>74</v>
      </c>
      <c r="D19" s="23" t="s">
        <v>27</v>
      </c>
      <c r="E19" s="35"/>
      <c r="F19" s="36"/>
      <c r="G19" s="35"/>
      <c r="H19" s="35"/>
      <c r="I19" s="25"/>
      <c r="J19" s="38"/>
      <c r="K19" s="35"/>
      <c r="L19" s="39"/>
      <c r="M19" s="4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23">
        <v>13</v>
      </c>
      <c r="B20" s="27">
        <v>1277</v>
      </c>
      <c r="C20" s="23" t="s">
        <v>75</v>
      </c>
      <c r="D20" s="23" t="s">
        <v>27</v>
      </c>
      <c r="E20" s="35"/>
      <c r="F20" s="36"/>
      <c r="G20" s="35"/>
      <c r="H20" s="35"/>
      <c r="I20" s="25"/>
      <c r="J20" s="38"/>
      <c r="K20" s="35"/>
      <c r="L20" s="39"/>
      <c r="M20" s="4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23">
        <v>14</v>
      </c>
      <c r="B21" s="27">
        <v>1278</v>
      </c>
      <c r="C21" s="23" t="s">
        <v>76</v>
      </c>
      <c r="D21" s="23" t="s">
        <v>63</v>
      </c>
      <c r="E21" s="35"/>
      <c r="F21" s="36"/>
      <c r="G21" s="35"/>
      <c r="H21" s="35"/>
      <c r="I21" s="25"/>
      <c r="J21" s="38"/>
      <c r="K21" s="35"/>
      <c r="L21" s="39"/>
      <c r="M21" s="4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23">
        <v>15</v>
      </c>
      <c r="B22" s="27">
        <v>1279</v>
      </c>
      <c r="C22" s="23" t="s">
        <v>79</v>
      </c>
      <c r="D22" s="23" t="s">
        <v>27</v>
      </c>
      <c r="E22" s="35"/>
      <c r="F22" s="36"/>
      <c r="G22" s="35"/>
      <c r="H22" s="35"/>
      <c r="I22" s="25"/>
      <c r="J22" s="38"/>
      <c r="K22" s="35"/>
      <c r="L22" s="39"/>
      <c r="M22" s="41"/>
      <c r="N22" s="3"/>
      <c r="O22" s="3"/>
      <c r="P22" s="2" t="s">
        <v>80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23">
        <v>16</v>
      </c>
      <c r="B23" s="27">
        <v>1280</v>
      </c>
      <c r="C23" s="23" t="s">
        <v>81</v>
      </c>
      <c r="D23" s="23" t="s">
        <v>27</v>
      </c>
      <c r="E23" s="35"/>
      <c r="F23" s="36"/>
      <c r="G23" s="35"/>
      <c r="H23" s="35"/>
      <c r="I23" s="25"/>
      <c r="J23" s="38"/>
      <c r="K23" s="35"/>
      <c r="L23" s="39"/>
      <c r="M23" s="4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23">
        <v>17</v>
      </c>
      <c r="B24" s="27">
        <v>1281</v>
      </c>
      <c r="C24" s="23" t="s">
        <v>84</v>
      </c>
      <c r="D24" s="23" t="s">
        <v>63</v>
      </c>
      <c r="E24" s="35"/>
      <c r="F24" s="36"/>
      <c r="G24" s="35"/>
      <c r="H24" s="35"/>
      <c r="I24" s="25"/>
      <c r="J24" s="38"/>
      <c r="K24" s="35"/>
      <c r="L24" s="39"/>
      <c r="M24" s="4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23">
        <v>18</v>
      </c>
      <c r="B25" s="27">
        <v>1282</v>
      </c>
      <c r="C25" s="23" t="s">
        <v>85</v>
      </c>
      <c r="D25" s="23" t="s">
        <v>27</v>
      </c>
      <c r="E25" s="35"/>
      <c r="F25" s="36"/>
      <c r="G25" s="35"/>
      <c r="H25" s="35"/>
      <c r="I25" s="25"/>
      <c r="J25" s="38"/>
      <c r="K25" s="35"/>
      <c r="L25" s="39"/>
      <c r="M25" s="4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23">
        <v>19</v>
      </c>
      <c r="B26" s="27">
        <v>1283</v>
      </c>
      <c r="C26" s="23" t="s">
        <v>87</v>
      </c>
      <c r="D26" s="23" t="s">
        <v>63</v>
      </c>
      <c r="E26" s="35"/>
      <c r="F26" s="36"/>
      <c r="G26" s="35"/>
      <c r="H26" s="35"/>
      <c r="I26" s="25"/>
      <c r="J26" s="38"/>
      <c r="K26" s="35"/>
      <c r="L26" s="39"/>
      <c r="M26" s="4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23">
        <v>20</v>
      </c>
      <c r="B27" s="27">
        <v>1284</v>
      </c>
      <c r="C27" s="23" t="s">
        <v>88</v>
      </c>
      <c r="D27" s="23" t="s">
        <v>63</v>
      </c>
      <c r="E27" s="35"/>
      <c r="F27" s="36"/>
      <c r="G27" s="35"/>
      <c r="H27" s="35"/>
      <c r="I27" s="25"/>
      <c r="J27" s="38"/>
      <c r="K27" s="35"/>
      <c r="L27" s="39"/>
      <c r="M27" s="4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23">
        <v>21</v>
      </c>
      <c r="B28" s="27">
        <v>1285</v>
      </c>
      <c r="C28" s="23" t="s">
        <v>89</v>
      </c>
      <c r="D28" s="23" t="s">
        <v>27</v>
      </c>
      <c r="E28" s="35"/>
      <c r="F28" s="36"/>
      <c r="G28" s="35"/>
      <c r="H28" s="35"/>
      <c r="I28" s="25"/>
      <c r="J28" s="38"/>
      <c r="K28" s="35"/>
      <c r="L28" s="39"/>
      <c r="M28" s="41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23">
        <v>22</v>
      </c>
      <c r="B29" s="27">
        <v>1286</v>
      </c>
      <c r="C29" s="23" t="s">
        <v>90</v>
      </c>
      <c r="D29" s="23" t="s">
        <v>27</v>
      </c>
      <c r="E29" s="35"/>
      <c r="F29" s="36"/>
      <c r="G29" s="35"/>
      <c r="H29" s="35"/>
      <c r="I29" s="25"/>
      <c r="J29" s="38"/>
      <c r="K29" s="35"/>
      <c r="L29" s="39"/>
      <c r="M29" s="41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23">
        <v>23</v>
      </c>
      <c r="B30" s="27">
        <v>1287</v>
      </c>
      <c r="C30" s="23" t="s">
        <v>92</v>
      </c>
      <c r="D30" s="23" t="s">
        <v>27</v>
      </c>
      <c r="E30" s="35"/>
      <c r="F30" s="36"/>
      <c r="G30" s="35"/>
      <c r="H30" s="35"/>
      <c r="I30" s="25"/>
      <c r="J30" s="38"/>
      <c r="K30" s="35"/>
      <c r="L30" s="39"/>
      <c r="M30" s="4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23">
        <v>24</v>
      </c>
      <c r="B31" s="27">
        <v>1288</v>
      </c>
      <c r="C31" s="23" t="s">
        <v>93</v>
      </c>
      <c r="D31" s="23" t="s">
        <v>27</v>
      </c>
      <c r="E31" s="35"/>
      <c r="F31" s="36"/>
      <c r="G31" s="35"/>
      <c r="H31" s="35"/>
      <c r="I31" s="25"/>
      <c r="J31" s="38"/>
      <c r="K31" s="35"/>
      <c r="L31" s="39"/>
      <c r="M31" s="41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23">
        <v>25</v>
      </c>
      <c r="B32" s="27">
        <v>1289</v>
      </c>
      <c r="C32" s="23" t="s">
        <v>94</v>
      </c>
      <c r="D32" s="23" t="s">
        <v>27</v>
      </c>
      <c r="E32" s="35"/>
      <c r="F32" s="36"/>
      <c r="G32" s="35"/>
      <c r="H32" s="35"/>
      <c r="I32" s="25"/>
      <c r="J32" s="38"/>
      <c r="K32" s="35"/>
      <c r="L32" s="39"/>
      <c r="M32" s="41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23">
        <v>26</v>
      </c>
      <c r="B33" s="27">
        <v>1290</v>
      </c>
      <c r="C33" s="23" t="s">
        <v>97</v>
      </c>
      <c r="D33" s="23" t="s">
        <v>27</v>
      </c>
      <c r="E33" s="35"/>
      <c r="F33" s="36"/>
      <c r="G33" s="35"/>
      <c r="H33" s="35"/>
      <c r="I33" s="25"/>
      <c r="J33" s="38"/>
      <c r="K33" s="35"/>
      <c r="L33" s="39"/>
      <c r="M33" s="41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23">
        <v>27</v>
      </c>
      <c r="B34" s="27">
        <v>1291</v>
      </c>
      <c r="C34" s="23" t="s">
        <v>98</v>
      </c>
      <c r="D34" s="23" t="s">
        <v>27</v>
      </c>
      <c r="E34" s="35"/>
      <c r="F34" s="36"/>
      <c r="G34" s="35"/>
      <c r="H34" s="35"/>
      <c r="I34" s="25"/>
      <c r="J34" s="38"/>
      <c r="K34" s="35"/>
      <c r="L34" s="39"/>
      <c r="M34" s="41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23">
        <v>28</v>
      </c>
      <c r="B35" s="27">
        <v>1292</v>
      </c>
      <c r="C35" s="23" t="s">
        <v>99</v>
      </c>
      <c r="D35" s="23" t="s">
        <v>27</v>
      </c>
      <c r="E35" s="35"/>
      <c r="F35" s="36"/>
      <c r="G35" s="35"/>
      <c r="H35" s="35"/>
      <c r="I35" s="19"/>
      <c r="J35" s="38"/>
      <c r="K35" s="35"/>
      <c r="L35" s="39"/>
      <c r="M35" s="4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23">
        <v>29</v>
      </c>
      <c r="B36" s="27">
        <v>1293</v>
      </c>
      <c r="C36" s="23" t="s">
        <v>104</v>
      </c>
      <c r="D36" s="23" t="s">
        <v>27</v>
      </c>
      <c r="E36" s="35"/>
      <c r="F36" s="36"/>
      <c r="G36" s="35"/>
      <c r="H36" s="35"/>
      <c r="I36" s="25"/>
      <c r="J36" s="38"/>
      <c r="K36" s="35"/>
      <c r="L36" s="39"/>
      <c r="M36" s="4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23">
        <v>30</v>
      </c>
      <c r="B37" s="27">
        <v>1294</v>
      </c>
      <c r="C37" s="23" t="s">
        <v>105</v>
      </c>
      <c r="D37" s="23" t="s">
        <v>63</v>
      </c>
      <c r="E37" s="35"/>
      <c r="F37" s="36"/>
      <c r="G37" s="35"/>
      <c r="H37" s="35"/>
      <c r="I37" s="25"/>
      <c r="J37" s="38"/>
      <c r="K37" s="35"/>
      <c r="L37" s="39"/>
      <c r="M37" s="4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23">
        <v>31</v>
      </c>
      <c r="B38" s="27">
        <v>1295</v>
      </c>
      <c r="C38" s="23" t="s">
        <v>106</v>
      </c>
      <c r="D38" s="23" t="s">
        <v>63</v>
      </c>
      <c r="E38" s="35"/>
      <c r="F38" s="36"/>
      <c r="G38" s="35"/>
      <c r="H38" s="35"/>
      <c r="I38" s="19"/>
      <c r="J38" s="38"/>
      <c r="K38" s="35"/>
      <c r="L38" s="39"/>
      <c r="M38" s="41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23">
        <v>32</v>
      </c>
      <c r="B39" s="27">
        <v>1296</v>
      </c>
      <c r="C39" s="23" t="s">
        <v>107</v>
      </c>
      <c r="D39" s="23" t="s">
        <v>63</v>
      </c>
      <c r="E39" s="35"/>
      <c r="F39" s="36"/>
      <c r="G39" s="35"/>
      <c r="H39" s="35"/>
      <c r="I39" s="25"/>
      <c r="J39" s="38"/>
      <c r="K39" s="35"/>
      <c r="L39" s="39"/>
      <c r="M39" s="4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23">
        <v>33</v>
      </c>
      <c r="B40" s="27">
        <v>1297</v>
      </c>
      <c r="C40" s="23" t="s">
        <v>108</v>
      </c>
      <c r="D40" s="23" t="s">
        <v>63</v>
      </c>
      <c r="E40" s="35"/>
      <c r="F40" s="36"/>
      <c r="G40" s="35"/>
      <c r="H40" s="35"/>
      <c r="I40" s="25"/>
      <c r="J40" s="38"/>
      <c r="K40" s="35"/>
      <c r="L40" s="39"/>
      <c r="M40" s="41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23">
        <v>34</v>
      </c>
      <c r="B41" s="27">
        <v>1298</v>
      </c>
      <c r="C41" s="23" t="s">
        <v>109</v>
      </c>
      <c r="D41" s="23" t="s">
        <v>27</v>
      </c>
      <c r="E41" s="35"/>
      <c r="F41" s="36"/>
      <c r="G41" s="35"/>
      <c r="H41" s="35"/>
      <c r="I41" s="25"/>
      <c r="J41" s="38"/>
      <c r="K41" s="35"/>
      <c r="L41" s="39"/>
      <c r="M41" s="41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23">
        <v>35</v>
      </c>
      <c r="B42" s="27">
        <v>1299</v>
      </c>
      <c r="C42" s="23" t="s">
        <v>110</v>
      </c>
      <c r="D42" s="23" t="s">
        <v>27</v>
      </c>
      <c r="E42" s="35"/>
      <c r="F42" s="36"/>
      <c r="G42" s="35"/>
      <c r="H42" s="35"/>
      <c r="I42" s="25"/>
      <c r="J42" s="38"/>
      <c r="K42" s="35"/>
      <c r="L42" s="39"/>
      <c r="M42" s="41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23">
        <v>36</v>
      </c>
      <c r="B43" s="27">
        <v>1300</v>
      </c>
      <c r="C43" s="23" t="s">
        <v>117</v>
      </c>
      <c r="D43" s="23" t="s">
        <v>63</v>
      </c>
      <c r="E43" s="35"/>
      <c r="F43" s="36"/>
      <c r="G43" s="35"/>
      <c r="H43" s="35"/>
      <c r="I43" s="25"/>
      <c r="J43" s="38"/>
      <c r="K43" s="35"/>
      <c r="L43" s="39"/>
      <c r="M43" s="41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23">
        <v>37</v>
      </c>
      <c r="B44" s="27">
        <v>1301</v>
      </c>
      <c r="C44" s="23" t="s">
        <v>118</v>
      </c>
      <c r="D44" s="23" t="s">
        <v>63</v>
      </c>
      <c r="E44" s="35"/>
      <c r="F44" s="36"/>
      <c r="G44" s="35"/>
      <c r="H44" s="35"/>
      <c r="I44" s="25"/>
      <c r="J44" s="38"/>
      <c r="K44" s="35"/>
      <c r="L44" s="39"/>
      <c r="M44" s="41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23">
        <v>38</v>
      </c>
      <c r="B45" s="27">
        <v>1302</v>
      </c>
      <c r="C45" s="23" t="s">
        <v>119</v>
      </c>
      <c r="D45" s="23" t="s">
        <v>27</v>
      </c>
      <c r="E45" s="35"/>
      <c r="F45" s="36"/>
      <c r="G45" s="35"/>
      <c r="H45" s="35"/>
      <c r="I45" s="25"/>
      <c r="J45" s="38"/>
      <c r="K45" s="35"/>
      <c r="L45" s="39"/>
      <c r="M45" s="41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23">
        <v>39</v>
      </c>
      <c r="B46" s="27">
        <v>1303</v>
      </c>
      <c r="C46" s="23" t="s">
        <v>121</v>
      </c>
      <c r="D46" s="23" t="s">
        <v>27</v>
      </c>
      <c r="E46" s="35"/>
      <c r="F46" s="36"/>
      <c r="G46" s="35"/>
      <c r="H46" s="35"/>
      <c r="I46" s="25"/>
      <c r="J46" s="38"/>
      <c r="K46" s="35"/>
      <c r="L46" s="39"/>
      <c r="M46" s="41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54">
        <v>40</v>
      </c>
      <c r="B47" s="56"/>
      <c r="C47" s="58"/>
      <c r="D47" s="59"/>
      <c r="E47" s="35"/>
      <c r="F47" s="36"/>
      <c r="G47" s="35"/>
      <c r="H47" s="35"/>
      <c r="I47" s="25"/>
      <c r="J47" s="38"/>
      <c r="K47" s="35"/>
      <c r="L47" s="39"/>
      <c r="M47" s="41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54">
        <v>41</v>
      </c>
      <c r="B48" s="56"/>
      <c r="C48" s="60"/>
      <c r="D48" s="59"/>
      <c r="E48" s="35"/>
      <c r="F48" s="36"/>
      <c r="G48" s="35"/>
      <c r="H48" s="35"/>
      <c r="I48" s="19"/>
      <c r="J48" s="38"/>
      <c r="K48" s="35"/>
      <c r="L48" s="39"/>
      <c r="M48" s="41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54">
        <v>42</v>
      </c>
      <c r="B49" s="56"/>
      <c r="C49" s="60"/>
      <c r="D49" s="59"/>
      <c r="E49" s="35"/>
      <c r="F49" s="36"/>
      <c r="G49" s="35"/>
      <c r="H49" s="35"/>
      <c r="I49" s="25"/>
      <c r="J49" s="38"/>
      <c r="K49" s="35"/>
      <c r="L49" s="39"/>
      <c r="M49" s="4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54">
        <v>43</v>
      </c>
      <c r="B50" s="56"/>
      <c r="C50" s="60"/>
      <c r="D50" s="59"/>
      <c r="E50" s="35"/>
      <c r="F50" s="36"/>
      <c r="G50" s="35"/>
      <c r="H50" s="35"/>
      <c r="I50" s="25"/>
      <c r="J50" s="38"/>
      <c r="K50" s="35"/>
      <c r="L50" s="39"/>
      <c r="M50" s="4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54">
        <v>44</v>
      </c>
      <c r="B51" s="56"/>
      <c r="C51" s="60"/>
      <c r="D51" s="59"/>
      <c r="E51" s="35"/>
      <c r="F51" s="36"/>
      <c r="G51" s="35"/>
      <c r="H51" s="35"/>
      <c r="I51" s="25"/>
      <c r="J51" s="38"/>
      <c r="K51" s="35"/>
      <c r="L51" s="39"/>
      <c r="M51" s="4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54">
        <v>45</v>
      </c>
      <c r="B52" s="56"/>
      <c r="C52" s="60"/>
      <c r="D52" s="59"/>
      <c r="E52" s="35"/>
      <c r="F52" s="36"/>
      <c r="G52" s="35"/>
      <c r="H52" s="35"/>
      <c r="I52" s="25"/>
      <c r="J52" s="38"/>
      <c r="K52" s="35"/>
      <c r="L52" s="39"/>
      <c r="M52" s="4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54">
        <v>46</v>
      </c>
      <c r="B53" s="56"/>
      <c r="C53" s="60"/>
      <c r="D53" s="59"/>
      <c r="E53" s="35"/>
      <c r="F53" s="36"/>
      <c r="G53" s="35"/>
      <c r="H53" s="35"/>
      <c r="I53" s="25"/>
      <c r="J53" s="38"/>
      <c r="K53" s="35"/>
      <c r="L53" s="39"/>
      <c r="M53" s="4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54">
        <v>47</v>
      </c>
      <c r="B54" s="56"/>
      <c r="C54" s="60"/>
      <c r="D54" s="59"/>
      <c r="E54" s="35"/>
      <c r="F54" s="36"/>
      <c r="G54" s="35"/>
      <c r="H54" s="35"/>
      <c r="I54" s="25"/>
      <c r="J54" s="38"/>
      <c r="K54" s="35"/>
      <c r="L54" s="39"/>
      <c r="M54" s="4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54">
        <v>48</v>
      </c>
      <c r="B55" s="56"/>
      <c r="C55" s="60"/>
      <c r="D55" s="59"/>
      <c r="E55" s="35"/>
      <c r="F55" s="36"/>
      <c r="G55" s="35"/>
      <c r="H55" s="35"/>
      <c r="I55" s="25"/>
      <c r="J55" s="38"/>
      <c r="K55" s="35"/>
      <c r="L55" s="39"/>
      <c r="M55" s="4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54">
        <v>49</v>
      </c>
      <c r="B56" s="56"/>
      <c r="C56" s="60"/>
      <c r="D56" s="59"/>
      <c r="E56" s="35"/>
      <c r="F56" s="36"/>
      <c r="G56" s="35"/>
      <c r="H56" s="35"/>
      <c r="I56" s="25"/>
      <c r="J56" s="38"/>
      <c r="K56" s="35"/>
      <c r="L56" s="39"/>
      <c r="M56" s="41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54">
        <v>50</v>
      </c>
      <c r="B57" s="56"/>
      <c r="C57" s="60"/>
      <c r="D57" s="59"/>
      <c r="E57" s="35"/>
      <c r="F57" s="36"/>
      <c r="G57" s="35"/>
      <c r="H57" s="35"/>
      <c r="I57" s="25"/>
      <c r="J57" s="38"/>
      <c r="K57" s="35"/>
      <c r="L57" s="39"/>
      <c r="M57" s="4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54">
        <v>51</v>
      </c>
      <c r="B58" s="56"/>
      <c r="C58" s="60"/>
      <c r="D58" s="59"/>
      <c r="E58" s="35"/>
      <c r="F58" s="36"/>
      <c r="G58" s="35"/>
      <c r="H58" s="35"/>
      <c r="I58" s="25"/>
      <c r="J58" s="38"/>
      <c r="K58" s="35"/>
      <c r="L58" s="39"/>
      <c r="M58" s="41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54">
        <v>52</v>
      </c>
      <c r="B59" s="63"/>
      <c r="C59" s="60"/>
      <c r="D59" s="59"/>
      <c r="E59" s="35"/>
      <c r="F59" s="36"/>
      <c r="G59" s="35"/>
      <c r="H59" s="35"/>
      <c r="I59" s="25"/>
      <c r="J59" s="38"/>
      <c r="K59" s="35"/>
      <c r="L59" s="39"/>
      <c r="M59" s="41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54">
        <v>53</v>
      </c>
      <c r="B60" s="63"/>
      <c r="C60" s="60"/>
      <c r="D60" s="59"/>
      <c r="E60" s="35"/>
      <c r="F60" s="36"/>
      <c r="G60" s="35"/>
      <c r="H60" s="35"/>
      <c r="I60" s="25"/>
      <c r="J60" s="38"/>
      <c r="K60" s="35"/>
      <c r="L60" s="39"/>
      <c r="M60" s="4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54">
        <v>54</v>
      </c>
      <c r="B61" s="63"/>
      <c r="C61" s="60"/>
      <c r="D61" s="59"/>
      <c r="E61" s="35"/>
      <c r="F61" s="36"/>
      <c r="G61" s="35"/>
      <c r="H61" s="35"/>
      <c r="I61" s="25"/>
      <c r="J61" s="38"/>
      <c r="K61" s="35"/>
      <c r="L61" s="39"/>
      <c r="M61" s="4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54">
        <v>55</v>
      </c>
      <c r="B62" s="63"/>
      <c r="C62" s="60"/>
      <c r="D62" s="59"/>
      <c r="E62" s="35"/>
      <c r="F62" s="36"/>
      <c r="G62" s="35"/>
      <c r="H62" s="35"/>
      <c r="I62" s="25"/>
      <c r="J62" s="38"/>
      <c r="K62" s="35"/>
      <c r="L62" s="39"/>
      <c r="M62" s="4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54">
        <v>56</v>
      </c>
      <c r="B63" s="63"/>
      <c r="C63" s="60"/>
      <c r="D63" s="59"/>
      <c r="E63" s="35"/>
      <c r="F63" s="36"/>
      <c r="G63" s="35"/>
      <c r="H63" s="35"/>
      <c r="I63" s="25"/>
      <c r="J63" s="38"/>
      <c r="K63" s="35"/>
      <c r="L63" s="39"/>
      <c r="M63" s="4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54">
        <v>57</v>
      </c>
      <c r="B64" s="63"/>
      <c r="C64" s="60"/>
      <c r="D64" s="59"/>
      <c r="E64" s="35"/>
      <c r="F64" s="36"/>
      <c r="G64" s="35"/>
      <c r="H64" s="35"/>
      <c r="I64" s="25"/>
      <c r="J64" s="38"/>
      <c r="K64" s="35"/>
      <c r="L64" s="39"/>
      <c r="M64" s="4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54">
        <v>58</v>
      </c>
      <c r="B65" s="63"/>
      <c r="C65" s="60"/>
      <c r="D65" s="59"/>
      <c r="E65" s="35"/>
      <c r="F65" s="36"/>
      <c r="G65" s="35"/>
      <c r="H65" s="35"/>
      <c r="I65" s="25"/>
      <c r="J65" s="38"/>
      <c r="K65" s="35"/>
      <c r="L65" s="39"/>
      <c r="M65" s="4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54">
        <v>59</v>
      </c>
      <c r="B66" s="63"/>
      <c r="C66" s="60"/>
      <c r="D66" s="59"/>
      <c r="E66" s="35"/>
      <c r="F66" s="36"/>
      <c r="G66" s="35"/>
      <c r="H66" s="35"/>
      <c r="I66" s="25"/>
      <c r="J66" s="38"/>
      <c r="K66" s="35"/>
      <c r="L66" s="39"/>
      <c r="M66" s="41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54">
        <v>60</v>
      </c>
      <c r="B67" s="63"/>
      <c r="C67" s="60"/>
      <c r="D67" s="59"/>
      <c r="E67" s="35"/>
      <c r="F67" s="36"/>
      <c r="G67" s="35"/>
      <c r="H67" s="35"/>
      <c r="I67" s="25"/>
      <c r="J67" s="38"/>
      <c r="K67" s="35"/>
      <c r="L67" s="39"/>
      <c r="M67" s="4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54">
        <v>61</v>
      </c>
      <c r="B68" s="63"/>
      <c r="C68" s="60"/>
      <c r="D68" s="59"/>
      <c r="E68" s="35"/>
      <c r="F68" s="36"/>
      <c r="G68" s="35"/>
      <c r="H68" s="35"/>
      <c r="I68" s="25"/>
      <c r="J68" s="38"/>
      <c r="K68" s="35"/>
      <c r="L68" s="39"/>
      <c r="M68" s="41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54">
        <v>62</v>
      </c>
      <c r="B69" s="63"/>
      <c r="C69" s="60"/>
      <c r="D69" s="59"/>
      <c r="E69" s="35"/>
      <c r="F69" s="36"/>
      <c r="G69" s="35"/>
      <c r="H69" s="35"/>
      <c r="I69" s="25"/>
      <c r="J69" s="38"/>
      <c r="K69" s="35"/>
      <c r="L69" s="39"/>
      <c r="M69" s="41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54">
        <v>63</v>
      </c>
      <c r="B70" s="63"/>
      <c r="C70" s="60"/>
      <c r="D70" s="59"/>
      <c r="E70" s="35"/>
      <c r="F70" s="36"/>
      <c r="G70" s="35"/>
      <c r="H70" s="35"/>
      <c r="I70" s="25"/>
      <c r="J70" s="38"/>
      <c r="K70" s="35"/>
      <c r="L70" s="39"/>
      <c r="M70" s="41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54">
        <v>64</v>
      </c>
      <c r="B71" s="63"/>
      <c r="C71" s="60"/>
      <c r="D71" s="59"/>
      <c r="E71" s="35"/>
      <c r="F71" s="36"/>
      <c r="G71" s="35"/>
      <c r="H71" s="35"/>
      <c r="I71" s="25"/>
      <c r="J71" s="38"/>
      <c r="K71" s="35"/>
      <c r="L71" s="39"/>
      <c r="M71" s="41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54">
        <v>65</v>
      </c>
      <c r="B72" s="63"/>
      <c r="C72" s="60"/>
      <c r="D72" s="59"/>
      <c r="E72" s="35"/>
      <c r="F72" s="36"/>
      <c r="G72" s="35"/>
      <c r="H72" s="35"/>
      <c r="I72" s="25"/>
      <c r="J72" s="38"/>
      <c r="K72" s="35"/>
      <c r="L72" s="39"/>
      <c r="M72" s="4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54">
        <v>66</v>
      </c>
      <c r="B73" s="63"/>
      <c r="C73" s="60"/>
      <c r="D73" s="59"/>
      <c r="E73" s="35"/>
      <c r="F73" s="36"/>
      <c r="G73" s="35"/>
      <c r="H73" s="35"/>
      <c r="I73" s="25"/>
      <c r="J73" s="38"/>
      <c r="K73" s="35"/>
      <c r="L73" s="39"/>
      <c r="M73" s="4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54">
        <v>67</v>
      </c>
      <c r="B74" s="63"/>
      <c r="C74" s="60"/>
      <c r="D74" s="59"/>
      <c r="E74" s="35"/>
      <c r="F74" s="36"/>
      <c r="G74" s="35"/>
      <c r="H74" s="35"/>
      <c r="I74" s="19"/>
      <c r="J74" s="38"/>
      <c r="K74" s="35"/>
      <c r="L74" s="39"/>
      <c r="M74" s="4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54">
        <v>68</v>
      </c>
      <c r="B75" s="63"/>
      <c r="C75" s="60"/>
      <c r="D75" s="59"/>
      <c r="E75" s="35"/>
      <c r="F75" s="36"/>
      <c r="G75" s="35"/>
      <c r="H75" s="35"/>
      <c r="I75" s="25"/>
      <c r="J75" s="38"/>
      <c r="K75" s="35"/>
      <c r="L75" s="39"/>
      <c r="M75" s="4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54">
        <v>69</v>
      </c>
      <c r="B76" s="63"/>
      <c r="C76" s="60"/>
      <c r="D76" s="59"/>
      <c r="E76" s="35"/>
      <c r="F76" s="36"/>
      <c r="G76" s="35"/>
      <c r="H76" s="35"/>
      <c r="I76" s="25"/>
      <c r="J76" s="38"/>
      <c r="K76" s="35"/>
      <c r="L76" s="39"/>
      <c r="M76" s="41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54">
        <v>70</v>
      </c>
      <c r="B77" s="63"/>
      <c r="C77" s="60"/>
      <c r="D77" s="59"/>
      <c r="E77" s="35"/>
      <c r="F77" s="36"/>
      <c r="G77" s="35"/>
      <c r="H77" s="35"/>
      <c r="I77" s="25"/>
      <c r="J77" s="38"/>
      <c r="K77" s="35"/>
      <c r="L77" s="39"/>
      <c r="M77" s="41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54">
        <v>71</v>
      </c>
      <c r="B78" s="63"/>
      <c r="C78" s="60"/>
      <c r="D78" s="59"/>
      <c r="E78" s="35"/>
      <c r="F78" s="36"/>
      <c r="G78" s="35"/>
      <c r="H78" s="35"/>
      <c r="I78" s="19"/>
      <c r="J78" s="38"/>
      <c r="K78" s="35"/>
      <c r="L78" s="39"/>
      <c r="M78" s="41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54">
        <v>72</v>
      </c>
      <c r="B79" s="63"/>
      <c r="C79" s="60"/>
      <c r="D79" s="59"/>
      <c r="E79" s="35"/>
      <c r="F79" s="36"/>
      <c r="G79" s="35"/>
      <c r="H79" s="35"/>
      <c r="I79" s="25"/>
      <c r="J79" s="38"/>
      <c r="K79" s="35"/>
      <c r="L79" s="39"/>
      <c r="M79" s="41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54">
        <v>73</v>
      </c>
      <c r="B80" s="63"/>
      <c r="C80" s="60"/>
      <c r="D80" s="59"/>
      <c r="E80" s="35"/>
      <c r="F80" s="36"/>
      <c r="G80" s="35"/>
      <c r="H80" s="35"/>
      <c r="I80" s="25"/>
      <c r="J80" s="38"/>
      <c r="K80" s="35"/>
      <c r="L80" s="39"/>
      <c r="M80" s="41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54">
        <v>74</v>
      </c>
      <c r="B81" s="63"/>
      <c r="C81" s="60"/>
      <c r="D81" s="59"/>
      <c r="E81" s="35"/>
      <c r="F81" s="36"/>
      <c r="G81" s="35"/>
      <c r="H81" s="35"/>
      <c r="I81" s="25"/>
      <c r="J81" s="38"/>
      <c r="K81" s="35"/>
      <c r="L81" s="39"/>
      <c r="M81" s="4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54">
        <v>75</v>
      </c>
      <c r="B82" s="63"/>
      <c r="C82" s="60"/>
      <c r="D82" s="59"/>
      <c r="E82" s="35"/>
      <c r="F82" s="36"/>
      <c r="G82" s="35"/>
      <c r="H82" s="35"/>
      <c r="I82" s="25"/>
      <c r="J82" s="38"/>
      <c r="K82" s="35"/>
      <c r="L82" s="39"/>
      <c r="M82" s="41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54">
        <v>76</v>
      </c>
      <c r="B83" s="63"/>
      <c r="C83" s="60"/>
      <c r="D83" s="59"/>
      <c r="E83" s="35"/>
      <c r="F83" s="36"/>
      <c r="G83" s="35"/>
      <c r="H83" s="35"/>
      <c r="I83" s="25"/>
      <c r="J83" s="38"/>
      <c r="K83" s="35"/>
      <c r="L83" s="39"/>
      <c r="M83" s="41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54">
        <v>77</v>
      </c>
      <c r="B84" s="63"/>
      <c r="C84" s="60"/>
      <c r="D84" s="59"/>
      <c r="E84" s="35"/>
      <c r="F84" s="36"/>
      <c r="G84" s="35"/>
      <c r="H84" s="35"/>
      <c r="I84" s="25"/>
      <c r="J84" s="38"/>
      <c r="K84" s="35"/>
      <c r="L84" s="39"/>
      <c r="M84" s="41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54">
        <v>78</v>
      </c>
      <c r="B85" s="63"/>
      <c r="C85" s="60"/>
      <c r="D85" s="59"/>
      <c r="E85" s="35"/>
      <c r="F85" s="36"/>
      <c r="G85" s="35"/>
      <c r="H85" s="35"/>
      <c r="I85" s="25"/>
      <c r="J85" s="38"/>
      <c r="K85" s="35"/>
      <c r="L85" s="39"/>
      <c r="M85" s="41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54">
        <v>79</v>
      </c>
      <c r="B86" s="63"/>
      <c r="C86" s="60"/>
      <c r="D86" s="59"/>
      <c r="E86" s="35"/>
      <c r="F86" s="36"/>
      <c r="G86" s="35"/>
      <c r="H86" s="35"/>
      <c r="I86" s="25"/>
      <c r="J86" s="38"/>
      <c r="K86" s="35"/>
      <c r="L86" s="39"/>
      <c r="M86" s="41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54">
        <v>80</v>
      </c>
      <c r="B87" s="63"/>
      <c r="C87" s="60"/>
      <c r="D87" s="59"/>
      <c r="E87" s="35"/>
      <c r="F87" s="36"/>
      <c r="G87" s="35"/>
      <c r="H87" s="35"/>
      <c r="I87" s="25"/>
      <c r="J87" s="38"/>
      <c r="K87" s="35"/>
      <c r="L87" s="39"/>
      <c r="M87" s="41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54">
        <v>81</v>
      </c>
      <c r="B88" s="63"/>
      <c r="C88" s="60"/>
      <c r="D88" s="59"/>
      <c r="E88" s="35"/>
      <c r="F88" s="36"/>
      <c r="G88" s="35"/>
      <c r="H88" s="35"/>
      <c r="I88" s="25"/>
      <c r="J88" s="38"/>
      <c r="K88" s="35"/>
      <c r="L88" s="39"/>
      <c r="M88" s="41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54">
        <v>82</v>
      </c>
      <c r="B89" s="63"/>
      <c r="C89" s="60"/>
      <c r="D89" s="59"/>
      <c r="E89" s="35"/>
      <c r="F89" s="36"/>
      <c r="G89" s="35"/>
      <c r="H89" s="35"/>
      <c r="I89" s="19"/>
      <c r="J89" s="38"/>
      <c r="K89" s="35"/>
      <c r="L89" s="39"/>
      <c r="M89" s="41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54">
        <v>83</v>
      </c>
      <c r="B90" s="63"/>
      <c r="C90" s="60"/>
      <c r="D90" s="59"/>
      <c r="E90" s="35"/>
      <c r="F90" s="36"/>
      <c r="G90" s="35"/>
      <c r="H90" s="35"/>
      <c r="I90" s="25"/>
      <c r="J90" s="38"/>
      <c r="K90" s="35"/>
      <c r="L90" s="39"/>
      <c r="M90" s="41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54">
        <v>84</v>
      </c>
      <c r="B91" s="63"/>
      <c r="C91" s="60"/>
      <c r="D91" s="59"/>
      <c r="E91" s="35"/>
      <c r="F91" s="36"/>
      <c r="G91" s="35"/>
      <c r="H91" s="35"/>
      <c r="I91" s="25"/>
      <c r="J91" s="38"/>
      <c r="K91" s="35"/>
      <c r="L91" s="39"/>
      <c r="M91" s="4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54">
        <v>85</v>
      </c>
      <c r="B92" s="63"/>
      <c r="C92" s="60"/>
      <c r="D92" s="59"/>
      <c r="E92" s="35"/>
      <c r="F92" s="36"/>
      <c r="G92" s="35"/>
      <c r="H92" s="35"/>
      <c r="I92" s="19"/>
      <c r="J92" s="38"/>
      <c r="K92" s="35"/>
      <c r="L92" s="39"/>
      <c r="M92" s="41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54">
        <v>86</v>
      </c>
      <c r="B93" s="63"/>
      <c r="C93" s="60"/>
      <c r="D93" s="59"/>
      <c r="E93" s="35"/>
      <c r="F93" s="36"/>
      <c r="G93" s="35"/>
      <c r="H93" s="35"/>
      <c r="I93" s="25"/>
      <c r="J93" s="38"/>
      <c r="K93" s="35"/>
      <c r="L93" s="39"/>
      <c r="M93" s="41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54">
        <v>87</v>
      </c>
      <c r="B94" s="63"/>
      <c r="C94" s="60"/>
      <c r="D94" s="59"/>
      <c r="E94" s="35"/>
      <c r="F94" s="36"/>
      <c r="G94" s="35"/>
      <c r="H94" s="35"/>
      <c r="I94" s="25"/>
      <c r="J94" s="38"/>
      <c r="K94" s="35"/>
      <c r="L94" s="39"/>
      <c r="M94" s="4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54">
        <v>88</v>
      </c>
      <c r="B95" s="63"/>
      <c r="C95" s="60"/>
      <c r="D95" s="59"/>
      <c r="E95" s="35"/>
      <c r="F95" s="36"/>
      <c r="G95" s="35"/>
      <c r="H95" s="35"/>
      <c r="I95" s="25"/>
      <c r="J95" s="38"/>
      <c r="K95" s="35"/>
      <c r="L95" s="39"/>
      <c r="M95" s="4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54">
        <v>89</v>
      </c>
      <c r="B96" s="63"/>
      <c r="C96" s="60"/>
      <c r="D96" s="59"/>
      <c r="E96" s="35"/>
      <c r="F96" s="36"/>
      <c r="G96" s="35"/>
      <c r="H96" s="35"/>
      <c r="I96" s="25"/>
      <c r="J96" s="38"/>
      <c r="K96" s="35"/>
      <c r="L96" s="39"/>
      <c r="M96" s="41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54">
        <v>90</v>
      </c>
      <c r="B97" s="63"/>
      <c r="C97" s="60"/>
      <c r="D97" s="59"/>
      <c r="E97" s="35"/>
      <c r="F97" s="36"/>
      <c r="G97" s="35"/>
      <c r="H97" s="35"/>
      <c r="I97" s="25"/>
      <c r="J97" s="38"/>
      <c r="K97" s="35"/>
      <c r="L97" s="39"/>
      <c r="M97" s="4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54">
        <v>91</v>
      </c>
      <c r="B98" s="63"/>
      <c r="C98" s="60"/>
      <c r="D98" s="59"/>
      <c r="E98" s="35"/>
      <c r="F98" s="36"/>
      <c r="G98" s="35"/>
      <c r="H98" s="35"/>
      <c r="I98" s="25"/>
      <c r="J98" s="38"/>
      <c r="K98" s="35"/>
      <c r="L98" s="39"/>
      <c r="M98" s="4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54">
        <v>92</v>
      </c>
      <c r="B99" s="63"/>
      <c r="C99" s="60"/>
      <c r="D99" s="59"/>
      <c r="E99" s="35"/>
      <c r="F99" s="36"/>
      <c r="G99" s="35"/>
      <c r="H99" s="35"/>
      <c r="I99" s="25"/>
      <c r="J99" s="38"/>
      <c r="K99" s="35"/>
      <c r="L99" s="39"/>
      <c r="M99" s="4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54">
        <v>93</v>
      </c>
      <c r="B100" s="63"/>
      <c r="C100" s="60"/>
      <c r="D100" s="59"/>
      <c r="E100" s="35"/>
      <c r="F100" s="36"/>
      <c r="G100" s="35"/>
      <c r="H100" s="35"/>
      <c r="I100" s="19"/>
      <c r="J100" s="38"/>
      <c r="K100" s="35"/>
      <c r="L100" s="39"/>
      <c r="M100" s="4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54">
        <v>94</v>
      </c>
      <c r="B101" s="63"/>
      <c r="C101" s="60"/>
      <c r="D101" s="59"/>
      <c r="E101" s="35"/>
      <c r="F101" s="36"/>
      <c r="G101" s="35"/>
      <c r="H101" s="35"/>
      <c r="I101" s="25"/>
      <c r="J101" s="38"/>
      <c r="K101" s="35"/>
      <c r="L101" s="39"/>
      <c r="M101" s="4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54">
        <v>95</v>
      </c>
      <c r="B102" s="63"/>
      <c r="C102" s="60"/>
      <c r="D102" s="59"/>
      <c r="E102" s="35"/>
      <c r="F102" s="36"/>
      <c r="G102" s="35"/>
      <c r="H102" s="35"/>
      <c r="I102" s="25"/>
      <c r="J102" s="38"/>
      <c r="K102" s="35"/>
      <c r="L102" s="39"/>
      <c r="M102" s="4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54">
        <v>96</v>
      </c>
      <c r="B103" s="63"/>
      <c r="C103" s="60"/>
      <c r="D103" s="59"/>
      <c r="E103" s="35"/>
      <c r="F103" s="36"/>
      <c r="G103" s="35"/>
      <c r="H103" s="35"/>
      <c r="I103" s="25"/>
      <c r="J103" s="38"/>
      <c r="K103" s="35"/>
      <c r="L103" s="39"/>
      <c r="M103" s="4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54">
        <v>97</v>
      </c>
      <c r="B104" s="63"/>
      <c r="C104" s="60"/>
      <c r="D104" s="59"/>
      <c r="E104" s="35"/>
      <c r="F104" s="36"/>
      <c r="G104" s="35"/>
      <c r="H104" s="35"/>
      <c r="I104" s="25"/>
      <c r="J104" s="38"/>
      <c r="K104" s="35"/>
      <c r="L104" s="39"/>
      <c r="M104" s="41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54">
        <v>98</v>
      </c>
      <c r="B105" s="63"/>
      <c r="C105" s="60"/>
      <c r="D105" s="59"/>
      <c r="E105" s="35"/>
      <c r="F105" s="36"/>
      <c r="G105" s="35"/>
      <c r="H105" s="35"/>
      <c r="I105" s="25"/>
      <c r="J105" s="38"/>
      <c r="K105" s="35"/>
      <c r="L105" s="39"/>
      <c r="M105" s="41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54">
        <v>99</v>
      </c>
      <c r="B106" s="63"/>
      <c r="C106" s="60"/>
      <c r="D106" s="59"/>
      <c r="E106" s="35"/>
      <c r="F106" s="36"/>
      <c r="G106" s="35"/>
      <c r="H106" s="35"/>
      <c r="I106" s="25"/>
      <c r="J106" s="38"/>
      <c r="K106" s="35"/>
      <c r="L106" s="39"/>
      <c r="M106" s="41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54">
        <v>100</v>
      </c>
      <c r="B107" s="63"/>
      <c r="C107" s="60"/>
      <c r="D107" s="59"/>
      <c r="E107" s="35"/>
      <c r="F107" s="36"/>
      <c r="G107" s="35"/>
      <c r="H107" s="35"/>
      <c r="I107" s="25"/>
      <c r="J107" s="38"/>
      <c r="K107" s="35"/>
      <c r="L107" s="39"/>
      <c r="M107" s="41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54">
        <v>101</v>
      </c>
      <c r="B108" s="63"/>
      <c r="C108" s="60"/>
      <c r="D108" s="59"/>
      <c r="E108" s="35"/>
      <c r="F108" s="36"/>
      <c r="G108" s="35"/>
      <c r="H108" s="35"/>
      <c r="I108" s="25"/>
      <c r="J108" s="38"/>
      <c r="K108" s="35"/>
      <c r="L108" s="39"/>
      <c r="M108" s="41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54">
        <v>102</v>
      </c>
      <c r="B109" s="63"/>
      <c r="C109" s="60"/>
      <c r="D109" s="59"/>
      <c r="E109" s="35"/>
      <c r="F109" s="36"/>
      <c r="G109" s="35"/>
      <c r="H109" s="35"/>
      <c r="I109" s="19"/>
      <c r="J109" s="38"/>
      <c r="K109" s="35"/>
      <c r="L109" s="39"/>
      <c r="M109" s="41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54">
        <v>103</v>
      </c>
      <c r="B110" s="63"/>
      <c r="C110" s="60"/>
      <c r="D110" s="59"/>
      <c r="E110" s="35"/>
      <c r="F110" s="36"/>
      <c r="G110" s="35"/>
      <c r="H110" s="35"/>
      <c r="I110" s="25"/>
      <c r="J110" s="38"/>
      <c r="K110" s="35"/>
      <c r="L110" s="39"/>
      <c r="M110" s="41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54">
        <v>104</v>
      </c>
      <c r="B111" s="63"/>
      <c r="C111" s="60"/>
      <c r="D111" s="59"/>
      <c r="E111" s="35"/>
      <c r="F111" s="36"/>
      <c r="G111" s="35"/>
      <c r="H111" s="35"/>
      <c r="I111" s="25"/>
      <c r="J111" s="38"/>
      <c r="K111" s="35"/>
      <c r="L111" s="39"/>
      <c r="M111" s="41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54">
        <v>105</v>
      </c>
      <c r="B112" s="63"/>
      <c r="C112" s="60"/>
      <c r="D112" s="59"/>
      <c r="E112" s="35"/>
      <c r="F112" s="36"/>
      <c r="G112" s="35"/>
      <c r="H112" s="35"/>
      <c r="I112" s="25"/>
      <c r="J112" s="38"/>
      <c r="K112" s="35"/>
      <c r="L112" s="82"/>
      <c r="M112" s="41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54">
        <v>106</v>
      </c>
      <c r="B113" s="63"/>
      <c r="C113" s="60"/>
      <c r="D113" s="59"/>
      <c r="E113" s="35"/>
      <c r="F113" s="36"/>
      <c r="G113" s="35"/>
      <c r="H113" s="35"/>
      <c r="I113" s="25"/>
      <c r="J113" s="38"/>
      <c r="K113" s="35"/>
      <c r="L113" s="39"/>
      <c r="M113" s="41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54">
        <v>107</v>
      </c>
      <c r="B114" s="63"/>
      <c r="C114" s="60"/>
      <c r="D114" s="59"/>
      <c r="E114" s="35"/>
      <c r="F114" s="36"/>
      <c r="G114" s="35"/>
      <c r="H114" s="35"/>
      <c r="I114" s="19"/>
      <c r="J114" s="38"/>
      <c r="K114" s="35"/>
      <c r="L114" s="39"/>
      <c r="M114" s="41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54">
        <v>108</v>
      </c>
      <c r="B115" s="63"/>
      <c r="C115" s="60"/>
      <c r="D115" s="59"/>
      <c r="E115" s="35"/>
      <c r="F115" s="36"/>
      <c r="G115" s="35"/>
      <c r="H115" s="35"/>
      <c r="I115" s="19"/>
      <c r="J115" s="38"/>
      <c r="K115" s="35"/>
      <c r="L115" s="39"/>
      <c r="M115" s="41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54">
        <v>109</v>
      </c>
      <c r="B116" s="63"/>
      <c r="C116" s="60"/>
      <c r="D116" s="59"/>
      <c r="E116" s="35"/>
      <c r="F116" s="36"/>
      <c r="G116" s="35"/>
      <c r="H116" s="35"/>
      <c r="I116" s="19"/>
      <c r="J116" s="85"/>
      <c r="K116" s="35"/>
      <c r="L116" s="39"/>
      <c r="M116" s="41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54">
        <v>110</v>
      </c>
      <c r="B117" s="63"/>
      <c r="C117" s="60"/>
      <c r="D117" s="59"/>
      <c r="E117" s="35"/>
      <c r="F117" s="36"/>
      <c r="G117" s="35"/>
      <c r="H117" s="35"/>
      <c r="I117" s="19"/>
      <c r="J117" s="38"/>
      <c r="K117" s="35"/>
      <c r="L117" s="39"/>
      <c r="M117" s="41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54">
        <v>111</v>
      </c>
      <c r="B118" s="63"/>
      <c r="C118" s="60"/>
      <c r="D118" s="59"/>
      <c r="E118" s="35"/>
      <c r="F118" s="36"/>
      <c r="G118" s="35"/>
      <c r="H118" s="35"/>
      <c r="I118" s="25"/>
      <c r="J118" s="38"/>
      <c r="K118" s="35"/>
      <c r="L118" s="39"/>
      <c r="M118" s="41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54">
        <v>112</v>
      </c>
      <c r="B119" s="63"/>
      <c r="C119" s="60"/>
      <c r="D119" s="59"/>
      <c r="E119" s="35"/>
      <c r="F119" s="36"/>
      <c r="G119" s="35"/>
      <c r="H119" s="35"/>
      <c r="I119" s="25"/>
      <c r="J119" s="38"/>
      <c r="K119" s="35"/>
      <c r="L119" s="39"/>
      <c r="M119" s="41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54">
        <v>113</v>
      </c>
      <c r="B120" s="63"/>
      <c r="C120" s="60"/>
      <c r="D120" s="59"/>
      <c r="E120" s="87"/>
      <c r="F120" s="36"/>
      <c r="G120" s="35"/>
      <c r="H120" s="35"/>
      <c r="I120" s="25"/>
      <c r="J120" s="38"/>
      <c r="K120" s="35"/>
      <c r="L120" s="39"/>
      <c r="M120" s="41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54">
        <v>114</v>
      </c>
      <c r="B121" s="63"/>
      <c r="C121" s="60"/>
      <c r="D121" s="59"/>
      <c r="E121" s="35"/>
      <c r="F121" s="36"/>
      <c r="G121" s="35"/>
      <c r="H121" s="35"/>
      <c r="I121" s="25"/>
      <c r="J121" s="38"/>
      <c r="K121" s="35"/>
      <c r="L121" s="39"/>
      <c r="M121" s="41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54">
        <v>115</v>
      </c>
      <c r="B122" s="63"/>
      <c r="C122" s="60"/>
      <c r="D122" s="59"/>
      <c r="E122" s="35"/>
      <c r="F122" s="36"/>
      <c r="G122" s="35"/>
      <c r="H122" s="35"/>
      <c r="I122" s="19"/>
      <c r="J122" s="38"/>
      <c r="K122" s="35"/>
      <c r="L122" s="39"/>
      <c r="M122" s="41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54">
        <v>116</v>
      </c>
      <c r="B123" s="63"/>
      <c r="C123" s="60"/>
      <c r="D123" s="59"/>
      <c r="E123" s="35"/>
      <c r="F123" s="36"/>
      <c r="G123" s="35"/>
      <c r="H123" s="35"/>
      <c r="I123" s="25"/>
      <c r="J123" s="38"/>
      <c r="K123" s="35"/>
      <c r="L123" s="39"/>
      <c r="M123" s="41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54">
        <v>117</v>
      </c>
      <c r="B124" s="63"/>
      <c r="C124" s="60"/>
      <c r="D124" s="59"/>
      <c r="E124" s="35"/>
      <c r="F124" s="36"/>
      <c r="G124" s="35"/>
      <c r="H124" s="35"/>
      <c r="I124" s="19"/>
      <c r="J124" s="38"/>
      <c r="K124" s="35"/>
      <c r="L124" s="39"/>
      <c r="M124" s="41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54">
        <v>118</v>
      </c>
      <c r="B125" s="63"/>
      <c r="C125" s="60"/>
      <c r="D125" s="59"/>
      <c r="E125" s="35"/>
      <c r="F125" s="36"/>
      <c r="G125" s="35"/>
      <c r="H125" s="35"/>
      <c r="I125" s="25"/>
      <c r="J125" s="38"/>
      <c r="K125" s="35"/>
      <c r="L125" s="39"/>
      <c r="M125" s="41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54">
        <v>119</v>
      </c>
      <c r="B126" s="63"/>
      <c r="C126" s="60"/>
      <c r="D126" s="59"/>
      <c r="E126" s="35"/>
      <c r="F126" s="36"/>
      <c r="G126" s="35"/>
      <c r="H126" s="35"/>
      <c r="I126" s="25"/>
      <c r="J126" s="38"/>
      <c r="K126" s="35"/>
      <c r="L126" s="39"/>
      <c r="M126" s="41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54">
        <v>120</v>
      </c>
      <c r="B127" s="63"/>
      <c r="C127" s="60"/>
      <c r="D127" s="59"/>
      <c r="E127" s="35"/>
      <c r="F127" s="36"/>
      <c r="G127" s="35"/>
      <c r="H127" s="35"/>
      <c r="I127" s="25"/>
      <c r="J127" s="38"/>
      <c r="K127" s="35"/>
      <c r="L127" s="39"/>
      <c r="M127" s="41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54">
        <v>121</v>
      </c>
      <c r="B128" s="63"/>
      <c r="C128" s="60"/>
      <c r="D128" s="59"/>
      <c r="E128" s="35"/>
      <c r="F128" s="36"/>
      <c r="G128" s="35"/>
      <c r="H128" s="35"/>
      <c r="I128" s="25"/>
      <c r="J128" s="38"/>
      <c r="K128" s="35"/>
      <c r="L128" s="39"/>
      <c r="M128" s="41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54">
        <v>122</v>
      </c>
      <c r="B129" s="63"/>
      <c r="C129" s="60"/>
      <c r="D129" s="59"/>
      <c r="E129" s="35"/>
      <c r="F129" s="36"/>
      <c r="G129" s="35"/>
      <c r="H129" s="35"/>
      <c r="I129" s="25"/>
      <c r="J129" s="38"/>
      <c r="K129" s="35"/>
      <c r="L129" s="39"/>
      <c r="M129" s="41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54">
        <v>123</v>
      </c>
      <c r="B130" s="63"/>
      <c r="C130" s="60"/>
      <c r="D130" s="59"/>
      <c r="E130" s="35"/>
      <c r="F130" s="36"/>
      <c r="G130" s="35"/>
      <c r="H130" s="35"/>
      <c r="I130" s="25"/>
      <c r="J130" s="38"/>
      <c r="K130" s="35"/>
      <c r="L130" s="39"/>
      <c r="M130" s="41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54">
        <v>124</v>
      </c>
      <c r="B131" s="63"/>
      <c r="C131" s="60"/>
      <c r="D131" s="59"/>
      <c r="E131" s="35"/>
      <c r="F131" s="36"/>
      <c r="G131" s="35"/>
      <c r="H131" s="35"/>
      <c r="I131" s="25"/>
      <c r="J131" s="38"/>
      <c r="K131" s="35"/>
      <c r="L131" s="39"/>
      <c r="M131" s="41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54">
        <v>125</v>
      </c>
      <c r="B132" s="63"/>
      <c r="C132" s="60"/>
      <c r="D132" s="59"/>
      <c r="E132" s="35"/>
      <c r="F132" s="36"/>
      <c r="G132" s="35"/>
      <c r="H132" s="35"/>
      <c r="I132" s="25"/>
      <c r="J132" s="38"/>
      <c r="K132" s="35"/>
      <c r="L132" s="39"/>
      <c r="M132" s="41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54">
        <v>126</v>
      </c>
      <c r="B133" s="63"/>
      <c r="C133" s="60"/>
      <c r="D133" s="59"/>
      <c r="E133" s="35"/>
      <c r="F133" s="36"/>
      <c r="G133" s="35"/>
      <c r="H133" s="35"/>
      <c r="I133" s="25"/>
      <c r="J133" s="38"/>
      <c r="K133" s="35"/>
      <c r="L133" s="39"/>
      <c r="M133" s="41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54">
        <v>127</v>
      </c>
      <c r="B134" s="63"/>
      <c r="C134" s="60"/>
      <c r="D134" s="59"/>
      <c r="E134" s="35"/>
      <c r="F134" s="36"/>
      <c r="G134" s="35"/>
      <c r="H134" s="35"/>
      <c r="I134" s="19"/>
      <c r="J134" s="38"/>
      <c r="K134" s="35"/>
      <c r="L134" s="39"/>
      <c r="M134" s="41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54">
        <v>128</v>
      </c>
      <c r="B135" s="63"/>
      <c r="C135" s="60"/>
      <c r="D135" s="59"/>
      <c r="E135" s="35"/>
      <c r="F135" s="36"/>
      <c r="G135" s="35"/>
      <c r="H135" s="35"/>
      <c r="I135" s="25"/>
      <c r="J135" s="38"/>
      <c r="K135" s="35"/>
      <c r="L135" s="39"/>
      <c r="M135" s="41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54">
        <v>129</v>
      </c>
      <c r="B136" s="63"/>
      <c r="C136" s="60"/>
      <c r="D136" s="59"/>
      <c r="E136" s="35"/>
      <c r="F136" s="36"/>
      <c r="G136" s="35"/>
      <c r="H136" s="35"/>
      <c r="I136" s="25"/>
      <c r="J136" s="38"/>
      <c r="K136" s="35"/>
      <c r="L136" s="39"/>
      <c r="M136" s="41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54">
        <v>130</v>
      </c>
      <c r="B137" s="63"/>
      <c r="C137" s="60"/>
      <c r="D137" s="59"/>
      <c r="E137" s="35"/>
      <c r="F137" s="36"/>
      <c r="G137" s="35"/>
      <c r="H137" s="35"/>
      <c r="I137" s="25"/>
      <c r="J137" s="38"/>
      <c r="K137" s="35"/>
      <c r="L137" s="39"/>
      <c r="M137" s="41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54">
        <v>131</v>
      </c>
      <c r="B138" s="63"/>
      <c r="C138" s="60"/>
      <c r="D138" s="59"/>
      <c r="E138" s="35"/>
      <c r="F138" s="36"/>
      <c r="G138" s="35"/>
      <c r="H138" s="35"/>
      <c r="I138" s="25"/>
      <c r="J138" s="38"/>
      <c r="K138" s="35"/>
      <c r="L138" s="39"/>
      <c r="M138" s="41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54">
        <v>132</v>
      </c>
      <c r="B139" s="63"/>
      <c r="C139" s="60"/>
      <c r="D139" s="59"/>
      <c r="E139" s="35"/>
      <c r="F139" s="36"/>
      <c r="G139" s="35"/>
      <c r="H139" s="35"/>
      <c r="I139" s="25"/>
      <c r="J139" s="38"/>
      <c r="K139" s="35"/>
      <c r="L139" s="39"/>
      <c r="M139" s="41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54">
        <v>133</v>
      </c>
      <c r="B140" s="63"/>
      <c r="C140" s="60"/>
      <c r="D140" s="59"/>
      <c r="E140" s="35"/>
      <c r="F140" s="36"/>
      <c r="G140" s="35"/>
      <c r="H140" s="35"/>
      <c r="I140" s="25"/>
      <c r="J140" s="38"/>
      <c r="K140" s="38"/>
      <c r="L140" s="82"/>
      <c r="M140" s="41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54">
        <v>134</v>
      </c>
      <c r="B141" s="63"/>
      <c r="C141" s="60"/>
      <c r="D141" s="59"/>
      <c r="E141" s="35"/>
      <c r="F141" s="36"/>
      <c r="G141" s="35"/>
      <c r="H141" s="35"/>
      <c r="I141" s="25"/>
      <c r="J141" s="38"/>
      <c r="K141" s="38"/>
      <c r="L141" s="39"/>
      <c r="M141" s="41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54">
        <v>135</v>
      </c>
      <c r="B142" s="63"/>
      <c r="C142" s="60"/>
      <c r="D142" s="59"/>
      <c r="E142" s="35"/>
      <c r="F142" s="36"/>
      <c r="G142" s="35"/>
      <c r="H142" s="35"/>
      <c r="I142" s="25"/>
      <c r="J142" s="38"/>
      <c r="K142" s="35"/>
      <c r="L142" s="39"/>
      <c r="M142" s="41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54">
        <v>136</v>
      </c>
      <c r="B143" s="63"/>
      <c r="C143" s="60"/>
      <c r="D143" s="59"/>
      <c r="E143" s="35"/>
      <c r="F143" s="36"/>
      <c r="G143" s="35"/>
      <c r="H143" s="35"/>
      <c r="I143" s="25"/>
      <c r="J143" s="38"/>
      <c r="K143" s="35"/>
      <c r="L143" s="39"/>
      <c r="M143" s="41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54">
        <v>137</v>
      </c>
      <c r="B144" s="63"/>
      <c r="C144" s="60"/>
      <c r="D144" s="59"/>
      <c r="E144" s="35"/>
      <c r="F144" s="36"/>
      <c r="G144" s="35"/>
      <c r="H144" s="35"/>
      <c r="I144" s="25"/>
      <c r="J144" s="38"/>
      <c r="K144" s="35"/>
      <c r="L144" s="39"/>
      <c r="M144" s="41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54">
        <v>138</v>
      </c>
      <c r="B145" s="63"/>
      <c r="C145" s="60"/>
      <c r="D145" s="59"/>
      <c r="E145" s="35"/>
      <c r="F145" s="36"/>
      <c r="G145" s="35"/>
      <c r="H145" s="35"/>
      <c r="I145" s="25"/>
      <c r="J145" s="38"/>
      <c r="K145" s="35"/>
      <c r="L145" s="39"/>
      <c r="M145" s="41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54">
        <v>139</v>
      </c>
      <c r="B146" s="63"/>
      <c r="C146" s="60"/>
      <c r="D146" s="59"/>
      <c r="E146" s="35"/>
      <c r="F146" s="36"/>
      <c r="G146" s="35"/>
      <c r="H146" s="35"/>
      <c r="I146" s="25"/>
      <c r="J146" s="38"/>
      <c r="K146" s="35"/>
      <c r="L146" s="39"/>
      <c r="M146" s="41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54">
        <v>140</v>
      </c>
      <c r="B147" s="63"/>
      <c r="C147" s="60"/>
      <c r="D147" s="59"/>
      <c r="E147" s="35"/>
      <c r="F147" s="36"/>
      <c r="G147" s="35"/>
      <c r="H147" s="35"/>
      <c r="I147" s="25"/>
      <c r="J147" s="38"/>
      <c r="K147" s="35"/>
      <c r="L147" s="39"/>
      <c r="M147" s="41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54">
        <v>141</v>
      </c>
      <c r="B148" s="63"/>
      <c r="C148" s="60"/>
      <c r="D148" s="59"/>
      <c r="E148" s="35"/>
      <c r="F148" s="36"/>
      <c r="G148" s="35"/>
      <c r="H148" s="35"/>
      <c r="I148" s="25"/>
      <c r="J148" s="38"/>
      <c r="K148" s="35"/>
      <c r="L148" s="39"/>
      <c r="M148" s="41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54">
        <v>142</v>
      </c>
      <c r="B149" s="63"/>
      <c r="C149" s="60"/>
      <c r="D149" s="59"/>
      <c r="E149" s="35"/>
      <c r="F149" s="36"/>
      <c r="G149" s="35"/>
      <c r="H149" s="35"/>
      <c r="I149" s="25"/>
      <c r="J149" s="38"/>
      <c r="K149" s="35"/>
      <c r="L149" s="39"/>
      <c r="M149" s="41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54">
        <v>143</v>
      </c>
      <c r="B150" s="63"/>
      <c r="C150" s="60"/>
      <c r="D150" s="59"/>
      <c r="E150" s="35"/>
      <c r="F150" s="36"/>
      <c r="G150" s="35"/>
      <c r="H150" s="35"/>
      <c r="I150" s="25"/>
      <c r="J150" s="38"/>
      <c r="K150" s="35"/>
      <c r="L150" s="39"/>
      <c r="M150" s="41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54">
        <v>144</v>
      </c>
      <c r="B151" s="63"/>
      <c r="C151" s="60"/>
      <c r="D151" s="59"/>
      <c r="E151" s="35"/>
      <c r="F151" s="36"/>
      <c r="G151" s="35"/>
      <c r="H151" s="35"/>
      <c r="I151" s="25"/>
      <c r="J151" s="38"/>
      <c r="K151" s="35"/>
      <c r="L151" s="39"/>
      <c r="M151" s="41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54">
        <v>145</v>
      </c>
      <c r="B152" s="63"/>
      <c r="C152" s="60"/>
      <c r="D152" s="59"/>
      <c r="E152" s="35"/>
      <c r="F152" s="36"/>
      <c r="G152" s="35"/>
      <c r="H152" s="35"/>
      <c r="I152" s="25"/>
      <c r="J152" s="38"/>
      <c r="K152" s="35"/>
      <c r="L152" s="39"/>
      <c r="M152" s="41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54">
        <v>146</v>
      </c>
      <c r="B153" s="63"/>
      <c r="C153" s="60"/>
      <c r="D153" s="59"/>
      <c r="E153" s="35"/>
      <c r="F153" s="36"/>
      <c r="G153" s="35"/>
      <c r="H153" s="35"/>
      <c r="I153" s="25"/>
      <c r="J153" s="38"/>
      <c r="K153" s="35"/>
      <c r="L153" s="39"/>
      <c r="M153" s="41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54">
        <v>147</v>
      </c>
      <c r="B154" s="63"/>
      <c r="C154" s="60"/>
      <c r="D154" s="59"/>
      <c r="E154" s="35"/>
      <c r="F154" s="36"/>
      <c r="G154" s="35"/>
      <c r="H154" s="35"/>
      <c r="I154" s="25"/>
      <c r="J154" s="38"/>
      <c r="K154" s="35"/>
      <c r="L154" s="39"/>
      <c r="M154" s="41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54">
        <v>148</v>
      </c>
      <c r="B155" s="63"/>
      <c r="C155" s="60"/>
      <c r="D155" s="59"/>
      <c r="E155" s="35"/>
      <c r="F155" s="36"/>
      <c r="G155" s="35"/>
      <c r="H155" s="35"/>
      <c r="I155" s="19"/>
      <c r="J155" s="38"/>
      <c r="K155" s="35"/>
      <c r="L155" s="39"/>
      <c r="M155" s="41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54">
        <v>149</v>
      </c>
      <c r="B156" s="63"/>
      <c r="C156" s="60"/>
      <c r="D156" s="59"/>
      <c r="E156" s="35"/>
      <c r="F156" s="36"/>
      <c r="G156" s="35"/>
      <c r="H156" s="35"/>
      <c r="I156" s="25"/>
      <c r="J156" s="38"/>
      <c r="K156" s="35"/>
      <c r="L156" s="39"/>
      <c r="M156" s="41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54">
        <v>150</v>
      </c>
      <c r="B157" s="63"/>
      <c r="C157" s="60"/>
      <c r="D157" s="59"/>
      <c r="E157" s="35"/>
      <c r="F157" s="36"/>
      <c r="G157" s="35"/>
      <c r="H157" s="35"/>
      <c r="I157" s="25"/>
      <c r="J157" s="38"/>
      <c r="K157" s="35"/>
      <c r="L157" s="39"/>
      <c r="M157" s="41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54">
        <v>151</v>
      </c>
      <c r="B158" s="63"/>
      <c r="C158" s="60"/>
      <c r="D158" s="59"/>
      <c r="E158" s="94"/>
      <c r="F158" s="36"/>
      <c r="G158" s="94"/>
      <c r="H158" s="94"/>
      <c r="I158" s="50"/>
      <c r="J158" s="94"/>
      <c r="K158" s="94"/>
      <c r="L158" s="39"/>
      <c r="M158" s="41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54">
        <v>152</v>
      </c>
      <c r="B159" s="63"/>
      <c r="C159" s="60"/>
      <c r="D159" s="59"/>
      <c r="E159" s="35"/>
      <c r="F159" s="36"/>
      <c r="G159" s="35"/>
      <c r="H159" s="35"/>
      <c r="I159" s="25"/>
      <c r="J159" s="38"/>
      <c r="K159" s="35"/>
      <c r="L159" s="39"/>
      <c r="M159" s="41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54">
        <v>153</v>
      </c>
      <c r="B160" s="63"/>
      <c r="C160" s="60"/>
      <c r="D160" s="59"/>
      <c r="E160" s="35"/>
      <c r="F160" s="36"/>
      <c r="G160" s="35"/>
      <c r="H160" s="35"/>
      <c r="I160" s="25"/>
      <c r="J160" s="38"/>
      <c r="K160" s="35"/>
      <c r="L160" s="39"/>
      <c r="M160" s="41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54">
        <v>154</v>
      </c>
      <c r="B161" s="63"/>
      <c r="C161" s="60"/>
      <c r="D161" s="59"/>
      <c r="E161" s="35"/>
      <c r="F161" s="36"/>
      <c r="G161" s="35"/>
      <c r="H161" s="35"/>
      <c r="I161" s="25"/>
      <c r="J161" s="38"/>
      <c r="K161" s="35"/>
      <c r="L161" s="39"/>
      <c r="M161" s="41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54">
        <v>155</v>
      </c>
      <c r="B162" s="63"/>
      <c r="C162" s="60"/>
      <c r="D162" s="59"/>
      <c r="E162" s="35"/>
      <c r="F162" s="36"/>
      <c r="G162" s="35"/>
      <c r="H162" s="35"/>
      <c r="I162" s="25"/>
      <c r="J162" s="38"/>
      <c r="K162" s="35"/>
      <c r="L162" s="39"/>
      <c r="M162" s="41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54">
        <v>156</v>
      </c>
      <c r="B163" s="63"/>
      <c r="C163" s="60"/>
      <c r="D163" s="59"/>
      <c r="E163" s="35"/>
      <c r="F163" s="36"/>
      <c r="G163" s="35"/>
      <c r="H163" s="35"/>
      <c r="I163" s="25"/>
      <c r="J163" s="38"/>
      <c r="K163" s="35"/>
      <c r="L163" s="39"/>
      <c r="M163" s="41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54">
        <v>157</v>
      </c>
      <c r="B164" s="63"/>
      <c r="C164" s="60"/>
      <c r="D164" s="59"/>
      <c r="E164" s="35"/>
      <c r="F164" s="36"/>
      <c r="G164" s="35"/>
      <c r="H164" s="35"/>
      <c r="I164" s="25"/>
      <c r="J164" s="38"/>
      <c r="K164" s="35"/>
      <c r="L164" s="39"/>
      <c r="M164" s="41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54">
        <v>158</v>
      </c>
      <c r="B165" s="63"/>
      <c r="C165" s="60"/>
      <c r="D165" s="59"/>
      <c r="E165" s="35"/>
      <c r="F165" s="36"/>
      <c r="G165" s="35"/>
      <c r="H165" s="35"/>
      <c r="I165" s="19"/>
      <c r="J165" s="38"/>
      <c r="K165" s="35"/>
      <c r="L165" s="39"/>
      <c r="M165" s="41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54">
        <v>159</v>
      </c>
      <c r="B166" s="63"/>
      <c r="C166" s="60"/>
      <c r="D166" s="59"/>
      <c r="E166" s="35"/>
      <c r="F166" s="36"/>
      <c r="G166" s="35"/>
      <c r="H166" s="35"/>
      <c r="I166" s="25"/>
      <c r="J166" s="38"/>
      <c r="K166" s="35"/>
      <c r="L166" s="39"/>
      <c r="M166" s="41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54">
        <v>160</v>
      </c>
      <c r="B167" s="63"/>
      <c r="C167" s="60"/>
      <c r="D167" s="59"/>
      <c r="E167" s="35"/>
      <c r="F167" s="36"/>
      <c r="G167" s="35"/>
      <c r="H167" s="35"/>
      <c r="I167" s="25"/>
      <c r="J167" s="38"/>
      <c r="K167" s="35"/>
      <c r="L167" s="39"/>
      <c r="M167" s="41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54">
        <v>161</v>
      </c>
      <c r="B168" s="63"/>
      <c r="C168" s="60"/>
      <c r="D168" s="59"/>
      <c r="E168" s="35"/>
      <c r="F168" s="36"/>
      <c r="G168" s="35"/>
      <c r="H168" s="35"/>
      <c r="I168" s="25"/>
      <c r="J168" s="38"/>
      <c r="K168" s="35"/>
      <c r="L168" s="39"/>
      <c r="M168" s="41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54">
        <v>162</v>
      </c>
      <c r="B169" s="63"/>
      <c r="C169" s="60"/>
      <c r="D169" s="59"/>
      <c r="E169" s="35"/>
      <c r="F169" s="36"/>
      <c r="G169" s="35"/>
      <c r="H169" s="35"/>
      <c r="I169" s="25"/>
      <c r="J169" s="38"/>
      <c r="K169" s="35"/>
      <c r="L169" s="39"/>
      <c r="M169" s="41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54">
        <v>163</v>
      </c>
      <c r="B170" s="63"/>
      <c r="C170" s="60"/>
      <c r="D170" s="59"/>
      <c r="E170" s="35"/>
      <c r="F170" s="36"/>
      <c r="G170" s="35"/>
      <c r="H170" s="35"/>
      <c r="I170" s="25"/>
      <c r="J170" s="38"/>
      <c r="K170" s="35"/>
      <c r="L170" s="39"/>
      <c r="M170" s="41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54">
        <v>164</v>
      </c>
      <c r="B171" s="63"/>
      <c r="C171" s="60"/>
      <c r="D171" s="59"/>
      <c r="E171" s="35"/>
      <c r="F171" s="36"/>
      <c r="G171" s="35"/>
      <c r="H171" s="35"/>
      <c r="I171" s="25"/>
      <c r="J171" s="38"/>
      <c r="K171" s="35"/>
      <c r="L171" s="39"/>
      <c r="M171" s="41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54">
        <v>165</v>
      </c>
      <c r="B172" s="63"/>
      <c r="C172" s="60"/>
      <c r="D172" s="59"/>
      <c r="E172" s="35"/>
      <c r="F172" s="36"/>
      <c r="G172" s="35"/>
      <c r="H172" s="35"/>
      <c r="I172" s="25"/>
      <c r="J172" s="38"/>
      <c r="K172" s="35"/>
      <c r="L172" s="39"/>
      <c r="M172" s="41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54">
        <v>166</v>
      </c>
      <c r="B173" s="63"/>
      <c r="C173" s="60"/>
      <c r="D173" s="59"/>
      <c r="E173" s="35"/>
      <c r="F173" s="36"/>
      <c r="G173" s="35"/>
      <c r="H173" s="35"/>
      <c r="I173" s="25"/>
      <c r="J173" s="38"/>
      <c r="K173" s="35"/>
      <c r="L173" s="39"/>
      <c r="M173" s="41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54">
        <v>167</v>
      </c>
      <c r="B174" s="63"/>
      <c r="C174" s="60"/>
      <c r="D174" s="59"/>
      <c r="E174" s="35"/>
      <c r="F174" s="36"/>
      <c r="G174" s="35"/>
      <c r="H174" s="35"/>
      <c r="I174" s="25"/>
      <c r="J174" s="38"/>
      <c r="K174" s="35"/>
      <c r="L174" s="39"/>
      <c r="M174" s="41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54">
        <v>168</v>
      </c>
      <c r="B175" s="63"/>
      <c r="C175" s="60"/>
      <c r="D175" s="59"/>
      <c r="E175" s="35"/>
      <c r="F175" s="36"/>
      <c r="G175" s="35"/>
      <c r="H175" s="35"/>
      <c r="I175" s="25"/>
      <c r="J175" s="38"/>
      <c r="K175" s="35"/>
      <c r="L175" s="39"/>
      <c r="M175" s="41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95">
        <v>169</v>
      </c>
      <c r="B176" s="96"/>
      <c r="C176" s="97"/>
      <c r="D176" s="99"/>
      <c r="E176" s="100"/>
      <c r="F176" s="101"/>
      <c r="G176" s="100"/>
      <c r="H176" s="100"/>
      <c r="I176" s="102"/>
      <c r="J176" s="103"/>
      <c r="K176" s="100"/>
      <c r="L176" s="104"/>
      <c r="M176" s="10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06"/>
      <c r="B177" s="107"/>
      <c r="C177" s="108"/>
      <c r="D177" s="109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4"/>
      <c r="B178" s="2"/>
      <c r="C178" s="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4"/>
      <c r="B179" s="110" t="s">
        <v>141</v>
      </c>
      <c r="C179" s="111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4"/>
      <c r="B180" s="110" t="s">
        <v>142</v>
      </c>
      <c r="C180" s="111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4"/>
      <c r="B181" s="4" t="s">
        <v>143</v>
      </c>
      <c r="C181" s="5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topLeftCell="AI1" workbookViewId="0">
      <pane ySplit="2" topLeftCell="A31" activePane="bottomLeft" state="frozen"/>
      <selection pane="bottomLeft" activeCell="AP43" sqref="AP43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29" customWidth="1"/>
    <col min="4" max="4" width="2.85546875" customWidth="1"/>
    <col min="5" max="17" width="3.7109375" customWidth="1"/>
    <col min="18" max="18" width="3.7109375" hidden="1" customWidth="1"/>
    <col min="19" max="28" width="3.7109375" customWidth="1"/>
    <col min="29" max="29" width="6.7109375" customWidth="1"/>
    <col min="30" max="32" width="9.140625" customWidth="1"/>
    <col min="33" max="37" width="17.28515625" customWidth="1"/>
    <col min="38" max="47" width="9.140625" customWidth="1"/>
    <col min="48" max="48" width="29" customWidth="1"/>
    <col min="49" max="49" width="9.140625" customWidth="1"/>
  </cols>
  <sheetData>
    <row r="1" spans="1:49" ht="18" customHeight="1">
      <c r="A1" s="314" t="s">
        <v>1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  <c r="AC1" s="301"/>
      <c r="AD1" s="301"/>
      <c r="AE1" s="301"/>
      <c r="AF1" s="301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75" customHeigh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2.75" customHeight="1">
      <c r="A3" s="5" t="s">
        <v>4</v>
      </c>
      <c r="B3" s="2"/>
      <c r="C3" s="2"/>
      <c r="D3" s="6" t="s">
        <v>5</v>
      </c>
      <c r="E3" s="6" t="str">
        <f>nama_mapel!J5</f>
        <v>Rekayasa Perangkat Lunak</v>
      </c>
      <c r="F3" s="2"/>
      <c r="G3" s="2"/>
      <c r="H3" s="2"/>
      <c r="I3" s="2"/>
      <c r="J3" s="2"/>
      <c r="K3" s="2"/>
      <c r="L3" s="2"/>
      <c r="M3" s="6"/>
      <c r="N3" s="6"/>
      <c r="O3" s="6"/>
      <c r="P3" s="6"/>
      <c r="Q3" s="6"/>
      <c r="R3" s="2"/>
      <c r="S3" s="6" t="s">
        <v>6</v>
      </c>
      <c r="T3" s="2"/>
      <c r="U3" s="6"/>
      <c r="V3" s="6"/>
      <c r="W3" s="2"/>
      <c r="X3" s="5" t="s">
        <v>7</v>
      </c>
      <c r="Z3" s="6"/>
      <c r="AA3" s="6"/>
      <c r="AB3" s="6"/>
      <c r="AC3" s="6" t="str">
        <f>nama_mapel!J3</f>
        <v xml:space="preserve"> XII / 5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2.75" customHeight="1">
      <c r="A4" s="5" t="s">
        <v>9</v>
      </c>
      <c r="B4" s="2"/>
      <c r="C4" s="2"/>
      <c r="D4" s="6" t="s">
        <v>5</v>
      </c>
      <c r="E4" s="11" t="str">
        <f>nama_mapel!H4</f>
        <v>2017/2018</v>
      </c>
      <c r="F4" s="2"/>
      <c r="G4" s="2"/>
      <c r="H4" s="2"/>
      <c r="I4" s="2"/>
      <c r="J4" s="2"/>
      <c r="K4" s="2"/>
      <c r="L4" s="2"/>
      <c r="M4" s="6"/>
      <c r="N4" s="6"/>
      <c r="O4" s="6"/>
      <c r="P4" s="6"/>
      <c r="Q4" s="6"/>
      <c r="R4" s="2"/>
      <c r="S4" s="6" t="s">
        <v>11</v>
      </c>
      <c r="T4" s="6"/>
      <c r="U4" s="6"/>
      <c r="V4" s="6"/>
      <c r="W4" s="2"/>
      <c r="X4" s="5" t="s">
        <v>12</v>
      </c>
      <c r="Z4" s="6"/>
      <c r="AA4" s="6"/>
      <c r="AB4" s="6"/>
      <c r="AC4" s="6" t="str">
        <f>nama_mapel!H7</f>
        <v>Eni Sismawati, S.Pd.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15"/>
      <c r="B5" s="16"/>
      <c r="C5" s="16"/>
      <c r="D5" s="16"/>
      <c r="E5" s="16">
        <v>1</v>
      </c>
      <c r="F5" s="16">
        <v>2</v>
      </c>
      <c r="G5" s="16">
        <v>3</v>
      </c>
      <c r="H5" s="16">
        <v>4</v>
      </c>
      <c r="I5" s="16">
        <v>5</v>
      </c>
      <c r="J5" s="16">
        <v>6</v>
      </c>
      <c r="K5" s="16">
        <v>7</v>
      </c>
      <c r="L5" s="16">
        <v>8</v>
      </c>
      <c r="M5" s="16">
        <v>9</v>
      </c>
      <c r="N5" s="16">
        <v>10</v>
      </c>
      <c r="O5" s="16">
        <v>11</v>
      </c>
      <c r="P5" s="16">
        <v>12</v>
      </c>
      <c r="Q5" s="16">
        <v>13</v>
      </c>
      <c r="R5" s="16">
        <v>14</v>
      </c>
      <c r="S5" s="16">
        <v>15</v>
      </c>
      <c r="T5" s="16">
        <v>16</v>
      </c>
      <c r="U5" s="16">
        <v>17</v>
      </c>
      <c r="V5" s="16">
        <v>18</v>
      </c>
      <c r="W5" s="16">
        <v>19</v>
      </c>
      <c r="X5" s="16">
        <v>20</v>
      </c>
      <c r="Y5" s="16">
        <v>21</v>
      </c>
      <c r="Z5" s="16">
        <v>22</v>
      </c>
      <c r="AA5" s="16">
        <v>23</v>
      </c>
      <c r="AB5" s="16">
        <v>24</v>
      </c>
      <c r="AC5" s="16">
        <v>25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ht="13.5" customHeight="1">
      <c r="A6" s="317" t="s">
        <v>8</v>
      </c>
      <c r="B6" s="317" t="s">
        <v>10</v>
      </c>
      <c r="C6" s="316" t="s">
        <v>14</v>
      </c>
      <c r="D6" s="20" t="s">
        <v>27</v>
      </c>
      <c r="E6" s="315" t="s">
        <v>31</v>
      </c>
      <c r="F6" s="313"/>
      <c r="G6" s="313"/>
      <c r="H6" s="313"/>
      <c r="I6" s="292"/>
      <c r="J6" s="315" t="s">
        <v>32</v>
      </c>
      <c r="K6" s="313"/>
      <c r="L6" s="313"/>
      <c r="M6" s="313"/>
      <c r="N6" s="313"/>
      <c r="O6" s="313"/>
      <c r="P6" s="313"/>
      <c r="Q6" s="313"/>
      <c r="R6" s="292"/>
      <c r="S6" s="315" t="s">
        <v>33</v>
      </c>
      <c r="T6" s="313"/>
      <c r="U6" s="313"/>
      <c r="V6" s="313"/>
      <c r="W6" s="313"/>
      <c r="X6" s="313"/>
      <c r="Y6" s="313"/>
      <c r="Z6" s="313"/>
      <c r="AA6" s="313"/>
      <c r="AB6" s="292"/>
      <c r="AC6" s="25" t="s">
        <v>34</v>
      </c>
      <c r="AD6" s="311" t="s">
        <v>37</v>
      </c>
      <c r="AE6" s="311" t="s">
        <v>40</v>
      </c>
      <c r="AF6" s="311" t="s">
        <v>41</v>
      </c>
      <c r="AG6" s="312" t="s">
        <v>42</v>
      </c>
      <c r="AH6" s="313"/>
      <c r="AI6" s="313"/>
      <c r="AJ6" s="313"/>
      <c r="AK6" s="292"/>
      <c r="AL6" s="318" t="s">
        <v>47</v>
      </c>
      <c r="AM6" s="313"/>
      <c r="AN6" s="313"/>
      <c r="AO6" s="292"/>
      <c r="AP6" s="318" t="s">
        <v>51</v>
      </c>
      <c r="AQ6" s="313"/>
      <c r="AR6" s="292"/>
      <c r="AS6" s="318" t="s">
        <v>52</v>
      </c>
      <c r="AT6" s="313"/>
      <c r="AU6" s="292"/>
      <c r="AV6" s="310" t="s">
        <v>54</v>
      </c>
      <c r="AW6" s="308" t="s">
        <v>55</v>
      </c>
    </row>
    <row r="7" spans="1:49" ht="86.25" customHeight="1">
      <c r="A7" s="309"/>
      <c r="B7" s="309"/>
      <c r="C7" s="309"/>
      <c r="D7" s="43" t="s">
        <v>63</v>
      </c>
      <c r="E7" s="45" t="str">
        <f>nama_mapel!C4</f>
        <v>Pendidikan Agama</v>
      </c>
      <c r="F7" s="45" t="str">
        <f>nama_mapel!C5</f>
        <v xml:space="preserve">Pendidikan Kewarganegaraan </v>
      </c>
      <c r="G7" s="45" t="str">
        <f>nama_mapel!C6</f>
        <v>Bahasa  Indonesia</v>
      </c>
      <c r="H7" s="45" t="str">
        <f>nama_mapel!C7</f>
        <v>Pendidikan Jasmani dan Olahraga</v>
      </c>
      <c r="I7" s="45" t="str">
        <f>nama_mapel!C8</f>
        <v>Seni Budaya</v>
      </c>
      <c r="J7" s="45" t="str">
        <f>nama_mapel!C10</f>
        <v>Bahasa Inggris</v>
      </c>
      <c r="K7" s="45" t="str">
        <f>nama_mapel!C11</f>
        <v>Matematika</v>
      </c>
      <c r="L7" s="45" t="str">
        <f>nama_mapel!C12</f>
        <v>Ilmu Pengetahuan Alam (IPA)</v>
      </c>
      <c r="M7" s="45" t="str">
        <f>nama_mapel!C13</f>
        <v>Ilmu Pengetahuan Sosial (IPS)</v>
      </c>
      <c r="N7" s="45" t="str">
        <f>nama_mapel!C14</f>
        <v>Fisika</v>
      </c>
      <c r="O7" s="45" t="str">
        <f>nama_mapel!C15</f>
        <v>Kimia</v>
      </c>
      <c r="P7" s="45" t="str">
        <f>nama_mapel!C16</f>
        <v>Ketrampilan Komputer dan Pengelolaan Informasi</v>
      </c>
      <c r="Q7" s="45" t="str">
        <f>nama_mapel!C17</f>
        <v>Kewirausahaan</v>
      </c>
      <c r="R7" s="45">
        <f>nama_mapel!C18</f>
        <v>0</v>
      </c>
      <c r="S7" s="45" t="str">
        <f>nama_mapel!C21</f>
        <v>Memb. Paket Software aplikasi berbasis desktop</v>
      </c>
      <c r="T7" s="45" t="str">
        <f>nama_mapel!C22</f>
        <v>Meranc. Apl teks dan Desktop berbasis objek</v>
      </c>
      <c r="U7" s="45" t="str">
        <f>nama_mapel!C23</f>
        <v>Mengg. Bhs Pemrograman Berorientasi Objek</v>
      </c>
      <c r="V7" s="45" t="str">
        <f>nama_mapel!C24</f>
        <v>Meranc. Program Apl Web Berbasis Objek</v>
      </c>
      <c r="W7" s="45" t="str">
        <f>nama_mapel!C25</f>
        <v>Perawatan Jaringan (Mulok)</v>
      </c>
      <c r="X7" s="45" t="str">
        <f>nama_mapel!C26</f>
        <v>Desain Grafis (Mulok)</v>
      </c>
      <c r="Y7" s="45">
        <f>nama_mapel!C27</f>
        <v>0</v>
      </c>
      <c r="Z7" s="45">
        <f>nama_mapel!C28</f>
        <v>0</v>
      </c>
      <c r="AA7" s="45">
        <f>nama_mapel!C29</f>
        <v>0</v>
      </c>
      <c r="AB7" s="45">
        <f>nama_mapel!C30</f>
        <v>0</v>
      </c>
      <c r="AC7" s="45" t="str">
        <f>nama_mapel!C33</f>
        <v>Bahasa Jawa</v>
      </c>
      <c r="AD7" s="309"/>
      <c r="AE7" s="309"/>
      <c r="AF7" s="309"/>
      <c r="AG7" s="49" t="s">
        <v>95</v>
      </c>
      <c r="AH7" s="49" t="s">
        <v>100</v>
      </c>
      <c r="AI7" s="49" t="s">
        <v>101</v>
      </c>
      <c r="AJ7" s="49" t="s">
        <v>102</v>
      </c>
      <c r="AK7" s="49" t="s">
        <v>103</v>
      </c>
      <c r="AL7" s="51">
        <v>1</v>
      </c>
      <c r="AM7" s="51" t="s">
        <v>103</v>
      </c>
      <c r="AN7" s="51">
        <v>3</v>
      </c>
      <c r="AO7" s="51" t="s">
        <v>103</v>
      </c>
      <c r="AP7" s="51" t="s">
        <v>111</v>
      </c>
      <c r="AQ7" s="51" t="s">
        <v>112</v>
      </c>
      <c r="AR7" s="51" t="s">
        <v>113</v>
      </c>
      <c r="AS7" s="51" t="s">
        <v>114</v>
      </c>
      <c r="AT7" s="51" t="s">
        <v>115</v>
      </c>
      <c r="AU7" s="51" t="s">
        <v>116</v>
      </c>
      <c r="AV7" s="309"/>
      <c r="AW7" s="309"/>
    </row>
    <row r="8" spans="1:49" ht="15.75" customHeight="1">
      <c r="A8" s="53">
        <v>1</v>
      </c>
      <c r="B8" s="55">
        <f t="shared" ref="B8:AW8" si="0">A8+1</f>
        <v>2</v>
      </c>
      <c r="C8" s="55">
        <f t="shared" si="0"/>
        <v>3</v>
      </c>
      <c r="D8" s="55">
        <f t="shared" si="0"/>
        <v>4</v>
      </c>
      <c r="E8" s="57">
        <f t="shared" si="0"/>
        <v>5</v>
      </c>
      <c r="F8" s="57">
        <f t="shared" si="0"/>
        <v>6</v>
      </c>
      <c r="G8" s="57">
        <f t="shared" si="0"/>
        <v>7</v>
      </c>
      <c r="H8" s="57">
        <f t="shared" si="0"/>
        <v>8</v>
      </c>
      <c r="I8" s="57">
        <f t="shared" si="0"/>
        <v>9</v>
      </c>
      <c r="J8" s="57">
        <f t="shared" si="0"/>
        <v>10</v>
      </c>
      <c r="K8" s="57">
        <f t="shared" si="0"/>
        <v>11</v>
      </c>
      <c r="L8" s="57">
        <f t="shared" si="0"/>
        <v>12</v>
      </c>
      <c r="M8" s="57">
        <f t="shared" si="0"/>
        <v>13</v>
      </c>
      <c r="N8" s="57">
        <f t="shared" si="0"/>
        <v>14</v>
      </c>
      <c r="O8" s="57">
        <f t="shared" si="0"/>
        <v>15</v>
      </c>
      <c r="P8" s="57">
        <f t="shared" si="0"/>
        <v>16</v>
      </c>
      <c r="Q8" s="57">
        <f t="shared" si="0"/>
        <v>17</v>
      </c>
      <c r="R8" s="57">
        <f t="shared" si="0"/>
        <v>18</v>
      </c>
      <c r="S8" s="57">
        <f t="shared" si="0"/>
        <v>19</v>
      </c>
      <c r="T8" s="57">
        <f t="shared" si="0"/>
        <v>20</v>
      </c>
      <c r="U8" s="57">
        <f t="shared" si="0"/>
        <v>21</v>
      </c>
      <c r="V8" s="57">
        <f t="shared" si="0"/>
        <v>22</v>
      </c>
      <c r="W8" s="57">
        <f t="shared" si="0"/>
        <v>23</v>
      </c>
      <c r="X8" s="57">
        <f t="shared" si="0"/>
        <v>24</v>
      </c>
      <c r="Y8" s="57">
        <f t="shared" si="0"/>
        <v>25</v>
      </c>
      <c r="Z8" s="57">
        <f t="shared" si="0"/>
        <v>26</v>
      </c>
      <c r="AA8" s="57">
        <f t="shared" si="0"/>
        <v>27</v>
      </c>
      <c r="AB8" s="57">
        <f t="shared" si="0"/>
        <v>28</v>
      </c>
      <c r="AC8" s="57">
        <f t="shared" si="0"/>
        <v>29</v>
      </c>
      <c r="AD8" s="57">
        <f t="shared" si="0"/>
        <v>30</v>
      </c>
      <c r="AE8" s="57">
        <f t="shared" si="0"/>
        <v>31</v>
      </c>
      <c r="AF8" s="57">
        <f t="shared" si="0"/>
        <v>32</v>
      </c>
      <c r="AG8" s="57">
        <f t="shared" si="0"/>
        <v>33</v>
      </c>
      <c r="AH8" s="57">
        <f t="shared" si="0"/>
        <v>34</v>
      </c>
      <c r="AI8" s="57">
        <f t="shared" si="0"/>
        <v>35</v>
      </c>
      <c r="AJ8" s="57">
        <f t="shared" si="0"/>
        <v>36</v>
      </c>
      <c r="AK8" s="57">
        <f t="shared" si="0"/>
        <v>37</v>
      </c>
      <c r="AL8" s="57">
        <f t="shared" si="0"/>
        <v>38</v>
      </c>
      <c r="AM8" s="57">
        <f t="shared" si="0"/>
        <v>39</v>
      </c>
      <c r="AN8" s="57">
        <f t="shared" si="0"/>
        <v>40</v>
      </c>
      <c r="AO8" s="57">
        <f t="shared" si="0"/>
        <v>41</v>
      </c>
      <c r="AP8" s="57">
        <f t="shared" si="0"/>
        <v>42</v>
      </c>
      <c r="AQ8" s="57">
        <f t="shared" si="0"/>
        <v>43</v>
      </c>
      <c r="AR8" s="57">
        <f t="shared" si="0"/>
        <v>44</v>
      </c>
      <c r="AS8" s="57">
        <f t="shared" si="0"/>
        <v>45</v>
      </c>
      <c r="AT8" s="57">
        <f t="shared" si="0"/>
        <v>46</v>
      </c>
      <c r="AU8" s="57">
        <f t="shared" si="0"/>
        <v>47</v>
      </c>
      <c r="AV8" s="57">
        <f t="shared" si="0"/>
        <v>48</v>
      </c>
      <c r="AW8" s="57">
        <f t="shared" si="0"/>
        <v>49</v>
      </c>
    </row>
    <row r="9" spans="1:49" ht="15.75" customHeight="1">
      <c r="A9" s="25">
        <v>1</v>
      </c>
      <c r="B9" s="61">
        <f>IF('DAFTAR SISWA'!B8="","",'DAFTAR SISWA'!B8)</f>
        <v>1265</v>
      </c>
      <c r="C9" s="61" t="str">
        <f>IF('DAFTAR SISWA'!C8="","",'DAFTAR SISWA'!C8)</f>
        <v>AHMAD DENI SETYAWAN</v>
      </c>
      <c r="D9" s="61" t="str">
        <f>IF('DAFTAR SISWA'!D8="","",'DAFTAR SISWA'!D8)</f>
        <v>L</v>
      </c>
      <c r="E9" s="64">
        <v>82</v>
      </c>
      <c r="F9" s="64">
        <v>81</v>
      </c>
      <c r="G9" s="64">
        <v>80</v>
      </c>
      <c r="H9" s="66">
        <v>75</v>
      </c>
      <c r="I9" s="70">
        <v>79</v>
      </c>
      <c r="J9" s="72">
        <v>78</v>
      </c>
      <c r="K9" s="64">
        <v>77</v>
      </c>
      <c r="L9" s="73">
        <v>76</v>
      </c>
      <c r="M9" s="74">
        <v>77</v>
      </c>
      <c r="N9" s="75">
        <v>76</v>
      </c>
      <c r="O9" s="73">
        <v>76</v>
      </c>
      <c r="P9" s="76">
        <v>75</v>
      </c>
      <c r="Q9" s="64">
        <v>83</v>
      </c>
      <c r="R9" s="78"/>
      <c r="S9" s="79">
        <v>76</v>
      </c>
      <c r="T9" s="79">
        <v>81</v>
      </c>
      <c r="U9" s="80">
        <v>85</v>
      </c>
      <c r="V9" s="72">
        <v>89</v>
      </c>
      <c r="W9" s="81"/>
      <c r="X9" s="84">
        <v>83</v>
      </c>
      <c r="Y9" s="78"/>
      <c r="Z9" s="78"/>
      <c r="AA9" s="78"/>
      <c r="AB9" s="78"/>
      <c r="AC9" s="86">
        <v>76</v>
      </c>
      <c r="AD9" s="88">
        <f t="shared" ref="AD9:AD47" si="1">AVERAGE(E9:AC9)</f>
        <v>79.21052631578948</v>
      </c>
      <c r="AE9" s="82">
        <f t="shared" ref="AE9:AE47" si="2">SUM(E9:AC9)</f>
        <v>1505</v>
      </c>
      <c r="AF9" s="82">
        <f t="shared" ref="AF9:AF43" si="3">RANK(AE9,$AE$9:$AE$43)</f>
        <v>27</v>
      </c>
      <c r="AG9" s="365" t="s">
        <v>139</v>
      </c>
      <c r="AH9" s="365" t="s">
        <v>139</v>
      </c>
      <c r="AI9" s="365" t="s">
        <v>139</v>
      </c>
      <c r="AJ9" s="365" t="s">
        <v>139</v>
      </c>
      <c r="AK9" s="365" t="s">
        <v>139</v>
      </c>
      <c r="AL9" s="366" t="s">
        <v>139</v>
      </c>
      <c r="AM9" s="366" t="s">
        <v>139</v>
      </c>
      <c r="AN9" s="366" t="s">
        <v>139</v>
      </c>
      <c r="AO9" s="366" t="s">
        <v>139</v>
      </c>
      <c r="AP9" s="89" t="s">
        <v>138</v>
      </c>
      <c r="AQ9" s="89" t="s">
        <v>138</v>
      </c>
      <c r="AR9" s="89" t="s">
        <v>138</v>
      </c>
      <c r="AS9" s="90">
        <v>1</v>
      </c>
      <c r="AT9" s="90" t="s">
        <v>139</v>
      </c>
      <c r="AU9" s="90" t="s">
        <v>139</v>
      </c>
      <c r="AV9" s="91" t="s">
        <v>140</v>
      </c>
      <c r="AW9" s="50"/>
    </row>
    <row r="10" spans="1:49" ht="15.75" customHeight="1">
      <c r="A10" s="25">
        <v>2</v>
      </c>
      <c r="B10" s="61">
        <f>IF('DAFTAR SISWA'!B9="","",'DAFTAR SISWA'!B9)</f>
        <v>1266</v>
      </c>
      <c r="C10" s="61" t="str">
        <f>IF('DAFTAR SISWA'!C9="","",'DAFTAR SISWA'!C9)</f>
        <v>AHMAD DIDIK RIYANTO</v>
      </c>
      <c r="D10" s="61" t="str">
        <f>IF('DAFTAR SISWA'!D9="","",'DAFTAR SISWA'!D9)</f>
        <v>L</v>
      </c>
      <c r="E10" s="64">
        <v>82</v>
      </c>
      <c r="F10" s="64">
        <v>81</v>
      </c>
      <c r="G10" s="64">
        <v>82</v>
      </c>
      <c r="H10" s="66">
        <v>75</v>
      </c>
      <c r="I10" s="70">
        <v>76</v>
      </c>
      <c r="J10" s="72">
        <v>81</v>
      </c>
      <c r="K10" s="64">
        <v>77</v>
      </c>
      <c r="L10" s="73">
        <v>76</v>
      </c>
      <c r="M10" s="74">
        <v>75</v>
      </c>
      <c r="N10" s="75">
        <v>76</v>
      </c>
      <c r="O10" s="73">
        <v>76</v>
      </c>
      <c r="P10" s="76">
        <v>75</v>
      </c>
      <c r="Q10" s="64">
        <v>80</v>
      </c>
      <c r="R10" s="78"/>
      <c r="S10" s="79">
        <v>81</v>
      </c>
      <c r="T10" s="79">
        <v>78</v>
      </c>
      <c r="U10" s="80">
        <v>85</v>
      </c>
      <c r="V10" s="72">
        <v>90</v>
      </c>
      <c r="W10" s="92">
        <v>84</v>
      </c>
      <c r="X10" s="84">
        <v>79</v>
      </c>
      <c r="Y10" s="78"/>
      <c r="Z10" s="78"/>
      <c r="AA10" s="78"/>
      <c r="AB10" s="78"/>
      <c r="AC10" s="93">
        <v>80</v>
      </c>
      <c r="AD10" s="88">
        <f t="shared" si="1"/>
        <v>79.45</v>
      </c>
      <c r="AE10" s="82">
        <f t="shared" si="2"/>
        <v>1589</v>
      </c>
      <c r="AF10" s="82">
        <f t="shared" si="3"/>
        <v>16</v>
      </c>
      <c r="AG10" s="365" t="s">
        <v>139</v>
      </c>
      <c r="AH10" s="365" t="s">
        <v>139</v>
      </c>
      <c r="AI10" s="365" t="s">
        <v>139</v>
      </c>
      <c r="AJ10" s="365" t="s">
        <v>139</v>
      </c>
      <c r="AK10" s="365" t="s">
        <v>139</v>
      </c>
      <c r="AL10" s="366" t="s">
        <v>139</v>
      </c>
      <c r="AM10" s="366" t="s">
        <v>139</v>
      </c>
      <c r="AN10" s="366" t="s">
        <v>139</v>
      </c>
      <c r="AO10" s="366" t="s">
        <v>139</v>
      </c>
      <c r="AP10" s="367" t="s">
        <v>139</v>
      </c>
      <c r="AQ10" s="367" t="s">
        <v>139</v>
      </c>
      <c r="AR10" s="367" t="s">
        <v>139</v>
      </c>
      <c r="AS10" s="90" t="s">
        <v>139</v>
      </c>
      <c r="AT10" s="90" t="s">
        <v>139</v>
      </c>
      <c r="AU10" s="90" t="s">
        <v>139</v>
      </c>
      <c r="AV10" s="368" t="s">
        <v>139</v>
      </c>
      <c r="AW10" s="50"/>
    </row>
    <row r="11" spans="1:49" ht="15.75" customHeight="1">
      <c r="A11" s="25">
        <v>3</v>
      </c>
      <c r="B11" s="61">
        <f>IF('DAFTAR SISWA'!B10="","",'DAFTAR SISWA'!B10)</f>
        <v>1267</v>
      </c>
      <c r="C11" s="61" t="str">
        <f>IF('DAFTAR SISWA'!C10="","",'DAFTAR SISWA'!C10)</f>
        <v>AHMAD SYARIF HIDAYATULLAH</v>
      </c>
      <c r="D11" s="61" t="str">
        <f>IF('DAFTAR SISWA'!D10="","",'DAFTAR SISWA'!D10)</f>
        <v>L</v>
      </c>
      <c r="E11" s="64">
        <v>83</v>
      </c>
      <c r="F11" s="64">
        <v>83</v>
      </c>
      <c r="G11" s="64">
        <v>82</v>
      </c>
      <c r="H11" s="66">
        <v>80</v>
      </c>
      <c r="I11" s="70">
        <v>77</v>
      </c>
      <c r="J11" s="72">
        <v>83</v>
      </c>
      <c r="K11" s="64">
        <v>77</v>
      </c>
      <c r="L11" s="73">
        <v>76</v>
      </c>
      <c r="M11" s="74">
        <v>76</v>
      </c>
      <c r="N11" s="75">
        <v>76</v>
      </c>
      <c r="O11" s="73">
        <v>76</v>
      </c>
      <c r="P11" s="76">
        <v>78</v>
      </c>
      <c r="Q11" s="64">
        <v>85</v>
      </c>
      <c r="R11" s="78"/>
      <c r="S11" s="79">
        <v>82</v>
      </c>
      <c r="T11" s="79">
        <v>90</v>
      </c>
      <c r="U11" s="80">
        <v>86</v>
      </c>
      <c r="V11" s="72">
        <v>76</v>
      </c>
      <c r="W11" s="81"/>
      <c r="X11" s="84">
        <v>79</v>
      </c>
      <c r="Y11" s="78"/>
      <c r="Z11" s="78"/>
      <c r="AA11" s="78"/>
      <c r="AB11" s="78"/>
      <c r="AC11" s="93">
        <v>76</v>
      </c>
      <c r="AD11" s="88">
        <f t="shared" si="1"/>
        <v>80.05263157894737</v>
      </c>
      <c r="AE11" s="82">
        <f t="shared" si="2"/>
        <v>1521</v>
      </c>
      <c r="AF11" s="82">
        <f t="shared" si="3"/>
        <v>23</v>
      </c>
      <c r="AG11" s="365" t="s">
        <v>139</v>
      </c>
      <c r="AH11" s="365" t="s">
        <v>139</v>
      </c>
      <c r="AI11" s="365" t="s">
        <v>139</v>
      </c>
      <c r="AJ11" s="365" t="s">
        <v>139</v>
      </c>
      <c r="AK11" s="365" t="s">
        <v>139</v>
      </c>
      <c r="AL11" s="366" t="s">
        <v>139</v>
      </c>
      <c r="AM11" s="366" t="s">
        <v>139</v>
      </c>
      <c r="AN11" s="366" t="s">
        <v>139</v>
      </c>
      <c r="AO11" s="366" t="s">
        <v>139</v>
      </c>
      <c r="AP11" s="367" t="s">
        <v>139</v>
      </c>
      <c r="AQ11" s="367" t="s">
        <v>139</v>
      </c>
      <c r="AR11" s="367" t="s">
        <v>139</v>
      </c>
      <c r="AS11" s="90" t="s">
        <v>139</v>
      </c>
      <c r="AT11" s="90">
        <v>3</v>
      </c>
      <c r="AU11" s="90" t="s">
        <v>139</v>
      </c>
      <c r="AV11" s="368" t="s">
        <v>139</v>
      </c>
      <c r="AW11" s="50"/>
    </row>
    <row r="12" spans="1:49" ht="15.75" customHeight="1">
      <c r="A12" s="25">
        <v>4</v>
      </c>
      <c r="B12" s="61">
        <f>IF('DAFTAR SISWA'!B11="","",'DAFTAR SISWA'!B11)</f>
        <v>1268</v>
      </c>
      <c r="C12" s="61" t="str">
        <f>IF('DAFTAR SISWA'!C11="","",'DAFTAR SISWA'!C11)</f>
        <v>ALI ZAENAL ABIDIN HUSAIN ASSEGAF</v>
      </c>
      <c r="D12" s="61" t="str">
        <f>IF('DAFTAR SISWA'!D11="","",'DAFTAR SISWA'!D11)</f>
        <v>L</v>
      </c>
      <c r="E12" s="64">
        <v>83</v>
      </c>
      <c r="F12" s="64">
        <v>82</v>
      </c>
      <c r="G12" s="64">
        <v>80</v>
      </c>
      <c r="H12" s="66">
        <v>77</v>
      </c>
      <c r="I12" s="50"/>
      <c r="J12" s="98">
        <v>75</v>
      </c>
      <c r="K12" s="64">
        <v>75</v>
      </c>
      <c r="L12" s="73">
        <v>76</v>
      </c>
      <c r="M12" s="74">
        <v>76</v>
      </c>
      <c r="N12" s="75">
        <v>76</v>
      </c>
      <c r="O12" s="73">
        <v>76</v>
      </c>
      <c r="P12" s="76">
        <v>78</v>
      </c>
      <c r="Q12" s="64">
        <v>85</v>
      </c>
      <c r="R12" s="78"/>
      <c r="S12" s="79">
        <v>77</v>
      </c>
      <c r="T12" s="79">
        <v>85</v>
      </c>
      <c r="U12" s="80">
        <v>82</v>
      </c>
      <c r="V12" s="72">
        <v>76</v>
      </c>
      <c r="W12" s="81"/>
      <c r="X12" s="84">
        <v>73</v>
      </c>
      <c r="Y12" s="78"/>
      <c r="Z12" s="78"/>
      <c r="AA12" s="78"/>
      <c r="AB12" s="78"/>
      <c r="AC12" s="93">
        <v>80</v>
      </c>
      <c r="AD12" s="88">
        <f t="shared" si="1"/>
        <v>78.444444444444443</v>
      </c>
      <c r="AE12" s="82">
        <f t="shared" si="2"/>
        <v>1412</v>
      </c>
      <c r="AF12" s="82">
        <f t="shared" si="3"/>
        <v>32</v>
      </c>
      <c r="AG12" s="365" t="s">
        <v>139</v>
      </c>
      <c r="AH12" s="365" t="s">
        <v>139</v>
      </c>
      <c r="AI12" s="365" t="s">
        <v>139</v>
      </c>
      <c r="AJ12" s="365" t="s">
        <v>139</v>
      </c>
      <c r="AK12" s="365" t="s">
        <v>139</v>
      </c>
      <c r="AL12" s="366" t="s">
        <v>139</v>
      </c>
      <c r="AM12" s="366" t="s">
        <v>139</v>
      </c>
      <c r="AN12" s="366" t="s">
        <v>139</v>
      </c>
      <c r="AO12" s="366" t="s">
        <v>139</v>
      </c>
      <c r="AP12" s="367" t="s">
        <v>139</v>
      </c>
      <c r="AQ12" s="367" t="s">
        <v>139</v>
      </c>
      <c r="AR12" s="367" t="s">
        <v>139</v>
      </c>
      <c r="AS12" s="90" t="s">
        <v>139</v>
      </c>
      <c r="AT12" s="90">
        <v>2</v>
      </c>
      <c r="AU12" s="90">
        <v>1</v>
      </c>
      <c r="AV12" s="368" t="s">
        <v>139</v>
      </c>
      <c r="AW12" s="50"/>
    </row>
    <row r="13" spans="1:49" ht="15.75" customHeight="1">
      <c r="A13" s="25">
        <v>5</v>
      </c>
      <c r="B13" s="61">
        <f>IF('DAFTAR SISWA'!B12="","",'DAFTAR SISWA'!B12)</f>
        <v>1269</v>
      </c>
      <c r="C13" s="61" t="str">
        <f>IF('DAFTAR SISWA'!C12="","",'DAFTAR SISWA'!C12)</f>
        <v>ALVIN ADITYA</v>
      </c>
      <c r="D13" s="61" t="str">
        <f>IF('DAFTAR SISWA'!D12="","",'DAFTAR SISWA'!D12)</f>
        <v>L</v>
      </c>
      <c r="E13" s="64">
        <v>84</v>
      </c>
      <c r="F13" s="64">
        <v>83</v>
      </c>
      <c r="G13" s="64">
        <v>82</v>
      </c>
      <c r="H13" s="66">
        <v>76</v>
      </c>
      <c r="I13" s="50"/>
      <c r="J13" s="98">
        <v>80</v>
      </c>
      <c r="K13" s="64">
        <v>78</v>
      </c>
      <c r="L13" s="73">
        <v>76</v>
      </c>
      <c r="M13" s="74">
        <v>78</v>
      </c>
      <c r="N13" s="75">
        <v>81</v>
      </c>
      <c r="O13" s="73">
        <v>76</v>
      </c>
      <c r="P13" s="76">
        <v>82</v>
      </c>
      <c r="Q13" s="64">
        <v>83</v>
      </c>
      <c r="R13" s="78"/>
      <c r="S13" s="79">
        <v>83</v>
      </c>
      <c r="T13" s="79">
        <v>85</v>
      </c>
      <c r="U13" s="80">
        <v>88</v>
      </c>
      <c r="V13" s="98">
        <v>77</v>
      </c>
      <c r="W13" s="92">
        <v>81</v>
      </c>
      <c r="X13" s="84">
        <v>76</v>
      </c>
      <c r="Y13" s="78"/>
      <c r="Z13" s="78"/>
      <c r="AA13" s="78"/>
      <c r="AB13" s="78"/>
      <c r="AC13" s="93">
        <v>82</v>
      </c>
      <c r="AD13" s="88">
        <f t="shared" si="1"/>
        <v>80.578947368421055</v>
      </c>
      <c r="AE13" s="82">
        <f t="shared" si="2"/>
        <v>1531</v>
      </c>
      <c r="AF13" s="82">
        <f t="shared" si="3"/>
        <v>20</v>
      </c>
      <c r="AG13" s="365" t="s">
        <v>139</v>
      </c>
      <c r="AH13" s="365" t="s">
        <v>139</v>
      </c>
      <c r="AI13" s="365" t="s">
        <v>139</v>
      </c>
      <c r="AJ13" s="365" t="s">
        <v>139</v>
      </c>
      <c r="AK13" s="365" t="s">
        <v>139</v>
      </c>
      <c r="AL13" s="366" t="s">
        <v>139</v>
      </c>
      <c r="AM13" s="366" t="s">
        <v>139</v>
      </c>
      <c r="AN13" s="366" t="s">
        <v>139</v>
      </c>
      <c r="AO13" s="366" t="s">
        <v>139</v>
      </c>
      <c r="AP13" s="367" t="s">
        <v>139</v>
      </c>
      <c r="AQ13" s="367" t="s">
        <v>139</v>
      </c>
      <c r="AR13" s="367" t="s">
        <v>139</v>
      </c>
      <c r="AS13" s="90" t="s">
        <v>139</v>
      </c>
      <c r="AT13" s="90">
        <v>3</v>
      </c>
      <c r="AU13" s="90" t="s">
        <v>139</v>
      </c>
      <c r="AV13" s="368" t="s">
        <v>139</v>
      </c>
      <c r="AW13" s="50"/>
    </row>
    <row r="14" spans="1:49" ht="15.75" customHeight="1">
      <c r="A14" s="25">
        <v>6</v>
      </c>
      <c r="B14" s="61">
        <f>IF('DAFTAR SISWA'!B13="","",'DAFTAR SISWA'!B13)</f>
        <v>1270</v>
      </c>
      <c r="C14" s="61" t="str">
        <f>IF('DAFTAR SISWA'!C13="","",'DAFTAR SISWA'!C13)</f>
        <v>ANDRI ROY IRAWAN</v>
      </c>
      <c r="D14" s="61" t="str">
        <f>IF('DAFTAR SISWA'!D13="","",'DAFTAR SISWA'!D13)</f>
        <v>L</v>
      </c>
      <c r="E14" s="112">
        <v>84</v>
      </c>
      <c r="F14" s="112">
        <v>87</v>
      </c>
      <c r="G14" s="64">
        <v>80</v>
      </c>
      <c r="H14" s="66">
        <v>76</v>
      </c>
      <c r="I14" s="50"/>
      <c r="J14" s="98">
        <v>85</v>
      </c>
      <c r="K14" s="112">
        <v>78</v>
      </c>
      <c r="L14" s="73">
        <v>79</v>
      </c>
      <c r="M14" s="74">
        <v>80</v>
      </c>
      <c r="N14" s="75">
        <v>76</v>
      </c>
      <c r="O14" s="73">
        <v>79</v>
      </c>
      <c r="P14" s="76">
        <v>77</v>
      </c>
      <c r="Q14" s="112">
        <v>87</v>
      </c>
      <c r="R14" s="25"/>
      <c r="S14" s="79">
        <v>86</v>
      </c>
      <c r="T14" s="79">
        <v>82</v>
      </c>
      <c r="U14" s="80">
        <v>88</v>
      </c>
      <c r="V14" s="72">
        <v>87</v>
      </c>
      <c r="W14" s="92">
        <v>82</v>
      </c>
      <c r="X14" s="84">
        <v>83</v>
      </c>
      <c r="Y14" s="25"/>
      <c r="Z14" s="25"/>
      <c r="AA14" s="25"/>
      <c r="AB14" s="25"/>
      <c r="AC14" s="93">
        <v>80</v>
      </c>
      <c r="AD14" s="88">
        <f t="shared" si="1"/>
        <v>81.89473684210526</v>
      </c>
      <c r="AE14" s="82">
        <f t="shared" si="2"/>
        <v>1556</v>
      </c>
      <c r="AF14" s="82">
        <f t="shared" si="3"/>
        <v>18</v>
      </c>
      <c r="AG14" s="365" t="s">
        <v>139</v>
      </c>
      <c r="AH14" s="365" t="s">
        <v>139</v>
      </c>
      <c r="AI14" s="365" t="s">
        <v>139</v>
      </c>
      <c r="AJ14" s="365" t="s">
        <v>139</v>
      </c>
      <c r="AK14" s="365" t="s">
        <v>139</v>
      </c>
      <c r="AL14" s="366" t="s">
        <v>139</v>
      </c>
      <c r="AM14" s="366" t="s">
        <v>139</v>
      </c>
      <c r="AN14" s="366" t="s">
        <v>139</v>
      </c>
      <c r="AO14" s="366" t="s">
        <v>139</v>
      </c>
      <c r="AP14" s="367" t="s">
        <v>139</v>
      </c>
      <c r="AQ14" s="367" t="s">
        <v>139</v>
      </c>
      <c r="AR14" s="367" t="s">
        <v>139</v>
      </c>
      <c r="AS14" s="90" t="s">
        <v>139</v>
      </c>
      <c r="AT14" s="90" t="s">
        <v>139</v>
      </c>
      <c r="AU14" s="90" t="s">
        <v>139</v>
      </c>
      <c r="AV14" s="368" t="s">
        <v>139</v>
      </c>
      <c r="AW14" s="50"/>
    </row>
    <row r="15" spans="1:49" ht="15.75" customHeight="1">
      <c r="A15" s="25">
        <v>7</v>
      </c>
      <c r="B15" s="61">
        <f>IF('DAFTAR SISWA'!B14="","",'DAFTAR SISWA'!B14)</f>
        <v>1271</v>
      </c>
      <c r="C15" s="61" t="str">
        <f>IF('DAFTAR SISWA'!C14="","",'DAFTAR SISWA'!C14)</f>
        <v>ANTONI DWI SETIYAWAN</v>
      </c>
      <c r="D15" s="61" t="str">
        <f>IF('DAFTAR SISWA'!D14="","",'DAFTAR SISWA'!D14)</f>
        <v>L</v>
      </c>
      <c r="E15" s="112">
        <v>82</v>
      </c>
      <c r="F15" s="112">
        <v>85</v>
      </c>
      <c r="G15" s="112">
        <v>81</v>
      </c>
      <c r="H15" s="66">
        <v>79</v>
      </c>
      <c r="I15" s="50"/>
      <c r="J15" s="98">
        <v>86</v>
      </c>
      <c r="K15" s="112">
        <v>77</v>
      </c>
      <c r="L15" s="73">
        <v>76</v>
      </c>
      <c r="M15" s="74">
        <v>78</v>
      </c>
      <c r="N15" s="113">
        <v>77</v>
      </c>
      <c r="O15" s="73">
        <v>76</v>
      </c>
      <c r="P15" s="76">
        <v>77</v>
      </c>
      <c r="Q15" s="112">
        <v>82</v>
      </c>
      <c r="R15" s="25"/>
      <c r="S15" s="79">
        <v>82</v>
      </c>
      <c r="T15" s="79">
        <v>81</v>
      </c>
      <c r="U15" s="80">
        <v>87</v>
      </c>
      <c r="V15" s="72">
        <v>81</v>
      </c>
      <c r="W15" s="92">
        <v>82</v>
      </c>
      <c r="X15" s="84">
        <v>79</v>
      </c>
      <c r="Y15" s="25"/>
      <c r="Z15" s="25"/>
      <c r="AA15" s="25"/>
      <c r="AB15" s="25"/>
      <c r="AC15" s="93">
        <v>76</v>
      </c>
      <c r="AD15" s="88">
        <f t="shared" si="1"/>
        <v>80.21052631578948</v>
      </c>
      <c r="AE15" s="82">
        <f t="shared" si="2"/>
        <v>1524</v>
      </c>
      <c r="AF15" s="82">
        <f t="shared" si="3"/>
        <v>21</v>
      </c>
      <c r="AG15" s="365" t="s">
        <v>139</v>
      </c>
      <c r="AH15" s="365" t="s">
        <v>139</v>
      </c>
      <c r="AI15" s="365" t="s">
        <v>139</v>
      </c>
      <c r="AJ15" s="365" t="s">
        <v>139</v>
      </c>
      <c r="AK15" s="365" t="s">
        <v>139</v>
      </c>
      <c r="AL15" s="366" t="s">
        <v>139</v>
      </c>
      <c r="AM15" s="366" t="s">
        <v>139</v>
      </c>
      <c r="AN15" s="366" t="s">
        <v>139</v>
      </c>
      <c r="AO15" s="366" t="s">
        <v>139</v>
      </c>
      <c r="AP15" s="367" t="s">
        <v>139</v>
      </c>
      <c r="AQ15" s="367" t="s">
        <v>139</v>
      </c>
      <c r="AR15" s="367" t="s">
        <v>139</v>
      </c>
      <c r="AS15" s="90" t="s">
        <v>139</v>
      </c>
      <c r="AT15" s="90" t="s">
        <v>139</v>
      </c>
      <c r="AU15" s="90" t="s">
        <v>139</v>
      </c>
      <c r="AV15" s="368" t="s">
        <v>139</v>
      </c>
      <c r="AW15" s="50"/>
    </row>
    <row r="16" spans="1:49" ht="15.75" customHeight="1">
      <c r="A16" s="25">
        <v>8</v>
      </c>
      <c r="B16" s="61">
        <f>IF('DAFTAR SISWA'!B15="","",'DAFTAR SISWA'!B15)</f>
        <v>1272</v>
      </c>
      <c r="C16" s="61" t="str">
        <f>IF('DAFTAR SISWA'!C15="","",'DAFTAR SISWA'!C15)</f>
        <v>AYU RATIH</v>
      </c>
      <c r="D16" s="61" t="str">
        <f>IF('DAFTAR SISWA'!D15="","",'DAFTAR SISWA'!D15)</f>
        <v>P</v>
      </c>
      <c r="E16" s="64">
        <v>84</v>
      </c>
      <c r="F16" s="64">
        <v>89</v>
      </c>
      <c r="G16" s="64">
        <v>80</v>
      </c>
      <c r="H16" s="66">
        <v>79</v>
      </c>
      <c r="I16" s="70">
        <v>82</v>
      </c>
      <c r="J16" s="98">
        <v>75</v>
      </c>
      <c r="K16" s="64">
        <v>77</v>
      </c>
      <c r="L16" s="73">
        <v>77</v>
      </c>
      <c r="M16" s="74">
        <v>81</v>
      </c>
      <c r="N16" s="75">
        <v>76</v>
      </c>
      <c r="O16" s="73">
        <v>77</v>
      </c>
      <c r="P16" s="76">
        <v>76</v>
      </c>
      <c r="Q16" s="64">
        <v>87</v>
      </c>
      <c r="R16" s="78"/>
      <c r="S16" s="79">
        <v>86</v>
      </c>
      <c r="T16" s="79">
        <v>79</v>
      </c>
      <c r="U16" s="80">
        <v>89</v>
      </c>
      <c r="V16" s="72">
        <v>84</v>
      </c>
      <c r="W16" s="92">
        <v>80</v>
      </c>
      <c r="X16" s="84">
        <v>80</v>
      </c>
      <c r="Y16" s="78"/>
      <c r="Z16" s="78"/>
      <c r="AA16" s="78"/>
      <c r="AB16" s="78"/>
      <c r="AC16" s="93">
        <v>78</v>
      </c>
      <c r="AD16" s="88">
        <f t="shared" si="1"/>
        <v>80.8</v>
      </c>
      <c r="AE16" s="82">
        <f t="shared" si="2"/>
        <v>1616</v>
      </c>
      <c r="AF16" s="82">
        <f t="shared" si="3"/>
        <v>8</v>
      </c>
      <c r="AG16" s="365" t="s">
        <v>139</v>
      </c>
      <c r="AH16" s="365" t="s">
        <v>139</v>
      </c>
      <c r="AI16" s="365" t="s">
        <v>139</v>
      </c>
      <c r="AJ16" s="365" t="s">
        <v>139</v>
      </c>
      <c r="AK16" s="365" t="s">
        <v>139</v>
      </c>
      <c r="AL16" s="366" t="s">
        <v>139</v>
      </c>
      <c r="AM16" s="366" t="s">
        <v>139</v>
      </c>
      <c r="AN16" s="366" t="s">
        <v>139</v>
      </c>
      <c r="AO16" s="366" t="s">
        <v>139</v>
      </c>
      <c r="AP16" s="367" t="s">
        <v>139</v>
      </c>
      <c r="AQ16" s="367" t="s">
        <v>139</v>
      </c>
      <c r="AR16" s="367" t="s">
        <v>139</v>
      </c>
      <c r="AS16" s="90" t="s">
        <v>139</v>
      </c>
      <c r="AT16" s="90" t="s">
        <v>139</v>
      </c>
      <c r="AU16" s="90">
        <v>1</v>
      </c>
      <c r="AV16" s="368" t="s">
        <v>139</v>
      </c>
      <c r="AW16" s="50"/>
    </row>
    <row r="17" spans="1:49" ht="15.75" customHeight="1">
      <c r="A17" s="25">
        <v>9</v>
      </c>
      <c r="B17" s="61">
        <f>IF('DAFTAR SISWA'!B16="","",'DAFTAR SISWA'!B16)</f>
        <v>1273</v>
      </c>
      <c r="C17" s="61" t="str">
        <f>IF('DAFTAR SISWA'!C16="","",'DAFTAR SISWA'!C16)</f>
        <v>DEBBY SETYAWAN</v>
      </c>
      <c r="D17" s="61" t="str">
        <f>IF('DAFTAR SISWA'!D16="","",'DAFTAR SISWA'!D16)</f>
        <v>L</v>
      </c>
      <c r="E17" s="64">
        <v>83</v>
      </c>
      <c r="F17" s="64">
        <v>85</v>
      </c>
      <c r="G17" s="64">
        <v>79</v>
      </c>
      <c r="H17" s="66">
        <v>77</v>
      </c>
      <c r="I17" s="50"/>
      <c r="J17" s="98">
        <v>75</v>
      </c>
      <c r="K17" s="64">
        <v>75</v>
      </c>
      <c r="L17" s="73">
        <v>76</v>
      </c>
      <c r="M17" s="74">
        <v>78</v>
      </c>
      <c r="N17" s="75">
        <v>76</v>
      </c>
      <c r="O17" s="73">
        <v>76</v>
      </c>
      <c r="P17" s="76">
        <v>75</v>
      </c>
      <c r="Q17" s="64">
        <v>83</v>
      </c>
      <c r="R17" s="78"/>
      <c r="S17" s="79">
        <v>76</v>
      </c>
      <c r="T17" s="79">
        <v>79</v>
      </c>
      <c r="U17" s="80">
        <v>88</v>
      </c>
      <c r="V17" s="72">
        <v>80</v>
      </c>
      <c r="W17" s="92">
        <v>78</v>
      </c>
      <c r="X17" s="84">
        <v>80</v>
      </c>
      <c r="Y17" s="78"/>
      <c r="Z17" s="78"/>
      <c r="AA17" s="78"/>
      <c r="AB17" s="78"/>
      <c r="AC17" s="93">
        <v>78</v>
      </c>
      <c r="AD17" s="88">
        <f t="shared" si="1"/>
        <v>78.78947368421052</v>
      </c>
      <c r="AE17" s="82">
        <f t="shared" si="2"/>
        <v>1497</v>
      </c>
      <c r="AF17" s="82">
        <f t="shared" si="3"/>
        <v>29</v>
      </c>
      <c r="AG17" s="365" t="s">
        <v>139</v>
      </c>
      <c r="AH17" s="365" t="s">
        <v>139</v>
      </c>
      <c r="AI17" s="365" t="s">
        <v>139</v>
      </c>
      <c r="AJ17" s="365" t="s">
        <v>139</v>
      </c>
      <c r="AK17" s="365" t="s">
        <v>139</v>
      </c>
      <c r="AL17" s="114" t="s">
        <v>144</v>
      </c>
      <c r="AM17" s="114" t="s">
        <v>138</v>
      </c>
      <c r="AN17" s="366" t="s">
        <v>139</v>
      </c>
      <c r="AO17" s="366" t="s">
        <v>139</v>
      </c>
      <c r="AP17" s="367" t="s">
        <v>139</v>
      </c>
      <c r="AQ17" s="367" t="s">
        <v>139</v>
      </c>
      <c r="AR17" s="367" t="s">
        <v>139</v>
      </c>
      <c r="AS17" s="90">
        <v>1</v>
      </c>
      <c r="AT17" s="90">
        <v>4</v>
      </c>
      <c r="AU17" s="90">
        <v>9</v>
      </c>
      <c r="AV17" s="368" t="s">
        <v>139</v>
      </c>
      <c r="AW17" s="50"/>
    </row>
    <row r="18" spans="1:49" ht="15.75" customHeight="1">
      <c r="A18" s="25">
        <v>10</v>
      </c>
      <c r="B18" s="61">
        <f>IF('DAFTAR SISWA'!B17="","",'DAFTAR SISWA'!B17)</f>
        <v>1274</v>
      </c>
      <c r="C18" s="61" t="str">
        <f>IF('DAFTAR SISWA'!C17="","",'DAFTAR SISWA'!C17)</f>
        <v>DICKY WAHYU FEBRIANSYAH</v>
      </c>
      <c r="D18" s="61" t="str">
        <f>IF('DAFTAR SISWA'!D17="","",'DAFTAR SISWA'!D17)</f>
        <v>L</v>
      </c>
      <c r="E18" s="64">
        <v>84</v>
      </c>
      <c r="F18" s="64">
        <v>83</v>
      </c>
      <c r="G18" s="64">
        <v>82</v>
      </c>
      <c r="H18" s="66">
        <v>83</v>
      </c>
      <c r="I18" s="70">
        <v>78</v>
      </c>
      <c r="J18" s="98">
        <v>75</v>
      </c>
      <c r="K18" s="64">
        <v>78</v>
      </c>
      <c r="L18" s="73">
        <v>82</v>
      </c>
      <c r="M18" s="74">
        <v>77</v>
      </c>
      <c r="N18" s="75">
        <v>76</v>
      </c>
      <c r="O18" s="73">
        <v>82</v>
      </c>
      <c r="P18" s="76">
        <v>76</v>
      </c>
      <c r="Q18" s="64">
        <v>83</v>
      </c>
      <c r="R18" s="78"/>
      <c r="S18" s="79">
        <v>82</v>
      </c>
      <c r="T18" s="79">
        <v>78</v>
      </c>
      <c r="U18" s="80">
        <v>88</v>
      </c>
      <c r="V18" s="72">
        <v>80</v>
      </c>
      <c r="W18" s="92">
        <v>85</v>
      </c>
      <c r="X18" s="84">
        <v>83</v>
      </c>
      <c r="Y18" s="78"/>
      <c r="Z18" s="78"/>
      <c r="AA18" s="78"/>
      <c r="AB18" s="78"/>
      <c r="AC18" s="93">
        <v>78</v>
      </c>
      <c r="AD18" s="88">
        <f t="shared" si="1"/>
        <v>80.650000000000006</v>
      </c>
      <c r="AE18" s="82">
        <f t="shared" si="2"/>
        <v>1613</v>
      </c>
      <c r="AF18" s="82">
        <f t="shared" si="3"/>
        <v>11</v>
      </c>
      <c r="AG18" s="365" t="s">
        <v>139</v>
      </c>
      <c r="AH18" s="365" t="s">
        <v>139</v>
      </c>
      <c r="AI18" s="365" t="s">
        <v>139</v>
      </c>
      <c r="AJ18" s="365" t="s">
        <v>139</v>
      </c>
      <c r="AK18" s="365" t="s">
        <v>139</v>
      </c>
      <c r="AL18" s="366" t="s">
        <v>139</v>
      </c>
      <c r="AM18" s="366" t="s">
        <v>139</v>
      </c>
      <c r="AN18" s="366" t="s">
        <v>139</v>
      </c>
      <c r="AO18" s="366" t="s">
        <v>139</v>
      </c>
      <c r="AP18" s="367" t="s">
        <v>139</v>
      </c>
      <c r="AQ18" s="367" t="s">
        <v>139</v>
      </c>
      <c r="AR18" s="367" t="s">
        <v>139</v>
      </c>
      <c r="AS18" s="90" t="s">
        <v>139</v>
      </c>
      <c r="AT18" s="90">
        <v>3</v>
      </c>
      <c r="AU18" s="90">
        <v>1</v>
      </c>
      <c r="AV18" s="368" t="s">
        <v>139</v>
      </c>
      <c r="AW18" s="50"/>
    </row>
    <row r="19" spans="1:49" ht="15.75" customHeight="1">
      <c r="A19" s="25">
        <v>11</v>
      </c>
      <c r="B19" s="61">
        <f>IF('DAFTAR SISWA'!B18="","",'DAFTAR SISWA'!B18)</f>
        <v>1275</v>
      </c>
      <c r="C19" s="61" t="str">
        <f>IF('DAFTAR SISWA'!C18="","",'DAFTAR SISWA'!C18)</f>
        <v>FERI MAULANA ANDRIANTO</v>
      </c>
      <c r="D19" s="61" t="str">
        <f>IF('DAFTAR SISWA'!D18="","",'DAFTAR SISWA'!D18)</f>
        <v>L</v>
      </c>
      <c r="E19" s="64">
        <v>85</v>
      </c>
      <c r="F19" s="64">
        <v>82</v>
      </c>
      <c r="G19" s="64">
        <v>82</v>
      </c>
      <c r="H19" s="66">
        <v>81</v>
      </c>
      <c r="I19" s="70">
        <v>80</v>
      </c>
      <c r="J19" s="98">
        <v>75</v>
      </c>
      <c r="K19" s="64">
        <v>78</v>
      </c>
      <c r="L19" s="73">
        <v>81</v>
      </c>
      <c r="M19" s="74">
        <v>79</v>
      </c>
      <c r="N19" s="75">
        <v>77</v>
      </c>
      <c r="O19" s="73">
        <v>81</v>
      </c>
      <c r="P19" s="76">
        <v>76</v>
      </c>
      <c r="Q19" s="64">
        <v>85</v>
      </c>
      <c r="R19" s="78"/>
      <c r="S19" s="79">
        <v>86</v>
      </c>
      <c r="T19" s="79">
        <v>83</v>
      </c>
      <c r="U19" s="80">
        <v>89</v>
      </c>
      <c r="V19" s="72">
        <v>87</v>
      </c>
      <c r="W19" s="92">
        <v>81</v>
      </c>
      <c r="X19" s="84">
        <v>82</v>
      </c>
      <c r="Y19" s="78"/>
      <c r="Z19" s="78"/>
      <c r="AA19" s="78"/>
      <c r="AB19" s="78"/>
      <c r="AC19" s="93">
        <v>80</v>
      </c>
      <c r="AD19" s="88">
        <f t="shared" si="1"/>
        <v>81.5</v>
      </c>
      <c r="AE19" s="82">
        <f t="shared" si="2"/>
        <v>1630</v>
      </c>
      <c r="AF19" s="82">
        <f t="shared" si="3"/>
        <v>5</v>
      </c>
      <c r="AG19" s="365" t="s">
        <v>139</v>
      </c>
      <c r="AH19" s="365" t="s">
        <v>139</v>
      </c>
      <c r="AI19" s="365" t="s">
        <v>139</v>
      </c>
      <c r="AJ19" s="365" t="s">
        <v>139</v>
      </c>
      <c r="AK19" s="365" t="s">
        <v>139</v>
      </c>
      <c r="AL19" s="366" t="s">
        <v>139</v>
      </c>
      <c r="AM19" s="366" t="s">
        <v>139</v>
      </c>
      <c r="AN19" s="366" t="s">
        <v>139</v>
      </c>
      <c r="AO19" s="366" t="s">
        <v>139</v>
      </c>
      <c r="AP19" s="367" t="s">
        <v>139</v>
      </c>
      <c r="AQ19" s="367" t="s">
        <v>139</v>
      </c>
      <c r="AR19" s="367" t="s">
        <v>139</v>
      </c>
      <c r="AS19" s="90" t="s">
        <v>139</v>
      </c>
      <c r="AT19" s="90">
        <v>2</v>
      </c>
      <c r="AU19" s="90" t="s">
        <v>139</v>
      </c>
      <c r="AV19" s="368" t="s">
        <v>139</v>
      </c>
      <c r="AW19" s="50"/>
    </row>
    <row r="20" spans="1:49" ht="15.75" customHeight="1">
      <c r="A20" s="25">
        <v>12</v>
      </c>
      <c r="B20" s="61">
        <f>IF('DAFTAR SISWA'!B19="","",'DAFTAR SISWA'!B19)</f>
        <v>1276</v>
      </c>
      <c r="C20" s="61" t="str">
        <f>IF('DAFTAR SISWA'!C19="","",'DAFTAR SISWA'!C19)</f>
        <v>GAIZKA MAULANA SISWOHARDONI</v>
      </c>
      <c r="D20" s="61" t="str">
        <f>IF('DAFTAR SISWA'!D19="","",'DAFTAR SISWA'!D19)</f>
        <v>L</v>
      </c>
      <c r="E20" s="64">
        <v>86</v>
      </c>
      <c r="F20" s="64">
        <v>82</v>
      </c>
      <c r="G20" s="64">
        <v>82</v>
      </c>
      <c r="H20" s="66">
        <v>79</v>
      </c>
      <c r="I20" s="70">
        <v>80</v>
      </c>
      <c r="J20" s="72">
        <v>76</v>
      </c>
      <c r="K20" s="64">
        <v>75</v>
      </c>
      <c r="L20" s="73">
        <v>79</v>
      </c>
      <c r="M20" s="74">
        <v>75</v>
      </c>
      <c r="N20" s="75">
        <v>79</v>
      </c>
      <c r="O20" s="73">
        <v>79</v>
      </c>
      <c r="P20" s="76">
        <v>76</v>
      </c>
      <c r="Q20" s="64">
        <v>83</v>
      </c>
      <c r="R20" s="78"/>
      <c r="S20" s="79">
        <v>83</v>
      </c>
      <c r="T20" s="79">
        <v>81</v>
      </c>
      <c r="U20" s="80">
        <v>90</v>
      </c>
      <c r="V20" s="72">
        <v>87</v>
      </c>
      <c r="W20" s="92">
        <v>77</v>
      </c>
      <c r="X20" s="84">
        <v>90</v>
      </c>
      <c r="Y20" s="78"/>
      <c r="Z20" s="78"/>
      <c r="AA20" s="78"/>
      <c r="AB20" s="78"/>
      <c r="AC20" s="93">
        <v>80</v>
      </c>
      <c r="AD20" s="88">
        <f t="shared" si="1"/>
        <v>80.95</v>
      </c>
      <c r="AE20" s="82">
        <f t="shared" si="2"/>
        <v>1619</v>
      </c>
      <c r="AF20" s="82">
        <f t="shared" si="3"/>
        <v>6</v>
      </c>
      <c r="AG20" s="365" t="s">
        <v>139</v>
      </c>
      <c r="AH20" s="365" t="s">
        <v>139</v>
      </c>
      <c r="AI20" s="365" t="s">
        <v>139</v>
      </c>
      <c r="AJ20" s="365" t="s">
        <v>139</v>
      </c>
      <c r="AK20" s="365" t="s">
        <v>139</v>
      </c>
      <c r="AL20" s="366" t="s">
        <v>139</v>
      </c>
      <c r="AM20" s="366" t="s">
        <v>139</v>
      </c>
      <c r="AN20" s="366" t="s">
        <v>139</v>
      </c>
      <c r="AO20" s="366" t="s">
        <v>139</v>
      </c>
      <c r="AP20" s="367" t="s">
        <v>139</v>
      </c>
      <c r="AQ20" s="367" t="s">
        <v>139</v>
      </c>
      <c r="AR20" s="367" t="s">
        <v>139</v>
      </c>
      <c r="AS20" s="90" t="s">
        <v>139</v>
      </c>
      <c r="AT20" s="90">
        <v>1</v>
      </c>
      <c r="AU20" s="90" t="s">
        <v>139</v>
      </c>
      <c r="AV20" s="368" t="s">
        <v>139</v>
      </c>
      <c r="AW20" s="50"/>
    </row>
    <row r="21" spans="1:49" ht="15.75" customHeight="1">
      <c r="A21" s="25">
        <v>13</v>
      </c>
      <c r="B21" s="61">
        <f>IF('DAFTAR SISWA'!B20="","",'DAFTAR SISWA'!B20)</f>
        <v>1277</v>
      </c>
      <c r="C21" s="61" t="str">
        <f>IF('DAFTAR SISWA'!C20="","",'DAFTAR SISWA'!C20)</f>
        <v>GEORGE BRILIAN ALLMAYDA SITORUS</v>
      </c>
      <c r="D21" s="61" t="str">
        <f>IF('DAFTAR SISWA'!D20="","",'DAFTAR SISWA'!D20)</f>
        <v>L</v>
      </c>
      <c r="E21" s="64">
        <v>93</v>
      </c>
      <c r="F21" s="64">
        <v>82</v>
      </c>
      <c r="G21" s="64">
        <v>83</v>
      </c>
      <c r="H21" s="66">
        <v>80</v>
      </c>
      <c r="I21" s="50"/>
      <c r="J21" s="72">
        <v>83</v>
      </c>
      <c r="K21" s="64">
        <v>77</v>
      </c>
      <c r="L21" s="73">
        <v>78</v>
      </c>
      <c r="M21" s="74">
        <v>75</v>
      </c>
      <c r="N21" s="75">
        <v>86</v>
      </c>
      <c r="O21" s="73">
        <v>78</v>
      </c>
      <c r="P21" s="76">
        <v>80</v>
      </c>
      <c r="Q21" s="64">
        <v>87</v>
      </c>
      <c r="R21" s="78"/>
      <c r="S21" s="79">
        <v>86</v>
      </c>
      <c r="T21" s="79">
        <v>82</v>
      </c>
      <c r="U21" s="80">
        <v>88</v>
      </c>
      <c r="V21" s="72">
        <v>93</v>
      </c>
      <c r="W21" s="92">
        <v>79</v>
      </c>
      <c r="X21" s="84">
        <v>88</v>
      </c>
      <c r="Y21" s="78"/>
      <c r="Z21" s="78"/>
      <c r="AA21" s="78"/>
      <c r="AB21" s="78"/>
      <c r="AC21" s="93">
        <v>78</v>
      </c>
      <c r="AD21" s="88">
        <f t="shared" si="1"/>
        <v>82.94736842105263</v>
      </c>
      <c r="AE21" s="82">
        <f t="shared" si="2"/>
        <v>1576</v>
      </c>
      <c r="AF21" s="82">
        <f t="shared" si="3"/>
        <v>17</v>
      </c>
      <c r="AG21" s="365" t="s">
        <v>139</v>
      </c>
      <c r="AH21" s="365" t="s">
        <v>139</v>
      </c>
      <c r="AI21" s="365" t="s">
        <v>139</v>
      </c>
      <c r="AJ21" s="365" t="s">
        <v>139</v>
      </c>
      <c r="AK21" s="365" t="s">
        <v>139</v>
      </c>
      <c r="AL21" s="366" t="s">
        <v>139</v>
      </c>
      <c r="AM21" s="366" t="s">
        <v>139</v>
      </c>
      <c r="AN21" s="366" t="s">
        <v>139</v>
      </c>
      <c r="AO21" s="366" t="s">
        <v>139</v>
      </c>
      <c r="AP21" s="367" t="s">
        <v>139</v>
      </c>
      <c r="AQ21" s="367" t="s">
        <v>139</v>
      </c>
      <c r="AR21" s="367" t="s">
        <v>139</v>
      </c>
      <c r="AS21" s="90" t="s">
        <v>139</v>
      </c>
      <c r="AT21" s="90" t="s">
        <v>139</v>
      </c>
      <c r="AU21" s="90" t="s">
        <v>139</v>
      </c>
      <c r="AV21" s="368" t="s">
        <v>139</v>
      </c>
      <c r="AW21" s="50"/>
    </row>
    <row r="22" spans="1:49" ht="15.75" customHeight="1">
      <c r="A22" s="25">
        <v>14</v>
      </c>
      <c r="B22" s="61">
        <f>IF('DAFTAR SISWA'!B21="","",'DAFTAR SISWA'!B21)</f>
        <v>1278</v>
      </c>
      <c r="C22" s="61" t="str">
        <f>IF('DAFTAR SISWA'!C21="","",'DAFTAR SISWA'!C21)</f>
        <v>HANA NURJANNAH</v>
      </c>
      <c r="D22" s="61" t="str">
        <f>IF('DAFTAR SISWA'!D21="","",'DAFTAR SISWA'!D21)</f>
        <v>P</v>
      </c>
      <c r="E22" s="64">
        <v>90</v>
      </c>
      <c r="F22" s="64">
        <v>82</v>
      </c>
      <c r="G22" s="64">
        <v>83</v>
      </c>
      <c r="H22" s="66">
        <v>78</v>
      </c>
      <c r="I22" s="70">
        <v>81</v>
      </c>
      <c r="J22" s="72">
        <v>92</v>
      </c>
      <c r="K22" s="64">
        <v>80</v>
      </c>
      <c r="L22" s="73">
        <v>81</v>
      </c>
      <c r="M22" s="74">
        <v>78</v>
      </c>
      <c r="N22" s="75">
        <v>85</v>
      </c>
      <c r="O22" s="73">
        <v>81</v>
      </c>
      <c r="P22" s="76">
        <v>79</v>
      </c>
      <c r="Q22" s="64">
        <v>87</v>
      </c>
      <c r="R22" s="78"/>
      <c r="S22" s="79">
        <v>88</v>
      </c>
      <c r="T22" s="79">
        <v>82</v>
      </c>
      <c r="U22" s="80">
        <v>88</v>
      </c>
      <c r="V22" s="72">
        <v>87</v>
      </c>
      <c r="W22" s="92">
        <v>82</v>
      </c>
      <c r="X22" s="84">
        <v>82</v>
      </c>
      <c r="Y22" s="78"/>
      <c r="Z22" s="78"/>
      <c r="AA22" s="78"/>
      <c r="AB22" s="78"/>
      <c r="AC22" s="93">
        <v>80</v>
      </c>
      <c r="AD22" s="88">
        <f t="shared" si="1"/>
        <v>83.3</v>
      </c>
      <c r="AE22" s="82">
        <f t="shared" si="2"/>
        <v>1666</v>
      </c>
      <c r="AF22" s="82">
        <f t="shared" si="3"/>
        <v>1</v>
      </c>
      <c r="AG22" s="365" t="s">
        <v>139</v>
      </c>
      <c r="AH22" s="365" t="s">
        <v>139</v>
      </c>
      <c r="AI22" s="365" t="s">
        <v>139</v>
      </c>
      <c r="AJ22" s="365" t="s">
        <v>139</v>
      </c>
      <c r="AK22" s="365" t="s">
        <v>139</v>
      </c>
      <c r="AL22" s="366" t="s">
        <v>139</v>
      </c>
      <c r="AM22" s="366" t="s">
        <v>139</v>
      </c>
      <c r="AN22" s="366" t="s">
        <v>139</v>
      </c>
      <c r="AO22" s="366" t="s">
        <v>139</v>
      </c>
      <c r="AP22" s="367" t="s">
        <v>139</v>
      </c>
      <c r="AQ22" s="367" t="s">
        <v>139</v>
      </c>
      <c r="AR22" s="367" t="s">
        <v>139</v>
      </c>
      <c r="AS22" s="90" t="s">
        <v>139</v>
      </c>
      <c r="AT22" s="90" t="s">
        <v>139</v>
      </c>
      <c r="AU22" s="90" t="s">
        <v>139</v>
      </c>
      <c r="AV22" s="368" t="s">
        <v>139</v>
      </c>
      <c r="AW22" s="50"/>
    </row>
    <row r="23" spans="1:49" ht="15.75" customHeight="1">
      <c r="A23" s="25">
        <v>15</v>
      </c>
      <c r="B23" s="61">
        <f>IF('DAFTAR SISWA'!B22="","",'DAFTAR SISWA'!B22)</f>
        <v>1279</v>
      </c>
      <c r="C23" s="61" t="str">
        <f>IF('DAFTAR SISWA'!C22="","",'DAFTAR SISWA'!C22)</f>
        <v>KARMANTO</v>
      </c>
      <c r="D23" s="61" t="str">
        <f>IF('DAFTAR SISWA'!D22="","",'DAFTAR SISWA'!D22)</f>
        <v>L</v>
      </c>
      <c r="E23" s="64">
        <v>84</v>
      </c>
      <c r="F23" s="64">
        <v>82</v>
      </c>
      <c r="G23" s="64">
        <v>80</v>
      </c>
      <c r="H23" s="66">
        <v>80</v>
      </c>
      <c r="I23" s="50"/>
      <c r="J23" s="72">
        <v>81</v>
      </c>
      <c r="K23" s="64">
        <v>76</v>
      </c>
      <c r="L23" s="73">
        <v>79</v>
      </c>
      <c r="M23" s="74">
        <v>75</v>
      </c>
      <c r="N23" s="75">
        <v>76</v>
      </c>
      <c r="O23" s="73">
        <v>79</v>
      </c>
      <c r="P23" s="76">
        <v>75</v>
      </c>
      <c r="Q23" s="64">
        <v>85</v>
      </c>
      <c r="R23" s="78"/>
      <c r="S23" s="79">
        <v>82</v>
      </c>
      <c r="T23" s="79">
        <v>81</v>
      </c>
      <c r="U23" s="80">
        <v>83</v>
      </c>
      <c r="V23" s="72">
        <v>80</v>
      </c>
      <c r="W23" s="92">
        <v>80</v>
      </c>
      <c r="X23" s="84">
        <v>79</v>
      </c>
      <c r="Y23" s="78"/>
      <c r="Z23" s="78"/>
      <c r="AA23" s="78"/>
      <c r="AB23" s="78"/>
      <c r="AC23" s="93">
        <v>78</v>
      </c>
      <c r="AD23" s="88">
        <f t="shared" si="1"/>
        <v>79.736842105263165</v>
      </c>
      <c r="AE23" s="82">
        <f t="shared" si="2"/>
        <v>1515</v>
      </c>
      <c r="AF23" s="82">
        <f t="shared" si="3"/>
        <v>24</v>
      </c>
      <c r="AG23" s="365" t="s">
        <v>139</v>
      </c>
      <c r="AH23" s="365" t="s">
        <v>139</v>
      </c>
      <c r="AI23" s="365" t="s">
        <v>139</v>
      </c>
      <c r="AJ23" s="365" t="s">
        <v>139</v>
      </c>
      <c r="AK23" s="365" t="s">
        <v>139</v>
      </c>
      <c r="AL23" s="366" t="s">
        <v>139</v>
      </c>
      <c r="AM23" s="366" t="s">
        <v>139</v>
      </c>
      <c r="AN23" s="366" t="s">
        <v>139</v>
      </c>
      <c r="AO23" s="366" t="s">
        <v>139</v>
      </c>
      <c r="AP23" s="367" t="s">
        <v>139</v>
      </c>
      <c r="AQ23" s="367" t="s">
        <v>139</v>
      </c>
      <c r="AR23" s="367" t="s">
        <v>139</v>
      </c>
      <c r="AS23" s="90">
        <v>3</v>
      </c>
      <c r="AT23" s="90">
        <v>3</v>
      </c>
      <c r="AU23" s="90">
        <v>1</v>
      </c>
      <c r="AV23" s="368" t="s">
        <v>139</v>
      </c>
      <c r="AW23" s="50"/>
    </row>
    <row r="24" spans="1:49" ht="15.75" customHeight="1">
      <c r="A24" s="25">
        <v>16</v>
      </c>
      <c r="B24" s="61">
        <f>IF('DAFTAR SISWA'!B23="","",'DAFTAR SISWA'!B23)</f>
        <v>1280</v>
      </c>
      <c r="C24" s="61" t="str">
        <f>IF('DAFTAR SISWA'!C23="","",'DAFTAR SISWA'!C23)</f>
        <v>KRISTIANTO FIARI</v>
      </c>
      <c r="D24" s="61" t="str">
        <f>IF('DAFTAR SISWA'!D23="","",'DAFTAR SISWA'!D23)</f>
        <v>L</v>
      </c>
      <c r="E24" s="64">
        <v>81</v>
      </c>
      <c r="F24" s="64">
        <v>82</v>
      </c>
      <c r="G24" s="64">
        <v>78</v>
      </c>
      <c r="H24" s="66">
        <v>81</v>
      </c>
      <c r="I24" s="50"/>
      <c r="J24" s="139"/>
      <c r="K24" s="64">
        <v>75</v>
      </c>
      <c r="L24" s="73">
        <v>76</v>
      </c>
      <c r="M24" s="74">
        <v>75</v>
      </c>
      <c r="N24" s="75">
        <v>76</v>
      </c>
      <c r="O24" s="73">
        <v>76</v>
      </c>
      <c r="P24" s="76">
        <v>75</v>
      </c>
      <c r="Q24" s="64">
        <v>80</v>
      </c>
      <c r="R24" s="78"/>
      <c r="S24" s="79">
        <v>77</v>
      </c>
      <c r="T24" s="79">
        <v>76</v>
      </c>
      <c r="U24" s="80">
        <v>84</v>
      </c>
      <c r="V24" s="72">
        <v>76</v>
      </c>
      <c r="W24" s="81"/>
      <c r="X24" s="84">
        <v>72</v>
      </c>
      <c r="Y24" s="78"/>
      <c r="Z24" s="78"/>
      <c r="AA24" s="78"/>
      <c r="AB24" s="78"/>
      <c r="AC24" s="93">
        <v>76</v>
      </c>
      <c r="AD24" s="88">
        <f t="shared" si="1"/>
        <v>77.411764705882348</v>
      </c>
      <c r="AE24" s="82">
        <f t="shared" si="2"/>
        <v>1316</v>
      </c>
      <c r="AF24" s="82">
        <f t="shared" si="3"/>
        <v>34</v>
      </c>
      <c r="AG24" s="365" t="s">
        <v>139</v>
      </c>
      <c r="AH24" s="365" t="s">
        <v>139</v>
      </c>
      <c r="AI24" s="365" t="s">
        <v>139</v>
      </c>
      <c r="AJ24" s="365" t="s">
        <v>139</v>
      </c>
      <c r="AK24" s="365" t="s">
        <v>139</v>
      </c>
      <c r="AL24" s="366" t="s">
        <v>139</v>
      </c>
      <c r="AM24" s="366" t="s">
        <v>139</v>
      </c>
      <c r="AN24" s="366" t="s">
        <v>139</v>
      </c>
      <c r="AO24" s="366" t="s">
        <v>139</v>
      </c>
      <c r="AP24" s="367" t="s">
        <v>139</v>
      </c>
      <c r="AQ24" s="367" t="s">
        <v>139</v>
      </c>
      <c r="AR24" s="367" t="s">
        <v>139</v>
      </c>
      <c r="AS24" s="90">
        <v>3</v>
      </c>
      <c r="AT24" s="90">
        <v>3</v>
      </c>
      <c r="AU24" s="90">
        <v>8</v>
      </c>
      <c r="AV24" s="368" t="s">
        <v>139</v>
      </c>
      <c r="AW24" s="50"/>
    </row>
    <row r="25" spans="1:49" ht="15.75" customHeight="1">
      <c r="A25" s="25">
        <v>17</v>
      </c>
      <c r="B25" s="61">
        <f>IF('DAFTAR SISWA'!B24="","",'DAFTAR SISWA'!B24)</f>
        <v>1281</v>
      </c>
      <c r="C25" s="61" t="str">
        <f>IF('DAFTAR SISWA'!C24="","",'DAFTAR SISWA'!C24)</f>
        <v>LUSY INDRIYANI</v>
      </c>
      <c r="D25" s="61" t="str">
        <f>IF('DAFTAR SISWA'!D24="","",'DAFTAR SISWA'!D24)</f>
        <v>P</v>
      </c>
      <c r="E25" s="64">
        <v>82</v>
      </c>
      <c r="F25" s="64">
        <v>85</v>
      </c>
      <c r="G25" s="64">
        <v>81</v>
      </c>
      <c r="H25" s="66">
        <v>81</v>
      </c>
      <c r="I25" s="70">
        <v>78</v>
      </c>
      <c r="J25" s="72">
        <v>82</v>
      </c>
      <c r="K25" s="64">
        <v>82</v>
      </c>
      <c r="L25" s="73">
        <v>81</v>
      </c>
      <c r="M25" s="74">
        <v>80</v>
      </c>
      <c r="N25" s="75">
        <v>78</v>
      </c>
      <c r="O25" s="73">
        <v>81</v>
      </c>
      <c r="P25" s="76">
        <v>75</v>
      </c>
      <c r="Q25" s="64">
        <v>85</v>
      </c>
      <c r="R25" s="78"/>
      <c r="S25" s="79">
        <v>84</v>
      </c>
      <c r="T25" s="79">
        <v>77</v>
      </c>
      <c r="U25" s="80">
        <v>83</v>
      </c>
      <c r="V25" s="72">
        <v>83</v>
      </c>
      <c r="W25" s="81">
        <v>77</v>
      </c>
      <c r="X25" s="84">
        <v>80</v>
      </c>
      <c r="Y25" s="78"/>
      <c r="Z25" s="78"/>
      <c r="AA25" s="78"/>
      <c r="AB25" s="78"/>
      <c r="AC25" s="93">
        <v>80</v>
      </c>
      <c r="AD25" s="88">
        <f t="shared" si="1"/>
        <v>80.75</v>
      </c>
      <c r="AE25" s="82">
        <f t="shared" si="2"/>
        <v>1615</v>
      </c>
      <c r="AF25" s="82">
        <f t="shared" si="3"/>
        <v>10</v>
      </c>
      <c r="AG25" s="365" t="s">
        <v>139</v>
      </c>
      <c r="AH25" s="365" t="s">
        <v>139</v>
      </c>
      <c r="AI25" s="365" t="s">
        <v>139</v>
      </c>
      <c r="AJ25" s="365" t="s">
        <v>139</v>
      </c>
      <c r="AK25" s="365" t="s">
        <v>139</v>
      </c>
      <c r="AL25" s="366" t="s">
        <v>139</v>
      </c>
      <c r="AM25" s="366" t="s">
        <v>139</v>
      </c>
      <c r="AN25" s="366" t="s">
        <v>139</v>
      </c>
      <c r="AO25" s="366" t="s">
        <v>139</v>
      </c>
      <c r="AP25" s="367" t="s">
        <v>139</v>
      </c>
      <c r="AQ25" s="367" t="s">
        <v>139</v>
      </c>
      <c r="AR25" s="367" t="s">
        <v>139</v>
      </c>
      <c r="AS25" s="90" t="s">
        <v>139</v>
      </c>
      <c r="AT25" s="90" t="s">
        <v>139</v>
      </c>
      <c r="AU25" s="90" t="s">
        <v>139</v>
      </c>
      <c r="AV25" s="368" t="s">
        <v>139</v>
      </c>
      <c r="AW25" s="50"/>
    </row>
    <row r="26" spans="1:49" ht="15.75" customHeight="1">
      <c r="A26" s="25">
        <v>18</v>
      </c>
      <c r="B26" s="61">
        <f>IF('DAFTAR SISWA'!B25="","",'DAFTAR SISWA'!B25)</f>
        <v>1282</v>
      </c>
      <c r="C26" s="61" t="str">
        <f>IF('DAFTAR SISWA'!C25="","",'DAFTAR SISWA'!C25)</f>
        <v>M. FAISAL SYAFA'AT</v>
      </c>
      <c r="D26" s="61" t="str">
        <f>IF('DAFTAR SISWA'!D25="","",'DAFTAR SISWA'!D25)</f>
        <v>L</v>
      </c>
      <c r="E26" s="64">
        <v>84</v>
      </c>
      <c r="F26" s="64">
        <v>83</v>
      </c>
      <c r="G26" s="64">
        <v>80</v>
      </c>
      <c r="H26" s="66">
        <v>78</v>
      </c>
      <c r="I26" s="50"/>
      <c r="J26" s="98">
        <v>75</v>
      </c>
      <c r="K26" s="64">
        <v>76</v>
      </c>
      <c r="L26" s="73">
        <v>81</v>
      </c>
      <c r="M26" s="74">
        <v>75</v>
      </c>
      <c r="N26" s="75">
        <v>78</v>
      </c>
      <c r="O26" s="73">
        <v>81</v>
      </c>
      <c r="P26" s="76">
        <v>75</v>
      </c>
      <c r="Q26" s="64">
        <v>87</v>
      </c>
      <c r="R26" s="78"/>
      <c r="S26" s="79">
        <v>81</v>
      </c>
      <c r="T26" s="79">
        <v>77</v>
      </c>
      <c r="U26" s="80">
        <v>84</v>
      </c>
      <c r="V26" s="72">
        <v>92</v>
      </c>
      <c r="W26" s="81"/>
      <c r="X26" s="84">
        <v>79</v>
      </c>
      <c r="Y26" s="78"/>
      <c r="Z26" s="78"/>
      <c r="AA26" s="78"/>
      <c r="AB26" s="78"/>
      <c r="AC26" s="93">
        <v>80</v>
      </c>
      <c r="AD26" s="88">
        <f t="shared" si="1"/>
        <v>80.333333333333329</v>
      </c>
      <c r="AE26" s="82">
        <f t="shared" si="2"/>
        <v>1446</v>
      </c>
      <c r="AF26" s="82">
        <f t="shared" si="3"/>
        <v>30</v>
      </c>
      <c r="AG26" s="365" t="s">
        <v>139</v>
      </c>
      <c r="AH26" s="365" t="s">
        <v>139</v>
      </c>
      <c r="AI26" s="365" t="s">
        <v>139</v>
      </c>
      <c r="AJ26" s="365" t="s">
        <v>139</v>
      </c>
      <c r="AK26" s="365" t="s">
        <v>139</v>
      </c>
      <c r="AL26" s="366" t="s">
        <v>139</v>
      </c>
      <c r="AM26" s="366" t="s">
        <v>139</v>
      </c>
      <c r="AN26" s="366" t="s">
        <v>139</v>
      </c>
      <c r="AO26" s="366" t="s">
        <v>139</v>
      </c>
      <c r="AP26" s="367" t="s">
        <v>139</v>
      </c>
      <c r="AQ26" s="367" t="s">
        <v>139</v>
      </c>
      <c r="AR26" s="367" t="s">
        <v>139</v>
      </c>
      <c r="AS26" s="90">
        <v>1</v>
      </c>
      <c r="AT26" s="90">
        <v>1</v>
      </c>
      <c r="AU26" s="90">
        <v>1</v>
      </c>
      <c r="AV26" s="368" t="s">
        <v>139</v>
      </c>
      <c r="AW26" s="50"/>
    </row>
    <row r="27" spans="1:49" ht="15.75" customHeight="1">
      <c r="A27" s="25">
        <v>19</v>
      </c>
      <c r="B27" s="61">
        <f>IF('DAFTAR SISWA'!B26="","",'DAFTAR SISWA'!B26)</f>
        <v>1283</v>
      </c>
      <c r="C27" s="61" t="str">
        <f>IF('DAFTAR SISWA'!C26="","",'DAFTAR SISWA'!C26)</f>
        <v>MAULIDIA CYNDY SAPRIAL</v>
      </c>
      <c r="D27" s="61" t="str">
        <f>IF('DAFTAR SISWA'!D26="","",'DAFTAR SISWA'!D26)</f>
        <v>P</v>
      </c>
      <c r="E27" s="64">
        <v>90</v>
      </c>
      <c r="F27" s="64">
        <v>84</v>
      </c>
      <c r="G27" s="64">
        <v>83</v>
      </c>
      <c r="H27" s="66">
        <v>80</v>
      </c>
      <c r="I27" s="70">
        <v>78</v>
      </c>
      <c r="J27" s="72">
        <v>82</v>
      </c>
      <c r="K27" s="64">
        <v>76</v>
      </c>
      <c r="L27" s="73">
        <v>77</v>
      </c>
      <c r="M27" s="74">
        <v>78</v>
      </c>
      <c r="N27" s="75">
        <v>80</v>
      </c>
      <c r="O27" s="73">
        <v>77</v>
      </c>
      <c r="P27" s="76">
        <v>76</v>
      </c>
      <c r="Q27" s="64">
        <v>85</v>
      </c>
      <c r="R27" s="78"/>
      <c r="S27" s="79">
        <v>81</v>
      </c>
      <c r="T27" s="79">
        <v>77</v>
      </c>
      <c r="U27" s="80">
        <v>86</v>
      </c>
      <c r="V27" s="72">
        <v>92</v>
      </c>
      <c r="W27" s="81"/>
      <c r="X27" s="84">
        <v>81</v>
      </c>
      <c r="Y27" s="78"/>
      <c r="Z27" s="78"/>
      <c r="AA27" s="78"/>
      <c r="AB27" s="78"/>
      <c r="AC27" s="93">
        <v>80</v>
      </c>
      <c r="AD27" s="88">
        <f t="shared" si="1"/>
        <v>81.21052631578948</v>
      </c>
      <c r="AE27" s="82">
        <f t="shared" si="2"/>
        <v>1543</v>
      </c>
      <c r="AF27" s="82">
        <f t="shared" si="3"/>
        <v>19</v>
      </c>
      <c r="AG27" s="365" t="s">
        <v>139</v>
      </c>
      <c r="AH27" s="365" t="s">
        <v>139</v>
      </c>
      <c r="AI27" s="365" t="s">
        <v>139</v>
      </c>
      <c r="AJ27" s="365" t="s">
        <v>139</v>
      </c>
      <c r="AK27" s="365" t="s">
        <v>139</v>
      </c>
      <c r="AL27" s="366" t="s">
        <v>139</v>
      </c>
      <c r="AM27" s="366" t="s">
        <v>139</v>
      </c>
      <c r="AN27" s="366" t="s">
        <v>139</v>
      </c>
      <c r="AO27" s="366" t="s">
        <v>139</v>
      </c>
      <c r="AP27" s="367" t="s">
        <v>139</v>
      </c>
      <c r="AQ27" s="367" t="s">
        <v>139</v>
      </c>
      <c r="AR27" s="367" t="s">
        <v>139</v>
      </c>
      <c r="AS27" s="90">
        <v>1</v>
      </c>
      <c r="AT27" s="90" t="s">
        <v>139</v>
      </c>
      <c r="AU27" s="90" t="s">
        <v>139</v>
      </c>
      <c r="AV27" s="368" t="s">
        <v>139</v>
      </c>
      <c r="AW27" s="50"/>
    </row>
    <row r="28" spans="1:49" ht="15.75" customHeight="1">
      <c r="A28" s="25">
        <v>20</v>
      </c>
      <c r="B28" s="61">
        <f>IF('DAFTAR SISWA'!B27="","",'DAFTAR SISWA'!B27)</f>
        <v>1284</v>
      </c>
      <c r="C28" s="61" t="str">
        <f>IF('DAFTAR SISWA'!C27="","",'DAFTAR SISWA'!C27)</f>
        <v>MERRYNA MARTHALIA</v>
      </c>
      <c r="D28" s="61" t="str">
        <f>IF('DAFTAR SISWA'!D27="","",'DAFTAR SISWA'!D27)</f>
        <v>P</v>
      </c>
      <c r="E28" s="64">
        <v>85</v>
      </c>
      <c r="F28" s="64">
        <v>84</v>
      </c>
      <c r="G28" s="64">
        <v>83</v>
      </c>
      <c r="H28" s="66">
        <v>78</v>
      </c>
      <c r="I28" s="70">
        <v>80</v>
      </c>
      <c r="J28" s="72">
        <v>83</v>
      </c>
      <c r="K28" s="64">
        <v>77</v>
      </c>
      <c r="L28" s="73">
        <v>76</v>
      </c>
      <c r="M28" s="74">
        <v>79</v>
      </c>
      <c r="N28" s="75">
        <v>80</v>
      </c>
      <c r="O28" s="73">
        <v>76</v>
      </c>
      <c r="P28" s="76">
        <v>78</v>
      </c>
      <c r="Q28" s="64">
        <v>83</v>
      </c>
      <c r="R28" s="78"/>
      <c r="S28" s="79">
        <v>86</v>
      </c>
      <c r="T28" s="79">
        <v>77</v>
      </c>
      <c r="U28" s="80">
        <v>84</v>
      </c>
      <c r="V28" s="72">
        <v>86</v>
      </c>
      <c r="W28" s="92">
        <v>76</v>
      </c>
      <c r="X28" s="84">
        <v>80</v>
      </c>
      <c r="Y28" s="78"/>
      <c r="Z28" s="78"/>
      <c r="AA28" s="78"/>
      <c r="AB28" s="78"/>
      <c r="AC28" s="93">
        <v>82</v>
      </c>
      <c r="AD28" s="88">
        <f t="shared" si="1"/>
        <v>80.650000000000006</v>
      </c>
      <c r="AE28" s="82">
        <f t="shared" si="2"/>
        <v>1613</v>
      </c>
      <c r="AF28" s="82">
        <f t="shared" si="3"/>
        <v>11</v>
      </c>
      <c r="AG28" s="365" t="s">
        <v>139</v>
      </c>
      <c r="AH28" s="365" t="s">
        <v>139</v>
      </c>
      <c r="AI28" s="365" t="s">
        <v>139</v>
      </c>
      <c r="AJ28" s="365" t="s">
        <v>139</v>
      </c>
      <c r="AK28" s="365" t="s">
        <v>139</v>
      </c>
      <c r="AL28" s="366" t="s">
        <v>139</v>
      </c>
      <c r="AM28" s="366" t="s">
        <v>139</v>
      </c>
      <c r="AN28" s="366" t="s">
        <v>139</v>
      </c>
      <c r="AO28" s="366" t="s">
        <v>139</v>
      </c>
      <c r="AP28" s="367" t="s">
        <v>139</v>
      </c>
      <c r="AQ28" s="367" t="s">
        <v>139</v>
      </c>
      <c r="AR28" s="367" t="s">
        <v>139</v>
      </c>
      <c r="AS28" s="90">
        <v>1</v>
      </c>
      <c r="AT28" s="90" t="s">
        <v>139</v>
      </c>
      <c r="AU28" s="90">
        <v>1</v>
      </c>
      <c r="AV28" s="368" t="s">
        <v>139</v>
      </c>
      <c r="AW28" s="50"/>
    </row>
    <row r="29" spans="1:49" ht="15.75" customHeight="1">
      <c r="A29" s="25">
        <v>21</v>
      </c>
      <c r="B29" s="61">
        <f>IF('DAFTAR SISWA'!B28="","",'DAFTAR SISWA'!B28)</f>
        <v>1285</v>
      </c>
      <c r="C29" s="61" t="str">
        <f>IF('DAFTAR SISWA'!C28="","",'DAFTAR SISWA'!C28)</f>
        <v>MOHAMMAD ARIS FUADI</v>
      </c>
      <c r="D29" s="61" t="str">
        <f>IF('DAFTAR SISWA'!D28="","",'DAFTAR SISWA'!D28)</f>
        <v>L</v>
      </c>
      <c r="E29" s="64">
        <v>80</v>
      </c>
      <c r="F29" s="64">
        <v>84</v>
      </c>
      <c r="G29" s="64">
        <v>80</v>
      </c>
      <c r="H29" s="66">
        <v>61</v>
      </c>
      <c r="I29" s="50"/>
      <c r="J29" s="98">
        <v>75</v>
      </c>
      <c r="K29" s="64">
        <v>78</v>
      </c>
      <c r="L29" s="73">
        <v>76</v>
      </c>
      <c r="M29" s="74">
        <v>76</v>
      </c>
      <c r="N29" s="75">
        <v>76</v>
      </c>
      <c r="O29" s="73">
        <v>76</v>
      </c>
      <c r="P29" s="76">
        <v>77</v>
      </c>
      <c r="Q29" s="64">
        <v>83</v>
      </c>
      <c r="R29" s="78"/>
      <c r="S29" s="79">
        <v>85</v>
      </c>
      <c r="T29" s="79">
        <v>89</v>
      </c>
      <c r="U29" s="80">
        <v>88</v>
      </c>
      <c r="V29" s="72">
        <v>83</v>
      </c>
      <c r="W29" s="92">
        <v>79</v>
      </c>
      <c r="X29" s="84">
        <v>88</v>
      </c>
      <c r="Y29" s="78"/>
      <c r="Z29" s="78"/>
      <c r="AA29" s="78"/>
      <c r="AB29" s="78"/>
      <c r="AC29" s="93">
        <v>80</v>
      </c>
      <c r="AD29" s="88">
        <f t="shared" si="1"/>
        <v>79.684210526315795</v>
      </c>
      <c r="AE29" s="82">
        <f t="shared" si="2"/>
        <v>1514</v>
      </c>
      <c r="AF29" s="82">
        <f t="shared" si="3"/>
        <v>25</v>
      </c>
      <c r="AG29" s="365" t="s">
        <v>139</v>
      </c>
      <c r="AH29" s="365" t="s">
        <v>139</v>
      </c>
      <c r="AI29" s="365" t="s">
        <v>139</v>
      </c>
      <c r="AJ29" s="365" t="s">
        <v>139</v>
      </c>
      <c r="AK29" s="365" t="s">
        <v>139</v>
      </c>
      <c r="AL29" s="366" t="s">
        <v>139</v>
      </c>
      <c r="AM29" s="366" t="s">
        <v>139</v>
      </c>
      <c r="AN29" s="366" t="s">
        <v>139</v>
      </c>
      <c r="AO29" s="366" t="s">
        <v>139</v>
      </c>
      <c r="AP29" s="367" t="s">
        <v>139</v>
      </c>
      <c r="AQ29" s="367" t="s">
        <v>139</v>
      </c>
      <c r="AR29" s="367" t="s">
        <v>139</v>
      </c>
      <c r="AS29" s="90">
        <v>1</v>
      </c>
      <c r="AT29" s="90" t="s">
        <v>139</v>
      </c>
      <c r="AU29" s="90">
        <v>1</v>
      </c>
      <c r="AV29" s="368" t="s">
        <v>139</v>
      </c>
      <c r="AW29" s="50"/>
    </row>
    <row r="30" spans="1:49" ht="15.75" customHeight="1">
      <c r="A30" s="160">
        <v>22</v>
      </c>
      <c r="B30" s="61">
        <f>IF('DAFTAR SISWA'!B29="","",'DAFTAR SISWA'!B29)</f>
        <v>1286</v>
      </c>
      <c r="C30" s="61" t="str">
        <f>IF('DAFTAR SISWA'!C29="","",'DAFTAR SISWA'!C29)</f>
        <v>MUHAMMAD FATEKHUR ROHMAN</v>
      </c>
      <c r="D30" s="61" t="str">
        <f>IF('DAFTAR SISWA'!D29="","",'DAFTAR SISWA'!D29)</f>
        <v>L</v>
      </c>
      <c r="E30" s="162">
        <v>80</v>
      </c>
      <c r="F30" s="162">
        <v>81</v>
      </c>
      <c r="G30" s="162">
        <v>81</v>
      </c>
      <c r="H30" s="66">
        <v>79</v>
      </c>
      <c r="I30" s="70">
        <v>78</v>
      </c>
      <c r="J30" s="86">
        <v>76</v>
      </c>
      <c r="K30" s="162">
        <v>78</v>
      </c>
      <c r="L30" s="73">
        <v>81</v>
      </c>
      <c r="M30" s="74">
        <v>76</v>
      </c>
      <c r="N30" s="75">
        <v>83</v>
      </c>
      <c r="O30" s="73">
        <v>81</v>
      </c>
      <c r="P30" s="76">
        <v>78</v>
      </c>
      <c r="Q30" s="162">
        <v>83</v>
      </c>
      <c r="R30" s="164"/>
      <c r="S30" s="79">
        <v>89</v>
      </c>
      <c r="T30" s="79">
        <v>79</v>
      </c>
      <c r="U30" s="80">
        <v>83</v>
      </c>
      <c r="V30" s="72">
        <v>89</v>
      </c>
      <c r="W30" s="92">
        <v>79</v>
      </c>
      <c r="X30" s="84">
        <v>87</v>
      </c>
      <c r="Y30" s="165"/>
      <c r="Z30" s="165"/>
      <c r="AA30" s="165"/>
      <c r="AB30" s="165"/>
      <c r="AC30" s="93">
        <v>78</v>
      </c>
      <c r="AD30" s="88">
        <f t="shared" si="1"/>
        <v>80.95</v>
      </c>
      <c r="AE30" s="82">
        <f t="shared" si="2"/>
        <v>1619</v>
      </c>
      <c r="AF30" s="82">
        <f t="shared" si="3"/>
        <v>6</v>
      </c>
      <c r="AG30" s="369" t="s">
        <v>139</v>
      </c>
      <c r="AH30" s="369" t="s">
        <v>139</v>
      </c>
      <c r="AI30" s="369" t="s">
        <v>139</v>
      </c>
      <c r="AJ30" s="369" t="s">
        <v>139</v>
      </c>
      <c r="AK30" s="369" t="s">
        <v>139</v>
      </c>
      <c r="AL30" s="370" t="s">
        <v>139</v>
      </c>
      <c r="AM30" s="370" t="s">
        <v>139</v>
      </c>
      <c r="AN30" s="370" t="s">
        <v>139</v>
      </c>
      <c r="AO30" s="370" t="s">
        <v>139</v>
      </c>
      <c r="AP30" s="367" t="s">
        <v>139</v>
      </c>
      <c r="AQ30" s="367" t="s">
        <v>139</v>
      </c>
      <c r="AR30" s="367" t="s">
        <v>139</v>
      </c>
      <c r="AS30" s="168" t="s">
        <v>139</v>
      </c>
      <c r="AT30" s="168">
        <v>1</v>
      </c>
      <c r="AU30" s="168" t="s">
        <v>139</v>
      </c>
      <c r="AV30" s="368" t="s">
        <v>139</v>
      </c>
      <c r="AW30" s="167"/>
    </row>
    <row r="31" spans="1:49" ht="15.75" customHeight="1">
      <c r="A31" s="25">
        <v>23</v>
      </c>
      <c r="B31" s="61">
        <f>IF('DAFTAR SISWA'!B30="","",'DAFTAR SISWA'!B30)</f>
        <v>1287</v>
      </c>
      <c r="C31" s="61" t="str">
        <f>IF('DAFTAR SISWA'!C30="","",'DAFTAR SISWA'!C30)</f>
        <v>MUHAMMAD NUR ALMAS MUSSAFFA</v>
      </c>
      <c r="D31" s="61" t="str">
        <f>IF('DAFTAR SISWA'!D30="","",'DAFTAR SISWA'!D30)</f>
        <v>L</v>
      </c>
      <c r="E31" s="64">
        <v>80</v>
      </c>
      <c r="F31" s="64">
        <v>81</v>
      </c>
      <c r="G31" s="64">
        <v>76</v>
      </c>
      <c r="H31" s="66">
        <v>81</v>
      </c>
      <c r="I31" s="50"/>
      <c r="J31" s="169"/>
      <c r="K31" s="64">
        <v>75</v>
      </c>
      <c r="L31" s="73">
        <v>76</v>
      </c>
      <c r="M31" s="37"/>
      <c r="N31" s="75">
        <v>77</v>
      </c>
      <c r="O31" s="73">
        <v>76</v>
      </c>
      <c r="P31" s="76">
        <v>75</v>
      </c>
      <c r="Q31" s="64">
        <v>80</v>
      </c>
      <c r="R31" s="78"/>
      <c r="S31" s="79">
        <v>81</v>
      </c>
      <c r="T31" s="79">
        <v>77</v>
      </c>
      <c r="U31" s="80">
        <v>76</v>
      </c>
      <c r="V31" s="72">
        <v>81</v>
      </c>
      <c r="W31" s="81"/>
      <c r="X31" s="84">
        <v>84</v>
      </c>
      <c r="Y31" s="78"/>
      <c r="Z31" s="78"/>
      <c r="AA31" s="78"/>
      <c r="AB31" s="78"/>
      <c r="AC31" s="93">
        <v>80</v>
      </c>
      <c r="AD31" s="88">
        <f t="shared" si="1"/>
        <v>78.5</v>
      </c>
      <c r="AE31" s="82">
        <f t="shared" si="2"/>
        <v>1256</v>
      </c>
      <c r="AF31" s="82">
        <f t="shared" si="3"/>
        <v>35</v>
      </c>
      <c r="AG31" s="365" t="s">
        <v>139</v>
      </c>
      <c r="AH31" s="365" t="s">
        <v>139</v>
      </c>
      <c r="AI31" s="365" t="s">
        <v>139</v>
      </c>
      <c r="AJ31" s="365" t="s">
        <v>139</v>
      </c>
      <c r="AK31" s="365" t="s">
        <v>139</v>
      </c>
      <c r="AL31" s="366" t="s">
        <v>139</v>
      </c>
      <c r="AM31" s="366" t="s">
        <v>139</v>
      </c>
      <c r="AN31" s="366" t="s">
        <v>139</v>
      </c>
      <c r="AO31" s="366" t="s">
        <v>139</v>
      </c>
      <c r="AP31" s="367" t="s">
        <v>139</v>
      </c>
      <c r="AQ31" s="367" t="s">
        <v>139</v>
      </c>
      <c r="AR31" s="367" t="s">
        <v>139</v>
      </c>
      <c r="AS31" s="90">
        <v>1</v>
      </c>
      <c r="AT31" s="90">
        <v>4</v>
      </c>
      <c r="AU31" s="90">
        <v>15</v>
      </c>
      <c r="AV31" s="368" t="s">
        <v>139</v>
      </c>
      <c r="AW31" s="50"/>
    </row>
    <row r="32" spans="1:49" ht="15.75" customHeight="1">
      <c r="A32" s="25">
        <v>24</v>
      </c>
      <c r="B32" s="61">
        <f>IF('DAFTAR SISWA'!B31="","",'DAFTAR SISWA'!B31)</f>
        <v>1288</v>
      </c>
      <c r="C32" s="61" t="str">
        <f>IF('DAFTAR SISWA'!C31="","",'DAFTAR SISWA'!C31)</f>
        <v>MUHAMMAD REZA FAQIH</v>
      </c>
      <c r="D32" s="61" t="str">
        <f>IF('DAFTAR SISWA'!D31="","",'DAFTAR SISWA'!D31)</f>
        <v>L</v>
      </c>
      <c r="E32" s="64">
        <v>80</v>
      </c>
      <c r="F32" s="64">
        <v>81</v>
      </c>
      <c r="G32" s="64">
        <v>79</v>
      </c>
      <c r="H32" s="66">
        <v>75</v>
      </c>
      <c r="I32" s="50"/>
      <c r="J32" s="72">
        <v>79</v>
      </c>
      <c r="K32" s="64">
        <v>79</v>
      </c>
      <c r="L32" s="73">
        <v>76</v>
      </c>
      <c r="M32" s="74">
        <v>75</v>
      </c>
      <c r="N32" s="75">
        <v>77</v>
      </c>
      <c r="O32" s="73">
        <v>76</v>
      </c>
      <c r="P32" s="76">
        <v>77</v>
      </c>
      <c r="Q32" s="64">
        <v>83</v>
      </c>
      <c r="R32" s="78"/>
      <c r="S32" s="79">
        <v>80</v>
      </c>
      <c r="T32" s="79">
        <v>80</v>
      </c>
      <c r="U32" s="80">
        <v>86</v>
      </c>
      <c r="V32" s="72">
        <v>84</v>
      </c>
      <c r="W32" s="81"/>
      <c r="X32" s="84">
        <v>85</v>
      </c>
      <c r="Y32" s="78"/>
      <c r="Z32" s="78"/>
      <c r="AA32" s="78"/>
      <c r="AB32" s="78"/>
      <c r="AC32" s="93">
        <v>80</v>
      </c>
      <c r="AD32" s="88">
        <f t="shared" si="1"/>
        <v>79.555555555555557</v>
      </c>
      <c r="AE32" s="82">
        <f t="shared" si="2"/>
        <v>1432</v>
      </c>
      <c r="AF32" s="82">
        <f t="shared" si="3"/>
        <v>31</v>
      </c>
      <c r="AG32" s="365" t="s">
        <v>139</v>
      </c>
      <c r="AH32" s="365" t="s">
        <v>139</v>
      </c>
      <c r="AI32" s="365" t="s">
        <v>139</v>
      </c>
      <c r="AJ32" s="365" t="s">
        <v>139</v>
      </c>
      <c r="AK32" s="365" t="s">
        <v>139</v>
      </c>
      <c r="AL32" s="114" t="s">
        <v>144</v>
      </c>
      <c r="AM32" s="114" t="s">
        <v>138</v>
      </c>
      <c r="AN32" s="366" t="s">
        <v>139</v>
      </c>
      <c r="AO32" s="366" t="s">
        <v>139</v>
      </c>
      <c r="AP32" s="367" t="s">
        <v>139</v>
      </c>
      <c r="AQ32" s="367" t="s">
        <v>139</v>
      </c>
      <c r="AR32" s="367" t="s">
        <v>139</v>
      </c>
      <c r="AS32" s="90" t="s">
        <v>139</v>
      </c>
      <c r="AT32" s="90" t="s">
        <v>139</v>
      </c>
      <c r="AU32" s="90">
        <v>3</v>
      </c>
      <c r="AV32" s="368" t="s">
        <v>139</v>
      </c>
      <c r="AW32" s="50"/>
    </row>
    <row r="33" spans="1:49" ht="15.75" customHeight="1">
      <c r="A33" s="25">
        <v>25</v>
      </c>
      <c r="B33" s="61">
        <f>IF('DAFTAR SISWA'!B32="","",'DAFTAR SISWA'!B32)</f>
        <v>1289</v>
      </c>
      <c r="C33" s="61" t="str">
        <f>IF('DAFTAR SISWA'!C32="","",'DAFTAR SISWA'!C32)</f>
        <v>MUHAMMAD RIFQI SYAFRONI</v>
      </c>
      <c r="D33" s="61" t="str">
        <f>IF('DAFTAR SISWA'!D32="","",'DAFTAR SISWA'!D32)</f>
        <v>L</v>
      </c>
      <c r="E33" s="64">
        <v>80</v>
      </c>
      <c r="F33" s="64">
        <v>85</v>
      </c>
      <c r="G33" s="64">
        <v>80</v>
      </c>
      <c r="H33" s="66">
        <v>75</v>
      </c>
      <c r="I33" s="50"/>
      <c r="J33" s="98">
        <v>75</v>
      </c>
      <c r="K33" s="64">
        <v>79</v>
      </c>
      <c r="L33" s="73">
        <v>78</v>
      </c>
      <c r="M33" s="74">
        <v>76</v>
      </c>
      <c r="N33" s="75">
        <v>80</v>
      </c>
      <c r="O33" s="73">
        <v>78</v>
      </c>
      <c r="P33" s="76">
        <v>77</v>
      </c>
      <c r="Q33" s="64">
        <v>85</v>
      </c>
      <c r="R33" s="78"/>
      <c r="S33" s="79">
        <v>75</v>
      </c>
      <c r="T33" s="79">
        <v>94</v>
      </c>
      <c r="U33" s="80">
        <v>84</v>
      </c>
      <c r="V33" s="72">
        <v>84</v>
      </c>
      <c r="W33" s="92">
        <v>77</v>
      </c>
      <c r="X33" s="84">
        <v>84</v>
      </c>
      <c r="Y33" s="78"/>
      <c r="Z33" s="78"/>
      <c r="AA33" s="78"/>
      <c r="AB33" s="78"/>
      <c r="AC33" s="93">
        <v>78</v>
      </c>
      <c r="AD33" s="88">
        <f t="shared" si="1"/>
        <v>80.21052631578948</v>
      </c>
      <c r="AE33" s="82">
        <f t="shared" si="2"/>
        <v>1524</v>
      </c>
      <c r="AF33" s="82">
        <f t="shared" si="3"/>
        <v>21</v>
      </c>
      <c r="AG33" s="365" t="s">
        <v>139</v>
      </c>
      <c r="AH33" s="365" t="s">
        <v>139</v>
      </c>
      <c r="AI33" s="365" t="s">
        <v>139</v>
      </c>
      <c r="AJ33" s="365" t="s">
        <v>139</v>
      </c>
      <c r="AK33" s="365" t="s">
        <v>139</v>
      </c>
      <c r="AL33" s="366" t="s">
        <v>139</v>
      </c>
      <c r="AM33" s="366" t="s">
        <v>139</v>
      </c>
      <c r="AN33" s="366" t="s">
        <v>139</v>
      </c>
      <c r="AO33" s="366" t="s">
        <v>139</v>
      </c>
      <c r="AP33" s="367" t="s">
        <v>139</v>
      </c>
      <c r="AQ33" s="367" t="s">
        <v>139</v>
      </c>
      <c r="AR33" s="367" t="s">
        <v>139</v>
      </c>
      <c r="AS33" s="90" t="s">
        <v>139</v>
      </c>
      <c r="AT33" s="90">
        <v>3</v>
      </c>
      <c r="AU33" s="90">
        <v>2</v>
      </c>
      <c r="AV33" s="368" t="s">
        <v>139</v>
      </c>
      <c r="AW33" s="50"/>
    </row>
    <row r="34" spans="1:49" ht="15.75" customHeight="1">
      <c r="A34" s="25">
        <v>26</v>
      </c>
      <c r="B34" s="61">
        <f>IF('DAFTAR SISWA'!B33="","",'DAFTAR SISWA'!B33)</f>
        <v>1290</v>
      </c>
      <c r="C34" s="61" t="str">
        <f>IF('DAFTAR SISWA'!C33="","",'DAFTAR SISWA'!C33)</f>
        <v>MUHAMMAD RIZA SAPUTRA</v>
      </c>
      <c r="D34" s="61" t="str">
        <f>IF('DAFTAR SISWA'!D33="","",'DAFTAR SISWA'!D33)</f>
        <v>L</v>
      </c>
      <c r="E34" s="64">
        <v>80</v>
      </c>
      <c r="F34" s="64">
        <v>82</v>
      </c>
      <c r="G34" s="64">
        <v>76</v>
      </c>
      <c r="H34" s="66">
        <v>78</v>
      </c>
      <c r="I34" s="50"/>
      <c r="J34" s="98">
        <v>75</v>
      </c>
      <c r="K34" s="64">
        <v>75</v>
      </c>
      <c r="L34" s="73">
        <v>79</v>
      </c>
      <c r="M34" s="74">
        <v>76</v>
      </c>
      <c r="N34" s="75">
        <v>80</v>
      </c>
      <c r="O34" s="73">
        <v>79</v>
      </c>
      <c r="P34" s="76">
        <v>77</v>
      </c>
      <c r="Q34" s="64">
        <v>85</v>
      </c>
      <c r="R34" s="78"/>
      <c r="S34" s="79">
        <v>82</v>
      </c>
      <c r="T34" s="79">
        <v>83</v>
      </c>
      <c r="U34" s="80">
        <v>83</v>
      </c>
      <c r="V34" s="72">
        <v>83</v>
      </c>
      <c r="W34" s="92">
        <v>79</v>
      </c>
      <c r="X34" s="84">
        <v>83</v>
      </c>
      <c r="Y34" s="78"/>
      <c r="Z34" s="78"/>
      <c r="AA34" s="78"/>
      <c r="AB34" s="78"/>
      <c r="AC34" s="93">
        <v>76</v>
      </c>
      <c r="AD34" s="88">
        <f t="shared" si="1"/>
        <v>79.526315789473685</v>
      </c>
      <c r="AE34" s="82">
        <f t="shared" si="2"/>
        <v>1511</v>
      </c>
      <c r="AF34" s="82">
        <f t="shared" si="3"/>
        <v>26</v>
      </c>
      <c r="AG34" s="365" t="s">
        <v>139</v>
      </c>
      <c r="AH34" s="365" t="s">
        <v>139</v>
      </c>
      <c r="AI34" s="365" t="s">
        <v>139</v>
      </c>
      <c r="AJ34" s="365" t="s">
        <v>139</v>
      </c>
      <c r="AK34" s="365" t="s">
        <v>139</v>
      </c>
      <c r="AL34" s="366" t="s">
        <v>139</v>
      </c>
      <c r="AM34" s="366" t="s">
        <v>139</v>
      </c>
      <c r="AN34" s="366" t="s">
        <v>139</v>
      </c>
      <c r="AO34" s="366" t="s">
        <v>139</v>
      </c>
      <c r="AP34" s="367" t="s">
        <v>139</v>
      </c>
      <c r="AQ34" s="367" t="s">
        <v>139</v>
      </c>
      <c r="AR34" s="367" t="s">
        <v>139</v>
      </c>
      <c r="AS34" s="90">
        <v>1</v>
      </c>
      <c r="AT34" s="90">
        <v>4</v>
      </c>
      <c r="AU34" s="90">
        <v>6</v>
      </c>
      <c r="AV34" s="368" t="s">
        <v>139</v>
      </c>
      <c r="AW34" s="50"/>
    </row>
    <row r="35" spans="1:49" ht="15.75" customHeight="1">
      <c r="A35" s="25">
        <v>27</v>
      </c>
      <c r="B35" s="61">
        <f>IF('DAFTAR SISWA'!B34="","",'DAFTAR SISWA'!B34)</f>
        <v>1291</v>
      </c>
      <c r="C35" s="61" t="str">
        <f>IF('DAFTAR SISWA'!C34="","",'DAFTAR SISWA'!C34)</f>
        <v>MUHAMMAD SAIFUDDIN</v>
      </c>
      <c r="D35" s="61" t="str">
        <f>IF('DAFTAR SISWA'!D34="","",'DAFTAR SISWA'!D34)</f>
        <v>L</v>
      </c>
      <c r="E35" s="64">
        <v>80</v>
      </c>
      <c r="F35" s="64">
        <v>82</v>
      </c>
      <c r="G35" s="64">
        <v>82</v>
      </c>
      <c r="H35" s="66">
        <v>77</v>
      </c>
      <c r="I35" s="70">
        <v>79</v>
      </c>
      <c r="J35" s="72">
        <v>76</v>
      </c>
      <c r="K35" s="64">
        <v>78</v>
      </c>
      <c r="L35" s="73">
        <v>79</v>
      </c>
      <c r="M35" s="74">
        <v>80</v>
      </c>
      <c r="N35" s="75">
        <v>78</v>
      </c>
      <c r="O35" s="73">
        <v>79</v>
      </c>
      <c r="P35" s="76">
        <v>76</v>
      </c>
      <c r="Q35" s="64">
        <v>85</v>
      </c>
      <c r="R35" s="78"/>
      <c r="S35" s="79">
        <v>78</v>
      </c>
      <c r="T35" s="79">
        <v>87</v>
      </c>
      <c r="U35" s="80">
        <v>88</v>
      </c>
      <c r="V35" s="72">
        <v>81</v>
      </c>
      <c r="W35" s="92">
        <v>76</v>
      </c>
      <c r="X35" s="84">
        <v>89</v>
      </c>
      <c r="Y35" s="78"/>
      <c r="Z35" s="78"/>
      <c r="AA35" s="78"/>
      <c r="AB35" s="78"/>
      <c r="AC35" s="93">
        <v>80</v>
      </c>
      <c r="AD35" s="88">
        <f t="shared" si="1"/>
        <v>80.5</v>
      </c>
      <c r="AE35" s="82">
        <f t="shared" si="2"/>
        <v>1610</v>
      </c>
      <c r="AF35" s="82">
        <f t="shared" si="3"/>
        <v>13</v>
      </c>
      <c r="AG35" s="365" t="s">
        <v>139</v>
      </c>
      <c r="AH35" s="365" t="s">
        <v>139</v>
      </c>
      <c r="AI35" s="365" t="s">
        <v>139</v>
      </c>
      <c r="AJ35" s="365" t="s">
        <v>139</v>
      </c>
      <c r="AK35" s="365" t="s">
        <v>139</v>
      </c>
      <c r="AL35" s="366" t="s">
        <v>139</v>
      </c>
      <c r="AM35" s="366" t="s">
        <v>139</v>
      </c>
      <c r="AN35" s="366" t="s">
        <v>139</v>
      </c>
      <c r="AO35" s="366" t="s">
        <v>139</v>
      </c>
      <c r="AP35" s="367" t="s">
        <v>139</v>
      </c>
      <c r="AQ35" s="367" t="s">
        <v>139</v>
      </c>
      <c r="AR35" s="367" t="s">
        <v>139</v>
      </c>
      <c r="AS35" s="90" t="s">
        <v>139</v>
      </c>
      <c r="AT35" s="90">
        <v>4</v>
      </c>
      <c r="AU35" s="90">
        <v>3</v>
      </c>
      <c r="AV35" s="368" t="s">
        <v>139</v>
      </c>
      <c r="AW35" s="50"/>
    </row>
    <row r="36" spans="1:49" ht="15.75" customHeight="1">
      <c r="A36" s="25">
        <v>28</v>
      </c>
      <c r="B36" s="61">
        <f>IF('DAFTAR SISWA'!B35="","",'DAFTAR SISWA'!B35)</f>
        <v>1292</v>
      </c>
      <c r="C36" s="61" t="str">
        <f>IF('DAFTAR SISWA'!C35="","",'DAFTAR SISWA'!C35)</f>
        <v>MUHAMMAD SEPTIAN DWI SAPUTRA</v>
      </c>
      <c r="D36" s="61" t="str">
        <f>IF('DAFTAR SISWA'!D35="","",'DAFTAR SISWA'!D35)</f>
        <v>L</v>
      </c>
      <c r="E36" s="64">
        <v>80</v>
      </c>
      <c r="F36" s="64">
        <v>83</v>
      </c>
      <c r="G36" s="64">
        <v>75</v>
      </c>
      <c r="H36" s="66">
        <v>75</v>
      </c>
      <c r="I36" s="50"/>
      <c r="J36" s="139">
        <v>70</v>
      </c>
      <c r="K36" s="64">
        <v>75</v>
      </c>
      <c r="L36" s="73">
        <v>76</v>
      </c>
      <c r="M36" s="37"/>
      <c r="N36" s="75">
        <v>76</v>
      </c>
      <c r="O36" s="73">
        <v>76</v>
      </c>
      <c r="P36" s="76">
        <v>75</v>
      </c>
      <c r="Q36" s="64">
        <v>75</v>
      </c>
      <c r="R36" s="78"/>
      <c r="S36" s="79">
        <v>78</v>
      </c>
      <c r="T36" s="79">
        <v>75</v>
      </c>
      <c r="U36" s="80">
        <v>83</v>
      </c>
      <c r="V36" s="72">
        <v>75</v>
      </c>
      <c r="W36" s="92">
        <v>77</v>
      </c>
      <c r="X36" s="84">
        <v>80</v>
      </c>
      <c r="Y36" s="78"/>
      <c r="Z36" s="78"/>
      <c r="AA36" s="78"/>
      <c r="AB36" s="78"/>
      <c r="AC36" s="93">
        <v>76</v>
      </c>
      <c r="AD36" s="88">
        <f t="shared" si="1"/>
        <v>76.666666666666671</v>
      </c>
      <c r="AE36" s="82">
        <f t="shared" si="2"/>
        <v>1380</v>
      </c>
      <c r="AF36" s="82">
        <f t="shared" si="3"/>
        <v>33</v>
      </c>
      <c r="AG36" s="365" t="s">
        <v>139</v>
      </c>
      <c r="AH36" s="365" t="s">
        <v>139</v>
      </c>
      <c r="AI36" s="365" t="s">
        <v>139</v>
      </c>
      <c r="AJ36" s="365" t="s">
        <v>139</v>
      </c>
      <c r="AK36" s="365" t="s">
        <v>139</v>
      </c>
      <c r="AL36" s="366" t="s">
        <v>139</v>
      </c>
      <c r="AM36" s="366" t="s">
        <v>139</v>
      </c>
      <c r="AN36" s="366" t="s">
        <v>139</v>
      </c>
      <c r="AO36" s="366" t="s">
        <v>139</v>
      </c>
      <c r="AP36" s="367" t="s">
        <v>139</v>
      </c>
      <c r="AQ36" s="367" t="s">
        <v>139</v>
      </c>
      <c r="AR36" s="367" t="s">
        <v>139</v>
      </c>
      <c r="AS36" s="90" t="s">
        <v>139</v>
      </c>
      <c r="AT36" s="90">
        <v>4</v>
      </c>
      <c r="AU36" s="90">
        <v>19</v>
      </c>
      <c r="AV36" s="368" t="s">
        <v>139</v>
      </c>
      <c r="AW36" s="50"/>
    </row>
    <row r="37" spans="1:49" ht="15.75" customHeight="1">
      <c r="A37" s="25">
        <v>29</v>
      </c>
      <c r="B37" s="61">
        <f>IF('DAFTAR SISWA'!B36="","",'DAFTAR SISWA'!B36)</f>
        <v>1293</v>
      </c>
      <c r="C37" s="61" t="str">
        <f>IF('DAFTAR SISWA'!C36="","",'DAFTAR SISWA'!C36)</f>
        <v>MUKHLISIN</v>
      </c>
      <c r="D37" s="61" t="str">
        <f>IF('DAFTAR SISWA'!D36="","",'DAFTAR SISWA'!D36)</f>
        <v>L</v>
      </c>
      <c r="E37" s="64">
        <v>83</v>
      </c>
      <c r="F37" s="64">
        <v>81</v>
      </c>
      <c r="G37" s="64">
        <v>80</v>
      </c>
      <c r="H37" s="66">
        <v>76</v>
      </c>
      <c r="I37" s="70">
        <v>79</v>
      </c>
      <c r="J37" s="72">
        <v>76</v>
      </c>
      <c r="K37" s="64">
        <v>77</v>
      </c>
      <c r="L37" s="73">
        <v>79</v>
      </c>
      <c r="M37" s="74">
        <v>76</v>
      </c>
      <c r="N37" s="75">
        <v>76</v>
      </c>
      <c r="O37" s="73">
        <v>79</v>
      </c>
      <c r="P37" s="76">
        <v>75</v>
      </c>
      <c r="Q37" s="64">
        <v>85</v>
      </c>
      <c r="R37" s="78"/>
      <c r="S37" s="79">
        <v>81</v>
      </c>
      <c r="T37" s="79">
        <v>84</v>
      </c>
      <c r="U37" s="80">
        <v>87</v>
      </c>
      <c r="V37" s="72">
        <v>80</v>
      </c>
      <c r="W37" s="92">
        <v>80</v>
      </c>
      <c r="X37" s="84">
        <v>82</v>
      </c>
      <c r="Y37" s="78"/>
      <c r="Z37" s="78"/>
      <c r="AA37" s="78"/>
      <c r="AB37" s="78"/>
      <c r="AC37" s="93">
        <v>76</v>
      </c>
      <c r="AD37" s="88">
        <f t="shared" si="1"/>
        <v>79.599999999999994</v>
      </c>
      <c r="AE37" s="82">
        <f t="shared" si="2"/>
        <v>1592</v>
      </c>
      <c r="AF37" s="82">
        <f t="shared" si="3"/>
        <v>15</v>
      </c>
      <c r="AG37" s="365" t="s">
        <v>139</v>
      </c>
      <c r="AH37" s="365" t="s">
        <v>139</v>
      </c>
      <c r="AI37" s="365" t="s">
        <v>139</v>
      </c>
      <c r="AJ37" s="365" t="s">
        <v>139</v>
      </c>
      <c r="AK37" s="365" t="s">
        <v>139</v>
      </c>
      <c r="AL37" s="366" t="s">
        <v>139</v>
      </c>
      <c r="AM37" s="366" t="s">
        <v>139</v>
      </c>
      <c r="AN37" s="366" t="s">
        <v>139</v>
      </c>
      <c r="AO37" s="366" t="s">
        <v>139</v>
      </c>
      <c r="AP37" s="367" t="s">
        <v>139</v>
      </c>
      <c r="AQ37" s="367" t="s">
        <v>139</v>
      </c>
      <c r="AR37" s="367" t="s">
        <v>139</v>
      </c>
      <c r="AS37" s="90" t="s">
        <v>139</v>
      </c>
      <c r="AT37" s="90">
        <v>1</v>
      </c>
      <c r="AU37" s="90">
        <v>2</v>
      </c>
      <c r="AV37" s="368" t="s">
        <v>139</v>
      </c>
      <c r="AW37" s="50"/>
    </row>
    <row r="38" spans="1:49" ht="15.75" customHeight="1">
      <c r="A38" s="25">
        <v>30</v>
      </c>
      <c r="B38" s="61">
        <f>IF('DAFTAR SISWA'!B37="","",'DAFTAR SISWA'!B37)</f>
        <v>1294</v>
      </c>
      <c r="C38" s="61" t="str">
        <f>IF('DAFTAR SISWA'!C37="","",'DAFTAR SISWA'!C37)</f>
        <v>NOFIATUL MAGFIROH</v>
      </c>
      <c r="D38" s="61" t="str">
        <f>IF('DAFTAR SISWA'!D37="","",'DAFTAR SISWA'!D37)</f>
        <v>P</v>
      </c>
      <c r="E38" s="64">
        <v>82</v>
      </c>
      <c r="F38" s="64">
        <v>84</v>
      </c>
      <c r="G38" s="64">
        <v>81</v>
      </c>
      <c r="H38" s="66">
        <v>80</v>
      </c>
      <c r="I38" s="70">
        <v>77</v>
      </c>
      <c r="J38" s="72">
        <v>81</v>
      </c>
      <c r="K38" s="64">
        <v>80</v>
      </c>
      <c r="L38" s="73">
        <v>79</v>
      </c>
      <c r="M38" s="74">
        <v>84</v>
      </c>
      <c r="N38" s="75">
        <v>83</v>
      </c>
      <c r="O38" s="73">
        <v>79</v>
      </c>
      <c r="P38" s="76">
        <v>77</v>
      </c>
      <c r="Q38" s="64">
        <v>85</v>
      </c>
      <c r="R38" s="78"/>
      <c r="S38" s="79">
        <v>77</v>
      </c>
      <c r="T38" s="79">
        <v>87</v>
      </c>
      <c r="U38" s="80">
        <v>88</v>
      </c>
      <c r="V38" s="72">
        <v>82</v>
      </c>
      <c r="W38" s="92">
        <v>80</v>
      </c>
      <c r="X38" s="84">
        <v>88</v>
      </c>
      <c r="Y38" s="78"/>
      <c r="Z38" s="78"/>
      <c r="AA38" s="78"/>
      <c r="AB38" s="78"/>
      <c r="AC38" s="93">
        <v>78</v>
      </c>
      <c r="AD38" s="88">
        <f t="shared" si="1"/>
        <v>81.599999999999994</v>
      </c>
      <c r="AE38" s="82">
        <f t="shared" si="2"/>
        <v>1632</v>
      </c>
      <c r="AF38" s="82">
        <f t="shared" si="3"/>
        <v>3</v>
      </c>
      <c r="AG38" s="365" t="s">
        <v>139</v>
      </c>
      <c r="AH38" s="365" t="s">
        <v>139</v>
      </c>
      <c r="AI38" s="365" t="s">
        <v>139</v>
      </c>
      <c r="AJ38" s="365" t="s">
        <v>139</v>
      </c>
      <c r="AK38" s="365" t="s">
        <v>139</v>
      </c>
      <c r="AL38" s="366" t="s">
        <v>139</v>
      </c>
      <c r="AM38" s="366" t="s">
        <v>139</v>
      </c>
      <c r="AN38" s="366" t="s">
        <v>139</v>
      </c>
      <c r="AO38" s="366" t="s">
        <v>139</v>
      </c>
      <c r="AP38" s="367" t="s">
        <v>139</v>
      </c>
      <c r="AQ38" s="367" t="s">
        <v>139</v>
      </c>
      <c r="AR38" s="367" t="s">
        <v>139</v>
      </c>
      <c r="AS38" s="90" t="s">
        <v>139</v>
      </c>
      <c r="AT38" s="90" t="s">
        <v>139</v>
      </c>
      <c r="AU38" s="90" t="s">
        <v>139</v>
      </c>
      <c r="AV38" s="368" t="s">
        <v>139</v>
      </c>
      <c r="AW38" s="50"/>
    </row>
    <row r="39" spans="1:49" ht="15.75" customHeight="1">
      <c r="A39" s="25">
        <v>31</v>
      </c>
      <c r="B39" s="61">
        <f>IF('DAFTAR SISWA'!B38="","",'DAFTAR SISWA'!B38)</f>
        <v>1295</v>
      </c>
      <c r="C39" s="61" t="str">
        <f>IF('DAFTAR SISWA'!C38="","",'DAFTAR SISWA'!C38)</f>
        <v>RAHMA ADISTA MAWARNI</v>
      </c>
      <c r="D39" s="61" t="str">
        <f>IF('DAFTAR SISWA'!D38="","",'DAFTAR SISWA'!D38)</f>
        <v>P</v>
      </c>
      <c r="E39" s="64">
        <v>81</v>
      </c>
      <c r="F39" s="64">
        <v>84</v>
      </c>
      <c r="G39" s="64">
        <v>82</v>
      </c>
      <c r="H39" s="66">
        <v>76</v>
      </c>
      <c r="I39" s="70">
        <v>78</v>
      </c>
      <c r="J39" s="72">
        <v>81</v>
      </c>
      <c r="K39" s="64">
        <v>77</v>
      </c>
      <c r="L39" s="73">
        <v>81</v>
      </c>
      <c r="M39" s="74">
        <v>84</v>
      </c>
      <c r="N39" s="75">
        <v>78</v>
      </c>
      <c r="O39" s="73">
        <v>81</v>
      </c>
      <c r="P39" s="76">
        <v>77</v>
      </c>
      <c r="Q39" s="64">
        <v>90</v>
      </c>
      <c r="R39" s="78"/>
      <c r="S39" s="79">
        <v>77</v>
      </c>
      <c r="T39" s="79">
        <v>86</v>
      </c>
      <c r="U39" s="80">
        <v>83</v>
      </c>
      <c r="V39" s="72">
        <v>81</v>
      </c>
      <c r="W39" s="81">
        <v>73</v>
      </c>
      <c r="X39" s="84">
        <v>88</v>
      </c>
      <c r="Y39" s="78"/>
      <c r="Z39" s="78"/>
      <c r="AA39" s="78"/>
      <c r="AB39" s="78"/>
      <c r="AC39" s="93">
        <v>78</v>
      </c>
      <c r="AD39" s="88">
        <f t="shared" si="1"/>
        <v>80.8</v>
      </c>
      <c r="AE39" s="82">
        <f t="shared" si="2"/>
        <v>1616</v>
      </c>
      <c r="AF39" s="82">
        <f t="shared" si="3"/>
        <v>8</v>
      </c>
      <c r="AG39" s="365" t="s">
        <v>139</v>
      </c>
      <c r="AH39" s="365" t="s">
        <v>139</v>
      </c>
      <c r="AI39" s="365" t="s">
        <v>139</v>
      </c>
      <c r="AJ39" s="365" t="s">
        <v>139</v>
      </c>
      <c r="AK39" s="365" t="s">
        <v>139</v>
      </c>
      <c r="AL39" s="366" t="s">
        <v>139</v>
      </c>
      <c r="AM39" s="366" t="s">
        <v>139</v>
      </c>
      <c r="AN39" s="366" t="s">
        <v>139</v>
      </c>
      <c r="AO39" s="366" t="s">
        <v>139</v>
      </c>
      <c r="AP39" s="367" t="s">
        <v>139</v>
      </c>
      <c r="AQ39" s="367" t="s">
        <v>139</v>
      </c>
      <c r="AR39" s="367" t="s">
        <v>139</v>
      </c>
      <c r="AS39" s="90">
        <v>1</v>
      </c>
      <c r="AT39" s="90" t="s">
        <v>139</v>
      </c>
      <c r="AU39" s="90" t="s">
        <v>139</v>
      </c>
      <c r="AV39" s="368" t="s">
        <v>139</v>
      </c>
      <c r="AW39" s="50"/>
    </row>
    <row r="40" spans="1:49" ht="15.75" customHeight="1">
      <c r="A40" s="25">
        <v>32</v>
      </c>
      <c r="B40" s="61">
        <f>IF('DAFTAR SISWA'!B39="","",'DAFTAR SISWA'!B39)</f>
        <v>1296</v>
      </c>
      <c r="C40" s="61" t="str">
        <f>IF('DAFTAR SISWA'!C39="","",'DAFTAR SISWA'!C39)</f>
        <v>RINA TIARA TRISTIA</v>
      </c>
      <c r="D40" s="61" t="str">
        <f>IF('DAFTAR SISWA'!D39="","",'DAFTAR SISWA'!D39)</f>
        <v>P</v>
      </c>
      <c r="E40" s="64">
        <v>87</v>
      </c>
      <c r="F40" s="64">
        <v>90</v>
      </c>
      <c r="G40" s="64">
        <v>82</v>
      </c>
      <c r="H40" s="66">
        <v>77</v>
      </c>
      <c r="I40" s="70">
        <v>80</v>
      </c>
      <c r="J40" s="72">
        <v>80</v>
      </c>
      <c r="K40" s="64">
        <v>80</v>
      </c>
      <c r="L40" s="73">
        <v>81</v>
      </c>
      <c r="M40" s="74">
        <v>78</v>
      </c>
      <c r="N40" s="75">
        <v>90</v>
      </c>
      <c r="O40" s="73">
        <v>81</v>
      </c>
      <c r="P40" s="76">
        <v>76</v>
      </c>
      <c r="Q40" s="64">
        <v>87</v>
      </c>
      <c r="R40" s="78"/>
      <c r="S40" s="79">
        <v>83</v>
      </c>
      <c r="T40" s="79">
        <v>86</v>
      </c>
      <c r="U40" s="80">
        <v>86</v>
      </c>
      <c r="V40" s="72">
        <v>84</v>
      </c>
      <c r="W40" s="92">
        <v>78</v>
      </c>
      <c r="X40" s="84">
        <v>90</v>
      </c>
      <c r="Y40" s="78"/>
      <c r="Z40" s="78"/>
      <c r="AA40" s="78"/>
      <c r="AB40" s="78"/>
      <c r="AC40" s="93">
        <v>84</v>
      </c>
      <c r="AD40" s="88">
        <f t="shared" si="1"/>
        <v>83</v>
      </c>
      <c r="AE40" s="82">
        <f t="shared" si="2"/>
        <v>1660</v>
      </c>
      <c r="AF40" s="82">
        <f t="shared" si="3"/>
        <v>2</v>
      </c>
      <c r="AG40" s="365" t="s">
        <v>139</v>
      </c>
      <c r="AH40" s="365" t="s">
        <v>139</v>
      </c>
      <c r="AI40" s="365" t="s">
        <v>139</v>
      </c>
      <c r="AJ40" s="365" t="s">
        <v>139</v>
      </c>
      <c r="AK40" s="365" t="s">
        <v>139</v>
      </c>
      <c r="AL40" s="366" t="s">
        <v>139</v>
      </c>
      <c r="AM40" s="366" t="s">
        <v>139</v>
      </c>
      <c r="AN40" s="366" t="s">
        <v>139</v>
      </c>
      <c r="AO40" s="366" t="s">
        <v>139</v>
      </c>
      <c r="AP40" s="367" t="s">
        <v>139</v>
      </c>
      <c r="AQ40" s="367" t="s">
        <v>139</v>
      </c>
      <c r="AR40" s="367" t="s">
        <v>139</v>
      </c>
      <c r="AS40" s="90" t="s">
        <v>139</v>
      </c>
      <c r="AT40" s="90" t="s">
        <v>139</v>
      </c>
      <c r="AU40" s="90" t="s">
        <v>139</v>
      </c>
      <c r="AV40" s="368" t="s">
        <v>139</v>
      </c>
      <c r="AW40" s="50"/>
    </row>
    <row r="41" spans="1:49" ht="15.75" customHeight="1">
      <c r="A41" s="25">
        <v>33</v>
      </c>
      <c r="B41" s="61">
        <f>IF('DAFTAR SISWA'!B40="","",'DAFTAR SISWA'!B40)</f>
        <v>1297</v>
      </c>
      <c r="C41" s="61" t="str">
        <f>IF('DAFTAR SISWA'!C40="","",'DAFTAR SISWA'!C40)</f>
        <v>SYELA PUTRI NURKHAYATI</v>
      </c>
      <c r="D41" s="61" t="str">
        <f>IF('DAFTAR SISWA'!D40="","",'DAFTAR SISWA'!D40)</f>
        <v>P</v>
      </c>
      <c r="E41" s="64">
        <v>81</v>
      </c>
      <c r="F41" s="64">
        <v>81</v>
      </c>
      <c r="G41" s="64">
        <v>80</v>
      </c>
      <c r="H41" s="66">
        <v>75</v>
      </c>
      <c r="I41" s="70">
        <v>79</v>
      </c>
      <c r="J41" s="72">
        <v>82</v>
      </c>
      <c r="K41" s="64">
        <v>76</v>
      </c>
      <c r="L41" s="73">
        <v>76</v>
      </c>
      <c r="M41" s="74">
        <v>79</v>
      </c>
      <c r="N41" s="75">
        <v>76</v>
      </c>
      <c r="O41" s="73">
        <v>76</v>
      </c>
      <c r="P41" s="76">
        <v>75</v>
      </c>
      <c r="Q41" s="64">
        <v>85</v>
      </c>
      <c r="R41" s="78"/>
      <c r="S41" s="79">
        <v>88</v>
      </c>
      <c r="T41" s="79">
        <v>84</v>
      </c>
      <c r="U41" s="80">
        <v>87</v>
      </c>
      <c r="V41" s="72">
        <v>87</v>
      </c>
      <c r="W41" s="81">
        <v>70</v>
      </c>
      <c r="X41" s="84">
        <v>87</v>
      </c>
      <c r="Y41" s="78"/>
      <c r="Z41" s="78"/>
      <c r="AA41" s="78"/>
      <c r="AB41" s="78"/>
      <c r="AC41" s="93">
        <v>78</v>
      </c>
      <c r="AD41" s="88">
        <f t="shared" si="1"/>
        <v>80.099999999999994</v>
      </c>
      <c r="AE41" s="82">
        <f t="shared" si="2"/>
        <v>1602</v>
      </c>
      <c r="AF41" s="82">
        <f t="shared" si="3"/>
        <v>14</v>
      </c>
      <c r="AG41" s="365" t="s">
        <v>139</v>
      </c>
      <c r="AH41" s="365" t="s">
        <v>139</v>
      </c>
      <c r="AI41" s="365" t="s">
        <v>139</v>
      </c>
      <c r="AJ41" s="365" t="s">
        <v>139</v>
      </c>
      <c r="AK41" s="365" t="s">
        <v>139</v>
      </c>
      <c r="AL41" s="366" t="s">
        <v>139</v>
      </c>
      <c r="AM41" s="366" t="s">
        <v>139</v>
      </c>
      <c r="AN41" s="366" t="s">
        <v>139</v>
      </c>
      <c r="AO41" s="366" t="s">
        <v>139</v>
      </c>
      <c r="AP41" s="367" t="s">
        <v>139</v>
      </c>
      <c r="AQ41" s="367" t="s">
        <v>139</v>
      </c>
      <c r="AR41" s="367" t="s">
        <v>139</v>
      </c>
      <c r="AS41" s="90" t="s">
        <v>139</v>
      </c>
      <c r="AT41" s="90">
        <v>1</v>
      </c>
      <c r="AU41" s="90" t="s">
        <v>139</v>
      </c>
      <c r="AV41" s="368" t="s">
        <v>139</v>
      </c>
      <c r="AW41" s="50"/>
    </row>
    <row r="42" spans="1:49" ht="15.75" customHeight="1">
      <c r="A42" s="25">
        <v>34</v>
      </c>
      <c r="B42" s="61">
        <f>IF('DAFTAR SISWA'!B41="","",'DAFTAR SISWA'!B41)</f>
        <v>1298</v>
      </c>
      <c r="C42" s="61" t="str">
        <f>IF('DAFTAR SISWA'!C41="","",'DAFTAR SISWA'!C41)</f>
        <v>THEODORUS CAHYANA</v>
      </c>
      <c r="D42" s="61" t="str">
        <f>IF('DAFTAR SISWA'!D41="","",'DAFTAR SISWA'!D41)</f>
        <v>L</v>
      </c>
      <c r="E42" s="64">
        <v>83</v>
      </c>
      <c r="F42" s="64">
        <v>81</v>
      </c>
      <c r="G42" s="64">
        <v>82</v>
      </c>
      <c r="H42" s="66">
        <v>81</v>
      </c>
      <c r="I42" s="70">
        <v>81</v>
      </c>
      <c r="J42" s="72">
        <v>76</v>
      </c>
      <c r="K42" s="64">
        <v>79</v>
      </c>
      <c r="L42" s="73">
        <v>78</v>
      </c>
      <c r="M42" s="74">
        <v>78</v>
      </c>
      <c r="N42" s="75">
        <v>76</v>
      </c>
      <c r="O42" s="73">
        <v>78</v>
      </c>
      <c r="P42" s="76">
        <v>76</v>
      </c>
      <c r="Q42" s="64">
        <v>85</v>
      </c>
      <c r="R42" s="78"/>
      <c r="S42" s="79">
        <v>90</v>
      </c>
      <c r="T42" s="79">
        <v>88</v>
      </c>
      <c r="U42" s="80">
        <v>87</v>
      </c>
      <c r="V42" s="72">
        <v>89</v>
      </c>
      <c r="W42" s="92">
        <v>81</v>
      </c>
      <c r="X42" s="84">
        <v>85</v>
      </c>
      <c r="Y42" s="78"/>
      <c r="Z42" s="78"/>
      <c r="AA42" s="78"/>
      <c r="AB42" s="78"/>
      <c r="AC42" s="93">
        <v>78</v>
      </c>
      <c r="AD42" s="88">
        <f t="shared" si="1"/>
        <v>81.599999999999994</v>
      </c>
      <c r="AE42" s="82">
        <f t="shared" si="2"/>
        <v>1632</v>
      </c>
      <c r="AF42" s="82">
        <f t="shared" si="3"/>
        <v>3</v>
      </c>
      <c r="AG42" s="365" t="s">
        <v>139</v>
      </c>
      <c r="AH42" s="365" t="s">
        <v>139</v>
      </c>
      <c r="AI42" s="365" t="s">
        <v>139</v>
      </c>
      <c r="AJ42" s="365" t="s">
        <v>139</v>
      </c>
      <c r="AK42" s="365" t="s">
        <v>139</v>
      </c>
      <c r="AL42" s="366" t="s">
        <v>139</v>
      </c>
      <c r="AM42" s="366" t="s">
        <v>139</v>
      </c>
      <c r="AN42" s="366" t="s">
        <v>139</v>
      </c>
      <c r="AO42" s="366" t="s">
        <v>139</v>
      </c>
      <c r="AP42" s="367" t="s">
        <v>139</v>
      </c>
      <c r="AQ42" s="367" t="s">
        <v>139</v>
      </c>
      <c r="AR42" s="367" t="s">
        <v>139</v>
      </c>
      <c r="AS42" s="90" t="s">
        <v>139</v>
      </c>
      <c r="AT42" s="90" t="s">
        <v>139</v>
      </c>
      <c r="AU42" s="90" t="s">
        <v>139</v>
      </c>
      <c r="AV42" s="368" t="s">
        <v>139</v>
      </c>
      <c r="AW42" s="50"/>
    </row>
    <row r="43" spans="1:49" ht="15.75" customHeight="1">
      <c r="A43" s="25">
        <v>35</v>
      </c>
      <c r="B43" s="61">
        <f>IF('DAFTAR SISWA'!B42="","",'DAFTAR SISWA'!B42)</f>
        <v>1299</v>
      </c>
      <c r="C43" s="61" t="str">
        <f>IF('DAFTAR SISWA'!C42="","",'DAFTAR SISWA'!C42)</f>
        <v>USWALLUR GHOFUR</v>
      </c>
      <c r="D43" s="61" t="str">
        <f>IF('DAFTAR SISWA'!D42="","",'DAFTAR SISWA'!D42)</f>
        <v>L</v>
      </c>
      <c r="E43" s="64">
        <v>81</v>
      </c>
      <c r="F43" s="64">
        <v>80</v>
      </c>
      <c r="G43" s="64">
        <v>81</v>
      </c>
      <c r="H43" s="66">
        <v>76</v>
      </c>
      <c r="I43" s="50"/>
      <c r="J43" s="98">
        <v>77</v>
      </c>
      <c r="K43" s="64">
        <v>78</v>
      </c>
      <c r="L43" s="73">
        <v>79</v>
      </c>
      <c r="M43" s="74">
        <v>77</v>
      </c>
      <c r="N43" s="75">
        <v>76</v>
      </c>
      <c r="O43" s="73">
        <v>79</v>
      </c>
      <c r="P43" s="76">
        <v>77</v>
      </c>
      <c r="Q43" s="64">
        <v>80</v>
      </c>
      <c r="R43" s="78"/>
      <c r="S43" s="79">
        <v>77</v>
      </c>
      <c r="T43" s="79">
        <v>76</v>
      </c>
      <c r="U43" s="80">
        <v>85</v>
      </c>
      <c r="V43" s="72">
        <v>77</v>
      </c>
      <c r="W43" s="92">
        <v>79</v>
      </c>
      <c r="X43" s="84">
        <v>88</v>
      </c>
      <c r="Y43" s="78"/>
      <c r="Z43" s="78"/>
      <c r="AA43" s="78"/>
      <c r="AB43" s="78"/>
      <c r="AC43" s="93">
        <v>80</v>
      </c>
      <c r="AD43" s="88">
        <f t="shared" si="1"/>
        <v>79.10526315789474</v>
      </c>
      <c r="AE43" s="82">
        <f t="shared" si="2"/>
        <v>1503</v>
      </c>
      <c r="AF43" s="82">
        <f t="shared" si="3"/>
        <v>28</v>
      </c>
      <c r="AG43" s="365" t="s">
        <v>139</v>
      </c>
      <c r="AH43" s="365" t="s">
        <v>139</v>
      </c>
      <c r="AI43" s="365" t="s">
        <v>139</v>
      </c>
      <c r="AJ43" s="365" t="s">
        <v>139</v>
      </c>
      <c r="AK43" s="365" t="s">
        <v>139</v>
      </c>
      <c r="AL43" s="366" t="s">
        <v>139</v>
      </c>
      <c r="AM43" s="366" t="s">
        <v>139</v>
      </c>
      <c r="AN43" s="366" t="s">
        <v>139</v>
      </c>
      <c r="AO43" s="366" t="s">
        <v>139</v>
      </c>
      <c r="AP43" s="367" t="s">
        <v>139</v>
      </c>
      <c r="AQ43" s="367" t="s">
        <v>139</v>
      </c>
      <c r="AR43" s="367" t="s">
        <v>139</v>
      </c>
      <c r="AS43" s="90" t="s">
        <v>139</v>
      </c>
      <c r="AT43" s="90" t="s">
        <v>139</v>
      </c>
      <c r="AU43" s="90">
        <v>1</v>
      </c>
      <c r="AV43" s="368" t="s">
        <v>139</v>
      </c>
      <c r="AW43" s="50"/>
    </row>
    <row r="44" spans="1:49" ht="15.75" customHeight="1">
      <c r="A44" s="25">
        <v>36</v>
      </c>
      <c r="B44" s="61">
        <f>IF('DAFTAR SISWA'!B43="","",'DAFTAR SISWA'!B43)</f>
        <v>1300</v>
      </c>
      <c r="C44" s="61" t="str">
        <f>IF('DAFTAR SISWA'!C43="","",'DAFTAR SISWA'!C43)</f>
        <v>VIDA NURUL AISYAH</v>
      </c>
      <c r="D44" s="61" t="str">
        <f>IF('DAFTAR SISWA'!D43="","",'DAFTAR SISWA'!D43)</f>
        <v>P</v>
      </c>
      <c r="E44" s="177">
        <v>82</v>
      </c>
      <c r="F44" s="177">
        <v>80</v>
      </c>
      <c r="G44" s="177">
        <v>80</v>
      </c>
      <c r="H44" s="66">
        <v>76</v>
      </c>
      <c r="I44" s="70">
        <v>78</v>
      </c>
      <c r="J44" s="178">
        <v>78</v>
      </c>
      <c r="K44" s="177">
        <v>78</v>
      </c>
      <c r="L44" s="73">
        <v>79</v>
      </c>
      <c r="M44" s="74">
        <v>76</v>
      </c>
      <c r="N44" s="75">
        <v>76</v>
      </c>
      <c r="O44" s="73">
        <v>79</v>
      </c>
      <c r="P44" s="177">
        <v>75</v>
      </c>
      <c r="Q44" s="177">
        <v>83</v>
      </c>
      <c r="R44" s="179"/>
      <c r="S44" s="177">
        <v>75</v>
      </c>
      <c r="T44" s="178">
        <v>84</v>
      </c>
      <c r="U44" s="80">
        <v>85</v>
      </c>
      <c r="V44" s="180">
        <v>75</v>
      </c>
      <c r="W44" s="92">
        <v>81</v>
      </c>
      <c r="X44" s="84">
        <v>84</v>
      </c>
      <c r="Y44" s="179"/>
      <c r="Z44" s="179"/>
      <c r="AA44" s="179"/>
      <c r="AB44" s="179"/>
      <c r="AC44" s="177">
        <v>80</v>
      </c>
      <c r="AD44" s="88">
        <f t="shared" si="1"/>
        <v>79.2</v>
      </c>
      <c r="AE44" s="82">
        <f t="shared" si="2"/>
        <v>1584</v>
      </c>
      <c r="AF44" s="82">
        <f>RANK(AE44,AE9:AE47)</f>
        <v>19</v>
      </c>
      <c r="AG44" s="371" t="s">
        <v>139</v>
      </c>
      <c r="AH44" s="365" t="s">
        <v>139</v>
      </c>
      <c r="AI44" s="365" t="s">
        <v>139</v>
      </c>
      <c r="AJ44" s="365" t="s">
        <v>139</v>
      </c>
      <c r="AK44" s="365" t="s">
        <v>139</v>
      </c>
      <c r="AL44" s="366" t="s">
        <v>139</v>
      </c>
      <c r="AM44" s="366" t="s">
        <v>139</v>
      </c>
      <c r="AN44" s="366" t="s">
        <v>139</v>
      </c>
      <c r="AO44" s="366" t="s">
        <v>139</v>
      </c>
      <c r="AP44" s="366" t="s">
        <v>139</v>
      </c>
      <c r="AQ44" s="366" t="s">
        <v>139</v>
      </c>
      <c r="AR44" s="366" t="s">
        <v>139</v>
      </c>
      <c r="AS44" s="114">
        <v>1</v>
      </c>
      <c r="AT44" s="114">
        <v>1</v>
      </c>
      <c r="AU44" s="114" t="s">
        <v>139</v>
      </c>
      <c r="AV44" s="368" t="s">
        <v>139</v>
      </c>
      <c r="AW44" s="50"/>
    </row>
    <row r="45" spans="1:49" ht="15.75" customHeight="1">
      <c r="A45" s="25">
        <v>37</v>
      </c>
      <c r="B45" s="61">
        <f>IF('DAFTAR SISWA'!B44="","",'DAFTAR SISWA'!B44)</f>
        <v>1301</v>
      </c>
      <c r="C45" s="61" t="str">
        <f>IF('DAFTAR SISWA'!C44="","",'DAFTAR SISWA'!C44)</f>
        <v>YESI NUR FAIQOTUN NISA'</v>
      </c>
      <c r="D45" s="61" t="str">
        <f>IF('DAFTAR SISWA'!D44="","",'DAFTAR SISWA'!D44)</f>
        <v>P</v>
      </c>
      <c r="E45" s="64">
        <v>83</v>
      </c>
      <c r="F45" s="64">
        <v>80</v>
      </c>
      <c r="G45" s="64">
        <v>80</v>
      </c>
      <c r="H45" s="66">
        <v>76</v>
      </c>
      <c r="I45" s="70">
        <v>76</v>
      </c>
      <c r="J45" s="181">
        <v>76</v>
      </c>
      <c r="K45" s="64">
        <v>76</v>
      </c>
      <c r="L45" s="73">
        <v>80</v>
      </c>
      <c r="M45" s="64">
        <v>77</v>
      </c>
      <c r="N45" s="75">
        <v>76</v>
      </c>
      <c r="O45" s="73">
        <v>80</v>
      </c>
      <c r="P45" s="64">
        <v>77</v>
      </c>
      <c r="Q45" s="64">
        <v>85</v>
      </c>
      <c r="R45" s="78"/>
      <c r="S45" s="64">
        <v>77</v>
      </c>
      <c r="T45" s="181">
        <v>79</v>
      </c>
      <c r="U45" s="80">
        <v>85</v>
      </c>
      <c r="V45" s="72">
        <v>75</v>
      </c>
      <c r="W45" s="92">
        <v>80</v>
      </c>
      <c r="X45" s="84">
        <v>85</v>
      </c>
      <c r="Y45" s="78"/>
      <c r="Z45" s="78"/>
      <c r="AA45" s="78"/>
      <c r="AB45" s="78"/>
      <c r="AC45" s="64">
        <v>80</v>
      </c>
      <c r="AD45" s="88">
        <f t="shared" si="1"/>
        <v>79.150000000000006</v>
      </c>
      <c r="AE45" s="82">
        <f t="shared" si="2"/>
        <v>1583</v>
      </c>
      <c r="AF45" s="82">
        <f>RANK(AE45,AE9:AE47)</f>
        <v>20</v>
      </c>
      <c r="AG45" s="365" t="s">
        <v>139</v>
      </c>
      <c r="AH45" s="365" t="s">
        <v>139</v>
      </c>
      <c r="AI45" s="365" t="s">
        <v>139</v>
      </c>
      <c r="AJ45" s="365" t="s">
        <v>139</v>
      </c>
      <c r="AK45" s="365" t="s">
        <v>139</v>
      </c>
      <c r="AL45" s="366" t="s">
        <v>139</v>
      </c>
      <c r="AM45" s="366" t="s">
        <v>139</v>
      </c>
      <c r="AN45" s="366" t="s">
        <v>139</v>
      </c>
      <c r="AO45" s="366" t="s">
        <v>139</v>
      </c>
      <c r="AP45" s="366" t="s">
        <v>139</v>
      </c>
      <c r="AQ45" s="366" t="s">
        <v>139</v>
      </c>
      <c r="AR45" s="366" t="s">
        <v>139</v>
      </c>
      <c r="AS45" s="114" t="s">
        <v>139</v>
      </c>
      <c r="AT45" s="114">
        <v>1</v>
      </c>
      <c r="AU45" s="114" t="s">
        <v>139</v>
      </c>
      <c r="AV45" s="368" t="s">
        <v>139</v>
      </c>
      <c r="AW45" s="50"/>
    </row>
    <row r="46" spans="1:49" ht="15.75" customHeight="1">
      <c r="A46" s="25">
        <v>38</v>
      </c>
      <c r="B46" s="61">
        <f>IF('DAFTAR SISWA'!B45="","",'DAFTAR SISWA'!B45)</f>
        <v>1302</v>
      </c>
      <c r="C46" s="61" t="str">
        <f>IF('DAFTAR SISWA'!C45="","",'DAFTAR SISWA'!C45)</f>
        <v>YOGA ADI YAHYA</v>
      </c>
      <c r="D46" s="61" t="str">
        <f>IF('DAFTAR SISWA'!D45="","",'DAFTAR SISWA'!D45)</f>
        <v>L</v>
      </c>
      <c r="E46" s="183">
        <v>83</v>
      </c>
      <c r="F46" s="64">
        <v>87</v>
      </c>
      <c r="G46" s="183">
        <v>83</v>
      </c>
      <c r="H46" s="66">
        <v>78</v>
      </c>
      <c r="I46" s="70">
        <v>75</v>
      </c>
      <c r="J46" s="183">
        <v>84</v>
      </c>
      <c r="K46" s="183">
        <v>78</v>
      </c>
      <c r="L46" s="73">
        <v>80</v>
      </c>
      <c r="M46" s="183">
        <v>78</v>
      </c>
      <c r="N46" s="75">
        <v>76</v>
      </c>
      <c r="O46" s="73">
        <v>80</v>
      </c>
      <c r="P46" s="183">
        <v>76</v>
      </c>
      <c r="Q46" s="183">
        <v>83</v>
      </c>
      <c r="R46" s="184"/>
      <c r="S46" s="183">
        <v>80</v>
      </c>
      <c r="T46" s="64">
        <v>83</v>
      </c>
      <c r="U46" s="185">
        <v>87</v>
      </c>
      <c r="V46" s="64">
        <v>76</v>
      </c>
      <c r="W46" s="92">
        <v>81</v>
      </c>
      <c r="X46" s="84">
        <v>89</v>
      </c>
      <c r="Y46" s="78"/>
      <c r="Z46" s="78"/>
      <c r="AA46" s="78"/>
      <c r="AB46" s="78"/>
      <c r="AC46" s="183">
        <v>80</v>
      </c>
      <c r="AD46" s="88">
        <f t="shared" si="1"/>
        <v>80.849999999999994</v>
      </c>
      <c r="AE46" s="82">
        <f t="shared" si="2"/>
        <v>1617</v>
      </c>
      <c r="AF46" s="82" t="e">
        <f>RANK(AE46,$AE$9:$AE$43)</f>
        <v>#N/A</v>
      </c>
      <c r="AG46" s="365" t="s">
        <v>139</v>
      </c>
      <c r="AH46" s="365" t="s">
        <v>139</v>
      </c>
      <c r="AI46" s="365" t="s">
        <v>139</v>
      </c>
      <c r="AJ46" s="365" t="s">
        <v>139</v>
      </c>
      <c r="AK46" s="365" t="s">
        <v>139</v>
      </c>
      <c r="AL46" s="366" t="s">
        <v>139</v>
      </c>
      <c r="AM46" s="366" t="s">
        <v>139</v>
      </c>
      <c r="AN46" s="366" t="s">
        <v>139</v>
      </c>
      <c r="AO46" s="366" t="s">
        <v>139</v>
      </c>
      <c r="AP46" s="366" t="s">
        <v>139</v>
      </c>
      <c r="AQ46" s="366" t="s">
        <v>139</v>
      </c>
      <c r="AR46" s="366" t="s">
        <v>139</v>
      </c>
      <c r="AS46" s="114" t="s">
        <v>139</v>
      </c>
      <c r="AT46" s="114" t="s">
        <v>139</v>
      </c>
      <c r="AU46" s="114" t="s">
        <v>139</v>
      </c>
      <c r="AV46" s="366" t="s">
        <v>139</v>
      </c>
      <c r="AW46" s="50"/>
    </row>
    <row r="47" spans="1:49" ht="15.75" customHeight="1">
      <c r="A47" s="25">
        <v>39</v>
      </c>
      <c r="B47" s="61">
        <f>IF('DAFTAR SISWA'!B46="","",'DAFTAR SISWA'!B46)</f>
        <v>1303</v>
      </c>
      <c r="C47" s="61" t="str">
        <f>IF('DAFTAR SISWA'!C46="","",'DAFTAR SISWA'!C46)</f>
        <v>YUSAK ABDI</v>
      </c>
      <c r="D47" s="61" t="str">
        <f>IF('DAFTAR SISWA'!D46="","",'DAFTAR SISWA'!D46)</f>
        <v>L</v>
      </c>
      <c r="E47" s="64">
        <v>82</v>
      </c>
      <c r="F47" s="64">
        <v>81</v>
      </c>
      <c r="G47" s="64">
        <v>83</v>
      </c>
      <c r="H47" s="66">
        <v>76</v>
      </c>
      <c r="I47" s="188">
        <v>77</v>
      </c>
      <c r="J47" s="64">
        <v>80</v>
      </c>
      <c r="K47" s="64">
        <v>78</v>
      </c>
      <c r="L47" s="73">
        <v>76</v>
      </c>
      <c r="M47" s="64">
        <v>82</v>
      </c>
      <c r="N47" s="75">
        <v>81</v>
      </c>
      <c r="O47" s="73">
        <v>76</v>
      </c>
      <c r="P47" s="64">
        <v>75</v>
      </c>
      <c r="Q47" s="64">
        <v>83</v>
      </c>
      <c r="R47" s="78"/>
      <c r="S47" s="64">
        <v>82</v>
      </c>
      <c r="T47" s="64">
        <v>87</v>
      </c>
      <c r="U47" s="80">
        <v>89</v>
      </c>
      <c r="V47" s="64">
        <v>77</v>
      </c>
      <c r="W47" s="92">
        <v>82</v>
      </c>
      <c r="X47" s="84">
        <v>86</v>
      </c>
      <c r="Y47" s="78"/>
      <c r="Z47" s="78"/>
      <c r="AA47" s="78"/>
      <c r="AB47" s="78"/>
      <c r="AC47" s="64">
        <v>78</v>
      </c>
      <c r="AD47" s="88">
        <f t="shared" si="1"/>
        <v>80.55</v>
      </c>
      <c r="AE47" s="82">
        <f t="shared" si="2"/>
        <v>1611</v>
      </c>
      <c r="AF47" s="82">
        <f>RANK(AE47,AE9:AE47)</f>
        <v>14</v>
      </c>
      <c r="AG47" s="365" t="s">
        <v>139</v>
      </c>
      <c r="AH47" s="365" t="s">
        <v>139</v>
      </c>
      <c r="AI47" s="365" t="s">
        <v>139</v>
      </c>
      <c r="AJ47" s="365" t="s">
        <v>139</v>
      </c>
      <c r="AK47" s="365" t="s">
        <v>139</v>
      </c>
      <c r="AL47" s="114" t="s">
        <v>144</v>
      </c>
      <c r="AM47" s="114" t="s">
        <v>138</v>
      </c>
      <c r="AN47" s="366" t="s">
        <v>139</v>
      </c>
      <c r="AO47" s="366" t="s">
        <v>139</v>
      </c>
      <c r="AP47" s="366" t="s">
        <v>139</v>
      </c>
      <c r="AQ47" s="366" t="s">
        <v>139</v>
      </c>
      <c r="AR47" s="366" t="s">
        <v>139</v>
      </c>
      <c r="AS47" s="114" t="s">
        <v>139</v>
      </c>
      <c r="AT47" s="114" t="s">
        <v>139</v>
      </c>
      <c r="AU47" s="114" t="s">
        <v>139</v>
      </c>
      <c r="AV47" s="366" t="s">
        <v>139</v>
      </c>
      <c r="AW47" s="50"/>
    </row>
    <row r="48" spans="1:49" ht="15.75" customHeight="1">
      <c r="A48" s="25">
        <v>40</v>
      </c>
      <c r="B48" s="61" t="str">
        <f>IF('DAFTAR SISWA'!B47="","",'DAFTAR SISWA'!B47)</f>
        <v/>
      </c>
      <c r="C48" s="61" t="str">
        <f>IF('DAFTAR SISWA'!C47="","",'DAFTAR SISWA'!C47)</f>
        <v/>
      </c>
      <c r="D48" s="61" t="str">
        <f>IF('DAFTAR SISWA'!D47="","",'DAFTAR SISWA'!D47)</f>
        <v/>
      </c>
      <c r="E48" s="78"/>
      <c r="F48" s="78"/>
      <c r="G48" s="64">
        <v>0</v>
      </c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50"/>
      <c r="AE48" s="50"/>
      <c r="AF48" s="50"/>
      <c r="AG48" s="365" t="s">
        <v>139</v>
      </c>
      <c r="AH48" s="365" t="s">
        <v>139</v>
      </c>
      <c r="AI48" s="365" t="s">
        <v>139</v>
      </c>
      <c r="AJ48" s="365" t="s">
        <v>139</v>
      </c>
      <c r="AK48" s="365" t="s">
        <v>139</v>
      </c>
      <c r="AL48" s="366" t="s">
        <v>139</v>
      </c>
      <c r="AM48" s="366" t="s">
        <v>139</v>
      </c>
      <c r="AN48" s="366" t="s">
        <v>139</v>
      </c>
      <c r="AO48" s="366" t="s">
        <v>139</v>
      </c>
      <c r="AP48" s="366" t="s">
        <v>139</v>
      </c>
      <c r="AQ48" s="366" t="s">
        <v>139</v>
      </c>
      <c r="AR48" s="366" t="s">
        <v>139</v>
      </c>
      <c r="AS48" s="366" t="s">
        <v>139</v>
      </c>
      <c r="AT48" s="366" t="s">
        <v>139</v>
      </c>
      <c r="AU48" s="366" t="s">
        <v>139</v>
      </c>
      <c r="AV48" s="366" t="s">
        <v>139</v>
      </c>
      <c r="AW48" s="50"/>
    </row>
    <row r="49" spans="1:49" ht="15.75" customHeight="1">
      <c r="A49" s="25">
        <v>41</v>
      </c>
      <c r="B49" s="61" t="str">
        <f>IF('DAFTAR SISWA'!B48="","",'DAFTAR SISWA'!B48)</f>
        <v/>
      </c>
      <c r="C49" s="61" t="str">
        <f>IF('DAFTAR SISWA'!C48="","",'DAFTAR SISWA'!C48)</f>
        <v/>
      </c>
      <c r="D49" s="196" t="s">
        <v>27</v>
      </c>
      <c r="E49" s="50"/>
      <c r="F49" s="50"/>
      <c r="G49" s="50"/>
      <c r="H49" s="50"/>
      <c r="I49" s="50"/>
      <c r="J49" s="50"/>
      <c r="K49" s="25"/>
      <c r="L49" s="50"/>
      <c r="M49" s="25"/>
      <c r="N49" s="25"/>
      <c r="O49" s="25"/>
      <c r="P49" s="25"/>
      <c r="Q49" s="25"/>
      <c r="R49" s="50"/>
      <c r="S49" s="50"/>
      <c r="T49" s="25"/>
      <c r="U49" s="50"/>
      <c r="V49" s="25"/>
      <c r="W49" s="25"/>
      <c r="X49" s="25"/>
      <c r="Y49" s="25"/>
      <c r="Z49" s="25"/>
      <c r="AA49" s="25"/>
      <c r="AB49" s="25"/>
      <c r="AC49" s="50"/>
      <c r="AD49" s="50"/>
      <c r="AE49" s="50"/>
      <c r="AF49" s="50"/>
      <c r="AG49" s="365" t="s">
        <v>139</v>
      </c>
      <c r="AH49" s="365" t="s">
        <v>139</v>
      </c>
      <c r="AI49" s="365" t="s">
        <v>139</v>
      </c>
      <c r="AJ49" s="365" t="s">
        <v>139</v>
      </c>
      <c r="AK49" s="365" t="s">
        <v>139</v>
      </c>
      <c r="AL49" s="366" t="s">
        <v>139</v>
      </c>
      <c r="AM49" s="366" t="s">
        <v>139</v>
      </c>
      <c r="AN49" s="366" t="s">
        <v>139</v>
      </c>
      <c r="AO49" s="366" t="s">
        <v>139</v>
      </c>
      <c r="AP49" s="366" t="s">
        <v>139</v>
      </c>
      <c r="AQ49" s="366" t="s">
        <v>139</v>
      </c>
      <c r="AR49" s="366" t="s">
        <v>139</v>
      </c>
      <c r="AS49" s="366" t="s">
        <v>139</v>
      </c>
      <c r="AT49" s="366" t="s">
        <v>139</v>
      </c>
      <c r="AU49" s="366" t="s">
        <v>139</v>
      </c>
      <c r="AV49" s="366" t="s">
        <v>139</v>
      </c>
      <c r="AW49" s="50"/>
    </row>
    <row r="50" spans="1:49" ht="15.75" customHeight="1">
      <c r="A50" s="25">
        <v>42</v>
      </c>
      <c r="B50" s="61" t="str">
        <f>IF('DAFTAR SISWA'!B49="","",'DAFTAR SISWA'!B49)</f>
        <v/>
      </c>
      <c r="C50" s="61" t="str">
        <f>IF('DAFTAR SISWA'!C49="","",'DAFTAR SISWA'!C49)</f>
        <v/>
      </c>
      <c r="D50" s="196" t="s">
        <v>27</v>
      </c>
      <c r="E50" s="50"/>
      <c r="F50" s="50"/>
      <c r="G50" s="50"/>
      <c r="H50" s="50"/>
      <c r="I50" s="50"/>
      <c r="J50" s="50"/>
      <c r="K50" s="25"/>
      <c r="L50" s="50"/>
      <c r="M50" s="25"/>
      <c r="N50" s="25"/>
      <c r="O50" s="25"/>
      <c r="P50" s="25"/>
      <c r="Q50" s="25"/>
      <c r="R50" s="50"/>
      <c r="S50" s="50"/>
      <c r="T50" s="25"/>
      <c r="U50" s="50"/>
      <c r="V50" s="25"/>
      <c r="W50" s="25"/>
      <c r="X50" s="25"/>
      <c r="Y50" s="25"/>
      <c r="Z50" s="25"/>
      <c r="AA50" s="25"/>
      <c r="AB50" s="25"/>
      <c r="AC50" s="50"/>
      <c r="AD50" s="50"/>
      <c r="AE50" s="50"/>
      <c r="AF50" s="50"/>
      <c r="AG50" s="365" t="s">
        <v>139</v>
      </c>
      <c r="AH50" s="365" t="s">
        <v>139</v>
      </c>
      <c r="AI50" s="365" t="s">
        <v>139</v>
      </c>
      <c r="AJ50" s="365" t="s">
        <v>139</v>
      </c>
      <c r="AK50" s="365" t="s">
        <v>139</v>
      </c>
      <c r="AL50" s="366" t="s">
        <v>139</v>
      </c>
      <c r="AM50" s="366" t="s">
        <v>139</v>
      </c>
      <c r="AN50" s="366" t="s">
        <v>139</v>
      </c>
      <c r="AO50" s="366" t="s">
        <v>139</v>
      </c>
      <c r="AP50" s="366" t="s">
        <v>139</v>
      </c>
      <c r="AQ50" s="366" t="s">
        <v>139</v>
      </c>
      <c r="AR50" s="366" t="s">
        <v>139</v>
      </c>
      <c r="AS50" s="366" t="s">
        <v>139</v>
      </c>
      <c r="AT50" s="366" t="s">
        <v>139</v>
      </c>
      <c r="AU50" s="366" t="s">
        <v>139</v>
      </c>
      <c r="AV50" s="366" t="s">
        <v>139</v>
      </c>
      <c r="AW50" s="50"/>
    </row>
    <row r="51" spans="1:49" ht="15.75" customHeight="1">
      <c r="A51" s="25">
        <v>43</v>
      </c>
      <c r="B51" s="61" t="str">
        <f>IF('DAFTAR SISWA'!B50="","",'DAFTAR SISWA'!B50)</f>
        <v/>
      </c>
      <c r="C51" s="61" t="str">
        <f>IF('DAFTAR SISWA'!C50="","",'DAFTAR SISWA'!C50)</f>
        <v/>
      </c>
      <c r="D51" s="196" t="s">
        <v>27</v>
      </c>
      <c r="E51" s="50"/>
      <c r="F51" s="50"/>
      <c r="G51" s="50"/>
      <c r="H51" s="50"/>
      <c r="I51" s="50"/>
      <c r="J51" s="50"/>
      <c r="K51" s="25"/>
      <c r="L51" s="50"/>
      <c r="M51" s="25"/>
      <c r="N51" s="25"/>
      <c r="O51" s="25"/>
      <c r="P51" s="25"/>
      <c r="Q51" s="25"/>
      <c r="R51" s="50"/>
      <c r="S51" s="50"/>
      <c r="T51" s="25"/>
      <c r="U51" s="50"/>
      <c r="V51" s="25"/>
      <c r="W51" s="25"/>
      <c r="X51" s="25"/>
      <c r="Y51" s="25"/>
      <c r="Z51" s="25"/>
      <c r="AA51" s="25"/>
      <c r="AB51" s="25"/>
      <c r="AC51" s="50"/>
      <c r="AD51" s="50"/>
      <c r="AE51" s="50"/>
      <c r="AF51" s="50"/>
      <c r="AG51" s="365" t="s">
        <v>139</v>
      </c>
      <c r="AH51" s="365" t="s">
        <v>139</v>
      </c>
      <c r="AI51" s="365" t="s">
        <v>139</v>
      </c>
      <c r="AJ51" s="365" t="s">
        <v>139</v>
      </c>
      <c r="AK51" s="365" t="s">
        <v>139</v>
      </c>
      <c r="AL51" s="366" t="s">
        <v>139</v>
      </c>
      <c r="AM51" s="366" t="s">
        <v>139</v>
      </c>
      <c r="AN51" s="366" t="s">
        <v>139</v>
      </c>
      <c r="AO51" s="366" t="s">
        <v>139</v>
      </c>
      <c r="AP51" s="366" t="s">
        <v>139</v>
      </c>
      <c r="AQ51" s="366" t="s">
        <v>139</v>
      </c>
      <c r="AR51" s="366" t="s">
        <v>139</v>
      </c>
      <c r="AS51" s="366" t="s">
        <v>139</v>
      </c>
      <c r="AT51" s="366" t="s">
        <v>139</v>
      </c>
      <c r="AU51" s="366" t="s">
        <v>139</v>
      </c>
      <c r="AV51" s="366" t="s">
        <v>139</v>
      </c>
      <c r="AW51" s="50"/>
    </row>
    <row r="52" spans="1:49" ht="12.75" customHeight="1">
      <c r="A52" s="4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2.75" customHeight="1">
      <c r="A53" s="4"/>
      <c r="B53" s="110" t="s">
        <v>141</v>
      </c>
      <c r="C53" s="111">
        <f>COUNTIF(D9:D51,"L")</f>
        <v>31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2.75" customHeight="1">
      <c r="A54" s="4"/>
      <c r="B54" s="110" t="s">
        <v>142</v>
      </c>
      <c r="C54" s="111">
        <f>COUNTIF(D9:D51,"P")</f>
        <v>11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2.75" customHeight="1">
      <c r="A55" s="4"/>
      <c r="B55" s="4" t="s">
        <v>143</v>
      </c>
      <c r="C55" s="5">
        <f>SUM(C53:C54)</f>
        <v>42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2.75" customHeight="1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2.75" customHeight="1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2.75" customHeight="1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ht="12.75">
      <c r="AJ60" s="3"/>
      <c r="AK60" s="3"/>
    </row>
    <row r="61" spans="1:49" ht="12.75">
      <c r="AJ61" s="3"/>
      <c r="AK61" s="3"/>
    </row>
    <row r="62" spans="1:49" ht="12.75">
      <c r="AJ62" s="3"/>
      <c r="AK62" s="3"/>
    </row>
    <row r="63" spans="1:49" ht="12.75">
      <c r="AJ63" s="3"/>
      <c r="AK63" s="3"/>
    </row>
    <row r="64" spans="1:49" ht="12.75">
      <c r="AJ64" s="3"/>
      <c r="AK64" s="3"/>
    </row>
    <row r="65" spans="36:37" ht="12.75">
      <c r="AJ65" s="3"/>
      <c r="AK65" s="3"/>
    </row>
    <row r="66" spans="36:37" ht="12.75">
      <c r="AJ66" s="3"/>
      <c r="AK66" s="3"/>
    </row>
    <row r="67" spans="36:37" ht="12.75">
      <c r="AJ67" s="3"/>
      <c r="AK67" s="3"/>
    </row>
    <row r="68" spans="36:37" ht="12.75">
      <c r="AJ68" s="3"/>
      <c r="AK68" s="3"/>
    </row>
    <row r="69" spans="36:37" ht="12.75">
      <c r="AJ69" s="3"/>
      <c r="AK69" s="3"/>
    </row>
    <row r="70" spans="36:37" ht="12.75">
      <c r="AJ70" s="3"/>
      <c r="AK70" s="3"/>
    </row>
    <row r="71" spans="36:37" ht="12.75">
      <c r="AJ71" s="3"/>
      <c r="AK71" s="3"/>
    </row>
    <row r="72" spans="36:37" ht="12.75">
      <c r="AJ72" s="3"/>
      <c r="AK72" s="3"/>
    </row>
    <row r="73" spans="36:37" ht="12.75">
      <c r="AJ73" s="3"/>
      <c r="AK73" s="3"/>
    </row>
    <row r="74" spans="36:37" ht="12.75">
      <c r="AJ74" s="3"/>
      <c r="AK74" s="3"/>
    </row>
    <row r="75" spans="36:37" ht="12.75">
      <c r="AJ75" s="3"/>
      <c r="AK75" s="3"/>
    </row>
    <row r="76" spans="36:37" ht="12.75">
      <c r="AJ76" s="3"/>
      <c r="AK76" s="3"/>
    </row>
    <row r="77" spans="36:37" ht="12.75">
      <c r="AJ77" s="3"/>
      <c r="AK77" s="3"/>
    </row>
    <row r="78" spans="36:37" ht="12.75">
      <c r="AJ78" s="3"/>
      <c r="AK78" s="3"/>
    </row>
    <row r="79" spans="36:37" ht="12.75">
      <c r="AJ79" s="3"/>
      <c r="AK79" s="3"/>
    </row>
    <row r="80" spans="36:37" ht="12.75">
      <c r="AJ80" s="3"/>
      <c r="AK80" s="3"/>
    </row>
    <row r="81" spans="36:37" ht="12.75">
      <c r="AJ81" s="3"/>
      <c r="AK81" s="3"/>
    </row>
    <row r="82" spans="36:37" ht="12.75">
      <c r="AJ82" s="3"/>
      <c r="AK82" s="3"/>
    </row>
    <row r="83" spans="36:37" ht="12.75">
      <c r="AJ83" s="3"/>
      <c r="AK83" s="3"/>
    </row>
    <row r="84" spans="36:37" ht="12.75">
      <c r="AJ84" s="3"/>
      <c r="AK84" s="3"/>
    </row>
    <row r="85" spans="36:37" ht="12.75">
      <c r="AJ85" s="3"/>
      <c r="AK85" s="3"/>
    </row>
    <row r="86" spans="36:37" ht="12.75">
      <c r="AJ86" s="3"/>
      <c r="AK86" s="3"/>
    </row>
    <row r="87" spans="36:37" ht="12.75">
      <c r="AJ87" s="3"/>
      <c r="AK87" s="3"/>
    </row>
    <row r="88" spans="36:37" ht="12.75">
      <c r="AJ88" s="3"/>
      <c r="AK88" s="3"/>
    </row>
    <row r="89" spans="36:37" ht="12.75">
      <c r="AJ89" s="3"/>
      <c r="AK89" s="3"/>
    </row>
    <row r="90" spans="36:37" ht="12.75">
      <c r="AJ90" s="3"/>
      <c r="AK90" s="3"/>
    </row>
    <row r="91" spans="36:37" ht="12.75">
      <c r="AJ91" s="3"/>
      <c r="AK91" s="3"/>
    </row>
    <row r="92" spans="36:37" ht="12.75">
      <c r="AJ92" s="3"/>
      <c r="AK92" s="3"/>
    </row>
    <row r="93" spans="36:37" ht="12.75">
      <c r="AJ93" s="3"/>
      <c r="AK93" s="3"/>
    </row>
    <row r="94" spans="36:37" ht="12.75">
      <c r="AJ94" s="3"/>
      <c r="AK94" s="3"/>
    </row>
    <row r="95" spans="36:37" ht="12.75">
      <c r="AJ95" s="3"/>
      <c r="AK95" s="3"/>
    </row>
    <row r="96" spans="36:37" ht="12.75">
      <c r="AJ96" s="3"/>
      <c r="AK96" s="3"/>
    </row>
    <row r="97" spans="36:37" ht="12.75">
      <c r="AJ97" s="3"/>
      <c r="AK97" s="3"/>
    </row>
    <row r="98" spans="36:37" ht="12.75">
      <c r="AJ98" s="3"/>
      <c r="AK98" s="3"/>
    </row>
    <row r="99" spans="36:37" ht="12.75">
      <c r="AJ99" s="3"/>
      <c r="AK99" s="3"/>
    </row>
    <row r="100" spans="36:37" ht="12.75">
      <c r="AJ100" s="3"/>
      <c r="AK100" s="3"/>
    </row>
    <row r="101" spans="36:37" ht="12.75">
      <c r="AJ101" s="3"/>
      <c r="AK101" s="3"/>
    </row>
    <row r="102" spans="36:37" ht="12.75">
      <c r="AJ102" s="3"/>
      <c r="AK102" s="3"/>
    </row>
    <row r="103" spans="36:37" ht="12.75">
      <c r="AJ103" s="3"/>
      <c r="AK103" s="3"/>
    </row>
    <row r="104" spans="36:37" ht="12.75">
      <c r="AJ104" s="3"/>
      <c r="AK104" s="3"/>
    </row>
    <row r="105" spans="36:37" ht="12.75">
      <c r="AJ105" s="3"/>
      <c r="AK105" s="3"/>
    </row>
    <row r="106" spans="36:37" ht="12.75">
      <c r="AJ106" s="3"/>
      <c r="AK106" s="3"/>
    </row>
    <row r="107" spans="36:37" ht="12.75">
      <c r="AJ107" s="3"/>
      <c r="AK107" s="3"/>
    </row>
    <row r="108" spans="36:37" ht="12.75">
      <c r="AJ108" s="3"/>
      <c r="AK108" s="3"/>
    </row>
    <row r="109" spans="36:37" ht="12.75">
      <c r="AJ109" s="3"/>
      <c r="AK109" s="3"/>
    </row>
    <row r="110" spans="36:37" ht="12.75">
      <c r="AJ110" s="3"/>
      <c r="AK110" s="3"/>
    </row>
    <row r="111" spans="36:37" ht="12.75">
      <c r="AJ111" s="3"/>
      <c r="AK111" s="3"/>
    </row>
    <row r="112" spans="36:37" ht="12.75">
      <c r="AJ112" s="3"/>
      <c r="AK112" s="3"/>
    </row>
    <row r="113" spans="36:37" ht="12.75">
      <c r="AJ113" s="3"/>
      <c r="AK113" s="3"/>
    </row>
    <row r="114" spans="36:37" ht="12.75">
      <c r="AJ114" s="3"/>
      <c r="AK114" s="3"/>
    </row>
    <row r="115" spans="36:37" ht="12.75">
      <c r="AJ115" s="3"/>
      <c r="AK115" s="3"/>
    </row>
    <row r="116" spans="36:37" ht="12.75">
      <c r="AJ116" s="3"/>
      <c r="AK116" s="3"/>
    </row>
    <row r="117" spans="36:37" ht="12.75">
      <c r="AJ117" s="3"/>
      <c r="AK117" s="3"/>
    </row>
    <row r="118" spans="36:37" ht="12.75">
      <c r="AJ118" s="3"/>
      <c r="AK118" s="3"/>
    </row>
    <row r="119" spans="36:37" ht="12.75">
      <c r="AJ119" s="3"/>
      <c r="AK119" s="3"/>
    </row>
    <row r="120" spans="36:37" ht="12.75">
      <c r="AJ120" s="3"/>
      <c r="AK120" s="3"/>
    </row>
    <row r="121" spans="36:37" ht="12.75">
      <c r="AJ121" s="3"/>
      <c r="AK121" s="3"/>
    </row>
    <row r="122" spans="36:37" ht="12.75">
      <c r="AJ122" s="3"/>
      <c r="AK122" s="3"/>
    </row>
    <row r="123" spans="36:37" ht="12.75">
      <c r="AJ123" s="3"/>
      <c r="AK123" s="3"/>
    </row>
    <row r="124" spans="36:37" ht="12.75">
      <c r="AJ124" s="3"/>
      <c r="AK124" s="3"/>
    </row>
    <row r="125" spans="36:37" ht="12.75">
      <c r="AJ125" s="3"/>
      <c r="AK125" s="3"/>
    </row>
    <row r="126" spans="36:37" ht="12.75">
      <c r="AJ126" s="3"/>
      <c r="AK126" s="3"/>
    </row>
    <row r="127" spans="36:37" ht="12.75">
      <c r="AJ127" s="3"/>
      <c r="AK127" s="3"/>
    </row>
    <row r="128" spans="36:37" ht="12.75">
      <c r="AJ128" s="3"/>
      <c r="AK128" s="3"/>
    </row>
    <row r="129" spans="36:37" ht="12.75">
      <c r="AJ129" s="3"/>
      <c r="AK129" s="3"/>
    </row>
    <row r="130" spans="36:37" ht="12.75">
      <c r="AJ130" s="3"/>
      <c r="AK130" s="3"/>
    </row>
    <row r="131" spans="36:37" ht="12.75">
      <c r="AJ131" s="3"/>
      <c r="AK131" s="3"/>
    </row>
    <row r="132" spans="36:37" ht="12.75">
      <c r="AJ132" s="3"/>
      <c r="AK132" s="3"/>
    </row>
    <row r="133" spans="36:37" ht="12.75">
      <c r="AJ133" s="3"/>
      <c r="AK133" s="3"/>
    </row>
    <row r="134" spans="36:37" ht="12.75">
      <c r="AJ134" s="3"/>
      <c r="AK134" s="3"/>
    </row>
    <row r="135" spans="36:37" ht="12.75">
      <c r="AJ135" s="3"/>
      <c r="AK135" s="3"/>
    </row>
    <row r="136" spans="36:37" ht="12.75">
      <c r="AJ136" s="3"/>
      <c r="AK136" s="3"/>
    </row>
    <row r="137" spans="36:37" ht="12.75">
      <c r="AJ137" s="3"/>
      <c r="AK137" s="3"/>
    </row>
    <row r="138" spans="36:37" ht="12.75">
      <c r="AJ138" s="3"/>
      <c r="AK138" s="3"/>
    </row>
    <row r="139" spans="36:37" ht="12.75">
      <c r="AJ139" s="3"/>
      <c r="AK139" s="3"/>
    </row>
    <row r="140" spans="36:37" ht="12.75">
      <c r="AJ140" s="3"/>
      <c r="AK140" s="3"/>
    </row>
    <row r="141" spans="36:37" ht="12.75">
      <c r="AJ141" s="3"/>
      <c r="AK141" s="3"/>
    </row>
    <row r="142" spans="36:37" ht="12.75">
      <c r="AJ142" s="3"/>
      <c r="AK142" s="3"/>
    </row>
    <row r="143" spans="36:37" ht="12.75">
      <c r="AJ143" s="3"/>
      <c r="AK143" s="3"/>
    </row>
    <row r="144" spans="36:37" ht="12.75">
      <c r="AJ144" s="3"/>
      <c r="AK144" s="3"/>
    </row>
    <row r="145" spans="36:37" ht="12.75">
      <c r="AJ145" s="3"/>
      <c r="AK145" s="3"/>
    </row>
    <row r="146" spans="36:37" ht="12.75">
      <c r="AJ146" s="3"/>
      <c r="AK146" s="3"/>
    </row>
    <row r="147" spans="36:37" ht="12.75">
      <c r="AJ147" s="3"/>
      <c r="AK147" s="3"/>
    </row>
    <row r="148" spans="36:37" ht="12.75">
      <c r="AJ148" s="3"/>
      <c r="AK148" s="3"/>
    </row>
    <row r="149" spans="36:37" ht="12.75">
      <c r="AJ149" s="3"/>
      <c r="AK149" s="3"/>
    </row>
    <row r="150" spans="36:37" ht="12.75">
      <c r="AJ150" s="3"/>
      <c r="AK150" s="3"/>
    </row>
    <row r="151" spans="36:37" ht="12.75">
      <c r="AJ151" s="3"/>
      <c r="AK151" s="3"/>
    </row>
    <row r="152" spans="36:37" ht="12.75">
      <c r="AJ152" s="3"/>
      <c r="AK152" s="3"/>
    </row>
    <row r="153" spans="36:37" ht="12.75">
      <c r="AJ153" s="3"/>
      <c r="AK153" s="3"/>
    </row>
    <row r="154" spans="36:37" ht="12.75">
      <c r="AJ154" s="3"/>
      <c r="AK154" s="3"/>
    </row>
    <row r="155" spans="36:37" ht="12.75">
      <c r="AJ155" s="3"/>
      <c r="AK155" s="3"/>
    </row>
    <row r="156" spans="36:37" ht="12.75">
      <c r="AJ156" s="3"/>
      <c r="AK156" s="3"/>
    </row>
    <row r="157" spans="36:37" ht="12.75">
      <c r="AJ157" s="3"/>
      <c r="AK157" s="3"/>
    </row>
    <row r="158" spans="36:37" ht="12.75">
      <c r="AJ158" s="3"/>
      <c r="AK158" s="3"/>
    </row>
    <row r="159" spans="36:37" ht="12.75">
      <c r="AJ159" s="3"/>
      <c r="AK159" s="3"/>
    </row>
    <row r="160" spans="36:37" ht="12.75">
      <c r="AJ160" s="3"/>
      <c r="AK160" s="3"/>
    </row>
    <row r="161" spans="36:37" ht="12.75">
      <c r="AJ161" s="3"/>
      <c r="AK161" s="3"/>
    </row>
    <row r="162" spans="36:37" ht="12.75">
      <c r="AJ162" s="3"/>
      <c r="AK162" s="3"/>
    </row>
    <row r="163" spans="36:37" ht="12.75">
      <c r="AJ163" s="3"/>
      <c r="AK163" s="3"/>
    </row>
    <row r="164" spans="36:37" ht="12.75">
      <c r="AJ164" s="3"/>
      <c r="AK164" s="3"/>
    </row>
    <row r="165" spans="36:37" ht="12.75">
      <c r="AJ165" s="3"/>
      <c r="AK165" s="3"/>
    </row>
    <row r="166" spans="36:37" ht="12.75">
      <c r="AJ166" s="3"/>
      <c r="AK166" s="3"/>
    </row>
    <row r="167" spans="36:37" ht="12.75">
      <c r="AJ167" s="3"/>
      <c r="AK167" s="3"/>
    </row>
    <row r="168" spans="36:37" ht="12.75">
      <c r="AJ168" s="3"/>
      <c r="AK168" s="3"/>
    </row>
    <row r="169" spans="36:37" ht="12.75">
      <c r="AJ169" s="3"/>
      <c r="AK169" s="3"/>
    </row>
    <row r="170" spans="36:37" ht="12.75">
      <c r="AJ170" s="3"/>
      <c r="AK170" s="3"/>
    </row>
    <row r="171" spans="36:37" ht="12.75">
      <c r="AJ171" s="3"/>
      <c r="AK171" s="3"/>
    </row>
    <row r="172" spans="36:37" ht="12.75">
      <c r="AJ172" s="3"/>
      <c r="AK172" s="3"/>
    </row>
    <row r="173" spans="36:37" ht="12.75">
      <c r="AJ173" s="3"/>
      <c r="AK173" s="3"/>
    </row>
    <row r="174" spans="36:37" ht="12.75">
      <c r="AJ174" s="3"/>
      <c r="AK174" s="3"/>
    </row>
    <row r="175" spans="36:37" ht="12.75">
      <c r="AJ175" s="3"/>
      <c r="AK175" s="3"/>
    </row>
    <row r="176" spans="36:37" ht="12.75">
      <c r="AJ176" s="3"/>
      <c r="AK176" s="3"/>
    </row>
    <row r="177" spans="36:37" ht="12.75">
      <c r="AJ177" s="3"/>
      <c r="AK177" s="3"/>
    </row>
    <row r="178" spans="36:37" ht="12.75">
      <c r="AJ178" s="3"/>
      <c r="AK178" s="3"/>
    </row>
    <row r="179" spans="36:37" ht="12.75">
      <c r="AJ179" s="3"/>
      <c r="AK179" s="3"/>
    </row>
    <row r="180" spans="36:37" ht="12.75">
      <c r="AJ180" s="3"/>
      <c r="AK180" s="3"/>
    </row>
    <row r="181" spans="36:37" ht="12.75">
      <c r="AJ181" s="3"/>
      <c r="AK181" s="3"/>
    </row>
    <row r="182" spans="36:37" ht="12.75">
      <c r="AJ182" s="3"/>
      <c r="AK182" s="3"/>
    </row>
    <row r="183" spans="36:37" ht="12.75">
      <c r="AJ183" s="3"/>
      <c r="AK183" s="3"/>
    </row>
    <row r="184" spans="36:37" ht="12.75">
      <c r="AJ184" s="3"/>
      <c r="AK184" s="3"/>
    </row>
    <row r="185" spans="36:37" ht="12.75">
      <c r="AJ185" s="3"/>
      <c r="AK185" s="3"/>
    </row>
    <row r="186" spans="36:37" ht="12.75">
      <c r="AJ186" s="3"/>
      <c r="AK186" s="3"/>
    </row>
    <row r="187" spans="36:37" ht="12.75">
      <c r="AJ187" s="3"/>
      <c r="AK187" s="3"/>
    </row>
    <row r="188" spans="36:37" ht="12.75">
      <c r="AJ188" s="3"/>
      <c r="AK188" s="3"/>
    </row>
    <row r="189" spans="36:37" ht="12.75">
      <c r="AJ189" s="3"/>
      <c r="AK189" s="3"/>
    </row>
    <row r="190" spans="36:37" ht="12.75">
      <c r="AJ190" s="3"/>
      <c r="AK190" s="3"/>
    </row>
    <row r="191" spans="36:37" ht="12.75">
      <c r="AJ191" s="3"/>
      <c r="AK191" s="3"/>
    </row>
    <row r="192" spans="36:37" ht="12.75">
      <c r="AJ192" s="3"/>
      <c r="AK192" s="3"/>
    </row>
    <row r="193" spans="36:37" ht="12.75">
      <c r="AJ193" s="3"/>
      <c r="AK193" s="3"/>
    </row>
    <row r="194" spans="36:37" ht="12.75">
      <c r="AJ194" s="3"/>
      <c r="AK194" s="3"/>
    </row>
    <row r="195" spans="36:37" ht="12.75">
      <c r="AJ195" s="3"/>
      <c r="AK195" s="3"/>
    </row>
    <row r="196" spans="36:37" ht="12.75">
      <c r="AJ196" s="3"/>
      <c r="AK196" s="3"/>
    </row>
    <row r="197" spans="36:37" ht="12.75">
      <c r="AJ197" s="3"/>
      <c r="AK197" s="3"/>
    </row>
    <row r="198" spans="36:37" ht="12.75">
      <c r="AJ198" s="3"/>
      <c r="AK198" s="3"/>
    </row>
    <row r="199" spans="36:37" ht="12.75">
      <c r="AJ199" s="3"/>
      <c r="AK199" s="3"/>
    </row>
    <row r="200" spans="36:37" ht="12.75">
      <c r="AJ200" s="3"/>
      <c r="AK200" s="3"/>
    </row>
    <row r="201" spans="36:37" ht="12.75">
      <c r="AJ201" s="3"/>
      <c r="AK201" s="3"/>
    </row>
    <row r="202" spans="36:37" ht="12.75">
      <c r="AJ202" s="3"/>
      <c r="AK202" s="3"/>
    </row>
    <row r="203" spans="36:37" ht="12.75">
      <c r="AJ203" s="3"/>
      <c r="AK203" s="3"/>
    </row>
    <row r="204" spans="36:37" ht="12.75">
      <c r="AJ204" s="3"/>
      <c r="AK204" s="3"/>
    </row>
    <row r="205" spans="36:37" ht="12.75">
      <c r="AJ205" s="3"/>
      <c r="AK205" s="3"/>
    </row>
    <row r="206" spans="36:37" ht="12.75">
      <c r="AJ206" s="3"/>
      <c r="AK206" s="3"/>
    </row>
    <row r="207" spans="36:37" ht="12.75">
      <c r="AJ207" s="3"/>
      <c r="AK207" s="3"/>
    </row>
    <row r="208" spans="36:37" ht="12.75">
      <c r="AJ208" s="3"/>
      <c r="AK208" s="3"/>
    </row>
    <row r="209" spans="36:37" ht="12.75">
      <c r="AJ209" s="3"/>
      <c r="AK209" s="3"/>
    </row>
    <row r="210" spans="36:37" ht="12.75">
      <c r="AJ210" s="3"/>
      <c r="AK210" s="3"/>
    </row>
    <row r="211" spans="36:37" ht="12.75">
      <c r="AJ211" s="3"/>
      <c r="AK211" s="3"/>
    </row>
    <row r="212" spans="36:37" ht="12.75">
      <c r="AJ212" s="3"/>
      <c r="AK212" s="3"/>
    </row>
    <row r="213" spans="36:37" ht="12.75">
      <c r="AJ213" s="3"/>
      <c r="AK213" s="3"/>
    </row>
    <row r="214" spans="36:37" ht="12.75">
      <c r="AJ214" s="3"/>
      <c r="AK214" s="3"/>
    </row>
    <row r="215" spans="36:37" ht="12.75">
      <c r="AJ215" s="3"/>
      <c r="AK215" s="3"/>
    </row>
    <row r="216" spans="36:37" ht="12.75">
      <c r="AJ216" s="3"/>
      <c r="AK216" s="3"/>
    </row>
    <row r="217" spans="36:37" ht="12.75">
      <c r="AJ217" s="3"/>
      <c r="AK217" s="3"/>
    </row>
    <row r="218" spans="36:37" ht="12.75">
      <c r="AJ218" s="3"/>
      <c r="AK218" s="3"/>
    </row>
    <row r="219" spans="36:37" ht="12.75">
      <c r="AJ219" s="3"/>
      <c r="AK219" s="3"/>
    </row>
    <row r="220" spans="36:37" ht="12.75">
      <c r="AJ220" s="3"/>
      <c r="AK220" s="3"/>
    </row>
    <row r="221" spans="36:37" ht="12.75">
      <c r="AJ221" s="3"/>
      <c r="AK221" s="3"/>
    </row>
    <row r="222" spans="36:37" ht="12.75">
      <c r="AJ222" s="3"/>
      <c r="AK222" s="3"/>
    </row>
    <row r="223" spans="36:37" ht="12.75">
      <c r="AJ223" s="3"/>
      <c r="AK223" s="3"/>
    </row>
    <row r="224" spans="36:37" ht="12.75">
      <c r="AJ224" s="3"/>
      <c r="AK224" s="3"/>
    </row>
    <row r="225" spans="36:37" ht="12.75">
      <c r="AJ225" s="3"/>
      <c r="AK225" s="3"/>
    </row>
    <row r="226" spans="36:37" ht="12.75">
      <c r="AJ226" s="3"/>
      <c r="AK226" s="3"/>
    </row>
    <row r="227" spans="36:37" ht="12.75">
      <c r="AJ227" s="3"/>
      <c r="AK227" s="3"/>
    </row>
    <row r="228" spans="36:37" ht="12.75">
      <c r="AJ228" s="3"/>
      <c r="AK228" s="3"/>
    </row>
    <row r="229" spans="36:37" ht="12.75">
      <c r="AJ229" s="3"/>
      <c r="AK229" s="3"/>
    </row>
    <row r="230" spans="36:37" ht="12.75">
      <c r="AJ230" s="3"/>
      <c r="AK230" s="3"/>
    </row>
    <row r="231" spans="36:37" ht="12.75">
      <c r="AJ231" s="3"/>
      <c r="AK231" s="3"/>
    </row>
    <row r="232" spans="36:37" ht="12.75">
      <c r="AJ232" s="3"/>
      <c r="AK232" s="3"/>
    </row>
    <row r="233" spans="36:37" ht="12.75">
      <c r="AJ233" s="3"/>
      <c r="AK233" s="3"/>
    </row>
    <row r="234" spans="36:37" ht="12.75">
      <c r="AJ234" s="3"/>
      <c r="AK234" s="3"/>
    </row>
    <row r="235" spans="36:37" ht="12.75">
      <c r="AJ235" s="3"/>
      <c r="AK235" s="3"/>
    </row>
    <row r="236" spans="36:37" ht="12.75">
      <c r="AJ236" s="3"/>
      <c r="AK236" s="3"/>
    </row>
    <row r="237" spans="36:37" ht="12.75">
      <c r="AJ237" s="3"/>
      <c r="AK237" s="3"/>
    </row>
    <row r="238" spans="36:37" ht="12.75">
      <c r="AJ238" s="3"/>
      <c r="AK238" s="3"/>
    </row>
    <row r="239" spans="36:37" ht="12.75">
      <c r="AJ239" s="3"/>
      <c r="AK239" s="3"/>
    </row>
    <row r="240" spans="36:37" ht="12.75">
      <c r="AJ240" s="3"/>
      <c r="AK240" s="3"/>
    </row>
    <row r="241" spans="36:37" ht="12.75">
      <c r="AJ241" s="3"/>
      <c r="AK241" s="3"/>
    </row>
    <row r="242" spans="36:37" ht="12.75">
      <c r="AJ242" s="3"/>
      <c r="AK242" s="3"/>
    </row>
    <row r="243" spans="36:37" ht="12.75">
      <c r="AJ243" s="3"/>
      <c r="AK243" s="3"/>
    </row>
    <row r="244" spans="36:37" ht="12.75">
      <c r="AJ244" s="3"/>
      <c r="AK244" s="3"/>
    </row>
    <row r="245" spans="36:37" ht="12.75">
      <c r="AJ245" s="3"/>
      <c r="AK245" s="3"/>
    </row>
    <row r="246" spans="36:37" ht="12.75">
      <c r="AJ246" s="3"/>
      <c r="AK246" s="3"/>
    </row>
    <row r="247" spans="36:37" ht="12.75">
      <c r="AJ247" s="3"/>
      <c r="AK247" s="3"/>
    </row>
    <row r="248" spans="36:37" ht="12.75">
      <c r="AJ248" s="3"/>
      <c r="AK248" s="3"/>
    </row>
    <row r="249" spans="36:37" ht="12.75">
      <c r="AJ249" s="3"/>
      <c r="AK249" s="3"/>
    </row>
    <row r="250" spans="36:37" ht="12.75">
      <c r="AJ250" s="3"/>
      <c r="AK250" s="3"/>
    </row>
    <row r="251" spans="36:37" ht="12.75">
      <c r="AJ251" s="3"/>
      <c r="AK251" s="3"/>
    </row>
    <row r="252" spans="36:37" ht="12.75">
      <c r="AJ252" s="3"/>
      <c r="AK252" s="3"/>
    </row>
    <row r="253" spans="36:37" ht="12.75">
      <c r="AJ253" s="3"/>
      <c r="AK253" s="3"/>
    </row>
    <row r="254" spans="36:37" ht="12.75">
      <c r="AJ254" s="3"/>
      <c r="AK254" s="3"/>
    </row>
    <row r="255" spans="36:37" ht="12.75">
      <c r="AJ255" s="3"/>
      <c r="AK255" s="3"/>
    </row>
    <row r="256" spans="36:37" ht="12.75">
      <c r="AJ256" s="3"/>
      <c r="AK256" s="3"/>
    </row>
    <row r="257" spans="36:37" ht="12.75">
      <c r="AJ257" s="3"/>
      <c r="AK257" s="3"/>
    </row>
    <row r="258" spans="36:37" ht="12.75">
      <c r="AJ258" s="3"/>
      <c r="AK258" s="3"/>
    </row>
    <row r="259" spans="36:37" ht="12.75">
      <c r="AJ259" s="3"/>
      <c r="AK259" s="3"/>
    </row>
    <row r="260" spans="36:37" ht="12.75">
      <c r="AJ260" s="3"/>
      <c r="AK260" s="3"/>
    </row>
    <row r="261" spans="36:37" ht="12.75">
      <c r="AJ261" s="3"/>
      <c r="AK261" s="3"/>
    </row>
    <row r="262" spans="36:37" ht="12.75">
      <c r="AJ262" s="3"/>
      <c r="AK262" s="3"/>
    </row>
    <row r="263" spans="36:37" ht="12.75">
      <c r="AJ263" s="3"/>
      <c r="AK263" s="3"/>
    </row>
    <row r="264" spans="36:37" ht="12.75">
      <c r="AJ264" s="3"/>
      <c r="AK264" s="3"/>
    </row>
    <row r="265" spans="36:37" ht="12.75">
      <c r="AJ265" s="3"/>
      <c r="AK265" s="3"/>
    </row>
    <row r="266" spans="36:37" ht="12.75">
      <c r="AJ266" s="3"/>
      <c r="AK266" s="3"/>
    </row>
    <row r="267" spans="36:37" ht="12.75">
      <c r="AJ267" s="3"/>
      <c r="AK267" s="3"/>
    </row>
    <row r="268" spans="36:37" ht="12.75">
      <c r="AJ268" s="3"/>
      <c r="AK268" s="3"/>
    </row>
    <row r="269" spans="36:37" ht="12.75">
      <c r="AJ269" s="3"/>
      <c r="AK269" s="3"/>
    </row>
    <row r="270" spans="36:37" ht="12.75">
      <c r="AJ270" s="3"/>
      <c r="AK270" s="3"/>
    </row>
    <row r="271" spans="36:37" ht="12.75">
      <c r="AJ271" s="3"/>
      <c r="AK271" s="3"/>
    </row>
    <row r="272" spans="36:37" ht="12.75">
      <c r="AJ272" s="3"/>
      <c r="AK272" s="3"/>
    </row>
    <row r="273" spans="36:37" ht="12.75">
      <c r="AJ273" s="3"/>
      <c r="AK273" s="3"/>
    </row>
    <row r="274" spans="36:37" ht="12.75">
      <c r="AJ274" s="3"/>
      <c r="AK274" s="3"/>
    </row>
    <row r="275" spans="36:37" ht="12.75">
      <c r="AJ275" s="3"/>
      <c r="AK275" s="3"/>
    </row>
    <row r="276" spans="36:37" ht="12.75">
      <c r="AJ276" s="3"/>
      <c r="AK276" s="3"/>
    </row>
    <row r="277" spans="36:37" ht="12.75">
      <c r="AJ277" s="3"/>
      <c r="AK277" s="3"/>
    </row>
    <row r="278" spans="36:37" ht="12.75">
      <c r="AJ278" s="3"/>
      <c r="AK278" s="3"/>
    </row>
    <row r="279" spans="36:37" ht="12.75">
      <c r="AJ279" s="3"/>
      <c r="AK279" s="3"/>
    </row>
    <row r="280" spans="36:37" ht="12.75">
      <c r="AJ280" s="3"/>
      <c r="AK280" s="3"/>
    </row>
    <row r="281" spans="36:37" ht="12.75">
      <c r="AJ281" s="3"/>
      <c r="AK281" s="3"/>
    </row>
    <row r="282" spans="36:37" ht="12.75">
      <c r="AJ282" s="3"/>
      <c r="AK282" s="3"/>
    </row>
    <row r="283" spans="36:37" ht="12.75">
      <c r="AJ283" s="3"/>
      <c r="AK283" s="3"/>
    </row>
    <row r="284" spans="36:37" ht="12.75">
      <c r="AJ284" s="3"/>
      <c r="AK284" s="3"/>
    </row>
    <row r="285" spans="36:37" ht="12.75">
      <c r="AJ285" s="3"/>
      <c r="AK285" s="3"/>
    </row>
    <row r="286" spans="36:37" ht="12.75">
      <c r="AJ286" s="3"/>
      <c r="AK286" s="3"/>
    </row>
    <row r="287" spans="36:37" ht="12.75">
      <c r="AJ287" s="3"/>
      <c r="AK287" s="3"/>
    </row>
    <row r="288" spans="36:37" ht="12.75">
      <c r="AJ288" s="3"/>
      <c r="AK288" s="3"/>
    </row>
    <row r="289" spans="36:37" ht="12.75">
      <c r="AJ289" s="3"/>
      <c r="AK289" s="3"/>
    </row>
    <row r="290" spans="36:37" ht="12.75">
      <c r="AJ290" s="3"/>
      <c r="AK290" s="3"/>
    </row>
    <row r="291" spans="36:37" ht="12.75">
      <c r="AJ291" s="3"/>
      <c r="AK291" s="3"/>
    </row>
    <row r="292" spans="36:37" ht="12.75">
      <c r="AJ292" s="3"/>
      <c r="AK292" s="3"/>
    </row>
    <row r="293" spans="36:37" ht="12.75">
      <c r="AJ293" s="3"/>
      <c r="AK293" s="3"/>
    </row>
    <row r="294" spans="36:37" ht="12.75">
      <c r="AJ294" s="3"/>
      <c r="AK294" s="3"/>
    </row>
    <row r="295" spans="36:37" ht="12.75">
      <c r="AJ295" s="3"/>
      <c r="AK295" s="3"/>
    </row>
    <row r="296" spans="36:37" ht="12.75">
      <c r="AJ296" s="3"/>
      <c r="AK296" s="3"/>
    </row>
    <row r="297" spans="36:37" ht="12.75">
      <c r="AJ297" s="3"/>
      <c r="AK297" s="3"/>
    </row>
    <row r="298" spans="36:37" ht="12.75">
      <c r="AJ298" s="3"/>
      <c r="AK298" s="3"/>
    </row>
    <row r="299" spans="36:37" ht="12.75">
      <c r="AJ299" s="3"/>
      <c r="AK299" s="3"/>
    </row>
    <row r="300" spans="36:37" ht="12.75">
      <c r="AJ300" s="3"/>
      <c r="AK300" s="3"/>
    </row>
    <row r="301" spans="36:37" ht="12.75">
      <c r="AJ301" s="3"/>
      <c r="AK301" s="3"/>
    </row>
    <row r="302" spans="36:37" ht="12.75">
      <c r="AJ302" s="3"/>
      <c r="AK302" s="3"/>
    </row>
    <row r="303" spans="36:37" ht="12.75">
      <c r="AJ303" s="3"/>
      <c r="AK303" s="3"/>
    </row>
    <row r="304" spans="36:37" ht="12.75">
      <c r="AJ304" s="3"/>
      <c r="AK304" s="3"/>
    </row>
    <row r="305" spans="36:37" ht="12.75">
      <c r="AJ305" s="3"/>
      <c r="AK305" s="3"/>
    </row>
    <row r="306" spans="36:37" ht="12.75">
      <c r="AJ306" s="3"/>
      <c r="AK306" s="3"/>
    </row>
    <row r="307" spans="36:37" ht="12.75">
      <c r="AJ307" s="3"/>
      <c r="AK307" s="3"/>
    </row>
    <row r="308" spans="36:37" ht="12.75">
      <c r="AJ308" s="3"/>
      <c r="AK308" s="3"/>
    </row>
    <row r="309" spans="36:37" ht="12.75">
      <c r="AJ309" s="3"/>
      <c r="AK309" s="3"/>
    </row>
    <row r="310" spans="36:37" ht="12.75">
      <c r="AJ310" s="3"/>
      <c r="AK310" s="3"/>
    </row>
    <row r="311" spans="36:37" ht="12.75">
      <c r="AJ311" s="3"/>
      <c r="AK311" s="3"/>
    </row>
    <row r="312" spans="36:37" ht="12.75">
      <c r="AJ312" s="3"/>
      <c r="AK312" s="3"/>
    </row>
    <row r="313" spans="36:37" ht="12.75">
      <c r="AJ313" s="3"/>
      <c r="AK313" s="3"/>
    </row>
    <row r="314" spans="36:37" ht="12.75">
      <c r="AJ314" s="3"/>
      <c r="AK314" s="3"/>
    </row>
    <row r="315" spans="36:37" ht="12.75">
      <c r="AJ315" s="3"/>
      <c r="AK315" s="3"/>
    </row>
    <row r="316" spans="36:37" ht="12.75">
      <c r="AJ316" s="3"/>
      <c r="AK316" s="3"/>
    </row>
    <row r="317" spans="36:37" ht="12.75">
      <c r="AJ317" s="3"/>
      <c r="AK317" s="3"/>
    </row>
    <row r="318" spans="36:37" ht="12.75">
      <c r="AJ318" s="3"/>
      <c r="AK318" s="3"/>
    </row>
    <row r="319" spans="36:37" ht="12.75">
      <c r="AJ319" s="3"/>
      <c r="AK319" s="3"/>
    </row>
    <row r="320" spans="36:37" ht="12.75">
      <c r="AJ320" s="3"/>
      <c r="AK320" s="3"/>
    </row>
    <row r="321" spans="36:37" ht="12.75">
      <c r="AJ321" s="3"/>
      <c r="AK321" s="3"/>
    </row>
    <row r="322" spans="36:37" ht="12.75">
      <c r="AJ322" s="3"/>
      <c r="AK322" s="3"/>
    </row>
    <row r="323" spans="36:37" ht="12.75">
      <c r="AJ323" s="3"/>
      <c r="AK323" s="3"/>
    </row>
    <row r="324" spans="36:37" ht="12.75">
      <c r="AJ324" s="3"/>
      <c r="AK324" s="3"/>
    </row>
    <row r="325" spans="36:37" ht="12.75">
      <c r="AJ325" s="3"/>
      <c r="AK325" s="3"/>
    </row>
    <row r="326" spans="36:37" ht="12.75">
      <c r="AJ326" s="3"/>
      <c r="AK326" s="3"/>
    </row>
    <row r="327" spans="36:37" ht="12.75">
      <c r="AJ327" s="3"/>
      <c r="AK327" s="3"/>
    </row>
    <row r="328" spans="36:37" ht="12.75">
      <c r="AJ328" s="3"/>
      <c r="AK328" s="3"/>
    </row>
    <row r="329" spans="36:37" ht="12.75">
      <c r="AJ329" s="3"/>
      <c r="AK329" s="3"/>
    </row>
    <row r="330" spans="36:37" ht="12.75">
      <c r="AJ330" s="3"/>
      <c r="AK330" s="3"/>
    </row>
    <row r="331" spans="36:37" ht="12.75">
      <c r="AJ331" s="3"/>
      <c r="AK331" s="3"/>
    </row>
    <row r="332" spans="36:37" ht="12.75">
      <c r="AJ332" s="3"/>
      <c r="AK332" s="3"/>
    </row>
    <row r="333" spans="36:37" ht="12.75">
      <c r="AJ333" s="3"/>
      <c r="AK333" s="3"/>
    </row>
    <row r="334" spans="36:37" ht="12.75">
      <c r="AJ334" s="3"/>
      <c r="AK334" s="3"/>
    </row>
    <row r="335" spans="36:37" ht="12.75">
      <c r="AJ335" s="3"/>
      <c r="AK335" s="3"/>
    </row>
    <row r="336" spans="36:37" ht="12.75">
      <c r="AJ336" s="3"/>
      <c r="AK336" s="3"/>
    </row>
    <row r="337" spans="36:37" ht="12.75">
      <c r="AJ337" s="3"/>
      <c r="AK337" s="3"/>
    </row>
    <row r="338" spans="36:37" ht="12.75">
      <c r="AJ338" s="3"/>
      <c r="AK338" s="3"/>
    </row>
    <row r="339" spans="36:37" ht="12.75">
      <c r="AJ339" s="3"/>
      <c r="AK339" s="3"/>
    </row>
    <row r="340" spans="36:37" ht="12.75">
      <c r="AJ340" s="3"/>
      <c r="AK340" s="3"/>
    </row>
    <row r="341" spans="36:37" ht="12.75">
      <c r="AJ341" s="3"/>
      <c r="AK341" s="3"/>
    </row>
    <row r="342" spans="36:37" ht="12.75">
      <c r="AJ342" s="3"/>
      <c r="AK342" s="3"/>
    </row>
    <row r="343" spans="36:37" ht="12.75">
      <c r="AJ343" s="3"/>
      <c r="AK343" s="3"/>
    </row>
    <row r="344" spans="36:37" ht="12.75">
      <c r="AJ344" s="3"/>
      <c r="AK344" s="3"/>
    </row>
    <row r="345" spans="36:37" ht="12.75">
      <c r="AJ345" s="3"/>
      <c r="AK345" s="3"/>
    </row>
    <row r="346" spans="36:37" ht="12.75">
      <c r="AJ346" s="3"/>
      <c r="AK346" s="3"/>
    </row>
    <row r="347" spans="36:37" ht="12.75">
      <c r="AJ347" s="3"/>
      <c r="AK347" s="3"/>
    </row>
    <row r="348" spans="36:37" ht="12.75">
      <c r="AJ348" s="3"/>
      <c r="AK348" s="3"/>
    </row>
    <row r="349" spans="36:37" ht="12.75">
      <c r="AJ349" s="3"/>
      <c r="AK349" s="3"/>
    </row>
    <row r="350" spans="36:37" ht="12.75">
      <c r="AJ350" s="3"/>
      <c r="AK350" s="3"/>
    </row>
    <row r="351" spans="36:37" ht="12.75">
      <c r="AJ351" s="3"/>
      <c r="AK351" s="3"/>
    </row>
    <row r="352" spans="36:37" ht="12.75">
      <c r="AJ352" s="3"/>
      <c r="AK352" s="3"/>
    </row>
    <row r="353" spans="36:37" ht="12.75">
      <c r="AJ353" s="3"/>
      <c r="AK353" s="3"/>
    </row>
    <row r="354" spans="36:37" ht="12.75">
      <c r="AJ354" s="3"/>
      <c r="AK354" s="3"/>
    </row>
    <row r="355" spans="36:37" ht="12.75">
      <c r="AJ355" s="3"/>
      <c r="AK355" s="3"/>
    </row>
    <row r="356" spans="36:37" ht="12.75">
      <c r="AJ356" s="3"/>
      <c r="AK356" s="3"/>
    </row>
    <row r="357" spans="36:37" ht="12.75">
      <c r="AJ357" s="3"/>
      <c r="AK357" s="3"/>
    </row>
    <row r="358" spans="36:37" ht="12.75">
      <c r="AJ358" s="3"/>
      <c r="AK358" s="3"/>
    </row>
    <row r="359" spans="36:37" ht="12.75">
      <c r="AJ359" s="3"/>
      <c r="AK359" s="3"/>
    </row>
    <row r="360" spans="36:37" ht="12.75">
      <c r="AJ360" s="3"/>
      <c r="AK360" s="3"/>
    </row>
    <row r="361" spans="36:37" ht="12.75">
      <c r="AJ361" s="3"/>
      <c r="AK361" s="3"/>
    </row>
    <row r="362" spans="36:37" ht="12.75">
      <c r="AJ362" s="3"/>
      <c r="AK362" s="3"/>
    </row>
    <row r="363" spans="36:37" ht="12.75">
      <c r="AJ363" s="3"/>
      <c r="AK363" s="3"/>
    </row>
    <row r="364" spans="36:37" ht="12.75">
      <c r="AJ364" s="3"/>
      <c r="AK364" s="3"/>
    </row>
    <row r="365" spans="36:37" ht="12.75">
      <c r="AJ365" s="3"/>
      <c r="AK365" s="3"/>
    </row>
    <row r="366" spans="36:37" ht="12.75">
      <c r="AJ366" s="3"/>
      <c r="AK366" s="3"/>
    </row>
    <row r="367" spans="36:37" ht="12.75">
      <c r="AJ367" s="3"/>
      <c r="AK367" s="3"/>
    </row>
    <row r="368" spans="36:37" ht="12.75">
      <c r="AJ368" s="3"/>
      <c r="AK368" s="3"/>
    </row>
    <row r="369" spans="36:37" ht="12.75">
      <c r="AJ369" s="3"/>
      <c r="AK369" s="3"/>
    </row>
    <row r="370" spans="36:37" ht="12.75">
      <c r="AJ370" s="3"/>
      <c r="AK370" s="3"/>
    </row>
    <row r="371" spans="36:37" ht="12.75">
      <c r="AJ371" s="3"/>
      <c r="AK371" s="3"/>
    </row>
    <row r="372" spans="36:37" ht="12.75">
      <c r="AJ372" s="3"/>
      <c r="AK372" s="3"/>
    </row>
    <row r="373" spans="36:37" ht="12.75">
      <c r="AJ373" s="3"/>
      <c r="AK373" s="3"/>
    </row>
    <row r="374" spans="36:37" ht="12.75">
      <c r="AJ374" s="3"/>
      <c r="AK374" s="3"/>
    </row>
    <row r="375" spans="36:37" ht="12.75">
      <c r="AJ375" s="3"/>
      <c r="AK375" s="3"/>
    </row>
    <row r="376" spans="36:37" ht="12.75">
      <c r="AJ376" s="3"/>
      <c r="AK376" s="3"/>
    </row>
    <row r="377" spans="36:37" ht="12.75">
      <c r="AJ377" s="3"/>
      <c r="AK377" s="3"/>
    </row>
    <row r="378" spans="36:37" ht="12.75">
      <c r="AJ378" s="3"/>
      <c r="AK378" s="3"/>
    </row>
    <row r="379" spans="36:37" ht="12.75">
      <c r="AJ379" s="3"/>
      <c r="AK379" s="3"/>
    </row>
    <row r="380" spans="36:37" ht="12.75">
      <c r="AJ380" s="3"/>
      <c r="AK380" s="3"/>
    </row>
    <row r="381" spans="36:37" ht="12.75">
      <c r="AJ381" s="3"/>
      <c r="AK381" s="3"/>
    </row>
    <row r="382" spans="36:37" ht="12.75">
      <c r="AJ382" s="3"/>
      <c r="AK382" s="3"/>
    </row>
    <row r="383" spans="36:37" ht="12.75">
      <c r="AJ383" s="3"/>
      <c r="AK383" s="3"/>
    </row>
    <row r="384" spans="36:37" ht="12.75">
      <c r="AJ384" s="3"/>
      <c r="AK384" s="3"/>
    </row>
    <row r="385" spans="36:37" ht="12.75">
      <c r="AJ385" s="3"/>
      <c r="AK385" s="3"/>
    </row>
    <row r="386" spans="36:37" ht="12.75">
      <c r="AJ386" s="3"/>
      <c r="AK386" s="3"/>
    </row>
    <row r="387" spans="36:37" ht="12.75">
      <c r="AJ387" s="3"/>
      <c r="AK387" s="3"/>
    </row>
    <row r="388" spans="36:37" ht="12.75">
      <c r="AJ388" s="3"/>
      <c r="AK388" s="3"/>
    </row>
    <row r="389" spans="36:37" ht="12.75">
      <c r="AJ389" s="3"/>
      <c r="AK389" s="3"/>
    </row>
    <row r="390" spans="36:37" ht="12.75">
      <c r="AJ390" s="3"/>
      <c r="AK390" s="3"/>
    </row>
    <row r="391" spans="36:37" ht="12.75">
      <c r="AJ391" s="3"/>
      <c r="AK391" s="3"/>
    </row>
    <row r="392" spans="36:37" ht="12.75">
      <c r="AJ392" s="3"/>
      <c r="AK392" s="3"/>
    </row>
    <row r="393" spans="36:37" ht="12.75">
      <c r="AJ393" s="3"/>
      <c r="AK393" s="3"/>
    </row>
    <row r="394" spans="36:37" ht="12.75">
      <c r="AJ394" s="3"/>
      <c r="AK394" s="3"/>
    </row>
    <row r="395" spans="36:37" ht="12.75">
      <c r="AJ395" s="3"/>
      <c r="AK395" s="3"/>
    </row>
    <row r="396" spans="36:37" ht="12.75">
      <c r="AJ396" s="3"/>
      <c r="AK396" s="3"/>
    </row>
    <row r="397" spans="36:37" ht="12.75">
      <c r="AJ397" s="3"/>
      <c r="AK397" s="3"/>
    </row>
    <row r="398" spans="36:37" ht="12.75">
      <c r="AJ398" s="3"/>
      <c r="AK398" s="3"/>
    </row>
    <row r="399" spans="36:37" ht="12.75">
      <c r="AJ399" s="3"/>
      <c r="AK399" s="3"/>
    </row>
    <row r="400" spans="36:37" ht="12.75">
      <c r="AJ400" s="3"/>
      <c r="AK400" s="3"/>
    </row>
    <row r="401" spans="36:37" ht="12.75">
      <c r="AJ401" s="3"/>
      <c r="AK401" s="3"/>
    </row>
    <row r="402" spans="36:37" ht="12.75">
      <c r="AJ402" s="3"/>
      <c r="AK402" s="3"/>
    </row>
    <row r="403" spans="36:37" ht="12.75">
      <c r="AJ403" s="3"/>
      <c r="AK403" s="3"/>
    </row>
    <row r="404" spans="36:37" ht="12.75">
      <c r="AJ404" s="3"/>
      <c r="AK404" s="3"/>
    </row>
    <row r="405" spans="36:37" ht="12.75">
      <c r="AJ405" s="3"/>
      <c r="AK405" s="3"/>
    </row>
    <row r="406" spans="36:37" ht="12.75">
      <c r="AJ406" s="3"/>
      <c r="AK406" s="3"/>
    </row>
    <row r="407" spans="36:37" ht="12.75">
      <c r="AJ407" s="3"/>
      <c r="AK407" s="3"/>
    </row>
    <row r="408" spans="36:37" ht="12.75">
      <c r="AJ408" s="3"/>
      <c r="AK408" s="3"/>
    </row>
    <row r="409" spans="36:37" ht="12.75">
      <c r="AJ409" s="3"/>
      <c r="AK409" s="3"/>
    </row>
    <row r="410" spans="36:37" ht="12.75">
      <c r="AJ410" s="3"/>
      <c r="AK410" s="3"/>
    </row>
    <row r="411" spans="36:37" ht="12.75">
      <c r="AJ411" s="3"/>
      <c r="AK411" s="3"/>
    </row>
    <row r="412" spans="36:37" ht="12.75">
      <c r="AJ412" s="3"/>
      <c r="AK412" s="3"/>
    </row>
    <row r="413" spans="36:37" ht="12.75">
      <c r="AJ413" s="3"/>
      <c r="AK413" s="3"/>
    </row>
    <row r="414" spans="36:37" ht="12.75">
      <c r="AJ414" s="3"/>
      <c r="AK414" s="3"/>
    </row>
    <row r="415" spans="36:37" ht="12.75">
      <c r="AJ415" s="3"/>
      <c r="AK415" s="3"/>
    </row>
    <row r="416" spans="36:37" ht="12.75">
      <c r="AJ416" s="3"/>
      <c r="AK416" s="3"/>
    </row>
    <row r="417" spans="36:37" ht="12.75">
      <c r="AJ417" s="3"/>
      <c r="AK417" s="3"/>
    </row>
    <row r="418" spans="36:37" ht="12.75">
      <c r="AJ418" s="3"/>
      <c r="AK418" s="3"/>
    </row>
    <row r="419" spans="36:37" ht="12.75">
      <c r="AJ419" s="3"/>
      <c r="AK419" s="3"/>
    </row>
    <row r="420" spans="36:37" ht="12.75">
      <c r="AJ420" s="3"/>
      <c r="AK420" s="3"/>
    </row>
    <row r="421" spans="36:37" ht="12.75">
      <c r="AJ421" s="3"/>
      <c r="AK421" s="3"/>
    </row>
    <row r="422" spans="36:37" ht="12.75">
      <c r="AJ422" s="3"/>
      <c r="AK422" s="3"/>
    </row>
    <row r="423" spans="36:37" ht="12.75">
      <c r="AJ423" s="3"/>
      <c r="AK423" s="3"/>
    </row>
    <row r="424" spans="36:37" ht="12.75">
      <c r="AJ424" s="3"/>
      <c r="AK424" s="3"/>
    </row>
    <row r="425" spans="36:37" ht="12.75">
      <c r="AJ425" s="3"/>
      <c r="AK425" s="3"/>
    </row>
    <row r="426" spans="36:37" ht="12.75">
      <c r="AJ426" s="3"/>
      <c r="AK426" s="3"/>
    </row>
    <row r="427" spans="36:37" ht="12.75">
      <c r="AJ427" s="3"/>
      <c r="AK427" s="3"/>
    </row>
    <row r="428" spans="36:37" ht="12.75">
      <c r="AJ428" s="3"/>
      <c r="AK428" s="3"/>
    </row>
    <row r="429" spans="36:37" ht="12.75">
      <c r="AJ429" s="3"/>
      <c r="AK429" s="3"/>
    </row>
    <row r="430" spans="36:37" ht="12.75">
      <c r="AJ430" s="3"/>
      <c r="AK430" s="3"/>
    </row>
    <row r="431" spans="36:37" ht="12.75">
      <c r="AJ431" s="3"/>
      <c r="AK431" s="3"/>
    </row>
    <row r="432" spans="36:37" ht="12.75">
      <c r="AJ432" s="3"/>
      <c r="AK432" s="3"/>
    </row>
    <row r="433" spans="36:37" ht="12.75">
      <c r="AJ433" s="3"/>
      <c r="AK433" s="3"/>
    </row>
    <row r="434" spans="36:37" ht="12.75">
      <c r="AJ434" s="3"/>
      <c r="AK434" s="3"/>
    </row>
    <row r="435" spans="36:37" ht="12.75">
      <c r="AJ435" s="3"/>
      <c r="AK435" s="3"/>
    </row>
    <row r="436" spans="36:37" ht="12.75">
      <c r="AJ436" s="3"/>
      <c r="AK436" s="3"/>
    </row>
    <row r="437" spans="36:37" ht="12.75">
      <c r="AJ437" s="3"/>
      <c r="AK437" s="3"/>
    </row>
    <row r="438" spans="36:37" ht="12.75">
      <c r="AJ438" s="3"/>
      <c r="AK438" s="3"/>
    </row>
    <row r="439" spans="36:37" ht="12.75">
      <c r="AJ439" s="3"/>
      <c r="AK439" s="3"/>
    </row>
    <row r="440" spans="36:37" ht="12.75">
      <c r="AJ440" s="3"/>
      <c r="AK440" s="3"/>
    </row>
    <row r="441" spans="36:37" ht="12.75">
      <c r="AJ441" s="3"/>
      <c r="AK441" s="3"/>
    </row>
    <row r="442" spans="36:37" ht="12.75">
      <c r="AJ442" s="3"/>
      <c r="AK442" s="3"/>
    </row>
    <row r="443" spans="36:37" ht="12.75">
      <c r="AJ443" s="3"/>
      <c r="AK443" s="3"/>
    </row>
    <row r="444" spans="36:37" ht="12.75">
      <c r="AJ444" s="3"/>
      <c r="AK444" s="3"/>
    </row>
    <row r="445" spans="36:37" ht="12.75">
      <c r="AJ445" s="3"/>
      <c r="AK445" s="3"/>
    </row>
    <row r="446" spans="36:37" ht="12.75">
      <c r="AJ446" s="3"/>
      <c r="AK446" s="3"/>
    </row>
    <row r="447" spans="36:37" ht="12.75">
      <c r="AJ447" s="3"/>
      <c r="AK447" s="3"/>
    </row>
    <row r="448" spans="36:37" ht="12.75">
      <c r="AJ448" s="3"/>
      <c r="AK448" s="3"/>
    </row>
    <row r="449" spans="36:37" ht="12.75">
      <c r="AJ449" s="3"/>
      <c r="AK449" s="3"/>
    </row>
    <row r="450" spans="36:37" ht="12.75">
      <c r="AJ450" s="3"/>
      <c r="AK450" s="3"/>
    </row>
    <row r="451" spans="36:37" ht="12.75">
      <c r="AJ451" s="3"/>
      <c r="AK451" s="3"/>
    </row>
    <row r="452" spans="36:37" ht="12.75">
      <c r="AJ452" s="3"/>
      <c r="AK452" s="3"/>
    </row>
    <row r="453" spans="36:37" ht="12.75">
      <c r="AJ453" s="3"/>
      <c r="AK453" s="3"/>
    </row>
    <row r="454" spans="36:37" ht="12.75">
      <c r="AJ454" s="3"/>
      <c r="AK454" s="3"/>
    </row>
    <row r="455" spans="36:37" ht="12.75">
      <c r="AJ455" s="3"/>
      <c r="AK455" s="3"/>
    </row>
    <row r="456" spans="36:37" ht="12.75">
      <c r="AJ456" s="3"/>
      <c r="AK456" s="3"/>
    </row>
    <row r="457" spans="36:37" ht="12.75">
      <c r="AJ457" s="3"/>
      <c r="AK457" s="3"/>
    </row>
    <row r="458" spans="36:37" ht="12.75">
      <c r="AJ458" s="3"/>
      <c r="AK458" s="3"/>
    </row>
    <row r="459" spans="36:37" ht="12.75">
      <c r="AJ459" s="3"/>
      <c r="AK459" s="3"/>
    </row>
    <row r="460" spans="36:37" ht="12.75">
      <c r="AJ460" s="3"/>
      <c r="AK460" s="3"/>
    </row>
    <row r="461" spans="36:37" ht="12.75">
      <c r="AJ461" s="3"/>
      <c r="AK461" s="3"/>
    </row>
    <row r="462" spans="36:37" ht="12.75">
      <c r="AJ462" s="3"/>
      <c r="AK462" s="3"/>
    </row>
    <row r="463" spans="36:37" ht="12.75">
      <c r="AJ463" s="3"/>
      <c r="AK463" s="3"/>
    </row>
    <row r="464" spans="36:37" ht="12.75">
      <c r="AJ464" s="3"/>
      <c r="AK464" s="3"/>
    </row>
    <row r="465" spans="36:37" ht="12.75">
      <c r="AJ465" s="3"/>
      <c r="AK465" s="3"/>
    </row>
    <row r="466" spans="36:37" ht="12.75">
      <c r="AJ466" s="3"/>
      <c r="AK466" s="3"/>
    </row>
    <row r="467" spans="36:37" ht="12.75">
      <c r="AJ467" s="3"/>
      <c r="AK467" s="3"/>
    </row>
    <row r="468" spans="36:37" ht="12.75">
      <c r="AJ468" s="3"/>
      <c r="AK468" s="3"/>
    </row>
    <row r="469" spans="36:37" ht="12.75">
      <c r="AJ469" s="3"/>
      <c r="AK469" s="3"/>
    </row>
    <row r="470" spans="36:37" ht="12.75">
      <c r="AJ470" s="3"/>
      <c r="AK470" s="3"/>
    </row>
    <row r="471" spans="36:37" ht="12.75">
      <c r="AJ471" s="3"/>
      <c r="AK471" s="3"/>
    </row>
    <row r="472" spans="36:37" ht="12.75">
      <c r="AJ472" s="3"/>
      <c r="AK472" s="3"/>
    </row>
    <row r="473" spans="36:37" ht="12.75">
      <c r="AJ473" s="3"/>
      <c r="AK473" s="3"/>
    </row>
    <row r="474" spans="36:37" ht="12.75">
      <c r="AJ474" s="3"/>
      <c r="AK474" s="3"/>
    </row>
    <row r="475" spans="36:37" ht="12.75">
      <c r="AJ475" s="3"/>
      <c r="AK475" s="3"/>
    </row>
    <row r="476" spans="36:37" ht="12.75">
      <c r="AJ476" s="3"/>
      <c r="AK476" s="3"/>
    </row>
    <row r="477" spans="36:37" ht="12.75">
      <c r="AJ477" s="3"/>
      <c r="AK477" s="3"/>
    </row>
    <row r="478" spans="36:37" ht="12.75">
      <c r="AJ478" s="3"/>
      <c r="AK478" s="3"/>
    </row>
    <row r="479" spans="36:37" ht="12.75">
      <c r="AJ479" s="3"/>
      <c r="AK479" s="3"/>
    </row>
    <row r="480" spans="36:37" ht="12.75">
      <c r="AJ480" s="3"/>
      <c r="AK480" s="3"/>
    </row>
    <row r="481" spans="36:37" ht="12.75">
      <c r="AJ481" s="3"/>
      <c r="AK481" s="3"/>
    </row>
    <row r="482" spans="36:37" ht="12.75">
      <c r="AJ482" s="3"/>
      <c r="AK482" s="3"/>
    </row>
    <row r="483" spans="36:37" ht="12.75">
      <c r="AJ483" s="3"/>
      <c r="AK483" s="3"/>
    </row>
    <row r="484" spans="36:37" ht="12.75">
      <c r="AJ484" s="3"/>
      <c r="AK484" s="3"/>
    </row>
    <row r="485" spans="36:37" ht="12.75">
      <c r="AJ485" s="3"/>
      <c r="AK485" s="3"/>
    </row>
    <row r="486" spans="36:37" ht="12.75">
      <c r="AJ486" s="3"/>
      <c r="AK486" s="3"/>
    </row>
    <row r="487" spans="36:37" ht="12.75">
      <c r="AJ487" s="3"/>
      <c r="AK487" s="3"/>
    </row>
    <row r="488" spans="36:37" ht="12.75">
      <c r="AJ488" s="3"/>
      <c r="AK488" s="3"/>
    </row>
    <row r="489" spans="36:37" ht="12.75">
      <c r="AJ489" s="3"/>
      <c r="AK489" s="3"/>
    </row>
    <row r="490" spans="36:37" ht="12.75">
      <c r="AJ490" s="3"/>
      <c r="AK490" s="3"/>
    </row>
    <row r="491" spans="36:37" ht="12.75">
      <c r="AJ491" s="3"/>
      <c r="AK491" s="3"/>
    </row>
    <row r="492" spans="36:37" ht="12.75">
      <c r="AJ492" s="3"/>
      <c r="AK492" s="3"/>
    </row>
    <row r="493" spans="36:37" ht="12.75">
      <c r="AJ493" s="3"/>
      <c r="AK493" s="3"/>
    </row>
    <row r="494" spans="36:37" ht="12.75">
      <c r="AJ494" s="3"/>
      <c r="AK494" s="3"/>
    </row>
    <row r="495" spans="36:37" ht="12.75">
      <c r="AJ495" s="3"/>
      <c r="AK495" s="3"/>
    </row>
    <row r="496" spans="36:37" ht="12.75">
      <c r="AJ496" s="3"/>
      <c r="AK496" s="3"/>
    </row>
    <row r="497" spans="36:37" ht="12.75">
      <c r="AJ497" s="3"/>
      <c r="AK497" s="3"/>
    </row>
    <row r="498" spans="36:37" ht="12.75">
      <c r="AJ498" s="3"/>
      <c r="AK498" s="3"/>
    </row>
    <row r="499" spans="36:37" ht="12.75">
      <c r="AJ499" s="3"/>
      <c r="AK499" s="3"/>
    </row>
    <row r="500" spans="36:37" ht="12.75">
      <c r="AJ500" s="3"/>
      <c r="AK500" s="3"/>
    </row>
    <row r="501" spans="36:37" ht="12.75">
      <c r="AJ501" s="3"/>
      <c r="AK501" s="3"/>
    </row>
    <row r="502" spans="36:37" ht="12.75">
      <c r="AJ502" s="3"/>
      <c r="AK502" s="3"/>
    </row>
    <row r="503" spans="36:37" ht="12.75">
      <c r="AJ503" s="3"/>
      <c r="AK503" s="3"/>
    </row>
    <row r="504" spans="36:37" ht="12.75">
      <c r="AJ504" s="3"/>
      <c r="AK504" s="3"/>
    </row>
    <row r="505" spans="36:37" ht="12.75">
      <c r="AJ505" s="3"/>
      <c r="AK505" s="3"/>
    </row>
    <row r="506" spans="36:37" ht="12.75">
      <c r="AJ506" s="3"/>
      <c r="AK506" s="3"/>
    </row>
    <row r="507" spans="36:37" ht="12.75">
      <c r="AJ507" s="3"/>
      <c r="AK507" s="3"/>
    </row>
    <row r="508" spans="36:37" ht="12.75">
      <c r="AJ508" s="3"/>
      <c r="AK508" s="3"/>
    </row>
    <row r="509" spans="36:37" ht="12.75">
      <c r="AJ509" s="3"/>
      <c r="AK509" s="3"/>
    </row>
    <row r="510" spans="36:37" ht="12.75">
      <c r="AJ510" s="3"/>
      <c r="AK510" s="3"/>
    </row>
    <row r="511" spans="36:37" ht="12.75">
      <c r="AJ511" s="3"/>
      <c r="AK511" s="3"/>
    </row>
    <row r="512" spans="36:37" ht="12.75">
      <c r="AJ512" s="3"/>
      <c r="AK512" s="3"/>
    </row>
    <row r="513" spans="36:37" ht="12.75">
      <c r="AJ513" s="3"/>
      <c r="AK513" s="3"/>
    </row>
    <row r="514" spans="36:37" ht="12.75">
      <c r="AJ514" s="3"/>
      <c r="AK514" s="3"/>
    </row>
    <row r="515" spans="36:37" ht="12.75">
      <c r="AJ515" s="3"/>
      <c r="AK515" s="3"/>
    </row>
    <row r="516" spans="36:37" ht="12.75">
      <c r="AJ516" s="3"/>
      <c r="AK516" s="3"/>
    </row>
    <row r="517" spans="36:37" ht="12.75">
      <c r="AJ517" s="3"/>
      <c r="AK517" s="3"/>
    </row>
    <row r="518" spans="36:37" ht="12.75">
      <c r="AJ518" s="3"/>
      <c r="AK518" s="3"/>
    </row>
    <row r="519" spans="36:37" ht="12.75">
      <c r="AJ519" s="3"/>
      <c r="AK519" s="3"/>
    </row>
    <row r="520" spans="36:37" ht="12.75">
      <c r="AJ520" s="3"/>
      <c r="AK520" s="3"/>
    </row>
    <row r="521" spans="36:37" ht="12.75">
      <c r="AJ521" s="3"/>
      <c r="AK521" s="3"/>
    </row>
    <row r="522" spans="36:37" ht="12.75">
      <c r="AJ522" s="3"/>
      <c r="AK522" s="3"/>
    </row>
    <row r="523" spans="36:37" ht="12.75">
      <c r="AJ523" s="3"/>
      <c r="AK523" s="3"/>
    </row>
    <row r="524" spans="36:37" ht="12.75">
      <c r="AJ524" s="3"/>
      <c r="AK524" s="3"/>
    </row>
    <row r="525" spans="36:37" ht="12.75">
      <c r="AJ525" s="3"/>
      <c r="AK525" s="3"/>
    </row>
    <row r="526" spans="36:37" ht="12.75">
      <c r="AJ526" s="3"/>
      <c r="AK526" s="3"/>
    </row>
    <row r="527" spans="36:37" ht="12.75">
      <c r="AJ527" s="3"/>
      <c r="AK527" s="3"/>
    </row>
    <row r="528" spans="36:37" ht="12.75">
      <c r="AJ528" s="3"/>
      <c r="AK528" s="3"/>
    </row>
    <row r="529" spans="36:37" ht="12.75">
      <c r="AJ529" s="3"/>
      <c r="AK529" s="3"/>
    </row>
    <row r="530" spans="36:37" ht="12.75">
      <c r="AJ530" s="3"/>
      <c r="AK530" s="3"/>
    </row>
    <row r="531" spans="36:37" ht="12.75">
      <c r="AJ531" s="3"/>
      <c r="AK531" s="3"/>
    </row>
    <row r="532" spans="36:37" ht="12.75">
      <c r="AJ532" s="3"/>
      <c r="AK532" s="3"/>
    </row>
    <row r="533" spans="36:37" ht="12.75">
      <c r="AJ533" s="3"/>
      <c r="AK533" s="3"/>
    </row>
    <row r="534" spans="36:37" ht="12.75">
      <c r="AJ534" s="3"/>
      <c r="AK534" s="3"/>
    </row>
    <row r="535" spans="36:37" ht="12.75">
      <c r="AJ535" s="3"/>
      <c r="AK535" s="3"/>
    </row>
    <row r="536" spans="36:37" ht="12.75">
      <c r="AJ536" s="3"/>
      <c r="AK536" s="3"/>
    </row>
    <row r="537" spans="36:37" ht="12.75">
      <c r="AJ537" s="3"/>
      <c r="AK537" s="3"/>
    </row>
    <row r="538" spans="36:37" ht="12.75">
      <c r="AJ538" s="3"/>
      <c r="AK538" s="3"/>
    </row>
    <row r="539" spans="36:37" ht="12.75">
      <c r="AJ539" s="3"/>
      <c r="AK539" s="3"/>
    </row>
    <row r="540" spans="36:37" ht="12.75">
      <c r="AJ540" s="3"/>
      <c r="AK540" s="3"/>
    </row>
    <row r="541" spans="36:37" ht="12.75">
      <c r="AJ541" s="3"/>
      <c r="AK541" s="3"/>
    </row>
    <row r="542" spans="36:37" ht="12.75">
      <c r="AJ542" s="3"/>
      <c r="AK542" s="3"/>
    </row>
    <row r="543" spans="36:37" ht="12.75">
      <c r="AJ543" s="3"/>
      <c r="AK543" s="3"/>
    </row>
    <row r="544" spans="36:37" ht="12.75">
      <c r="AJ544" s="3"/>
      <c r="AK544" s="3"/>
    </row>
    <row r="545" spans="36:37" ht="12.75">
      <c r="AJ545" s="3"/>
      <c r="AK545" s="3"/>
    </row>
    <row r="546" spans="36:37" ht="12.75">
      <c r="AJ546" s="3"/>
      <c r="AK546" s="3"/>
    </row>
    <row r="547" spans="36:37" ht="12.75">
      <c r="AJ547" s="3"/>
      <c r="AK547" s="3"/>
    </row>
    <row r="548" spans="36:37" ht="12.75">
      <c r="AJ548" s="3"/>
      <c r="AK548" s="3"/>
    </row>
    <row r="549" spans="36:37" ht="12.75">
      <c r="AJ549" s="3"/>
      <c r="AK549" s="3"/>
    </row>
    <row r="550" spans="36:37" ht="12.75">
      <c r="AJ550" s="3"/>
      <c r="AK550" s="3"/>
    </row>
    <row r="551" spans="36:37" ht="12.75">
      <c r="AJ551" s="3"/>
      <c r="AK551" s="3"/>
    </row>
    <row r="552" spans="36:37" ht="12.75">
      <c r="AJ552" s="3"/>
      <c r="AK552" s="3"/>
    </row>
    <row r="553" spans="36:37" ht="12.75">
      <c r="AJ553" s="3"/>
      <c r="AK553" s="3"/>
    </row>
    <row r="554" spans="36:37" ht="12.75">
      <c r="AJ554" s="3"/>
      <c r="AK554" s="3"/>
    </row>
    <row r="555" spans="36:37" ht="12.75">
      <c r="AJ555" s="3"/>
      <c r="AK555" s="3"/>
    </row>
    <row r="556" spans="36:37" ht="12.75">
      <c r="AJ556" s="3"/>
      <c r="AK556" s="3"/>
    </row>
    <row r="557" spans="36:37" ht="12.75">
      <c r="AJ557" s="3"/>
      <c r="AK557" s="3"/>
    </row>
    <row r="558" spans="36:37" ht="12.75">
      <c r="AJ558" s="3"/>
      <c r="AK558" s="3"/>
    </row>
    <row r="559" spans="36:37" ht="12.75">
      <c r="AJ559" s="3"/>
      <c r="AK559" s="3"/>
    </row>
    <row r="560" spans="36:37" ht="12.75">
      <c r="AJ560" s="3"/>
      <c r="AK560" s="3"/>
    </row>
    <row r="561" spans="36:37" ht="12.75">
      <c r="AJ561" s="3"/>
      <c r="AK561" s="3"/>
    </row>
    <row r="562" spans="36:37" ht="12.75">
      <c r="AJ562" s="3"/>
      <c r="AK562" s="3"/>
    </row>
    <row r="563" spans="36:37" ht="12.75">
      <c r="AJ563" s="3"/>
      <c r="AK563" s="3"/>
    </row>
    <row r="564" spans="36:37" ht="12.75">
      <c r="AJ564" s="3"/>
      <c r="AK564" s="3"/>
    </row>
    <row r="565" spans="36:37" ht="12.75">
      <c r="AJ565" s="3"/>
      <c r="AK565" s="3"/>
    </row>
    <row r="566" spans="36:37" ht="12.75">
      <c r="AJ566" s="3"/>
      <c r="AK566" s="3"/>
    </row>
    <row r="567" spans="36:37" ht="12.75">
      <c r="AJ567" s="3"/>
      <c r="AK567" s="3"/>
    </row>
    <row r="568" spans="36:37" ht="12.75">
      <c r="AJ568" s="3"/>
      <c r="AK568" s="3"/>
    </row>
    <row r="569" spans="36:37" ht="12.75">
      <c r="AJ569" s="3"/>
      <c r="AK569" s="3"/>
    </row>
    <row r="570" spans="36:37" ht="12.75">
      <c r="AJ570" s="3"/>
      <c r="AK570" s="3"/>
    </row>
    <row r="571" spans="36:37" ht="12.75">
      <c r="AJ571" s="3"/>
      <c r="AK571" s="3"/>
    </row>
    <row r="572" spans="36:37" ht="12.75">
      <c r="AJ572" s="3"/>
      <c r="AK572" s="3"/>
    </row>
    <row r="573" spans="36:37" ht="12.75">
      <c r="AJ573" s="3"/>
      <c r="AK573" s="3"/>
    </row>
    <row r="574" spans="36:37" ht="12.75">
      <c r="AJ574" s="3"/>
      <c r="AK574" s="3"/>
    </row>
    <row r="575" spans="36:37" ht="12.75">
      <c r="AJ575" s="3"/>
      <c r="AK575" s="3"/>
    </row>
    <row r="576" spans="36:37" ht="12.75">
      <c r="AJ576" s="3"/>
      <c r="AK576" s="3"/>
    </row>
    <row r="577" spans="36:37" ht="12.75">
      <c r="AJ577" s="3"/>
      <c r="AK577" s="3"/>
    </row>
    <row r="578" spans="36:37" ht="12.75">
      <c r="AJ578" s="3"/>
      <c r="AK578" s="3"/>
    </row>
    <row r="579" spans="36:37" ht="12.75">
      <c r="AJ579" s="3"/>
      <c r="AK579" s="3"/>
    </row>
    <row r="580" spans="36:37" ht="12.75">
      <c r="AJ580" s="3"/>
      <c r="AK580" s="3"/>
    </row>
    <row r="581" spans="36:37" ht="12.75">
      <c r="AJ581" s="3"/>
      <c r="AK581" s="3"/>
    </row>
    <row r="582" spans="36:37" ht="12.75">
      <c r="AJ582" s="3"/>
      <c r="AK582" s="3"/>
    </row>
    <row r="583" spans="36:37" ht="12.75">
      <c r="AJ583" s="3"/>
      <c r="AK583" s="3"/>
    </row>
    <row r="584" spans="36:37" ht="12.75">
      <c r="AJ584" s="3"/>
      <c r="AK584" s="3"/>
    </row>
    <row r="585" spans="36:37" ht="12.75">
      <c r="AJ585" s="3"/>
      <c r="AK585" s="3"/>
    </row>
    <row r="586" spans="36:37" ht="12.75">
      <c r="AJ586" s="3"/>
      <c r="AK586" s="3"/>
    </row>
    <row r="587" spans="36:37" ht="12.75">
      <c r="AJ587" s="3"/>
      <c r="AK587" s="3"/>
    </row>
    <row r="588" spans="36:37" ht="12.75">
      <c r="AJ588" s="3"/>
      <c r="AK588" s="3"/>
    </row>
    <row r="589" spans="36:37" ht="12.75">
      <c r="AJ589" s="3"/>
      <c r="AK589" s="3"/>
    </row>
    <row r="590" spans="36:37" ht="12.75">
      <c r="AJ590" s="3"/>
      <c r="AK590" s="3"/>
    </row>
    <row r="591" spans="36:37" ht="12.75">
      <c r="AJ591" s="3"/>
      <c r="AK591" s="3"/>
    </row>
    <row r="592" spans="36:37" ht="12.75">
      <c r="AJ592" s="3"/>
      <c r="AK592" s="3"/>
    </row>
    <row r="593" spans="36:37" ht="12.75">
      <c r="AJ593" s="3"/>
      <c r="AK593" s="3"/>
    </row>
    <row r="594" spans="36:37" ht="12.75">
      <c r="AJ594" s="3"/>
      <c r="AK594" s="3"/>
    </row>
    <row r="595" spans="36:37" ht="12.75">
      <c r="AJ595" s="3"/>
      <c r="AK595" s="3"/>
    </row>
    <row r="596" spans="36:37" ht="12.75">
      <c r="AJ596" s="3"/>
      <c r="AK596" s="3"/>
    </row>
    <row r="597" spans="36:37" ht="12.75">
      <c r="AJ597" s="3"/>
      <c r="AK597" s="3"/>
    </row>
    <row r="598" spans="36:37" ht="12.75">
      <c r="AJ598" s="3"/>
      <c r="AK598" s="3"/>
    </row>
    <row r="599" spans="36:37" ht="12.75">
      <c r="AJ599" s="3"/>
      <c r="AK599" s="3"/>
    </row>
    <row r="600" spans="36:37" ht="12.75">
      <c r="AJ600" s="3"/>
      <c r="AK600" s="3"/>
    </row>
    <row r="601" spans="36:37" ht="12.75">
      <c r="AJ601" s="3"/>
      <c r="AK601" s="3"/>
    </row>
    <row r="602" spans="36:37" ht="12.75">
      <c r="AJ602" s="3"/>
      <c r="AK602" s="3"/>
    </row>
    <row r="603" spans="36:37" ht="12.75">
      <c r="AJ603" s="3"/>
      <c r="AK603" s="3"/>
    </row>
    <row r="604" spans="36:37" ht="12.75">
      <c r="AJ604" s="3"/>
      <c r="AK604" s="3"/>
    </row>
    <row r="605" spans="36:37" ht="12.75">
      <c r="AJ605" s="3"/>
      <c r="AK605" s="3"/>
    </row>
    <row r="606" spans="36:37" ht="12.75">
      <c r="AJ606" s="3"/>
      <c r="AK606" s="3"/>
    </row>
    <row r="607" spans="36:37" ht="12.75">
      <c r="AJ607" s="3"/>
      <c r="AK607" s="3"/>
    </row>
    <row r="608" spans="36:37" ht="12.75">
      <c r="AJ608" s="3"/>
      <c r="AK608" s="3"/>
    </row>
    <row r="609" spans="36:37" ht="12.75">
      <c r="AJ609" s="3"/>
      <c r="AK609" s="3"/>
    </row>
    <row r="610" spans="36:37" ht="12.75">
      <c r="AJ610" s="3"/>
      <c r="AK610" s="3"/>
    </row>
    <row r="611" spans="36:37" ht="12.75">
      <c r="AJ611" s="3"/>
      <c r="AK611" s="3"/>
    </row>
    <row r="612" spans="36:37" ht="12.75">
      <c r="AJ612" s="3"/>
      <c r="AK612" s="3"/>
    </row>
    <row r="613" spans="36:37" ht="12.75">
      <c r="AJ613" s="3"/>
      <c r="AK613" s="3"/>
    </row>
    <row r="614" spans="36:37" ht="12.75">
      <c r="AJ614" s="3"/>
      <c r="AK614" s="3"/>
    </row>
    <row r="615" spans="36:37" ht="12.75">
      <c r="AJ615" s="3"/>
      <c r="AK615" s="3"/>
    </row>
    <row r="616" spans="36:37" ht="12.75">
      <c r="AJ616" s="3"/>
      <c r="AK616" s="3"/>
    </row>
    <row r="617" spans="36:37" ht="12.75">
      <c r="AJ617" s="3"/>
      <c r="AK617" s="3"/>
    </row>
    <row r="618" spans="36:37" ht="12.75">
      <c r="AJ618" s="3"/>
      <c r="AK618" s="3"/>
    </row>
    <row r="619" spans="36:37" ht="12.75">
      <c r="AJ619" s="3"/>
      <c r="AK619" s="3"/>
    </row>
    <row r="620" spans="36:37" ht="12.75">
      <c r="AJ620" s="3"/>
      <c r="AK620" s="3"/>
    </row>
    <row r="621" spans="36:37" ht="12.75">
      <c r="AJ621" s="3"/>
      <c r="AK621" s="3"/>
    </row>
    <row r="622" spans="36:37" ht="12.75">
      <c r="AJ622" s="3"/>
      <c r="AK622" s="3"/>
    </row>
    <row r="623" spans="36:37" ht="12.75">
      <c r="AJ623" s="3"/>
      <c r="AK623" s="3"/>
    </row>
    <row r="624" spans="36:37" ht="12.75">
      <c r="AJ624" s="3"/>
      <c r="AK624" s="3"/>
    </row>
    <row r="625" spans="36:37" ht="12.75">
      <c r="AJ625" s="3"/>
      <c r="AK625" s="3"/>
    </row>
    <row r="626" spans="36:37" ht="12.75">
      <c r="AJ626" s="3"/>
      <c r="AK626" s="3"/>
    </row>
    <row r="627" spans="36:37" ht="12.75">
      <c r="AJ627" s="3"/>
      <c r="AK627" s="3"/>
    </row>
    <row r="628" spans="36:37" ht="12.75">
      <c r="AJ628" s="3"/>
      <c r="AK628" s="3"/>
    </row>
    <row r="629" spans="36:37" ht="12.75">
      <c r="AJ629" s="3"/>
      <c r="AK629" s="3"/>
    </row>
    <row r="630" spans="36:37" ht="12.75">
      <c r="AJ630" s="3"/>
      <c r="AK630" s="3"/>
    </row>
    <row r="631" spans="36:37" ht="12.75">
      <c r="AJ631" s="3"/>
      <c r="AK631" s="3"/>
    </row>
    <row r="632" spans="36:37" ht="12.75">
      <c r="AJ632" s="3"/>
      <c r="AK632" s="3"/>
    </row>
    <row r="633" spans="36:37" ht="12.75">
      <c r="AJ633" s="3"/>
      <c r="AK633" s="3"/>
    </row>
    <row r="634" spans="36:37" ht="12.75">
      <c r="AJ634" s="3"/>
      <c r="AK634" s="3"/>
    </row>
    <row r="635" spans="36:37" ht="12.75">
      <c r="AJ635" s="3"/>
      <c r="AK635" s="3"/>
    </row>
    <row r="636" spans="36:37" ht="12.75">
      <c r="AJ636" s="3"/>
      <c r="AK636" s="3"/>
    </row>
    <row r="637" spans="36:37" ht="12.75">
      <c r="AJ637" s="3"/>
      <c r="AK637" s="3"/>
    </row>
    <row r="638" spans="36:37" ht="12.75">
      <c r="AJ638" s="3"/>
      <c r="AK638" s="3"/>
    </row>
    <row r="639" spans="36:37" ht="12.75">
      <c r="AJ639" s="3"/>
      <c r="AK639" s="3"/>
    </row>
    <row r="640" spans="36:37" ht="12.75">
      <c r="AJ640" s="3"/>
      <c r="AK640" s="3"/>
    </row>
    <row r="641" spans="36:37" ht="12.75">
      <c r="AJ641" s="3"/>
      <c r="AK641" s="3"/>
    </row>
    <row r="642" spans="36:37" ht="12.75">
      <c r="AJ642" s="3"/>
      <c r="AK642" s="3"/>
    </row>
    <row r="643" spans="36:37" ht="12.75">
      <c r="AJ643" s="3"/>
      <c r="AK643" s="3"/>
    </row>
    <row r="644" spans="36:37" ht="12.75">
      <c r="AJ644" s="3"/>
      <c r="AK644" s="3"/>
    </row>
    <row r="645" spans="36:37" ht="12.75">
      <c r="AJ645" s="3"/>
      <c r="AK645" s="3"/>
    </row>
    <row r="646" spans="36:37" ht="12.75">
      <c r="AJ646" s="3"/>
      <c r="AK646" s="3"/>
    </row>
    <row r="647" spans="36:37" ht="12.75">
      <c r="AJ647" s="3"/>
      <c r="AK647" s="3"/>
    </row>
    <row r="648" spans="36:37" ht="12.75">
      <c r="AJ648" s="3"/>
      <c r="AK648" s="3"/>
    </row>
    <row r="649" spans="36:37" ht="12.75">
      <c r="AJ649" s="3"/>
      <c r="AK649" s="3"/>
    </row>
    <row r="650" spans="36:37" ht="12.75">
      <c r="AJ650" s="3"/>
      <c r="AK650" s="3"/>
    </row>
    <row r="651" spans="36:37" ht="12.75">
      <c r="AJ651" s="3"/>
      <c r="AK651" s="3"/>
    </row>
    <row r="652" spans="36:37" ht="12.75">
      <c r="AJ652" s="3"/>
      <c r="AK652" s="3"/>
    </row>
    <row r="653" spans="36:37" ht="12.75">
      <c r="AJ653" s="3"/>
      <c r="AK653" s="3"/>
    </row>
    <row r="654" spans="36:37" ht="12.75">
      <c r="AJ654" s="3"/>
      <c r="AK654" s="3"/>
    </row>
    <row r="655" spans="36:37" ht="12.75">
      <c r="AJ655" s="3"/>
      <c r="AK655" s="3"/>
    </row>
    <row r="656" spans="36:37" ht="12.75">
      <c r="AJ656" s="3"/>
      <c r="AK656" s="3"/>
    </row>
    <row r="657" spans="36:37" ht="12.75">
      <c r="AJ657" s="3"/>
      <c r="AK657" s="3"/>
    </row>
    <row r="658" spans="36:37" ht="12.75">
      <c r="AJ658" s="3"/>
      <c r="AK658" s="3"/>
    </row>
    <row r="659" spans="36:37" ht="12.75">
      <c r="AJ659" s="3"/>
      <c r="AK659" s="3"/>
    </row>
    <row r="660" spans="36:37" ht="12.75">
      <c r="AJ660" s="3"/>
      <c r="AK660" s="3"/>
    </row>
    <row r="661" spans="36:37" ht="12.75">
      <c r="AJ661" s="3"/>
      <c r="AK661" s="3"/>
    </row>
    <row r="662" spans="36:37" ht="12.75">
      <c r="AJ662" s="3"/>
      <c r="AK662" s="3"/>
    </row>
    <row r="663" spans="36:37" ht="12.75">
      <c r="AJ663" s="3"/>
      <c r="AK663" s="3"/>
    </row>
    <row r="664" spans="36:37" ht="12.75">
      <c r="AJ664" s="3"/>
      <c r="AK664" s="3"/>
    </row>
    <row r="665" spans="36:37" ht="12.75">
      <c r="AJ665" s="3"/>
      <c r="AK665" s="3"/>
    </row>
    <row r="666" spans="36:37" ht="12.75">
      <c r="AJ666" s="3"/>
      <c r="AK666" s="3"/>
    </row>
    <row r="667" spans="36:37" ht="12.75">
      <c r="AJ667" s="3"/>
      <c r="AK667" s="3"/>
    </row>
    <row r="668" spans="36:37" ht="12.75">
      <c r="AJ668" s="3"/>
      <c r="AK668" s="3"/>
    </row>
    <row r="669" spans="36:37" ht="12.75">
      <c r="AJ669" s="3"/>
      <c r="AK669" s="3"/>
    </row>
    <row r="670" spans="36:37" ht="12.75">
      <c r="AJ670" s="3"/>
      <c r="AK670" s="3"/>
    </row>
    <row r="671" spans="36:37" ht="12.75">
      <c r="AJ671" s="3"/>
      <c r="AK671" s="3"/>
    </row>
    <row r="672" spans="36:37" ht="12.75">
      <c r="AJ672" s="3"/>
      <c r="AK672" s="3"/>
    </row>
    <row r="673" spans="36:37" ht="12.75">
      <c r="AJ673" s="3"/>
      <c r="AK673" s="3"/>
    </row>
    <row r="674" spans="36:37" ht="12.75">
      <c r="AJ674" s="3"/>
      <c r="AK674" s="3"/>
    </row>
    <row r="675" spans="36:37" ht="12.75">
      <c r="AJ675" s="3"/>
      <c r="AK675" s="3"/>
    </row>
    <row r="676" spans="36:37" ht="12.75">
      <c r="AJ676" s="3"/>
      <c r="AK676" s="3"/>
    </row>
    <row r="677" spans="36:37" ht="12.75">
      <c r="AJ677" s="3"/>
      <c r="AK677" s="3"/>
    </row>
    <row r="678" spans="36:37" ht="12.75">
      <c r="AJ678" s="3"/>
      <c r="AK678" s="3"/>
    </row>
    <row r="679" spans="36:37" ht="12.75">
      <c r="AJ679" s="3"/>
      <c r="AK679" s="3"/>
    </row>
    <row r="680" spans="36:37" ht="12.75">
      <c r="AJ680" s="3"/>
      <c r="AK680" s="3"/>
    </row>
    <row r="681" spans="36:37" ht="12.75">
      <c r="AJ681" s="3"/>
      <c r="AK681" s="3"/>
    </row>
    <row r="682" spans="36:37" ht="12.75">
      <c r="AJ682" s="3"/>
      <c r="AK682" s="3"/>
    </row>
    <row r="683" spans="36:37" ht="12.75">
      <c r="AJ683" s="3"/>
      <c r="AK683" s="3"/>
    </row>
    <row r="684" spans="36:37" ht="12.75">
      <c r="AJ684" s="3"/>
      <c r="AK684" s="3"/>
    </row>
    <row r="685" spans="36:37" ht="12.75">
      <c r="AJ685" s="3"/>
      <c r="AK685" s="3"/>
    </row>
    <row r="686" spans="36:37" ht="12.75">
      <c r="AJ686" s="3"/>
      <c r="AK686" s="3"/>
    </row>
    <row r="687" spans="36:37" ht="12.75">
      <c r="AJ687" s="3"/>
      <c r="AK687" s="3"/>
    </row>
    <row r="688" spans="36:37" ht="12.75">
      <c r="AJ688" s="3"/>
      <c r="AK688" s="3"/>
    </row>
    <row r="689" spans="36:37" ht="12.75">
      <c r="AJ689" s="3"/>
      <c r="AK689" s="3"/>
    </row>
    <row r="690" spans="36:37" ht="12.75">
      <c r="AJ690" s="3"/>
      <c r="AK690" s="3"/>
    </row>
    <row r="691" spans="36:37" ht="12.75">
      <c r="AJ691" s="3"/>
      <c r="AK691" s="3"/>
    </row>
    <row r="692" spans="36:37" ht="12.75">
      <c r="AJ692" s="3"/>
      <c r="AK692" s="3"/>
    </row>
    <row r="693" spans="36:37" ht="12.75">
      <c r="AJ693" s="3"/>
      <c r="AK693" s="3"/>
    </row>
    <row r="694" spans="36:37" ht="12.75">
      <c r="AJ694" s="3"/>
      <c r="AK694" s="3"/>
    </row>
    <row r="695" spans="36:37" ht="12.75">
      <c r="AJ695" s="3"/>
      <c r="AK695" s="3"/>
    </row>
    <row r="696" spans="36:37" ht="12.75">
      <c r="AJ696" s="3"/>
      <c r="AK696" s="3"/>
    </row>
    <row r="697" spans="36:37" ht="12.75">
      <c r="AJ697" s="3"/>
      <c r="AK697" s="3"/>
    </row>
    <row r="698" spans="36:37" ht="12.75">
      <c r="AJ698" s="3"/>
      <c r="AK698" s="3"/>
    </row>
    <row r="699" spans="36:37" ht="12.75">
      <c r="AJ699" s="3"/>
      <c r="AK699" s="3"/>
    </row>
    <row r="700" spans="36:37" ht="12.75">
      <c r="AJ700" s="3"/>
      <c r="AK700" s="3"/>
    </row>
    <row r="701" spans="36:37" ht="12.75">
      <c r="AJ701" s="3"/>
      <c r="AK701" s="3"/>
    </row>
    <row r="702" spans="36:37" ht="12.75">
      <c r="AJ702" s="3"/>
      <c r="AK702" s="3"/>
    </row>
    <row r="703" spans="36:37" ht="12.75">
      <c r="AJ703" s="3"/>
      <c r="AK703" s="3"/>
    </row>
    <row r="704" spans="36:37" ht="12.75">
      <c r="AJ704" s="3"/>
      <c r="AK704" s="3"/>
    </row>
    <row r="705" spans="36:37" ht="12.75">
      <c r="AJ705" s="3"/>
      <c r="AK705" s="3"/>
    </row>
    <row r="706" spans="36:37" ht="12.75">
      <c r="AJ706" s="3"/>
      <c r="AK706" s="3"/>
    </row>
    <row r="707" spans="36:37" ht="12.75">
      <c r="AJ707" s="3"/>
      <c r="AK707" s="3"/>
    </row>
    <row r="708" spans="36:37" ht="12.75">
      <c r="AJ708" s="3"/>
      <c r="AK708" s="3"/>
    </row>
    <row r="709" spans="36:37" ht="12.75">
      <c r="AJ709" s="3"/>
      <c r="AK709" s="3"/>
    </row>
    <row r="710" spans="36:37" ht="12.75">
      <c r="AJ710" s="3"/>
      <c r="AK710" s="3"/>
    </row>
    <row r="711" spans="36:37" ht="12.75">
      <c r="AJ711" s="3"/>
      <c r="AK711" s="3"/>
    </row>
    <row r="712" spans="36:37" ht="12.75">
      <c r="AJ712" s="3"/>
      <c r="AK712" s="3"/>
    </row>
    <row r="713" spans="36:37" ht="12.75">
      <c r="AJ713" s="3"/>
      <c r="AK713" s="3"/>
    </row>
    <row r="714" spans="36:37" ht="12.75">
      <c r="AJ714" s="3"/>
      <c r="AK714" s="3"/>
    </row>
    <row r="715" spans="36:37" ht="12.75">
      <c r="AJ715" s="3"/>
      <c r="AK715" s="3"/>
    </row>
    <row r="716" spans="36:37" ht="12.75">
      <c r="AJ716" s="3"/>
      <c r="AK716" s="3"/>
    </row>
    <row r="717" spans="36:37" ht="12.75">
      <c r="AJ717" s="3"/>
      <c r="AK717" s="3"/>
    </row>
    <row r="718" spans="36:37" ht="12.75">
      <c r="AJ718" s="3"/>
      <c r="AK718" s="3"/>
    </row>
    <row r="719" spans="36:37" ht="12.75">
      <c r="AJ719" s="3"/>
      <c r="AK719" s="3"/>
    </row>
    <row r="720" spans="36:37" ht="12.75">
      <c r="AJ720" s="3"/>
      <c r="AK720" s="3"/>
    </row>
    <row r="721" spans="36:37" ht="12.75">
      <c r="AJ721" s="3"/>
      <c r="AK721" s="3"/>
    </row>
    <row r="722" spans="36:37" ht="12.75">
      <c r="AJ722" s="3"/>
      <c r="AK722" s="3"/>
    </row>
    <row r="723" spans="36:37" ht="12.75">
      <c r="AJ723" s="3"/>
      <c r="AK723" s="3"/>
    </row>
    <row r="724" spans="36:37" ht="12.75">
      <c r="AJ724" s="3"/>
      <c r="AK724" s="3"/>
    </row>
    <row r="725" spans="36:37" ht="12.75">
      <c r="AJ725" s="3"/>
      <c r="AK725" s="3"/>
    </row>
    <row r="726" spans="36:37" ht="12.75">
      <c r="AJ726" s="3"/>
      <c r="AK726" s="3"/>
    </row>
    <row r="727" spans="36:37" ht="12.75">
      <c r="AJ727" s="3"/>
      <c r="AK727" s="3"/>
    </row>
    <row r="728" spans="36:37" ht="12.75">
      <c r="AJ728" s="3"/>
      <c r="AK728" s="3"/>
    </row>
    <row r="729" spans="36:37" ht="12.75">
      <c r="AJ729" s="3"/>
      <c r="AK729" s="3"/>
    </row>
    <row r="730" spans="36:37" ht="12.75">
      <c r="AJ730" s="3"/>
      <c r="AK730" s="3"/>
    </row>
    <row r="731" spans="36:37" ht="12.75">
      <c r="AJ731" s="3"/>
      <c r="AK731" s="3"/>
    </row>
    <row r="732" spans="36:37" ht="12.75">
      <c r="AJ732" s="3"/>
      <c r="AK732" s="3"/>
    </row>
    <row r="733" spans="36:37" ht="12.75">
      <c r="AJ733" s="3"/>
      <c r="AK733" s="3"/>
    </row>
    <row r="734" spans="36:37" ht="12.75">
      <c r="AJ734" s="3"/>
      <c r="AK734" s="3"/>
    </row>
    <row r="735" spans="36:37" ht="12.75">
      <c r="AJ735" s="3"/>
      <c r="AK735" s="3"/>
    </row>
    <row r="736" spans="36:37" ht="12.75">
      <c r="AJ736" s="3"/>
      <c r="AK736" s="3"/>
    </row>
    <row r="737" spans="36:37" ht="12.75">
      <c r="AJ737" s="3"/>
      <c r="AK737" s="3"/>
    </row>
    <row r="738" spans="36:37" ht="12.75">
      <c r="AJ738" s="3"/>
      <c r="AK738" s="3"/>
    </row>
    <row r="739" spans="36:37" ht="12.75">
      <c r="AJ739" s="3"/>
      <c r="AK739" s="3"/>
    </row>
    <row r="740" spans="36:37" ht="12.75">
      <c r="AJ740" s="3"/>
      <c r="AK740" s="3"/>
    </row>
    <row r="741" spans="36:37" ht="12.75">
      <c r="AJ741" s="3"/>
      <c r="AK741" s="3"/>
    </row>
    <row r="742" spans="36:37" ht="12.75">
      <c r="AJ742" s="3"/>
      <c r="AK742" s="3"/>
    </row>
    <row r="743" spans="36:37" ht="12.75">
      <c r="AJ743" s="3"/>
      <c r="AK743" s="3"/>
    </row>
    <row r="744" spans="36:37" ht="12.75">
      <c r="AJ744" s="3"/>
      <c r="AK744" s="3"/>
    </row>
    <row r="745" spans="36:37" ht="12.75">
      <c r="AJ745" s="3"/>
      <c r="AK745" s="3"/>
    </row>
    <row r="746" spans="36:37" ht="12.75">
      <c r="AJ746" s="3"/>
      <c r="AK746" s="3"/>
    </row>
    <row r="747" spans="36:37" ht="12.75">
      <c r="AJ747" s="3"/>
      <c r="AK747" s="3"/>
    </row>
    <row r="748" spans="36:37" ht="12.75">
      <c r="AJ748" s="3"/>
      <c r="AK748" s="3"/>
    </row>
    <row r="749" spans="36:37" ht="12.75">
      <c r="AJ749" s="3"/>
      <c r="AK749" s="3"/>
    </row>
    <row r="750" spans="36:37" ht="12.75">
      <c r="AJ750" s="3"/>
      <c r="AK750" s="3"/>
    </row>
    <row r="751" spans="36:37" ht="12.75">
      <c r="AJ751" s="3"/>
      <c r="AK751" s="3"/>
    </row>
    <row r="752" spans="36:37" ht="12.75">
      <c r="AJ752" s="3"/>
      <c r="AK752" s="3"/>
    </row>
    <row r="753" spans="36:37" ht="12.75">
      <c r="AJ753" s="3"/>
      <c r="AK753" s="3"/>
    </row>
    <row r="754" spans="36:37" ht="12.75">
      <c r="AJ754" s="3"/>
      <c r="AK754" s="3"/>
    </row>
    <row r="755" spans="36:37" ht="12.75">
      <c r="AJ755" s="3"/>
      <c r="AK755" s="3"/>
    </row>
    <row r="756" spans="36:37" ht="12.75">
      <c r="AJ756" s="3"/>
      <c r="AK756" s="3"/>
    </row>
    <row r="757" spans="36:37" ht="12.75">
      <c r="AJ757" s="3"/>
      <c r="AK757" s="3"/>
    </row>
    <row r="758" spans="36:37" ht="12.75">
      <c r="AJ758" s="3"/>
      <c r="AK758" s="3"/>
    </row>
    <row r="759" spans="36:37" ht="12.75">
      <c r="AJ759" s="3"/>
      <c r="AK759" s="3"/>
    </row>
    <row r="760" spans="36:37" ht="12.75">
      <c r="AJ760" s="3"/>
      <c r="AK760" s="3"/>
    </row>
    <row r="761" spans="36:37" ht="12.75">
      <c r="AJ761" s="3"/>
      <c r="AK761" s="3"/>
    </row>
    <row r="762" spans="36:37" ht="12.75">
      <c r="AJ762" s="3"/>
      <c r="AK762" s="3"/>
    </row>
    <row r="763" spans="36:37" ht="12.75">
      <c r="AJ763" s="3"/>
      <c r="AK763" s="3"/>
    </row>
    <row r="764" spans="36:37" ht="12.75">
      <c r="AJ764" s="3"/>
      <c r="AK764" s="3"/>
    </row>
    <row r="765" spans="36:37" ht="12.75">
      <c r="AJ765" s="3"/>
      <c r="AK765" s="3"/>
    </row>
    <row r="766" spans="36:37" ht="12.75">
      <c r="AJ766" s="3"/>
      <c r="AK766" s="3"/>
    </row>
    <row r="767" spans="36:37" ht="12.75">
      <c r="AJ767" s="3"/>
      <c r="AK767" s="3"/>
    </row>
    <row r="768" spans="36:37" ht="12.75">
      <c r="AJ768" s="3"/>
      <c r="AK768" s="3"/>
    </row>
    <row r="769" spans="36:37" ht="12.75">
      <c r="AJ769" s="3"/>
      <c r="AK769" s="3"/>
    </row>
    <row r="770" spans="36:37" ht="12.75">
      <c r="AJ770" s="3"/>
      <c r="AK770" s="3"/>
    </row>
    <row r="771" spans="36:37" ht="12.75">
      <c r="AJ771" s="3"/>
      <c r="AK771" s="3"/>
    </row>
    <row r="772" spans="36:37" ht="12.75">
      <c r="AJ772" s="3"/>
      <c r="AK772" s="3"/>
    </row>
    <row r="773" spans="36:37" ht="12.75">
      <c r="AJ773" s="3"/>
      <c r="AK773" s="3"/>
    </row>
    <row r="774" spans="36:37" ht="12.75">
      <c r="AJ774" s="3"/>
      <c r="AK774" s="3"/>
    </row>
    <row r="775" spans="36:37" ht="12.75">
      <c r="AJ775" s="3"/>
      <c r="AK775" s="3"/>
    </row>
    <row r="776" spans="36:37" ht="12.75">
      <c r="AJ776" s="3"/>
      <c r="AK776" s="3"/>
    </row>
    <row r="777" spans="36:37" ht="12.75">
      <c r="AJ777" s="3"/>
      <c r="AK777" s="3"/>
    </row>
    <row r="778" spans="36:37" ht="12.75">
      <c r="AJ778" s="3"/>
      <c r="AK778" s="3"/>
    </row>
    <row r="779" spans="36:37" ht="12.75">
      <c r="AJ779" s="3"/>
      <c r="AK779" s="3"/>
    </row>
    <row r="780" spans="36:37" ht="12.75">
      <c r="AJ780" s="3"/>
      <c r="AK780" s="3"/>
    </row>
    <row r="781" spans="36:37" ht="12.75">
      <c r="AJ781" s="3"/>
      <c r="AK781" s="3"/>
    </row>
    <row r="782" spans="36:37" ht="12.75">
      <c r="AJ782" s="3"/>
      <c r="AK782" s="3"/>
    </row>
    <row r="783" spans="36:37" ht="12.75">
      <c r="AJ783" s="3"/>
      <c r="AK783" s="3"/>
    </row>
    <row r="784" spans="36:37" ht="12.75">
      <c r="AJ784" s="3"/>
      <c r="AK784" s="3"/>
    </row>
    <row r="785" spans="36:37" ht="12.75">
      <c r="AJ785" s="3"/>
      <c r="AK785" s="3"/>
    </row>
    <row r="786" spans="36:37" ht="12.75">
      <c r="AJ786" s="3"/>
      <c r="AK786" s="3"/>
    </row>
    <row r="787" spans="36:37" ht="12.75">
      <c r="AJ787" s="3"/>
      <c r="AK787" s="3"/>
    </row>
    <row r="788" spans="36:37" ht="12.75">
      <c r="AJ788" s="3"/>
      <c r="AK788" s="3"/>
    </row>
    <row r="789" spans="36:37" ht="12.75">
      <c r="AJ789" s="3"/>
      <c r="AK789" s="3"/>
    </row>
    <row r="790" spans="36:37" ht="12.75">
      <c r="AJ790" s="3"/>
      <c r="AK790" s="3"/>
    </row>
    <row r="791" spans="36:37" ht="12.75">
      <c r="AJ791" s="3"/>
      <c r="AK791" s="3"/>
    </row>
    <row r="792" spans="36:37" ht="12.75">
      <c r="AJ792" s="3"/>
      <c r="AK792" s="3"/>
    </row>
    <row r="793" spans="36:37" ht="12.75">
      <c r="AJ793" s="3"/>
      <c r="AK793" s="3"/>
    </row>
    <row r="794" spans="36:37" ht="12.75">
      <c r="AJ794" s="3"/>
      <c r="AK794" s="3"/>
    </row>
    <row r="795" spans="36:37" ht="12.75">
      <c r="AJ795" s="3"/>
      <c r="AK795" s="3"/>
    </row>
    <row r="796" spans="36:37" ht="12.75">
      <c r="AJ796" s="3"/>
      <c r="AK796" s="3"/>
    </row>
    <row r="797" spans="36:37" ht="12.75">
      <c r="AJ797" s="3"/>
      <c r="AK797" s="3"/>
    </row>
    <row r="798" spans="36:37" ht="12.75">
      <c r="AJ798" s="3"/>
      <c r="AK798" s="3"/>
    </row>
    <row r="799" spans="36:37" ht="12.75">
      <c r="AJ799" s="3"/>
      <c r="AK799" s="3"/>
    </row>
    <row r="800" spans="36:37" ht="12.75">
      <c r="AJ800" s="3"/>
      <c r="AK800" s="3"/>
    </row>
    <row r="801" spans="36:37" ht="12.75">
      <c r="AJ801" s="3"/>
      <c r="AK801" s="3"/>
    </row>
    <row r="802" spans="36:37" ht="12.75">
      <c r="AJ802" s="3"/>
      <c r="AK802" s="3"/>
    </row>
    <row r="803" spans="36:37" ht="12.75">
      <c r="AJ803" s="3"/>
      <c r="AK803" s="3"/>
    </row>
    <row r="804" spans="36:37" ht="12.75">
      <c r="AJ804" s="3"/>
      <c r="AK804" s="3"/>
    </row>
    <row r="805" spans="36:37" ht="12.75">
      <c r="AJ805" s="3"/>
      <c r="AK805" s="3"/>
    </row>
    <row r="806" spans="36:37" ht="12.75">
      <c r="AJ806" s="3"/>
      <c r="AK806" s="3"/>
    </row>
    <row r="807" spans="36:37" ht="12.75">
      <c r="AJ807" s="3"/>
      <c r="AK807" s="3"/>
    </row>
    <row r="808" spans="36:37" ht="12.75">
      <c r="AJ808" s="3"/>
      <c r="AK808" s="3"/>
    </row>
    <row r="809" spans="36:37" ht="12.75">
      <c r="AJ809" s="3"/>
      <c r="AK809" s="3"/>
    </row>
    <row r="810" spans="36:37" ht="12.75">
      <c r="AJ810" s="3"/>
      <c r="AK810" s="3"/>
    </row>
    <row r="811" spans="36:37" ht="12.75">
      <c r="AJ811" s="3"/>
      <c r="AK811" s="3"/>
    </row>
    <row r="812" spans="36:37" ht="12.75">
      <c r="AJ812" s="3"/>
      <c r="AK812" s="3"/>
    </row>
    <row r="813" spans="36:37" ht="12.75">
      <c r="AJ813" s="3"/>
      <c r="AK813" s="3"/>
    </row>
    <row r="814" spans="36:37" ht="12.75">
      <c r="AJ814" s="3"/>
      <c r="AK814" s="3"/>
    </row>
    <row r="815" spans="36:37" ht="12.75">
      <c r="AJ815" s="3"/>
      <c r="AK815" s="3"/>
    </row>
    <row r="816" spans="36:37" ht="12.75">
      <c r="AJ816" s="3"/>
      <c r="AK816" s="3"/>
    </row>
    <row r="817" spans="36:37" ht="12.75">
      <c r="AJ817" s="3"/>
      <c r="AK817" s="3"/>
    </row>
    <row r="818" spans="36:37" ht="12.75">
      <c r="AJ818" s="3"/>
      <c r="AK818" s="3"/>
    </row>
    <row r="819" spans="36:37" ht="12.75">
      <c r="AJ819" s="3"/>
      <c r="AK819" s="3"/>
    </row>
    <row r="820" spans="36:37" ht="12.75">
      <c r="AJ820" s="3"/>
      <c r="AK820" s="3"/>
    </row>
    <row r="821" spans="36:37" ht="12.75">
      <c r="AJ821" s="3"/>
      <c r="AK821" s="3"/>
    </row>
    <row r="822" spans="36:37" ht="12.75">
      <c r="AJ822" s="3"/>
      <c r="AK822" s="3"/>
    </row>
    <row r="823" spans="36:37" ht="12.75">
      <c r="AJ823" s="3"/>
      <c r="AK823" s="3"/>
    </row>
    <row r="824" spans="36:37" ht="12.75">
      <c r="AJ824" s="3"/>
      <c r="AK824" s="3"/>
    </row>
    <row r="825" spans="36:37" ht="12.75">
      <c r="AJ825" s="3"/>
      <c r="AK825" s="3"/>
    </row>
    <row r="826" spans="36:37" ht="12.75">
      <c r="AJ826" s="3"/>
      <c r="AK826" s="3"/>
    </row>
    <row r="827" spans="36:37" ht="12.75">
      <c r="AJ827" s="3"/>
      <c r="AK827" s="3"/>
    </row>
    <row r="828" spans="36:37" ht="12.75">
      <c r="AJ828" s="3"/>
      <c r="AK828" s="3"/>
    </row>
    <row r="829" spans="36:37" ht="12.75">
      <c r="AJ829" s="3"/>
      <c r="AK829" s="3"/>
    </row>
    <row r="830" spans="36:37" ht="12.75">
      <c r="AJ830" s="3"/>
      <c r="AK830" s="3"/>
    </row>
    <row r="831" spans="36:37" ht="12.75">
      <c r="AJ831" s="3"/>
      <c r="AK831" s="3"/>
    </row>
    <row r="832" spans="36:37" ht="12.75">
      <c r="AJ832" s="3"/>
      <c r="AK832" s="3"/>
    </row>
    <row r="833" spans="36:37" ht="12.75">
      <c r="AJ833" s="3"/>
      <c r="AK833" s="3"/>
    </row>
    <row r="834" spans="36:37" ht="12.75">
      <c r="AJ834" s="3"/>
      <c r="AK834" s="3"/>
    </row>
    <row r="835" spans="36:37" ht="12.75">
      <c r="AJ835" s="3"/>
      <c r="AK835" s="3"/>
    </row>
    <row r="836" spans="36:37" ht="12.75">
      <c r="AJ836" s="3"/>
      <c r="AK836" s="3"/>
    </row>
    <row r="837" spans="36:37" ht="12.75">
      <c r="AJ837" s="3"/>
      <c r="AK837" s="3"/>
    </row>
    <row r="838" spans="36:37" ht="12.75">
      <c r="AJ838" s="3"/>
      <c r="AK838" s="3"/>
    </row>
    <row r="839" spans="36:37" ht="12.75">
      <c r="AJ839" s="3"/>
      <c r="AK839" s="3"/>
    </row>
    <row r="840" spans="36:37" ht="12.75">
      <c r="AJ840" s="3"/>
      <c r="AK840" s="3"/>
    </row>
    <row r="841" spans="36:37" ht="12.75">
      <c r="AJ841" s="3"/>
      <c r="AK841" s="3"/>
    </row>
    <row r="842" spans="36:37" ht="12.75">
      <c r="AJ842" s="3"/>
      <c r="AK842" s="3"/>
    </row>
    <row r="843" spans="36:37" ht="12.75">
      <c r="AJ843" s="3"/>
      <c r="AK843" s="3"/>
    </row>
    <row r="844" spans="36:37" ht="12.75">
      <c r="AJ844" s="3"/>
      <c r="AK844" s="3"/>
    </row>
    <row r="845" spans="36:37" ht="12.75">
      <c r="AJ845" s="3"/>
      <c r="AK845" s="3"/>
    </row>
    <row r="846" spans="36:37" ht="12.75">
      <c r="AJ846" s="3"/>
      <c r="AK846" s="3"/>
    </row>
    <row r="847" spans="36:37" ht="12.75">
      <c r="AJ847" s="3"/>
      <c r="AK847" s="3"/>
    </row>
    <row r="848" spans="36:37" ht="12.75">
      <c r="AJ848" s="3"/>
      <c r="AK848" s="3"/>
    </row>
    <row r="849" spans="36:37" ht="12.75">
      <c r="AJ849" s="3"/>
      <c r="AK849" s="3"/>
    </row>
    <row r="850" spans="36:37" ht="12.75">
      <c r="AJ850" s="3"/>
      <c r="AK850" s="3"/>
    </row>
    <row r="851" spans="36:37" ht="12.75">
      <c r="AJ851" s="3"/>
      <c r="AK851" s="3"/>
    </row>
    <row r="852" spans="36:37" ht="12.75">
      <c r="AJ852" s="3"/>
      <c r="AK852" s="3"/>
    </row>
    <row r="853" spans="36:37" ht="12.75">
      <c r="AJ853" s="3"/>
      <c r="AK853" s="3"/>
    </row>
    <row r="854" spans="36:37" ht="12.75">
      <c r="AJ854" s="3"/>
      <c r="AK854" s="3"/>
    </row>
    <row r="855" spans="36:37" ht="12.75">
      <c r="AJ855" s="3"/>
      <c r="AK855" s="3"/>
    </row>
    <row r="856" spans="36:37" ht="12.75">
      <c r="AJ856" s="3"/>
      <c r="AK856" s="3"/>
    </row>
    <row r="857" spans="36:37" ht="12.75">
      <c r="AJ857" s="3"/>
      <c r="AK857" s="3"/>
    </row>
    <row r="858" spans="36:37" ht="12.75">
      <c r="AJ858" s="3"/>
      <c r="AK858" s="3"/>
    </row>
    <row r="859" spans="36:37" ht="12.75">
      <c r="AJ859" s="3"/>
      <c r="AK859" s="3"/>
    </row>
    <row r="860" spans="36:37" ht="12.75">
      <c r="AJ860" s="3"/>
      <c r="AK860" s="3"/>
    </row>
    <row r="861" spans="36:37" ht="12.75">
      <c r="AJ861" s="3"/>
      <c r="AK861" s="3"/>
    </row>
    <row r="862" spans="36:37" ht="12.75">
      <c r="AJ862" s="3"/>
      <c r="AK862" s="3"/>
    </row>
    <row r="863" spans="36:37" ht="12.75">
      <c r="AJ863" s="3"/>
      <c r="AK863" s="3"/>
    </row>
    <row r="864" spans="36:37" ht="12.75">
      <c r="AJ864" s="3"/>
      <c r="AK864" s="3"/>
    </row>
    <row r="865" spans="36:37" ht="12.75">
      <c r="AJ865" s="3"/>
      <c r="AK865" s="3"/>
    </row>
    <row r="866" spans="36:37" ht="12.75">
      <c r="AJ866" s="3"/>
      <c r="AK866" s="3"/>
    </row>
    <row r="867" spans="36:37" ht="12.75">
      <c r="AJ867" s="3"/>
      <c r="AK867" s="3"/>
    </row>
    <row r="868" spans="36:37" ht="12.75">
      <c r="AJ868" s="3"/>
      <c r="AK868" s="3"/>
    </row>
    <row r="869" spans="36:37" ht="12.75">
      <c r="AJ869" s="3"/>
      <c r="AK869" s="3"/>
    </row>
    <row r="870" spans="36:37" ht="12.75">
      <c r="AJ870" s="3"/>
      <c r="AK870" s="3"/>
    </row>
    <row r="871" spans="36:37" ht="12.75">
      <c r="AJ871" s="3"/>
      <c r="AK871" s="3"/>
    </row>
    <row r="872" spans="36:37" ht="12.75">
      <c r="AJ872" s="3"/>
      <c r="AK872" s="3"/>
    </row>
    <row r="873" spans="36:37" ht="12.75">
      <c r="AJ873" s="3"/>
      <c r="AK873" s="3"/>
    </row>
    <row r="874" spans="36:37" ht="12.75">
      <c r="AJ874" s="3"/>
      <c r="AK874" s="3"/>
    </row>
    <row r="875" spans="36:37" ht="12.75">
      <c r="AJ875" s="3"/>
      <c r="AK875" s="3"/>
    </row>
    <row r="876" spans="36:37" ht="12.75">
      <c r="AJ876" s="3"/>
      <c r="AK876" s="3"/>
    </row>
    <row r="877" spans="36:37" ht="12.75">
      <c r="AJ877" s="3"/>
      <c r="AK877" s="3"/>
    </row>
    <row r="878" spans="36:37" ht="12.75">
      <c r="AJ878" s="3"/>
      <c r="AK878" s="3"/>
    </row>
    <row r="879" spans="36:37" ht="12.75">
      <c r="AJ879" s="3"/>
      <c r="AK879" s="3"/>
    </row>
    <row r="880" spans="36:37" ht="12.75">
      <c r="AJ880" s="3"/>
      <c r="AK880" s="3"/>
    </row>
    <row r="881" spans="36:37" ht="12.75">
      <c r="AJ881" s="3"/>
      <c r="AK881" s="3"/>
    </row>
    <row r="882" spans="36:37" ht="12.75">
      <c r="AJ882" s="3"/>
      <c r="AK882" s="3"/>
    </row>
    <row r="883" spans="36:37" ht="12.75">
      <c r="AJ883" s="3"/>
      <c r="AK883" s="3"/>
    </row>
    <row r="884" spans="36:37" ht="12.75">
      <c r="AJ884" s="3"/>
      <c r="AK884" s="3"/>
    </row>
    <row r="885" spans="36:37" ht="12.75">
      <c r="AJ885" s="3"/>
      <c r="AK885" s="3"/>
    </row>
    <row r="886" spans="36:37" ht="12.75">
      <c r="AJ886" s="3"/>
      <c r="AK886" s="3"/>
    </row>
    <row r="887" spans="36:37" ht="12.75">
      <c r="AJ887" s="3"/>
      <c r="AK887" s="3"/>
    </row>
    <row r="888" spans="36:37" ht="12.75">
      <c r="AJ888" s="3"/>
      <c r="AK888" s="3"/>
    </row>
    <row r="889" spans="36:37" ht="12.75">
      <c r="AJ889" s="3"/>
      <c r="AK889" s="3"/>
    </row>
    <row r="890" spans="36:37" ht="12.75">
      <c r="AJ890" s="3"/>
      <c r="AK890" s="3"/>
    </row>
    <row r="891" spans="36:37" ht="12.75">
      <c r="AJ891" s="3"/>
      <c r="AK891" s="3"/>
    </row>
    <row r="892" spans="36:37" ht="12.75">
      <c r="AJ892" s="3"/>
      <c r="AK892" s="3"/>
    </row>
    <row r="893" spans="36:37" ht="12.75">
      <c r="AJ893" s="3"/>
      <c r="AK893" s="3"/>
    </row>
    <row r="894" spans="36:37" ht="12.75">
      <c r="AJ894" s="3"/>
      <c r="AK894" s="3"/>
    </row>
    <row r="895" spans="36:37" ht="12.75">
      <c r="AJ895" s="3"/>
      <c r="AK895" s="3"/>
    </row>
    <row r="896" spans="36:37" ht="12.75">
      <c r="AJ896" s="3"/>
      <c r="AK896" s="3"/>
    </row>
    <row r="897" spans="36:37" ht="12.75">
      <c r="AJ897" s="3"/>
      <c r="AK897" s="3"/>
    </row>
    <row r="898" spans="36:37" ht="12.75">
      <c r="AJ898" s="3"/>
      <c r="AK898" s="3"/>
    </row>
    <row r="899" spans="36:37" ht="12.75">
      <c r="AJ899" s="3"/>
      <c r="AK899" s="3"/>
    </row>
    <row r="900" spans="36:37" ht="12.75">
      <c r="AJ900" s="3"/>
      <c r="AK900" s="3"/>
    </row>
    <row r="901" spans="36:37" ht="12.75">
      <c r="AJ901" s="3"/>
      <c r="AK901" s="3"/>
    </row>
    <row r="902" spans="36:37" ht="12.75">
      <c r="AJ902" s="3"/>
      <c r="AK902" s="3"/>
    </row>
    <row r="903" spans="36:37" ht="12.75">
      <c r="AJ903" s="3"/>
      <c r="AK903" s="3"/>
    </row>
    <row r="904" spans="36:37" ht="12.75">
      <c r="AJ904" s="3"/>
      <c r="AK904" s="3"/>
    </row>
    <row r="905" spans="36:37" ht="12.75">
      <c r="AJ905" s="3"/>
      <c r="AK905" s="3"/>
    </row>
    <row r="906" spans="36:37" ht="12.75">
      <c r="AJ906" s="3"/>
      <c r="AK906" s="3"/>
    </row>
    <row r="907" spans="36:37" ht="12.75">
      <c r="AJ907" s="3"/>
      <c r="AK907" s="3"/>
    </row>
    <row r="908" spans="36:37" ht="12.75">
      <c r="AJ908" s="3"/>
      <c r="AK908" s="3"/>
    </row>
    <row r="909" spans="36:37" ht="12.75">
      <c r="AJ909" s="3"/>
      <c r="AK909" s="3"/>
    </row>
    <row r="910" spans="36:37" ht="12.75">
      <c r="AJ910" s="3"/>
      <c r="AK910" s="3"/>
    </row>
    <row r="911" spans="36:37" ht="12.75">
      <c r="AJ911" s="3"/>
      <c r="AK911" s="3"/>
    </row>
    <row r="912" spans="36:37" ht="12.75">
      <c r="AJ912" s="3"/>
      <c r="AK912" s="3"/>
    </row>
    <row r="913" spans="36:37" ht="12.75">
      <c r="AJ913" s="3"/>
      <c r="AK913" s="3"/>
    </row>
    <row r="914" spans="36:37" ht="12.75">
      <c r="AJ914" s="3"/>
      <c r="AK914" s="3"/>
    </row>
    <row r="915" spans="36:37" ht="12.75">
      <c r="AJ915" s="3"/>
      <c r="AK915" s="3"/>
    </row>
    <row r="916" spans="36:37" ht="12.75">
      <c r="AJ916" s="3"/>
      <c r="AK916" s="3"/>
    </row>
    <row r="917" spans="36:37" ht="12.75">
      <c r="AJ917" s="3"/>
      <c r="AK917" s="3"/>
    </row>
    <row r="918" spans="36:37" ht="12.75">
      <c r="AJ918" s="3"/>
      <c r="AK918" s="3"/>
    </row>
    <row r="919" spans="36:37" ht="12.75">
      <c r="AJ919" s="3"/>
      <c r="AK919" s="3"/>
    </row>
    <row r="920" spans="36:37" ht="12.75">
      <c r="AJ920" s="3"/>
      <c r="AK920" s="3"/>
    </row>
    <row r="921" spans="36:37" ht="12.75">
      <c r="AJ921" s="3"/>
      <c r="AK921" s="3"/>
    </row>
    <row r="922" spans="36:37" ht="12.75">
      <c r="AJ922" s="3"/>
      <c r="AK922" s="3"/>
    </row>
    <row r="923" spans="36:37" ht="12.75">
      <c r="AJ923" s="3"/>
      <c r="AK923" s="3"/>
    </row>
    <row r="924" spans="36:37" ht="12.75">
      <c r="AJ924" s="3"/>
      <c r="AK924" s="3"/>
    </row>
    <row r="925" spans="36:37" ht="12.75">
      <c r="AJ925" s="3"/>
      <c r="AK925" s="3"/>
    </row>
    <row r="926" spans="36:37" ht="12.75">
      <c r="AJ926" s="3"/>
      <c r="AK926" s="3"/>
    </row>
    <row r="927" spans="36:37" ht="12.75">
      <c r="AJ927" s="3"/>
      <c r="AK927" s="3"/>
    </row>
    <row r="928" spans="36:37" ht="12.75">
      <c r="AJ928" s="3"/>
      <c r="AK928" s="3"/>
    </row>
    <row r="929" spans="36:37" ht="12.75">
      <c r="AJ929" s="3"/>
      <c r="AK929" s="3"/>
    </row>
    <row r="930" spans="36:37" ht="12.75">
      <c r="AJ930" s="3"/>
      <c r="AK930" s="3"/>
    </row>
    <row r="931" spans="36:37" ht="12.75">
      <c r="AJ931" s="3"/>
      <c r="AK931" s="3"/>
    </row>
    <row r="932" spans="36:37" ht="12.75">
      <c r="AJ932" s="3"/>
      <c r="AK932" s="3"/>
    </row>
    <row r="933" spans="36:37" ht="12.75">
      <c r="AJ933" s="3"/>
      <c r="AK933" s="3"/>
    </row>
    <row r="934" spans="36:37" ht="12.75">
      <c r="AJ934" s="3"/>
      <c r="AK934" s="3"/>
    </row>
    <row r="935" spans="36:37" ht="12.75">
      <c r="AJ935" s="3"/>
      <c r="AK935" s="3"/>
    </row>
    <row r="936" spans="36:37" ht="12.75">
      <c r="AJ936" s="3"/>
      <c r="AK936" s="3"/>
    </row>
    <row r="937" spans="36:37" ht="12.75">
      <c r="AJ937" s="3"/>
      <c r="AK937" s="3"/>
    </row>
    <row r="938" spans="36:37" ht="12.75">
      <c r="AJ938" s="3"/>
      <c r="AK938" s="3"/>
    </row>
    <row r="939" spans="36:37" ht="12.75">
      <c r="AJ939" s="3"/>
      <c r="AK939" s="3"/>
    </row>
    <row r="940" spans="36:37" ht="12.75">
      <c r="AJ940" s="3"/>
      <c r="AK940" s="3"/>
    </row>
    <row r="941" spans="36:37" ht="12.75">
      <c r="AJ941" s="3"/>
      <c r="AK941" s="3"/>
    </row>
    <row r="942" spans="36:37" ht="12.75">
      <c r="AJ942" s="3"/>
      <c r="AK942" s="3"/>
    </row>
    <row r="943" spans="36:37" ht="12.75">
      <c r="AJ943" s="3"/>
      <c r="AK943" s="3"/>
    </row>
    <row r="944" spans="36:37" ht="12.75">
      <c r="AJ944" s="3"/>
      <c r="AK944" s="3"/>
    </row>
    <row r="945" spans="36:37" ht="12.75">
      <c r="AJ945" s="3"/>
      <c r="AK945" s="3"/>
    </row>
    <row r="946" spans="36:37" ht="12.75">
      <c r="AJ946" s="3"/>
      <c r="AK946" s="3"/>
    </row>
    <row r="947" spans="36:37" ht="12.75">
      <c r="AJ947" s="3"/>
      <c r="AK947" s="3"/>
    </row>
    <row r="948" spans="36:37" ht="12.75">
      <c r="AJ948" s="3"/>
      <c r="AK948" s="3"/>
    </row>
    <row r="949" spans="36:37" ht="12.75">
      <c r="AJ949" s="3"/>
      <c r="AK949" s="3"/>
    </row>
    <row r="950" spans="36:37" ht="12.75">
      <c r="AJ950" s="3"/>
      <c r="AK950" s="3"/>
    </row>
    <row r="951" spans="36:37" ht="12.75">
      <c r="AJ951" s="3"/>
      <c r="AK951" s="3"/>
    </row>
    <row r="952" spans="36:37" ht="12.75">
      <c r="AJ952" s="3"/>
      <c r="AK952" s="3"/>
    </row>
    <row r="953" spans="36:37" ht="12.75">
      <c r="AJ953" s="3"/>
      <c r="AK953" s="3"/>
    </row>
    <row r="954" spans="36:37" ht="12.75">
      <c r="AJ954" s="3"/>
      <c r="AK954" s="3"/>
    </row>
    <row r="955" spans="36:37" ht="12.75">
      <c r="AJ955" s="3"/>
      <c r="AK955" s="3"/>
    </row>
    <row r="956" spans="36:37" ht="12.75">
      <c r="AJ956" s="3"/>
      <c r="AK956" s="3"/>
    </row>
    <row r="957" spans="36:37" ht="12.75">
      <c r="AJ957" s="3"/>
      <c r="AK957" s="3"/>
    </row>
    <row r="958" spans="36:37" ht="12.75">
      <c r="AJ958" s="3"/>
      <c r="AK958" s="3"/>
    </row>
    <row r="959" spans="36:37" ht="12.75">
      <c r="AJ959" s="3"/>
      <c r="AK959" s="3"/>
    </row>
    <row r="960" spans="36:37" ht="12.75">
      <c r="AJ960" s="3"/>
      <c r="AK960" s="3"/>
    </row>
    <row r="961" spans="36:37" ht="12.75">
      <c r="AJ961" s="3"/>
      <c r="AK961" s="3"/>
    </row>
    <row r="962" spans="36:37" ht="12.75">
      <c r="AJ962" s="3"/>
      <c r="AK962" s="3"/>
    </row>
    <row r="963" spans="36:37" ht="12.75">
      <c r="AJ963" s="3"/>
      <c r="AK963" s="3"/>
    </row>
    <row r="964" spans="36:37" ht="12.75">
      <c r="AJ964" s="3"/>
      <c r="AK964" s="3"/>
    </row>
    <row r="965" spans="36:37" ht="12.75">
      <c r="AJ965" s="3"/>
      <c r="AK965" s="3"/>
    </row>
    <row r="966" spans="36:37" ht="12.75">
      <c r="AJ966" s="3"/>
      <c r="AK966" s="3"/>
    </row>
    <row r="967" spans="36:37" ht="12.75">
      <c r="AJ967" s="3"/>
      <c r="AK967" s="3"/>
    </row>
    <row r="968" spans="36:37" ht="12.75">
      <c r="AJ968" s="3"/>
      <c r="AK968" s="3"/>
    </row>
    <row r="969" spans="36:37" ht="12.75">
      <c r="AJ969" s="3"/>
      <c r="AK969" s="3"/>
    </row>
    <row r="970" spans="36:37" ht="12.75">
      <c r="AJ970" s="3"/>
      <c r="AK970" s="3"/>
    </row>
    <row r="971" spans="36:37" ht="12.75">
      <c r="AJ971" s="3"/>
      <c r="AK971" s="3"/>
    </row>
    <row r="972" spans="36:37" ht="12.75">
      <c r="AJ972" s="3"/>
      <c r="AK972" s="3"/>
    </row>
    <row r="973" spans="36:37" ht="12.75">
      <c r="AJ973" s="3"/>
      <c r="AK973" s="3"/>
    </row>
    <row r="974" spans="36:37" ht="12.75">
      <c r="AJ974" s="3"/>
      <c r="AK974" s="3"/>
    </row>
    <row r="975" spans="36:37" ht="12.75">
      <c r="AJ975" s="3"/>
      <c r="AK975" s="3"/>
    </row>
    <row r="976" spans="36:37" ht="12.75">
      <c r="AJ976" s="3"/>
      <c r="AK976" s="3"/>
    </row>
    <row r="977" spans="36:37" ht="12.75">
      <c r="AJ977" s="3"/>
      <c r="AK977" s="3"/>
    </row>
    <row r="978" spans="36:37" ht="12.75">
      <c r="AJ978" s="3"/>
      <c r="AK978" s="3"/>
    </row>
    <row r="979" spans="36:37" ht="12.75">
      <c r="AJ979" s="3"/>
      <c r="AK979" s="3"/>
    </row>
    <row r="980" spans="36:37" ht="12.75">
      <c r="AJ980" s="3"/>
      <c r="AK980" s="3"/>
    </row>
    <row r="981" spans="36:37" ht="12.75">
      <c r="AJ981" s="3"/>
      <c r="AK981" s="3"/>
    </row>
    <row r="982" spans="36:37" ht="12.75">
      <c r="AJ982" s="3"/>
      <c r="AK982" s="3"/>
    </row>
    <row r="983" spans="36:37" ht="12.75">
      <c r="AJ983" s="3"/>
      <c r="AK983" s="3"/>
    </row>
    <row r="984" spans="36:37" ht="12.75">
      <c r="AJ984" s="3"/>
      <c r="AK984" s="3"/>
    </row>
    <row r="985" spans="36:37" ht="12.75">
      <c r="AJ985" s="3"/>
      <c r="AK985" s="3"/>
    </row>
    <row r="986" spans="36:37" ht="12.75">
      <c r="AJ986" s="3"/>
      <c r="AK986" s="3"/>
    </row>
    <row r="987" spans="36:37" ht="12.75">
      <c r="AJ987" s="3"/>
      <c r="AK987" s="3"/>
    </row>
    <row r="988" spans="36:37" ht="12.75">
      <c r="AJ988" s="3"/>
      <c r="AK988" s="3"/>
    </row>
    <row r="989" spans="36:37" ht="12.75">
      <c r="AJ989" s="3"/>
      <c r="AK989" s="3"/>
    </row>
    <row r="990" spans="36:37" ht="12.75">
      <c r="AJ990" s="3"/>
      <c r="AK990" s="3"/>
    </row>
    <row r="991" spans="36:37" ht="12.75">
      <c r="AJ991" s="3"/>
      <c r="AK991" s="3"/>
    </row>
    <row r="992" spans="36:37" ht="12.75">
      <c r="AJ992" s="3"/>
      <c r="AK992" s="3"/>
    </row>
    <row r="993" spans="36:37" ht="12.75">
      <c r="AJ993" s="3"/>
      <c r="AK993" s="3"/>
    </row>
    <row r="994" spans="36:37" ht="12.75">
      <c r="AJ994" s="3"/>
      <c r="AK994" s="3"/>
    </row>
    <row r="995" spans="36:37" ht="12.75">
      <c r="AJ995" s="3"/>
      <c r="AK995" s="3"/>
    </row>
    <row r="996" spans="36:37" ht="12.75">
      <c r="AJ996" s="3"/>
      <c r="AK996" s="3"/>
    </row>
    <row r="997" spans="36:37" ht="12.75">
      <c r="AJ997" s="3"/>
      <c r="AK997" s="3"/>
    </row>
    <row r="998" spans="36:37" ht="12.75">
      <c r="AJ998" s="3"/>
      <c r="AK998" s="3"/>
    </row>
    <row r="999" spans="36:37" ht="12.75">
      <c r="AJ999" s="3"/>
      <c r="AK999" s="3"/>
    </row>
    <row r="1000" spans="36:37" ht="12.75">
      <c r="AJ1000" s="3"/>
      <c r="AK1000" s="3"/>
    </row>
  </sheetData>
  <mergeCells count="16">
    <mergeCell ref="AW6:AW7"/>
    <mergeCell ref="AV6:AV7"/>
    <mergeCell ref="AF6:AF7"/>
    <mergeCell ref="AG6:AK6"/>
    <mergeCell ref="A1:AF1"/>
    <mergeCell ref="AE6:AE7"/>
    <mergeCell ref="AD6:AD7"/>
    <mergeCell ref="E6:I6"/>
    <mergeCell ref="C6:C7"/>
    <mergeCell ref="B6:B7"/>
    <mergeCell ref="A6:A7"/>
    <mergeCell ref="AS6:AU6"/>
    <mergeCell ref="AL6:AO6"/>
    <mergeCell ref="AP6:AR6"/>
    <mergeCell ref="J6:R6"/>
    <mergeCell ref="S6:AB6"/>
  </mergeCells>
  <conditionalFormatting sqref="E9:AC43">
    <cfRule type="cellIs" dxfId="3" priority="1" operator="equal">
      <formula>0</formula>
    </cfRule>
  </conditionalFormatting>
  <conditionalFormatting sqref="E44:AC46">
    <cfRule type="cellIs" dxfId="2" priority="2" operator="equal">
      <formula>0</formula>
    </cfRule>
  </conditionalFormatting>
  <conditionalFormatting sqref="E47:AC47">
    <cfRule type="cellIs" dxfId="1" priority="3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A1"/>
    </sheetView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zoomScale="60" zoomScaleNormal="100" workbookViewId="0">
      <selection activeCell="P16" sqref="P16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30" width="9.140625" customWidth="1"/>
  </cols>
  <sheetData>
    <row r="1" spans="1:30" ht="20.25" customHeight="1">
      <c r="A1" s="115"/>
      <c r="B1" s="115"/>
      <c r="C1" s="115"/>
      <c r="D1" s="116"/>
      <c r="E1" s="117"/>
      <c r="F1" s="118"/>
      <c r="G1" s="115"/>
      <c r="H1" s="329" t="s">
        <v>145</v>
      </c>
      <c r="I1" s="295"/>
      <c r="J1" s="119">
        <v>1</v>
      </c>
      <c r="K1" s="115"/>
      <c r="L1" s="120"/>
      <c r="M1" s="120"/>
      <c r="N1" s="120"/>
      <c r="O1" s="120"/>
      <c r="P1" s="120"/>
      <c r="Q1" s="120"/>
      <c r="R1" s="120"/>
      <c r="S1" s="121"/>
      <c r="T1" s="121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28" t="s">
        <v>146</v>
      </c>
      <c r="B2" s="301"/>
      <c r="C2" s="301"/>
      <c r="D2" s="301"/>
      <c r="E2" s="301"/>
      <c r="F2" s="301"/>
      <c r="G2" s="301"/>
      <c r="H2" s="301"/>
      <c r="I2" s="301"/>
      <c r="J2" s="301"/>
      <c r="K2" s="122"/>
      <c r="L2" s="123"/>
      <c r="M2" s="123"/>
      <c r="N2" s="123"/>
      <c r="O2" s="123"/>
      <c r="P2" s="123"/>
      <c r="Q2" s="123"/>
      <c r="R2" s="123"/>
      <c r="S2" s="124"/>
      <c r="T2" s="124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25" t="s">
        <v>147</v>
      </c>
      <c r="B3" s="126"/>
      <c r="C3" s="127" t="str">
        <f>VLOOKUP($J$1,'ENTRI NILAI PILIH TAB INI'!$A$9:$AC$51,3)</f>
        <v>AHMAD DENI SETYAWAN</v>
      </c>
      <c r="D3" s="128"/>
      <c r="E3" s="129"/>
      <c r="F3" s="130"/>
      <c r="G3" s="125" t="s">
        <v>26</v>
      </c>
      <c r="H3" s="126"/>
      <c r="I3" s="126"/>
      <c r="J3" s="127" t="str">
        <f>nama_mapel!$J$3</f>
        <v xml:space="preserve"> XII / 5</v>
      </c>
      <c r="K3" s="131"/>
      <c r="L3" s="132"/>
      <c r="M3" s="132"/>
      <c r="N3" s="132"/>
      <c r="O3" s="132"/>
      <c r="P3" s="132"/>
      <c r="Q3" s="132"/>
      <c r="R3" s="132"/>
      <c r="S3" s="133"/>
      <c r="T3" s="13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25" t="s">
        <v>148</v>
      </c>
      <c r="B4" s="126"/>
      <c r="C4" s="127" t="str">
        <f>IF(VLOOKUP($J$1,'ENTRI NILAI PILIH TAB INI'!$A$9:$AC$51,2)&lt;100,"00","0")&amp;VLOOKUP($J$1,'ENTRI NILAI PILIH TAB INI'!$A$9:$AC$51,2)</f>
        <v>01265</v>
      </c>
      <c r="D4" s="134"/>
      <c r="E4" s="126"/>
      <c r="F4" s="130"/>
      <c r="G4" s="125" t="s">
        <v>35</v>
      </c>
      <c r="H4" s="126"/>
      <c r="I4" s="126"/>
      <c r="J4" s="127" t="str">
        <f>nama_mapel!$H$4</f>
        <v>2017/2018</v>
      </c>
      <c r="K4" s="131"/>
      <c r="L4" s="132"/>
      <c r="M4" s="135" t="str">
        <f>nama_mapel!$H$4</f>
        <v>2017/2018</v>
      </c>
      <c r="N4" s="132"/>
      <c r="O4" s="132"/>
      <c r="P4" s="132" t="s">
        <v>149</v>
      </c>
      <c r="Q4" s="132"/>
      <c r="R4" s="132"/>
      <c r="S4" s="133"/>
      <c r="T4" s="13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25" t="s">
        <v>150</v>
      </c>
      <c r="B5" s="126"/>
      <c r="C5" s="127" t="s">
        <v>151</v>
      </c>
      <c r="D5" s="134"/>
      <c r="E5" s="126"/>
      <c r="F5" s="130"/>
      <c r="G5" s="125" t="s">
        <v>39</v>
      </c>
      <c r="H5" s="126"/>
      <c r="I5" s="126"/>
      <c r="J5" s="127" t="str">
        <f>nama_mapel!$J$5</f>
        <v>Rekayasa Perangkat Lunak</v>
      </c>
      <c r="K5" s="131"/>
      <c r="L5" s="132"/>
      <c r="M5" s="132" t="str">
        <f>nama_mapel!$J$5</f>
        <v>Rekayasa Perangkat Lunak</v>
      </c>
      <c r="N5" s="132"/>
      <c r="O5" s="132"/>
      <c r="P5" s="132" t="s">
        <v>152</v>
      </c>
      <c r="Q5" s="132"/>
      <c r="R5" s="132"/>
      <c r="S5" s="133"/>
      <c r="T5" s="13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26"/>
      <c r="B6" s="125"/>
      <c r="C6" s="125"/>
      <c r="D6" s="126"/>
      <c r="E6" s="136"/>
      <c r="F6" s="130"/>
      <c r="G6" s="126"/>
      <c r="H6" s="125"/>
      <c r="I6" s="126"/>
      <c r="J6" s="126"/>
      <c r="K6" s="116"/>
      <c r="L6" s="137"/>
      <c r="M6" s="137"/>
      <c r="N6" s="137"/>
      <c r="O6" s="137"/>
      <c r="P6" s="137" t="s">
        <v>153</v>
      </c>
      <c r="Q6" s="137"/>
      <c r="R6" s="137"/>
      <c r="S6" s="138"/>
      <c r="T6" s="138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26" t="s">
        <v>154</v>
      </c>
      <c r="B7" s="319" t="s">
        <v>155</v>
      </c>
      <c r="C7" s="320"/>
      <c r="D7" s="325" t="s">
        <v>24</v>
      </c>
      <c r="E7" s="335" t="s">
        <v>156</v>
      </c>
      <c r="F7" s="336"/>
      <c r="G7" s="336"/>
      <c r="H7" s="336"/>
      <c r="I7" s="336"/>
      <c r="J7" s="337"/>
      <c r="K7" s="140"/>
      <c r="L7" s="141"/>
      <c r="M7" s="141"/>
      <c r="N7" s="141"/>
      <c r="O7" s="141"/>
      <c r="P7" s="141"/>
      <c r="Q7" s="141"/>
      <c r="R7" s="141"/>
      <c r="S7" s="142"/>
      <c r="T7" s="142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27"/>
      <c r="B8" s="321"/>
      <c r="C8" s="322"/>
      <c r="D8" s="309"/>
      <c r="E8" s="143" t="s">
        <v>157</v>
      </c>
      <c r="F8" s="144" t="s">
        <v>158</v>
      </c>
      <c r="G8" s="145" t="s">
        <v>103</v>
      </c>
      <c r="H8" s="338" t="s">
        <v>159</v>
      </c>
      <c r="I8" s="313"/>
      <c r="J8" s="339"/>
      <c r="K8" s="146"/>
      <c r="L8" s="141"/>
      <c r="M8" s="141"/>
      <c r="N8" s="141"/>
      <c r="O8" s="141"/>
      <c r="P8" s="141" t="s">
        <v>160</v>
      </c>
      <c r="Q8" s="141"/>
      <c r="R8" s="141"/>
      <c r="S8" s="142"/>
      <c r="T8" s="142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47" t="s">
        <v>13</v>
      </c>
      <c r="B9" s="148" t="s">
        <v>15</v>
      </c>
      <c r="C9" s="149"/>
      <c r="D9" s="150"/>
      <c r="E9" s="151"/>
      <c r="F9" s="152"/>
      <c r="G9" s="153"/>
      <c r="H9" s="332"/>
      <c r="I9" s="333"/>
      <c r="J9" s="334"/>
      <c r="K9" s="154"/>
      <c r="L9" s="141"/>
      <c r="M9" s="141"/>
      <c r="N9" s="141"/>
      <c r="O9" s="141"/>
      <c r="P9" s="141" t="s">
        <v>161</v>
      </c>
      <c r="Q9" s="141"/>
      <c r="R9" s="141"/>
      <c r="S9" s="142"/>
      <c r="T9" s="142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2.25" customHeight="1">
      <c r="A10" s="155">
        <v>1</v>
      </c>
      <c r="B10" s="323" t="str">
        <f>nama_mapel!C4</f>
        <v>Pendidikan Agama</v>
      </c>
      <c r="C10" s="324"/>
      <c r="D10" s="157">
        <f>nama_mapel!D4</f>
        <v>75</v>
      </c>
      <c r="E10" s="157">
        <f>IF(VLOOKUP($J$1,'ENTRI NILAI PILIH TAB INI'!$A$9:$AC$51,M10)=0,"",ROUND(VLOOKUP($J$1,'ENTRI NILAI PILIH TAB INI'!$A$9:$AC$51,M10),0))</f>
        <v>82</v>
      </c>
      <c r="F10" s="158" t="str">
        <f t="shared" ref="F10:F24" si="0">IF((E10=0),"",CONCATENATE(VLOOKUP(ABS(LEFT(E10,1)),$O$11:$Q$21,3)," ",IF((ABS(RIGHT(E10,1))=0),"",VLOOKUP(ABS(RIGHT(E10,1)),$O$11:$Q$21,2))))</f>
        <v>Delapan puluh dua</v>
      </c>
      <c r="G10" s="159" t="str">
        <f t="shared" ref="G10:G14" si="1">IF(E10="","",VLOOKUP(E10,$S$16:$T$19,2))</f>
        <v>Baik</v>
      </c>
      <c r="H10" s="323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30"/>
      <c r="J10" s="331"/>
      <c r="K10" s="161"/>
      <c r="L10" s="141"/>
      <c r="M10" s="141">
        <v>5</v>
      </c>
      <c r="N10" s="141"/>
      <c r="O10" s="141"/>
      <c r="P10" s="141" t="s">
        <v>162</v>
      </c>
      <c r="Q10" s="141"/>
      <c r="R10" s="141"/>
      <c r="S10" s="142"/>
      <c r="T10" s="142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2.25" customHeight="1">
      <c r="A11" s="163">
        <v>2</v>
      </c>
      <c r="B11" s="323" t="str">
        <f>nama_mapel!C5</f>
        <v xml:space="preserve">Pendidikan Kewarganegaraan </v>
      </c>
      <c r="C11" s="324"/>
      <c r="D11" s="157">
        <f>nama_mapel!D5</f>
        <v>75</v>
      </c>
      <c r="E11" s="157">
        <f>IF(VLOOKUP($J$1,'ENTRI NILAI PILIH TAB INI'!$A$9:$AC$51,M11)=0,"",ROUND(VLOOKUP($J$1,'ENTRI NILAI PILIH TAB INI'!$A$9:$AC$51,M11),0))</f>
        <v>81</v>
      </c>
      <c r="F11" s="158" t="str">
        <f t="shared" si="0"/>
        <v>Delapan puluh satu</v>
      </c>
      <c r="G11" s="159" t="str">
        <f t="shared" si="1"/>
        <v>Baik</v>
      </c>
      <c r="H11" s="323" t="str">
        <f t="shared" si="2"/>
        <v>Pemahaman materi Pendidikan Kewarganegaraan  tercapai  dengan predikat Baik</v>
      </c>
      <c r="I11" s="330"/>
      <c r="J11" s="331"/>
      <c r="K11" s="161"/>
      <c r="L11" s="141">
        <f t="shared" ref="L11:L14" si="3">IF(E11="","",MOD(E11,1))</f>
        <v>0</v>
      </c>
      <c r="M11" s="141">
        <v>6</v>
      </c>
      <c r="N11" s="141"/>
      <c r="O11" s="166">
        <v>1</v>
      </c>
      <c r="P11" s="166" t="s">
        <v>163</v>
      </c>
      <c r="Q11" s="166" t="s">
        <v>164</v>
      </c>
      <c r="R11" s="141"/>
      <c r="S11" s="142"/>
      <c r="T11" s="142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2.25" customHeight="1">
      <c r="A12" s="163">
        <v>3</v>
      </c>
      <c r="B12" s="323" t="str">
        <f>nama_mapel!C6</f>
        <v>Bahasa  Indonesia</v>
      </c>
      <c r="C12" s="324"/>
      <c r="D12" s="157">
        <f>nama_mapel!D6</f>
        <v>75</v>
      </c>
      <c r="E12" s="157">
        <f>IF(VLOOKUP($J$1,'ENTRI NILAI PILIH TAB INI'!$A$9:$AC$51,M12)=0,"",ROUND(VLOOKUP($J$1,'ENTRI NILAI PILIH TAB INI'!$A$9:$AC$51,M12),0))</f>
        <v>80</v>
      </c>
      <c r="F12" s="158" t="str">
        <f t="shared" si="0"/>
        <v xml:space="preserve">Delapan puluh </v>
      </c>
      <c r="G12" s="159" t="str">
        <f t="shared" si="1"/>
        <v>Baik</v>
      </c>
      <c r="H12" s="323" t="str">
        <f t="shared" si="2"/>
        <v>Pemahaman materi Bahasa  Indonesia tercapai  dengan predikat Baik</v>
      </c>
      <c r="I12" s="330"/>
      <c r="J12" s="331"/>
      <c r="K12" s="161"/>
      <c r="L12" s="141">
        <f t="shared" si="3"/>
        <v>0</v>
      </c>
      <c r="M12" s="141">
        <v>7</v>
      </c>
      <c r="N12" s="141"/>
      <c r="O12" s="166">
        <v>2</v>
      </c>
      <c r="P12" s="166" t="s">
        <v>165</v>
      </c>
      <c r="Q12" s="166" t="s">
        <v>166</v>
      </c>
      <c r="R12" s="141"/>
      <c r="S12" s="142"/>
      <c r="T12" s="142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2.25" customHeight="1">
      <c r="A13" s="163">
        <v>4</v>
      </c>
      <c r="B13" s="323" t="str">
        <f>nama_mapel!C7</f>
        <v>Pendidikan Jasmani dan Olahraga</v>
      </c>
      <c r="C13" s="324"/>
      <c r="D13" s="157">
        <f>nama_mapel!D7</f>
        <v>75</v>
      </c>
      <c r="E13" s="157">
        <f>IF(VLOOKUP($J$1,'ENTRI NILAI PILIH TAB INI'!$A$9:$AC$51,M13)=0,"",ROUND(VLOOKUP($J$1,'ENTRI NILAI PILIH TAB INI'!$A$9:$AC$51,M13),0))</f>
        <v>75</v>
      </c>
      <c r="F13" s="158" t="str">
        <f t="shared" si="0"/>
        <v>Tujuh puluh lima</v>
      </c>
      <c r="G13" s="159" t="str">
        <f t="shared" si="1"/>
        <v>Baik</v>
      </c>
      <c r="H13" s="323" t="str">
        <f t="shared" si="2"/>
        <v>Pemahaman materi Pendidikan Jasmani dan Olahraga belum tercapai  dengan predikat Baik</v>
      </c>
      <c r="I13" s="330"/>
      <c r="J13" s="331"/>
      <c r="K13" s="161"/>
      <c r="L13" s="141">
        <f t="shared" si="3"/>
        <v>0</v>
      </c>
      <c r="M13" s="141">
        <v>8</v>
      </c>
      <c r="N13" s="141"/>
      <c r="O13" s="166">
        <v>3</v>
      </c>
      <c r="P13" s="166" t="s">
        <v>167</v>
      </c>
      <c r="Q13" s="166" t="s">
        <v>168</v>
      </c>
      <c r="R13" s="141"/>
      <c r="S13" s="170"/>
      <c r="T13" s="142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2.25" customHeight="1">
      <c r="A14" s="163">
        <v>5</v>
      </c>
      <c r="B14" s="323" t="str">
        <f>nama_mapel!C8</f>
        <v>Seni Budaya</v>
      </c>
      <c r="C14" s="324"/>
      <c r="D14" s="157">
        <f>nama_mapel!D8</f>
        <v>75</v>
      </c>
      <c r="E14" s="157">
        <f>IF(VLOOKUP($J$1,'ENTRI NILAI PILIH TAB INI'!$A$9:$AC$51,M14)=0,"",ROUND(VLOOKUP($J$1,'ENTRI NILAI PILIH TAB INI'!$A$9:$AC$51,M14),0))</f>
        <v>79</v>
      </c>
      <c r="F14" s="158" t="str">
        <f t="shared" si="0"/>
        <v>Tujuh puluh sembilan</v>
      </c>
      <c r="G14" s="159" t="str">
        <f t="shared" si="1"/>
        <v>Baik</v>
      </c>
      <c r="H14" s="323" t="str">
        <f t="shared" si="2"/>
        <v>Pemahaman materi Seni Budaya tercapai  dengan predikat Baik</v>
      </c>
      <c r="I14" s="330"/>
      <c r="J14" s="331"/>
      <c r="K14" s="161"/>
      <c r="L14" s="141">
        <f t="shared" si="3"/>
        <v>0</v>
      </c>
      <c r="M14" s="141">
        <v>9</v>
      </c>
      <c r="N14" s="141"/>
      <c r="O14" s="166">
        <v>4</v>
      </c>
      <c r="P14" s="166" t="s">
        <v>169</v>
      </c>
      <c r="Q14" s="166" t="s">
        <v>170</v>
      </c>
      <c r="R14" s="141"/>
      <c r="S14" s="142"/>
      <c r="T14" s="142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47" t="s">
        <v>61</v>
      </c>
      <c r="B15" s="148" t="s">
        <v>62</v>
      </c>
      <c r="C15" s="171"/>
      <c r="D15" s="152"/>
      <c r="E15" s="152"/>
      <c r="F15" s="152" t="str">
        <f t="shared" si="0"/>
        <v/>
      </c>
      <c r="G15" s="152"/>
      <c r="H15" s="340"/>
      <c r="I15" s="333"/>
      <c r="J15" s="334"/>
      <c r="K15" s="161"/>
      <c r="L15" s="141"/>
      <c r="M15" s="141"/>
      <c r="N15" s="141"/>
      <c r="O15" s="141">
        <v>5</v>
      </c>
      <c r="P15" s="141" t="s">
        <v>171</v>
      </c>
      <c r="Q15" s="141" t="s">
        <v>172</v>
      </c>
      <c r="R15" s="141"/>
      <c r="S15" s="142">
        <v>0</v>
      </c>
      <c r="T15" s="142" t="s">
        <v>173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28.5" customHeight="1">
      <c r="A16" s="163">
        <v>1</v>
      </c>
      <c r="B16" s="323" t="str">
        <f>nama_mapel!C10</f>
        <v>Bahasa Inggris</v>
      </c>
      <c r="C16" s="324"/>
      <c r="D16" s="172">
        <f>nama_mapel!D10</f>
        <v>75</v>
      </c>
      <c r="E16" s="158">
        <f>IF(VLOOKUP($J$1,'ENTRI NILAI PILIH TAB INI'!$A$9:$AC$51,M16)=0,"",ROUND(VLOOKUP($J$1,'ENTRI NILAI PILIH TAB INI'!$A$9:$AC$51,M16),0))</f>
        <v>78</v>
      </c>
      <c r="F16" s="158" t="str">
        <f t="shared" si="0"/>
        <v>Tujuh puluh delapan</v>
      </c>
      <c r="G16" s="159" t="str">
        <f t="shared" ref="G16:G24" si="4">IF(E16="","",VLOOKUP(E16,$S$16:$T$19,2))</f>
        <v>Baik</v>
      </c>
      <c r="H16" s="323" t="str">
        <f t="shared" ref="H16:H24" si="5">CONCATENATE("Pemahaman materi ",B16,IF(D16&lt;E16," tercapai "," belum tercapai ")," dengan predikat"," ",G16)</f>
        <v>Pemahaman materi Bahasa Inggris tercapai  dengan predikat Baik</v>
      </c>
      <c r="I16" s="330"/>
      <c r="J16" s="331"/>
      <c r="K16" s="161"/>
      <c r="L16" s="141">
        <f t="shared" ref="L16:L22" si="6">IF(E16="","",MOD(E16,1))</f>
        <v>0</v>
      </c>
      <c r="M16" s="141">
        <v>10</v>
      </c>
      <c r="N16" s="141"/>
      <c r="O16" s="141">
        <v>6</v>
      </c>
      <c r="P16" s="141" t="s">
        <v>174</v>
      </c>
      <c r="Q16" s="141" t="s">
        <v>166</v>
      </c>
      <c r="R16" s="141"/>
      <c r="S16" s="142">
        <v>60</v>
      </c>
      <c r="T16" s="142" t="s">
        <v>175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28.5" customHeight="1">
      <c r="A17" s="163">
        <v>2</v>
      </c>
      <c r="B17" s="323" t="str">
        <f>nama_mapel!C11</f>
        <v>Matematika</v>
      </c>
      <c r="C17" s="324"/>
      <c r="D17" s="172">
        <f>nama_mapel!D11</f>
        <v>75</v>
      </c>
      <c r="E17" s="158">
        <f>IF(VLOOKUP($J$1,'ENTRI NILAI PILIH TAB INI'!$A$9:$AC$51,M17)=0,"",ROUND(VLOOKUP($J$1,'ENTRI NILAI PILIH TAB INI'!$A$9:$AC$51,M17),0))</f>
        <v>77</v>
      </c>
      <c r="F17" s="158" t="str">
        <f t="shared" si="0"/>
        <v>Tujuh puluh tujuh</v>
      </c>
      <c r="G17" s="159" t="str">
        <f t="shared" si="4"/>
        <v>Baik</v>
      </c>
      <c r="H17" s="323" t="str">
        <f t="shared" si="5"/>
        <v>Pemahaman materi Matematika tercapai  dengan predikat Baik</v>
      </c>
      <c r="I17" s="330"/>
      <c r="J17" s="331"/>
      <c r="K17" s="161"/>
      <c r="L17" s="141">
        <f t="shared" si="6"/>
        <v>0</v>
      </c>
      <c r="M17" s="141">
        <v>11</v>
      </c>
      <c r="N17" s="141"/>
      <c r="O17" s="141">
        <v>7</v>
      </c>
      <c r="P17" s="141" t="s">
        <v>176</v>
      </c>
      <c r="Q17" s="141" t="s">
        <v>168</v>
      </c>
      <c r="R17" s="141"/>
      <c r="S17" s="142">
        <v>75</v>
      </c>
      <c r="T17" s="142" t="s">
        <v>138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28.5" customHeight="1">
      <c r="A18" s="163">
        <v>3</v>
      </c>
      <c r="B18" s="323" t="str">
        <f>nama_mapel!C12</f>
        <v>Ilmu Pengetahuan Alam (IPA)</v>
      </c>
      <c r="C18" s="324"/>
      <c r="D18" s="172">
        <f>nama_mapel!D12</f>
        <v>75</v>
      </c>
      <c r="E18" s="158">
        <f>IF(VLOOKUP($J$1,'ENTRI NILAI PILIH TAB INI'!$A$9:$AC$51,M18)=0,"",ROUND(VLOOKUP($J$1,'ENTRI NILAI PILIH TAB INI'!$A$9:$AC$51,M18),0))</f>
        <v>76</v>
      </c>
      <c r="F18" s="158" t="str">
        <f t="shared" si="0"/>
        <v>Tujuh puluh enam</v>
      </c>
      <c r="G18" s="159" t="str">
        <f t="shared" si="4"/>
        <v>Baik</v>
      </c>
      <c r="H18" s="323" t="str">
        <f t="shared" si="5"/>
        <v>Pemahaman materi Ilmu Pengetahuan Alam (IPA) tercapai  dengan predikat Baik</v>
      </c>
      <c r="I18" s="330"/>
      <c r="J18" s="331"/>
      <c r="K18" s="161"/>
      <c r="L18" s="141">
        <f t="shared" si="6"/>
        <v>0</v>
      </c>
      <c r="M18" s="141">
        <v>12</v>
      </c>
      <c r="N18" s="141"/>
      <c r="O18" s="141"/>
      <c r="P18" s="141"/>
      <c r="Q18" s="141"/>
      <c r="R18" s="141"/>
      <c r="S18" s="142">
        <v>90</v>
      </c>
      <c r="T18" s="142" t="s">
        <v>177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28.5" customHeight="1">
      <c r="A19" s="163">
        <v>4</v>
      </c>
      <c r="B19" s="323" t="str">
        <f>nama_mapel!C13</f>
        <v>Ilmu Pengetahuan Sosial (IPS)</v>
      </c>
      <c r="C19" s="324"/>
      <c r="D19" s="172">
        <f>nama_mapel!D13</f>
        <v>75</v>
      </c>
      <c r="E19" s="158">
        <f>IF(VLOOKUP($J$1,'ENTRI NILAI PILIH TAB INI'!$A$9:$AC$51,M19)=0,"",ROUND(VLOOKUP($J$1,'ENTRI NILAI PILIH TAB INI'!$A$9:$AC$51,M19),0))</f>
        <v>77</v>
      </c>
      <c r="F19" s="158" t="str">
        <f t="shared" si="0"/>
        <v>Tujuh puluh tujuh</v>
      </c>
      <c r="G19" s="159" t="str">
        <f t="shared" si="4"/>
        <v>Baik</v>
      </c>
      <c r="H19" s="323" t="str">
        <f t="shared" si="5"/>
        <v>Pemahaman materi Ilmu Pengetahuan Sosial (IPS) tercapai  dengan predikat Baik</v>
      </c>
      <c r="I19" s="330"/>
      <c r="J19" s="331"/>
      <c r="K19" s="161"/>
      <c r="L19" s="141">
        <f t="shared" si="6"/>
        <v>0</v>
      </c>
      <c r="M19" s="141">
        <v>13</v>
      </c>
      <c r="N19" s="141"/>
      <c r="O19" s="141"/>
      <c r="P19" s="141"/>
      <c r="Q19" s="141"/>
      <c r="R19" s="141"/>
      <c r="S19" s="142"/>
      <c r="T19" s="142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28.5" customHeight="1">
      <c r="A20" s="163">
        <v>5</v>
      </c>
      <c r="B20" s="323" t="str">
        <f>nama_mapel!C14</f>
        <v>Fisika</v>
      </c>
      <c r="C20" s="324"/>
      <c r="D20" s="172">
        <f>nama_mapel!D14</f>
        <v>75</v>
      </c>
      <c r="E20" s="158">
        <f>IF(VLOOKUP($J$1,'ENTRI NILAI PILIH TAB INI'!$A$9:$AC$51,M20)=0,"",ROUND(VLOOKUP($J$1,'ENTRI NILAI PILIH TAB INI'!$A$9:$AC$51,M20),0))</f>
        <v>76</v>
      </c>
      <c r="F20" s="158" t="str">
        <f t="shared" si="0"/>
        <v>Tujuh puluh enam</v>
      </c>
      <c r="G20" s="159" t="str">
        <f t="shared" si="4"/>
        <v>Baik</v>
      </c>
      <c r="H20" s="323" t="str">
        <f t="shared" si="5"/>
        <v>Pemahaman materi Fisika tercapai  dengan predikat Baik</v>
      </c>
      <c r="I20" s="330"/>
      <c r="J20" s="331"/>
      <c r="K20" s="161"/>
      <c r="L20" s="141">
        <f t="shared" si="6"/>
        <v>0</v>
      </c>
      <c r="M20" s="141">
        <v>14</v>
      </c>
      <c r="N20" s="141"/>
      <c r="O20" s="141">
        <v>8</v>
      </c>
      <c r="P20" s="141" t="s">
        <v>178</v>
      </c>
      <c r="Q20" s="141" t="s">
        <v>170</v>
      </c>
      <c r="R20" s="141"/>
      <c r="S20" s="142"/>
      <c r="T20" s="142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28.5" customHeight="1">
      <c r="A21" s="163">
        <v>6</v>
      </c>
      <c r="B21" s="323" t="str">
        <f>nama_mapel!C15</f>
        <v>Kimia</v>
      </c>
      <c r="C21" s="324"/>
      <c r="D21" s="172">
        <f>nama_mapel!D15</f>
        <v>75</v>
      </c>
      <c r="E21" s="158">
        <f>IF(VLOOKUP($J$1,'ENTRI NILAI PILIH TAB INI'!$A$9:$AC$51,M21)=0,"",ROUND(VLOOKUP($J$1,'ENTRI NILAI PILIH TAB INI'!$A$9:$AC$51,M21),0))</f>
        <v>76</v>
      </c>
      <c r="F21" s="158" t="str">
        <f t="shared" si="0"/>
        <v>Tujuh puluh enam</v>
      </c>
      <c r="G21" s="159" t="str">
        <f t="shared" si="4"/>
        <v>Baik</v>
      </c>
      <c r="H21" s="323" t="str">
        <f t="shared" si="5"/>
        <v>Pemahaman materi Kimia tercapai  dengan predikat Baik</v>
      </c>
      <c r="I21" s="330"/>
      <c r="J21" s="331"/>
      <c r="K21" s="161"/>
      <c r="L21" s="141">
        <f t="shared" si="6"/>
        <v>0</v>
      </c>
      <c r="M21" s="141">
        <v>15</v>
      </c>
      <c r="N21" s="141"/>
      <c r="O21" s="141">
        <v>9</v>
      </c>
      <c r="P21" s="141" t="s">
        <v>179</v>
      </c>
      <c r="Q21" s="141" t="s">
        <v>180</v>
      </c>
      <c r="R21" s="141"/>
      <c r="S21" s="142"/>
      <c r="T21" s="142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28.5" customHeight="1">
      <c r="A22" s="163">
        <v>7</v>
      </c>
      <c r="B22" s="323" t="str">
        <f>nama_mapel!C16</f>
        <v>Ketrampilan Komputer dan Pengelolaan Informasi</v>
      </c>
      <c r="C22" s="324"/>
      <c r="D22" s="172">
        <f>nama_mapel!D16</f>
        <v>75</v>
      </c>
      <c r="E22" s="158">
        <f>IF(VLOOKUP($J$1,'ENTRI NILAI PILIH TAB INI'!$A$9:$AC$51,M22)=0,"",ROUND(VLOOKUP($J$1,'ENTRI NILAI PILIH TAB INI'!$A$9:$AC$51,M22),0))</f>
        <v>75</v>
      </c>
      <c r="F22" s="158" t="str">
        <f t="shared" si="0"/>
        <v>Tujuh puluh lima</v>
      </c>
      <c r="G22" s="159" t="str">
        <f t="shared" si="4"/>
        <v>Baik</v>
      </c>
      <c r="H22" s="323" t="str">
        <f t="shared" si="5"/>
        <v>Pemahaman materi Ketrampilan Komputer dan Pengelolaan Informasi belum tercapai  dengan predikat Baik</v>
      </c>
      <c r="I22" s="330"/>
      <c r="J22" s="331"/>
      <c r="K22" s="161"/>
      <c r="L22" s="141">
        <f t="shared" si="6"/>
        <v>0</v>
      </c>
      <c r="M22" s="141">
        <v>16</v>
      </c>
      <c r="N22" s="141"/>
      <c r="O22" s="141"/>
      <c r="P22" s="141"/>
      <c r="Q22" s="141"/>
      <c r="R22" s="141"/>
      <c r="S22" s="142">
        <v>0</v>
      </c>
      <c r="T22" s="142" t="s">
        <v>181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28.5" customHeight="1">
      <c r="A23" s="163">
        <v>8</v>
      </c>
      <c r="B23" s="323" t="str">
        <f>nama_mapel!C17</f>
        <v>Kewirausahaan</v>
      </c>
      <c r="C23" s="324"/>
      <c r="D23" s="172">
        <f>nama_mapel!D17</f>
        <v>75</v>
      </c>
      <c r="E23" s="158">
        <f>IF(VLOOKUP($J$1,'ENTRI NILAI PILIH TAB INI'!$A$9:$AC$51,M23)=0,"",ROUND(VLOOKUP($J$1,'ENTRI NILAI PILIH TAB INI'!$A$9:$AC$51,M23),0))</f>
        <v>83</v>
      </c>
      <c r="F23" s="158" t="str">
        <f t="shared" si="0"/>
        <v>Delapan puluh tiga</v>
      </c>
      <c r="G23" s="159" t="str">
        <f t="shared" si="4"/>
        <v>Baik</v>
      </c>
      <c r="H23" s="323" t="str">
        <f t="shared" si="5"/>
        <v>Pemahaman materi Kewirausahaan tercapai  dengan predikat Baik</v>
      </c>
      <c r="I23" s="330"/>
      <c r="J23" s="331"/>
      <c r="K23" s="161"/>
      <c r="L23" s="141"/>
      <c r="M23" s="141">
        <v>17</v>
      </c>
      <c r="N23" s="141"/>
      <c r="O23" s="141"/>
      <c r="P23" s="141"/>
      <c r="Q23" s="141"/>
      <c r="R23" s="141"/>
      <c r="S23" s="142"/>
      <c r="T23" s="142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63">
        <v>9</v>
      </c>
      <c r="B24" s="323">
        <f>nama_mapel!C18</f>
        <v>0</v>
      </c>
      <c r="C24" s="324"/>
      <c r="D24" s="172">
        <f>nama_mapel!D18</f>
        <v>0</v>
      </c>
      <c r="E24" s="173" t="str">
        <f>IF(VLOOKUP($J$1,'ENTRI NILAI PILIH TAB INI'!$A$9:$AC$51,M24)=0,"",ROUND(VLOOKUP($J$1,'ENTRI NILAI PILIH TAB INI'!$A$9:$AC$51,M24),0))</f>
        <v/>
      </c>
      <c r="F24" s="158" t="e">
        <f t="shared" si="0"/>
        <v>#VALUE!</v>
      </c>
      <c r="G24" s="159" t="str">
        <f t="shared" si="4"/>
        <v/>
      </c>
      <c r="H24" s="323" t="str">
        <f t="shared" si="5"/>
        <v xml:space="preserve">Pemahaman materi 0 tercapai  dengan predikat </v>
      </c>
      <c r="I24" s="330"/>
      <c r="J24" s="331"/>
      <c r="K24" s="161"/>
      <c r="L24" s="141"/>
      <c r="M24" s="141">
        <v>18</v>
      </c>
      <c r="N24" s="141"/>
      <c r="O24" s="141"/>
      <c r="P24" s="141"/>
      <c r="Q24" s="141"/>
      <c r="R24" s="141"/>
      <c r="S24" s="142"/>
      <c r="T24" s="142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63"/>
      <c r="B25" s="323"/>
      <c r="C25" s="324"/>
      <c r="D25" s="172"/>
      <c r="E25" s="173"/>
      <c r="F25" s="158"/>
      <c r="G25" s="159"/>
      <c r="H25" s="323"/>
      <c r="I25" s="330"/>
      <c r="J25" s="331"/>
      <c r="K25" s="161"/>
      <c r="L25" s="141"/>
      <c r="M25" s="141"/>
      <c r="N25" s="141"/>
      <c r="O25" s="141"/>
      <c r="P25" s="141"/>
      <c r="Q25" s="141"/>
      <c r="R25" s="141"/>
      <c r="S25" s="142"/>
      <c r="T25" s="142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47" t="s">
        <v>127</v>
      </c>
      <c r="B26" s="148" t="s">
        <v>128</v>
      </c>
      <c r="C26" s="171"/>
      <c r="D26" s="174"/>
      <c r="E26" s="152"/>
      <c r="F26" s="174" t="str">
        <f t="shared" ref="F26:F39" si="7">IF((E26=0),"",CONCATENATE(VLOOKUP(ABS(LEFT(E26,1)),$O$11:$Q$21,3)," ",IF((ABS(RIGHT(E26,1))=0),"",VLOOKUP(ABS(RIGHT(E26,1)),$O$11:$Q$21,2))))</f>
        <v/>
      </c>
      <c r="G26" s="174"/>
      <c r="H26" s="345"/>
      <c r="I26" s="333"/>
      <c r="J26" s="334"/>
      <c r="K26" s="161"/>
      <c r="L26" s="141"/>
      <c r="M26" s="141"/>
      <c r="N26" s="141"/>
      <c r="O26" s="141"/>
      <c r="P26" s="141"/>
      <c r="Q26" s="141"/>
      <c r="R26" s="141"/>
      <c r="S26" s="142"/>
      <c r="T26" s="142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28.5" customHeight="1">
      <c r="A27" s="175">
        <v>1</v>
      </c>
      <c r="B27" s="323" t="str">
        <f>nama_mapel!C21</f>
        <v>Memb. Paket Software aplikasi berbasis desktop</v>
      </c>
      <c r="C27" s="324"/>
      <c r="D27" s="172">
        <f>nama_mapel!D21</f>
        <v>75</v>
      </c>
      <c r="E27" s="158">
        <f>IF(VLOOKUP($J$1,'ENTRI NILAI PILIH TAB INI'!$A$9:$AC$51,M27)=0,"",ROUND(VLOOKUP($J$1,'ENTRI NILAI PILIH TAB INI'!$A$9:$AC$51,M27),0))</f>
        <v>76</v>
      </c>
      <c r="F27" s="158" t="str">
        <f t="shared" si="7"/>
        <v>Tujuh puluh enam</v>
      </c>
      <c r="G27" s="159" t="str">
        <f t="shared" ref="G27:G36" si="8">IF(E27&lt;D27,"Belum Kompeten","Kompeten")</f>
        <v>Kompeten</v>
      </c>
      <c r="H27" s="344" t="str">
        <f t="shared" ref="H27:H33" si="9">IF(E27="","",IF(E27&gt;=D27+5,"Kompeten Dalam  ","Cukup Kompeten dalam ")&amp;B27)</f>
        <v>Cukup Kompeten dalam Memb. Paket Software aplikasi berbasis desktop</v>
      </c>
      <c r="I27" s="330"/>
      <c r="J27" s="331"/>
      <c r="K27" s="161"/>
      <c r="L27" s="141">
        <f t="shared" ref="L27:L31" si="10">IF(E27="","",MOD(E27,1))</f>
        <v>0</v>
      </c>
      <c r="M27" s="141">
        <v>19</v>
      </c>
      <c r="N27" s="141"/>
      <c r="O27" s="141"/>
      <c r="P27" s="141"/>
      <c r="Q27" s="141"/>
      <c r="R27" s="141"/>
      <c r="S27" s="142"/>
      <c r="T27" s="142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28.5" customHeight="1">
      <c r="A28" s="175">
        <v>2</v>
      </c>
      <c r="B28" s="323" t="str">
        <f>nama_mapel!C22</f>
        <v>Meranc. Apl teks dan Desktop berbasis objek</v>
      </c>
      <c r="C28" s="324"/>
      <c r="D28" s="172">
        <f>nama_mapel!D22</f>
        <v>75</v>
      </c>
      <c r="E28" s="158">
        <f>IF(VLOOKUP($J$1,'ENTRI NILAI PILIH TAB INI'!$A$9:$AC$51,M28)=0,"",ROUND(VLOOKUP($J$1,'ENTRI NILAI PILIH TAB INI'!$A$9:$AC$51,M28),0))</f>
        <v>81</v>
      </c>
      <c r="F28" s="158" t="str">
        <f t="shared" si="7"/>
        <v>Delapan puluh satu</v>
      </c>
      <c r="G28" s="159" t="str">
        <f t="shared" si="8"/>
        <v>Kompeten</v>
      </c>
      <c r="H28" s="344" t="str">
        <f t="shared" si="9"/>
        <v>Kompeten Dalam  Meranc. Apl teks dan Desktop berbasis objek</v>
      </c>
      <c r="I28" s="330"/>
      <c r="J28" s="331"/>
      <c r="K28" s="161"/>
      <c r="L28" s="141">
        <f t="shared" si="10"/>
        <v>0</v>
      </c>
      <c r="M28" s="141">
        <v>20</v>
      </c>
      <c r="N28" s="141"/>
      <c r="O28" s="141"/>
      <c r="P28" s="141"/>
      <c r="Q28" s="141"/>
      <c r="R28" s="141"/>
      <c r="S28" s="142"/>
      <c r="T28" s="142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28.5" customHeight="1">
      <c r="A29" s="163">
        <v>3</v>
      </c>
      <c r="B29" s="323" t="str">
        <f>nama_mapel!C23</f>
        <v>Mengg. Bhs Pemrograman Berorientasi Objek</v>
      </c>
      <c r="C29" s="324"/>
      <c r="D29" s="172">
        <f>nama_mapel!D23</f>
        <v>75</v>
      </c>
      <c r="E29" s="158">
        <f>IF(VLOOKUP($J$1,'ENTRI NILAI PILIH TAB INI'!$A$9:$AC$51,M29)=0,"",ROUND(VLOOKUP($J$1,'ENTRI NILAI PILIH TAB INI'!$A$9:$AC$51,M29),0))</f>
        <v>85</v>
      </c>
      <c r="F29" s="158" t="str">
        <f t="shared" si="7"/>
        <v>Delapan puluh lima</v>
      </c>
      <c r="G29" s="159" t="str">
        <f t="shared" si="8"/>
        <v>Kompeten</v>
      </c>
      <c r="H29" s="344" t="str">
        <f t="shared" si="9"/>
        <v>Kompeten Dalam  Mengg. Bhs Pemrograman Berorientasi Objek</v>
      </c>
      <c r="I29" s="330"/>
      <c r="J29" s="331"/>
      <c r="K29" s="161"/>
      <c r="L29" s="141">
        <f t="shared" si="10"/>
        <v>0</v>
      </c>
      <c r="M29" s="141">
        <v>21</v>
      </c>
      <c r="N29" s="141"/>
      <c r="O29" s="141"/>
      <c r="P29" s="141"/>
      <c r="Q29" s="141"/>
      <c r="R29" s="141"/>
      <c r="S29" s="142"/>
      <c r="T29" s="142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28.5" customHeight="1">
      <c r="A30" s="176">
        <v>4</v>
      </c>
      <c r="B30" s="323" t="str">
        <f>nama_mapel!C24</f>
        <v>Meranc. Program Apl Web Berbasis Objek</v>
      </c>
      <c r="C30" s="324"/>
      <c r="D30" s="172">
        <f>nama_mapel!D24</f>
        <v>75</v>
      </c>
      <c r="E30" s="158">
        <f>IF(VLOOKUP($J$1,'ENTRI NILAI PILIH TAB INI'!$A$9:$AC$51,M30)=0,"",ROUND(VLOOKUP($J$1,'ENTRI NILAI PILIH TAB INI'!$A$9:$AC$51,M30),0))</f>
        <v>89</v>
      </c>
      <c r="F30" s="158" t="str">
        <f t="shared" si="7"/>
        <v>Delapan puluh sembilan</v>
      </c>
      <c r="G30" s="159" t="str">
        <f t="shared" si="8"/>
        <v>Kompeten</v>
      </c>
      <c r="H30" s="344" t="str">
        <f t="shared" si="9"/>
        <v>Kompeten Dalam  Meranc. Program Apl Web Berbasis Objek</v>
      </c>
      <c r="I30" s="330"/>
      <c r="J30" s="331"/>
      <c r="K30" s="161"/>
      <c r="L30" s="141">
        <f t="shared" si="10"/>
        <v>0</v>
      </c>
      <c r="M30" s="141">
        <v>22</v>
      </c>
      <c r="N30" s="141"/>
      <c r="O30" s="141"/>
      <c r="P30" s="141"/>
      <c r="Q30" s="141"/>
      <c r="R30" s="141"/>
      <c r="S30" s="142"/>
      <c r="T30" s="142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28.5" customHeight="1">
      <c r="A31" s="163">
        <v>5</v>
      </c>
      <c r="B31" s="323" t="str">
        <f>nama_mapel!C25</f>
        <v>Perawatan Jaringan (Mulok)</v>
      </c>
      <c r="C31" s="324"/>
      <c r="D31" s="172">
        <f>nama_mapel!D25</f>
        <v>75</v>
      </c>
      <c r="E31" s="158" t="str">
        <f>IF(VLOOKUP($J$1,'ENTRI NILAI PILIH TAB INI'!$A$9:$AC$51,M31)=0,"",ROUND(VLOOKUP($J$1,'ENTRI NILAI PILIH TAB INI'!$A$9:$AC$51,M31),0))</f>
        <v/>
      </c>
      <c r="F31" s="158" t="e">
        <f t="shared" si="7"/>
        <v>#VALUE!</v>
      </c>
      <c r="G31" s="159" t="str">
        <f t="shared" si="8"/>
        <v>Kompeten</v>
      </c>
      <c r="H31" s="344" t="str">
        <f t="shared" si="9"/>
        <v/>
      </c>
      <c r="I31" s="330"/>
      <c r="J31" s="331"/>
      <c r="K31" s="161"/>
      <c r="L31" s="141" t="str">
        <f t="shared" si="10"/>
        <v/>
      </c>
      <c r="M31" s="141">
        <v>23</v>
      </c>
      <c r="N31" s="141"/>
      <c r="O31" s="141"/>
      <c r="P31" s="141"/>
      <c r="Q31" s="141"/>
      <c r="R31" s="141"/>
      <c r="S31" s="142"/>
      <c r="T31" s="142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28.5" customHeight="1">
      <c r="A32" s="176">
        <v>6</v>
      </c>
      <c r="B32" s="323" t="str">
        <f>nama_mapel!C26</f>
        <v>Desain Grafis (Mulok)</v>
      </c>
      <c r="C32" s="324"/>
      <c r="D32" s="172">
        <f>nama_mapel!D26</f>
        <v>75</v>
      </c>
      <c r="E32" s="158">
        <f>IF(VLOOKUP($J$1,'ENTRI NILAI PILIH TAB INI'!$A$9:$AC$51,M32)=0,"",ROUND(VLOOKUP($J$1,'ENTRI NILAI PILIH TAB INI'!$A$9:$AC$51,M32),0))</f>
        <v>83</v>
      </c>
      <c r="F32" s="158" t="str">
        <f t="shared" si="7"/>
        <v>Delapan puluh tiga</v>
      </c>
      <c r="G32" s="159" t="str">
        <f t="shared" si="8"/>
        <v>Kompeten</v>
      </c>
      <c r="H32" s="344" t="str">
        <f t="shared" si="9"/>
        <v>Kompeten Dalam  Desain Grafis (Mulok)</v>
      </c>
      <c r="I32" s="330"/>
      <c r="J32" s="331"/>
      <c r="K32" s="161"/>
      <c r="L32" s="141"/>
      <c r="M32" s="141">
        <v>24</v>
      </c>
      <c r="N32" s="141"/>
      <c r="O32" s="141"/>
      <c r="P32" s="141"/>
      <c r="Q32" s="141"/>
      <c r="R32" s="141"/>
      <c r="S32" s="142"/>
      <c r="T32" s="142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33.75" hidden="1" customHeight="1">
      <c r="A33" s="176">
        <v>7</v>
      </c>
      <c r="B33" s="323">
        <f>nama_mapel!C27</f>
        <v>0</v>
      </c>
      <c r="C33" s="324"/>
      <c r="D33" s="172">
        <f>nama_mapel!D27</f>
        <v>0</v>
      </c>
      <c r="E33" s="173" t="str">
        <f>IF(VLOOKUP($J$1,'ENTRI NILAI PILIH TAB INI'!$A$9:$AC$51,M33)=0,"",ROUND(VLOOKUP($J$1,'ENTRI NILAI PILIH TAB INI'!$A$9:$AC$51,M33),0))</f>
        <v/>
      </c>
      <c r="F33" s="158" t="e">
        <f t="shared" si="7"/>
        <v>#VALUE!</v>
      </c>
      <c r="G33" s="159" t="str">
        <f t="shared" si="8"/>
        <v>Kompeten</v>
      </c>
      <c r="H33" s="344" t="str">
        <f t="shared" si="9"/>
        <v/>
      </c>
      <c r="I33" s="330"/>
      <c r="J33" s="331"/>
      <c r="K33" s="161"/>
      <c r="L33" s="141"/>
      <c r="M33" s="141">
        <v>25</v>
      </c>
      <c r="N33" s="141"/>
      <c r="O33" s="141"/>
      <c r="P33" s="141"/>
      <c r="Q33" s="141"/>
      <c r="R33" s="141"/>
      <c r="S33" s="142"/>
      <c r="T33" s="142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76">
        <v>8</v>
      </c>
      <c r="B34" s="156" t="str">
        <f>nama_mapel!C22</f>
        <v>Meranc. Apl teks dan Desktop berbasis objek</v>
      </c>
      <c r="C34" s="182"/>
      <c r="D34" s="172">
        <f>nama_mapel!D28</f>
        <v>0</v>
      </c>
      <c r="E34" s="173" t="str">
        <f>IF(VLOOKUP($J$1,'ENTRI NILAI PILIH TAB INI'!$A$9:$AC$51,M34)=0,"",ROUND(VLOOKUP($J$1,'ENTRI NILAI PILIH TAB INI'!$A$9:$AC$51,M34),0))</f>
        <v/>
      </c>
      <c r="F34" s="158" t="e">
        <f t="shared" si="7"/>
        <v>#VALUE!</v>
      </c>
      <c r="G34" s="159" t="str">
        <f t="shared" si="8"/>
        <v>Kompeten</v>
      </c>
      <c r="H34" s="358" t="str">
        <f t="shared" ref="H34:H36" si="11">IF(E34="","",IF(E34&gt;=D34+5,"Baik Dalam  ","Cukup dalam ")&amp;B34)</f>
        <v/>
      </c>
      <c r="I34" s="330"/>
      <c r="J34" s="331"/>
      <c r="K34" s="161"/>
      <c r="L34" s="141"/>
      <c r="M34" s="141">
        <v>26</v>
      </c>
      <c r="N34" s="141"/>
      <c r="O34" s="141"/>
      <c r="P34" s="141"/>
      <c r="Q34" s="141"/>
      <c r="R34" s="141"/>
      <c r="S34" s="142"/>
      <c r="T34" s="142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76">
        <v>9</v>
      </c>
      <c r="B35" s="156" t="str">
        <f>nama_mapel!C22</f>
        <v>Meranc. Apl teks dan Desktop berbasis objek</v>
      </c>
      <c r="C35" s="182"/>
      <c r="D35" s="172">
        <f>nama_mapel!D29</f>
        <v>0</v>
      </c>
      <c r="E35" s="173" t="str">
        <f>IF(VLOOKUP($J$1,'ENTRI NILAI PILIH TAB INI'!$A$9:$AC$51,M35)=0,"",ROUND(VLOOKUP($J$1,'ENTRI NILAI PILIH TAB INI'!$A$9:$AC$51,M35),0))</f>
        <v/>
      </c>
      <c r="F35" s="158" t="e">
        <f t="shared" si="7"/>
        <v>#VALUE!</v>
      </c>
      <c r="G35" s="159" t="str">
        <f t="shared" si="8"/>
        <v>Kompeten</v>
      </c>
      <c r="H35" s="358" t="str">
        <f t="shared" si="11"/>
        <v/>
      </c>
      <c r="I35" s="330"/>
      <c r="J35" s="331"/>
      <c r="K35" s="161"/>
      <c r="L35" s="141"/>
      <c r="M35" s="141">
        <v>27</v>
      </c>
      <c r="N35" s="141"/>
      <c r="O35" s="141"/>
      <c r="P35" s="141"/>
      <c r="Q35" s="141"/>
      <c r="R35" s="141"/>
      <c r="S35" s="142"/>
      <c r="T35" s="142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76">
        <v>10</v>
      </c>
      <c r="B36" s="156" t="str">
        <f>nama_mapel!C22</f>
        <v>Meranc. Apl teks dan Desktop berbasis objek</v>
      </c>
      <c r="C36" s="182"/>
      <c r="D36" s="172">
        <f>nama_mapel!D30</f>
        <v>0</v>
      </c>
      <c r="E36" s="173" t="str">
        <f>IF(VLOOKUP($J$1,'ENTRI NILAI PILIH TAB INI'!$A$9:$AC$51,M36)=0,"",ROUND(VLOOKUP($J$1,'ENTRI NILAI PILIH TAB INI'!$A$9:$AC$51,M36),0))</f>
        <v/>
      </c>
      <c r="F36" s="158" t="e">
        <f t="shared" si="7"/>
        <v>#VALUE!</v>
      </c>
      <c r="G36" s="159" t="str">
        <f t="shared" si="8"/>
        <v>Kompeten</v>
      </c>
      <c r="H36" s="358" t="str">
        <f t="shared" si="11"/>
        <v/>
      </c>
      <c r="I36" s="330"/>
      <c r="J36" s="331"/>
      <c r="K36" s="161"/>
      <c r="L36" s="141"/>
      <c r="M36" s="141">
        <v>28</v>
      </c>
      <c r="N36" s="141"/>
      <c r="O36" s="141"/>
      <c r="P36" s="141"/>
      <c r="Q36" s="141"/>
      <c r="R36" s="141"/>
      <c r="S36" s="142"/>
      <c r="T36" s="142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86"/>
      <c r="B37" s="363"/>
      <c r="C37" s="364"/>
      <c r="D37" s="187"/>
      <c r="E37" s="189"/>
      <c r="F37" s="190" t="str">
        <f t="shared" si="7"/>
        <v/>
      </c>
      <c r="G37" s="191"/>
      <c r="H37" s="352"/>
      <c r="I37" s="330"/>
      <c r="J37" s="331"/>
      <c r="K37" s="161"/>
      <c r="L37" s="141"/>
      <c r="M37" s="141"/>
      <c r="N37" s="141"/>
      <c r="O37" s="141"/>
      <c r="P37" s="141"/>
      <c r="Q37" s="141"/>
      <c r="R37" s="141"/>
      <c r="S37" s="142"/>
      <c r="T37" s="142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92" t="s">
        <v>135</v>
      </c>
      <c r="B38" s="148" t="s">
        <v>136</v>
      </c>
      <c r="C38" s="193"/>
      <c r="D38" s="174"/>
      <c r="E38" s="152"/>
      <c r="F38" s="174" t="str">
        <f t="shared" si="7"/>
        <v/>
      </c>
      <c r="G38" s="174"/>
      <c r="H38" s="345"/>
      <c r="I38" s="333"/>
      <c r="J38" s="334"/>
      <c r="K38" s="161"/>
      <c r="L38" s="141"/>
      <c r="M38" s="141"/>
      <c r="N38" s="141"/>
      <c r="O38" s="141"/>
      <c r="P38" s="141"/>
      <c r="Q38" s="141"/>
      <c r="R38" s="141"/>
      <c r="S38" s="142"/>
      <c r="T38" s="142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63">
        <v>1</v>
      </c>
      <c r="B39" s="194" t="s">
        <v>137</v>
      </c>
      <c r="C39" s="195"/>
      <c r="D39" s="172">
        <f>nama_mapel!D33</f>
        <v>75</v>
      </c>
      <c r="E39" s="173">
        <f>IF(VLOOKUP($J$1,'ENTRI NILAI PILIH TAB INI'!$A$9:$AW$51,M39)=0,"",ROUND(VLOOKUP($J$1,'ENTRI NILAI PILIH TAB INI'!$A$9:$AW$51,M39),0))</f>
        <v>76</v>
      </c>
      <c r="F39" s="158" t="str">
        <f t="shared" si="7"/>
        <v>Tujuh puluh enam</v>
      </c>
      <c r="G39" s="159" t="str">
        <f>IF(E39="","",VLOOKUP(E39,$S$16:$T$19,2))</f>
        <v>Baik</v>
      </c>
      <c r="H39" s="323" t="str">
        <f>CONCATENATE("Pemahaman materi ",B39,IF(D39&lt;E39," tercapai "," belum tercapai ")," dengan predikat"," ",G39)</f>
        <v>Pemahaman materi Bahasa Jawa tercapai  dengan predikat Baik</v>
      </c>
      <c r="I39" s="330"/>
      <c r="J39" s="331"/>
      <c r="K39" s="161"/>
      <c r="L39" s="141">
        <f t="shared" ref="L39:L40" si="12">IF(E39="","",MOD(E39,1))</f>
        <v>0</v>
      </c>
      <c r="M39" s="141">
        <v>29</v>
      </c>
      <c r="N39" s="141"/>
      <c r="O39" s="141"/>
      <c r="P39" s="141"/>
      <c r="Q39" s="141"/>
      <c r="R39" s="141"/>
      <c r="S39" s="142"/>
      <c r="T39" s="142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97"/>
      <c r="B40" s="198"/>
      <c r="C40" s="198"/>
      <c r="D40" s="199"/>
      <c r="E40" s="199"/>
      <c r="F40" s="199"/>
      <c r="G40" s="199"/>
      <c r="H40" s="200"/>
      <c r="I40" s="201"/>
      <c r="J40" s="202"/>
      <c r="K40" s="146"/>
      <c r="L40" s="141" t="str">
        <f t="shared" si="12"/>
        <v/>
      </c>
      <c r="M40" s="141"/>
      <c r="N40" s="141"/>
      <c r="O40" s="141"/>
      <c r="P40" s="141"/>
      <c r="Q40" s="141"/>
      <c r="R40" s="141"/>
      <c r="S40" s="142"/>
      <c r="T40" s="142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203"/>
      <c r="B41" s="203"/>
      <c r="C41" s="203"/>
      <c r="D41" s="204"/>
      <c r="E41" s="205"/>
      <c r="F41" s="206"/>
      <c r="G41" s="203"/>
      <c r="H41" s="203"/>
      <c r="I41" s="203"/>
      <c r="J41" s="111" t="s">
        <v>182</v>
      </c>
      <c r="K41" s="207"/>
      <c r="L41" s="208"/>
      <c r="M41" s="208"/>
      <c r="N41" s="208"/>
      <c r="O41" s="208"/>
      <c r="P41" s="208"/>
      <c r="Q41" s="208"/>
      <c r="R41" s="208"/>
      <c r="S41" s="209"/>
      <c r="T41" s="209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203"/>
      <c r="B42" s="203"/>
      <c r="C42" s="203"/>
      <c r="D42" s="210"/>
      <c r="E42" s="211"/>
      <c r="F42" s="206"/>
      <c r="G42" s="203"/>
      <c r="H42" s="211"/>
      <c r="I42" s="211"/>
      <c r="J42" s="2" t="s">
        <v>183</v>
      </c>
      <c r="K42" s="207"/>
      <c r="L42" s="208"/>
      <c r="M42" s="208"/>
      <c r="N42" s="208"/>
      <c r="O42" s="208"/>
      <c r="P42" s="208"/>
      <c r="Q42" s="208"/>
      <c r="R42" s="208"/>
      <c r="S42" s="209"/>
      <c r="T42" s="209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5" t="s">
        <v>184</v>
      </c>
      <c r="C43" s="212"/>
      <c r="D43" s="212"/>
      <c r="E43" s="6"/>
      <c r="F43" s="213"/>
      <c r="G43" s="6"/>
      <c r="H43" s="6"/>
      <c r="I43" s="6"/>
      <c r="J43" s="5" t="s">
        <v>185</v>
      </c>
      <c r="K43" s="215"/>
      <c r="L43" s="216"/>
      <c r="M43" s="216"/>
      <c r="N43" s="216"/>
      <c r="O43" s="216"/>
      <c r="P43" s="216"/>
      <c r="Q43" s="216"/>
      <c r="R43" s="216"/>
      <c r="S43" s="217"/>
      <c r="T43" s="217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211"/>
      <c r="B44" s="218"/>
      <c r="C44" s="218"/>
      <c r="D44" s="219"/>
      <c r="E44" s="211"/>
      <c r="F44" s="220"/>
      <c r="G44" s="211"/>
      <c r="H44" s="211"/>
      <c r="I44" s="211"/>
      <c r="J44" s="218"/>
      <c r="K44" s="221"/>
      <c r="L44" s="208"/>
      <c r="M44" s="208"/>
      <c r="N44" s="208"/>
      <c r="O44" s="208"/>
      <c r="P44" s="208"/>
      <c r="Q44" s="208"/>
      <c r="R44" s="208"/>
      <c r="S44" s="209"/>
      <c r="T44" s="209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211"/>
      <c r="B45" s="218"/>
      <c r="C45" s="218"/>
      <c r="D45" s="219"/>
      <c r="E45" s="211"/>
      <c r="F45" s="220"/>
      <c r="G45" s="211"/>
      <c r="H45" s="211"/>
      <c r="I45" s="211"/>
      <c r="J45" s="218"/>
      <c r="K45" s="221"/>
      <c r="L45" s="208"/>
      <c r="M45" s="208"/>
      <c r="N45" s="208"/>
      <c r="O45" s="208"/>
      <c r="P45" s="208"/>
      <c r="Q45" s="208"/>
      <c r="R45" s="208"/>
      <c r="S45" s="209"/>
      <c r="T45" s="209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211"/>
      <c r="B46" s="218"/>
      <c r="C46" s="218"/>
      <c r="D46" s="219"/>
      <c r="E46" s="222"/>
      <c r="F46" s="220"/>
      <c r="G46" s="211"/>
      <c r="H46" s="211"/>
      <c r="I46" s="211"/>
      <c r="J46" s="218"/>
      <c r="K46" s="221"/>
      <c r="L46" s="208"/>
      <c r="M46" s="208"/>
      <c r="N46" s="208"/>
      <c r="O46" s="208"/>
      <c r="P46" s="208"/>
      <c r="Q46" s="208"/>
      <c r="R46" s="208"/>
      <c r="S46" s="209"/>
      <c r="T46" s="209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223"/>
      <c r="B47" s="223"/>
      <c r="C47" s="224"/>
      <c r="D47" s="219"/>
      <c r="E47" s="225"/>
      <c r="F47" s="220"/>
      <c r="G47" s="211"/>
      <c r="H47" s="211"/>
      <c r="I47" s="211"/>
      <c r="J47" s="223"/>
      <c r="K47" s="226"/>
      <c r="L47" s="227"/>
      <c r="M47" s="227"/>
      <c r="N47" s="227"/>
      <c r="O47" s="227"/>
      <c r="P47" s="227"/>
      <c r="Q47" s="227"/>
      <c r="R47" s="227"/>
      <c r="S47" s="228"/>
      <c r="T47" s="228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229"/>
      <c r="B48" s="218" t="s">
        <v>186</v>
      </c>
      <c r="C48" s="223"/>
      <c r="D48" s="126"/>
      <c r="E48" s="225"/>
      <c r="F48" s="130"/>
      <c r="G48" s="223"/>
      <c r="H48" s="223"/>
      <c r="I48" s="223"/>
      <c r="J48" s="230" t="str">
        <f>nama_mapel!$H$7</f>
        <v>Eni Sismawati, S.Pd.</v>
      </c>
      <c r="K48" s="226"/>
      <c r="L48" s="227"/>
      <c r="M48" s="227"/>
      <c r="N48" s="227"/>
      <c r="O48" s="227"/>
      <c r="P48" s="227"/>
      <c r="Q48" s="227"/>
      <c r="R48" s="227"/>
      <c r="S48" s="228"/>
      <c r="T48" s="228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223"/>
      <c r="B49" s="125"/>
      <c r="C49" s="223"/>
      <c r="D49" s="126"/>
      <c r="E49" s="225"/>
      <c r="F49" s="130"/>
      <c r="G49" s="223"/>
      <c r="H49" s="223"/>
      <c r="I49" s="223"/>
      <c r="J49" s="230" t="str">
        <f>CONCATENATE("NIP ",nama_mapel!$H$8)</f>
        <v>NIP 19800228 201406 2 004</v>
      </c>
      <c r="K49" s="226"/>
      <c r="L49" s="227"/>
      <c r="M49" s="227"/>
      <c r="N49" s="227"/>
      <c r="O49" s="227"/>
      <c r="P49" s="227"/>
      <c r="Q49" s="227"/>
      <c r="R49" s="227"/>
      <c r="S49" s="228"/>
      <c r="T49" s="228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43" t="s">
        <v>187</v>
      </c>
      <c r="B50" s="301"/>
      <c r="C50" s="301"/>
      <c r="D50" s="301"/>
      <c r="E50" s="301"/>
      <c r="F50" s="301"/>
      <c r="G50" s="301"/>
      <c r="H50" s="301"/>
      <c r="I50" s="301"/>
      <c r="J50" s="301"/>
      <c r="K50" s="231"/>
      <c r="L50" s="232"/>
      <c r="M50" s="232"/>
      <c r="N50" s="232"/>
      <c r="O50" s="232"/>
      <c r="P50" s="232"/>
      <c r="Q50" s="232"/>
      <c r="R50" s="232"/>
      <c r="S50" s="233"/>
      <c r="T50" s="23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234"/>
      <c r="B51" s="106"/>
      <c r="C51" s="106"/>
      <c r="D51" s="106"/>
      <c r="E51" s="235"/>
      <c r="F51" s="236"/>
      <c r="G51" s="106"/>
      <c r="H51" s="106"/>
      <c r="I51" s="106"/>
      <c r="J51" s="237"/>
      <c r="K51" s="115"/>
      <c r="L51" s="120"/>
      <c r="M51" s="120"/>
      <c r="N51" s="120"/>
      <c r="O51" s="120"/>
      <c r="P51" s="120"/>
      <c r="Q51" s="120"/>
      <c r="R51" s="120"/>
      <c r="S51" s="121"/>
      <c r="T51" s="121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25" t="s">
        <v>147</v>
      </c>
      <c r="B52" s="126"/>
      <c r="C52" s="127" t="str">
        <f>VLOOKUP($J$1,'ENTRI NILAI PILIH TAB INI'!$A$9:$AC$51,3)</f>
        <v>AHMAD DENI SETYAWAN</v>
      </c>
      <c r="D52" s="128"/>
      <c r="E52" s="129"/>
      <c r="F52" s="130"/>
      <c r="G52" s="125" t="s">
        <v>26</v>
      </c>
      <c r="H52" s="126"/>
      <c r="I52" s="126"/>
      <c r="J52" s="127" t="str">
        <f>nama_mapel!$J$3</f>
        <v xml:space="preserve"> XII / 5</v>
      </c>
      <c r="K52" s="115"/>
      <c r="L52" s="120"/>
      <c r="M52" s="120"/>
      <c r="N52" s="120"/>
      <c r="O52" s="120"/>
      <c r="P52" s="120"/>
      <c r="Q52" s="120"/>
      <c r="R52" s="120"/>
      <c r="S52" s="121"/>
      <c r="T52" s="121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25" t="s">
        <v>148</v>
      </c>
      <c r="B53" s="126"/>
      <c r="C53" s="127" t="str">
        <f>IF(VLOOKUP($J$1,'ENTRI NILAI PILIH TAB INI'!$A$9:$AC$51,2)&lt;100,"00","0")&amp;VLOOKUP($J$1,'ENTRI NILAI PILIH TAB INI'!$A$9:$AC$51,2)</f>
        <v>01265</v>
      </c>
      <c r="D53" s="134"/>
      <c r="E53" s="126"/>
      <c r="F53" s="130"/>
      <c r="G53" s="125" t="s">
        <v>35</v>
      </c>
      <c r="H53" s="126"/>
      <c r="I53" s="126"/>
      <c r="J53" s="127" t="str">
        <f>nama_mapel!$H$4</f>
        <v>2017/2018</v>
      </c>
      <c r="K53" s="115"/>
      <c r="L53" s="120"/>
      <c r="M53" s="120"/>
      <c r="N53" s="120"/>
      <c r="O53" s="120"/>
      <c r="P53" s="120"/>
      <c r="Q53" s="120"/>
      <c r="R53" s="120"/>
      <c r="S53" s="121"/>
      <c r="T53" s="121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25" t="s">
        <v>150</v>
      </c>
      <c r="B54" s="126"/>
      <c r="C54" s="127" t="s">
        <v>151</v>
      </c>
      <c r="D54" s="134"/>
      <c r="E54" s="126"/>
      <c r="F54" s="130"/>
      <c r="G54" s="125" t="s">
        <v>39</v>
      </c>
      <c r="H54" s="126"/>
      <c r="I54" s="126"/>
      <c r="J54" s="127" t="str">
        <f>nama_mapel!$J$5</f>
        <v>Rekayasa Perangkat Lunak</v>
      </c>
      <c r="K54" s="115"/>
      <c r="L54" s="120"/>
      <c r="M54" s="120"/>
      <c r="N54" s="120"/>
      <c r="O54" s="120"/>
      <c r="P54" s="120"/>
      <c r="Q54" s="120"/>
      <c r="R54" s="120"/>
      <c r="S54" s="121"/>
      <c r="T54" s="121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26"/>
      <c r="B55" s="125"/>
      <c r="C55" s="125"/>
      <c r="D55" s="126"/>
      <c r="E55" s="136"/>
      <c r="F55" s="130"/>
      <c r="G55" s="126"/>
      <c r="H55" s="125"/>
      <c r="I55" s="126"/>
      <c r="J55" s="126"/>
      <c r="K55" s="115"/>
      <c r="L55" s="120"/>
      <c r="M55" s="120"/>
      <c r="N55" s="120"/>
      <c r="O55" s="120"/>
      <c r="P55" s="120"/>
      <c r="Q55" s="120"/>
      <c r="R55" s="120"/>
      <c r="S55" s="121"/>
      <c r="T55" s="121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238" t="s">
        <v>188</v>
      </c>
      <c r="B56" s="239"/>
      <c r="C56" s="239"/>
      <c r="D56" s="240"/>
      <c r="E56" s="239"/>
      <c r="F56" s="241"/>
      <c r="G56" s="239"/>
      <c r="H56" s="239"/>
      <c r="I56" s="239"/>
      <c r="J56" s="239"/>
      <c r="K56" s="242"/>
      <c r="L56" s="243"/>
      <c r="M56" s="243"/>
      <c r="N56" s="243"/>
      <c r="O56" s="243"/>
      <c r="P56" s="243"/>
      <c r="Q56" s="243"/>
      <c r="R56" s="243"/>
      <c r="S56" s="244"/>
      <c r="T56" s="244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245"/>
      <c r="B57" s="246" t="s">
        <v>154</v>
      </c>
      <c r="C57" s="360" t="s">
        <v>189</v>
      </c>
      <c r="D57" s="361"/>
      <c r="E57" s="362"/>
      <c r="F57" s="246" t="s">
        <v>100</v>
      </c>
      <c r="G57" s="246" t="s">
        <v>190</v>
      </c>
      <c r="H57" s="246" t="s">
        <v>102</v>
      </c>
      <c r="I57" s="246"/>
      <c r="J57" s="246" t="s">
        <v>103</v>
      </c>
      <c r="K57" s="115"/>
      <c r="L57" s="120"/>
      <c r="M57" s="120"/>
      <c r="N57" s="120"/>
      <c r="O57" s="120"/>
      <c r="P57" s="120"/>
      <c r="Q57" s="120"/>
      <c r="R57" s="120"/>
      <c r="S57" s="121"/>
      <c r="T57" s="121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245"/>
      <c r="B58" s="247" t="s">
        <v>191</v>
      </c>
      <c r="C58" s="359" t="str">
        <f>VLOOKUP($J$1,'ENTRI NILAI PILIH TAB INI'!$A$9:$AW$51,33)</f>
        <v>-</v>
      </c>
      <c r="D58" s="349"/>
      <c r="E58" s="322"/>
      <c r="F58" s="247" t="str">
        <f>VLOOKUP($J$1,'ENTRI NILAI PILIH TAB INI'!$A$9:$AW$51,34)</f>
        <v>-</v>
      </c>
      <c r="G58" s="247" t="str">
        <f>VLOOKUP($J$1,'ENTRI NILAI PILIH TAB INI'!$A$9:$AW$51,35)</f>
        <v>-</v>
      </c>
      <c r="H58" s="247" t="str">
        <f>VLOOKUP($J$1,'ENTRI NILAI PILIH TAB INI'!$A$9:$AW$51,36)</f>
        <v>-</v>
      </c>
      <c r="I58" s="247"/>
      <c r="J58" s="247" t="str">
        <f>VLOOKUP($J$1,'ENTRI NILAI PILIH TAB INI'!$A$9:$AW$51,37)</f>
        <v>-</v>
      </c>
      <c r="K58" s="115"/>
      <c r="L58" s="120"/>
      <c r="M58" s="120"/>
      <c r="N58" s="120"/>
      <c r="O58" s="120"/>
      <c r="P58" s="120"/>
      <c r="Q58" s="120"/>
      <c r="R58" s="120"/>
      <c r="S58" s="121"/>
      <c r="T58" s="121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245"/>
      <c r="B59" s="248"/>
      <c r="C59" s="342"/>
      <c r="D59" s="313"/>
      <c r="E59" s="292"/>
      <c r="F59" s="248"/>
      <c r="G59" s="248"/>
      <c r="H59" s="248"/>
      <c r="I59" s="248"/>
      <c r="J59" s="248"/>
      <c r="K59" s="115"/>
      <c r="L59" s="120"/>
      <c r="M59" s="120"/>
      <c r="N59" s="120"/>
      <c r="O59" s="120"/>
      <c r="P59" s="120"/>
      <c r="Q59" s="120"/>
      <c r="R59" s="120"/>
      <c r="S59" s="121"/>
      <c r="T59" s="121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245"/>
      <c r="B60" s="245"/>
      <c r="C60" s="245"/>
      <c r="D60" s="106"/>
      <c r="E60" s="249"/>
      <c r="F60" s="236"/>
      <c r="G60" s="245"/>
      <c r="H60" s="245"/>
      <c r="I60" s="245"/>
      <c r="J60" s="245"/>
      <c r="K60" s="115"/>
      <c r="L60" s="120"/>
      <c r="M60" s="120"/>
      <c r="N60" s="120"/>
      <c r="O60" s="120"/>
      <c r="P60" s="120"/>
      <c r="Q60" s="120"/>
      <c r="R60" s="120"/>
      <c r="S60" s="121"/>
      <c r="T60" s="121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50" t="s">
        <v>192</v>
      </c>
      <c r="B61" s="251"/>
      <c r="C61" s="251"/>
      <c r="D61" s="252"/>
      <c r="E61" s="253"/>
      <c r="F61" s="254"/>
      <c r="G61" s="251"/>
      <c r="H61" s="251"/>
      <c r="I61" s="251"/>
      <c r="J61" s="251"/>
      <c r="K61" s="255"/>
      <c r="L61" s="256"/>
      <c r="M61" s="256"/>
      <c r="N61" s="256"/>
      <c r="O61" s="256"/>
      <c r="P61" s="256"/>
      <c r="Q61" s="256"/>
      <c r="R61" s="256"/>
      <c r="S61" s="257"/>
      <c r="T61" s="257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245"/>
      <c r="B62" s="245"/>
      <c r="C62" s="245"/>
      <c r="D62" s="106"/>
      <c r="E62" s="249"/>
      <c r="F62" s="236"/>
      <c r="G62" s="245"/>
      <c r="H62" s="245"/>
      <c r="I62" s="245"/>
      <c r="J62" s="245"/>
      <c r="K62" s="115"/>
      <c r="L62" s="120"/>
      <c r="M62" s="120"/>
      <c r="N62" s="120"/>
      <c r="O62" s="120"/>
      <c r="P62" s="120"/>
      <c r="Q62" s="120"/>
      <c r="R62" s="120"/>
      <c r="S62" s="121"/>
      <c r="T62" s="121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9.5" customHeight="1">
      <c r="A63" s="245"/>
      <c r="B63" s="342" t="s">
        <v>193</v>
      </c>
      <c r="C63" s="313"/>
      <c r="D63" s="313"/>
      <c r="E63" s="313"/>
      <c r="F63" s="313"/>
      <c r="G63" s="313"/>
      <c r="H63" s="292"/>
      <c r="I63" s="258"/>
      <c r="J63" s="248" t="s">
        <v>103</v>
      </c>
      <c r="K63" s="115"/>
      <c r="L63" s="120"/>
      <c r="M63" s="120"/>
      <c r="N63" s="120"/>
      <c r="O63" s="120"/>
      <c r="P63" s="120"/>
      <c r="Q63" s="120"/>
      <c r="R63" s="120"/>
      <c r="S63" s="121"/>
      <c r="T63" s="121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8" customHeight="1">
      <c r="A64" s="245"/>
      <c r="B64" s="346" t="s">
        <v>194</v>
      </c>
      <c r="C64" s="347"/>
      <c r="D64" s="347"/>
      <c r="E64" s="348"/>
      <c r="F64" s="357" t="str">
        <f>VLOOKUP($J$1,'ENTRI NILAI PILIH TAB INI'!$A$9:$AW$51,38)</f>
        <v>-</v>
      </c>
      <c r="G64" s="313"/>
      <c r="H64" s="292"/>
      <c r="I64" s="259"/>
      <c r="J64" s="260" t="str">
        <f>VLOOKUP($J$1,'ENTRI NILAI PILIH TAB INI'!$A$9:$AW$51,39)</f>
        <v>-</v>
      </c>
      <c r="K64" s="115"/>
      <c r="L64" s="120"/>
      <c r="M64" s="120">
        <v>36</v>
      </c>
      <c r="N64" s="120"/>
      <c r="O64" s="120"/>
      <c r="P64" s="120"/>
      <c r="Q64" s="120"/>
      <c r="R64" s="120"/>
      <c r="S64" s="121"/>
      <c r="T64" s="121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8" customHeight="1">
      <c r="A65" s="245"/>
      <c r="B65" s="321"/>
      <c r="C65" s="349"/>
      <c r="D65" s="349"/>
      <c r="E65" s="322"/>
      <c r="F65" s="357" t="str">
        <f>VLOOKUP($J$1,'ENTRI NILAI PILIH TAB INI'!$A$9:$AW$51,40)</f>
        <v>-</v>
      </c>
      <c r="G65" s="313"/>
      <c r="H65" s="292"/>
      <c r="I65" s="259"/>
      <c r="J65" s="260" t="str">
        <f>VLOOKUP($J$1,'ENTRI NILAI PILIH TAB INI'!$A$9:$AW$51,41)</f>
        <v>-</v>
      </c>
      <c r="K65" s="115"/>
      <c r="L65" s="120"/>
      <c r="M65" s="120"/>
      <c r="N65" s="120"/>
      <c r="O65" s="120"/>
      <c r="P65" s="120"/>
      <c r="Q65" s="120"/>
      <c r="R65" s="120"/>
      <c r="S65" s="121"/>
      <c r="T65" s="121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8" customHeight="1">
      <c r="A66" s="245"/>
      <c r="B66" s="346" t="s">
        <v>51</v>
      </c>
      <c r="C66" s="347"/>
      <c r="D66" s="347"/>
      <c r="E66" s="348"/>
      <c r="F66" s="341" t="s">
        <v>111</v>
      </c>
      <c r="G66" s="313"/>
      <c r="H66" s="292"/>
      <c r="I66" s="259"/>
      <c r="J66" s="260" t="str">
        <f>VLOOKUP($J$1,'ENTRI NILAI PILIH TAB INI'!$A$9:$AW$51,42)</f>
        <v>Baik</v>
      </c>
      <c r="K66" s="115"/>
      <c r="L66" s="120"/>
      <c r="M66" s="120"/>
      <c r="N66" s="120"/>
      <c r="O66" s="120"/>
      <c r="P66" s="120"/>
      <c r="Q66" s="120"/>
      <c r="R66" s="120"/>
      <c r="S66" s="121"/>
      <c r="T66" s="121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8" customHeight="1">
      <c r="A67" s="245"/>
      <c r="B67" s="350"/>
      <c r="C67" s="301"/>
      <c r="D67" s="301"/>
      <c r="E67" s="351"/>
      <c r="F67" s="341" t="s">
        <v>112</v>
      </c>
      <c r="G67" s="313"/>
      <c r="H67" s="292"/>
      <c r="I67" s="259"/>
      <c r="J67" s="260" t="str">
        <f>VLOOKUP($J$1,'ENTRI NILAI PILIH TAB INI'!$A$9:$AW$51,43)</f>
        <v>Baik</v>
      </c>
      <c r="K67" s="115"/>
      <c r="L67" s="120"/>
      <c r="M67" s="120"/>
      <c r="N67" s="120"/>
      <c r="O67" s="120"/>
      <c r="P67" s="120"/>
      <c r="Q67" s="120"/>
      <c r="R67" s="120"/>
      <c r="S67" s="121"/>
      <c r="T67" s="121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8" customHeight="1">
      <c r="A68" s="245"/>
      <c r="B68" s="321"/>
      <c r="C68" s="349"/>
      <c r="D68" s="349"/>
      <c r="E68" s="322"/>
      <c r="F68" s="341" t="s">
        <v>113</v>
      </c>
      <c r="G68" s="313"/>
      <c r="H68" s="292"/>
      <c r="I68" s="259"/>
      <c r="J68" s="260" t="str">
        <f>VLOOKUP($J$1,'ENTRI NILAI PILIH TAB INI'!$A$9:$AW$51,44)</f>
        <v>Baik</v>
      </c>
      <c r="K68" s="115"/>
      <c r="L68" s="120"/>
      <c r="M68" s="120"/>
      <c r="N68" s="120"/>
      <c r="O68" s="120"/>
      <c r="P68" s="120"/>
      <c r="Q68" s="120"/>
      <c r="R68" s="120"/>
      <c r="S68" s="121"/>
      <c r="T68" s="121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245"/>
      <c r="B69" s="245"/>
      <c r="C69" s="245"/>
      <c r="D69" s="106"/>
      <c r="E69" s="249"/>
      <c r="F69" s="236"/>
      <c r="G69" s="245"/>
      <c r="H69" s="245"/>
      <c r="I69" s="245"/>
      <c r="J69" s="245"/>
      <c r="K69" s="115"/>
      <c r="L69" s="120"/>
      <c r="M69" s="120"/>
      <c r="N69" s="120"/>
      <c r="O69" s="120"/>
      <c r="P69" s="120"/>
      <c r="Q69" s="120"/>
      <c r="R69" s="120"/>
      <c r="S69" s="121"/>
      <c r="T69" s="121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61" t="s">
        <v>195</v>
      </c>
      <c r="B70" s="262"/>
      <c r="C70" s="262"/>
      <c r="D70" s="263"/>
      <c r="E70" s="264"/>
      <c r="F70" s="265"/>
      <c r="G70" s="262"/>
      <c r="H70" s="262"/>
      <c r="I70" s="262"/>
      <c r="J70" s="262"/>
      <c r="K70" s="266"/>
      <c r="L70" s="267"/>
      <c r="M70" s="267"/>
      <c r="N70" s="267"/>
      <c r="O70" s="267"/>
      <c r="P70" s="267"/>
      <c r="Q70" s="267"/>
      <c r="R70" s="267"/>
      <c r="S70" s="268"/>
      <c r="T70" s="268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245"/>
      <c r="B71" s="356" t="s">
        <v>196</v>
      </c>
      <c r="C71" s="347"/>
      <c r="D71" s="347"/>
      <c r="E71" s="347"/>
      <c r="F71" s="348"/>
      <c r="G71" s="353" t="s">
        <v>197</v>
      </c>
      <c r="H71" s="292"/>
      <c r="I71" s="269"/>
      <c r="J71" s="270">
        <f>VLOOKUP($J$1,'ENTRI NILAI PILIH TAB INI'!$A$9:$AW$51,45)</f>
        <v>1</v>
      </c>
      <c r="K71" s="115"/>
      <c r="L71" s="120"/>
      <c r="M71" s="120"/>
      <c r="N71" s="120"/>
      <c r="O71" s="120"/>
      <c r="P71" s="120"/>
      <c r="Q71" s="120"/>
      <c r="R71" s="120"/>
      <c r="S71" s="121"/>
      <c r="T71" s="121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245"/>
      <c r="B72" s="350"/>
      <c r="C72" s="301"/>
      <c r="D72" s="301"/>
      <c r="E72" s="301"/>
      <c r="F72" s="351"/>
      <c r="G72" s="353" t="s">
        <v>198</v>
      </c>
      <c r="H72" s="292"/>
      <c r="I72" s="269"/>
      <c r="J72" s="270" t="str">
        <f>VLOOKUP($J$1,'ENTRI NILAI PILIH TAB INI'!$A$9:$AW$51,46)</f>
        <v>-</v>
      </c>
      <c r="K72" s="115"/>
      <c r="L72" s="120"/>
      <c r="M72" s="120"/>
      <c r="N72" s="120"/>
      <c r="O72" s="120"/>
      <c r="P72" s="120"/>
      <c r="Q72" s="120"/>
      <c r="R72" s="120"/>
      <c r="S72" s="121"/>
      <c r="T72" s="121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245"/>
      <c r="B73" s="321"/>
      <c r="C73" s="349"/>
      <c r="D73" s="349"/>
      <c r="E73" s="349"/>
      <c r="F73" s="322"/>
      <c r="G73" s="353" t="s">
        <v>202</v>
      </c>
      <c r="H73" s="292"/>
      <c r="I73" s="269"/>
      <c r="J73" s="270" t="str">
        <f>VLOOKUP($J$1,'ENTRI NILAI PILIH TAB INI'!$A$9:$AW$51,47)</f>
        <v>-</v>
      </c>
      <c r="K73" s="115"/>
      <c r="L73" s="120"/>
      <c r="M73" s="120"/>
      <c r="N73" s="120"/>
      <c r="O73" s="120"/>
      <c r="P73" s="120"/>
      <c r="Q73" s="120"/>
      <c r="R73" s="120"/>
      <c r="S73" s="121"/>
      <c r="T73" s="121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245"/>
      <c r="B74" s="245"/>
      <c r="C74" s="245"/>
      <c r="D74" s="106"/>
      <c r="E74" s="249"/>
      <c r="F74" s="236"/>
      <c r="G74" s="245"/>
      <c r="H74" s="245"/>
      <c r="I74" s="245"/>
      <c r="J74" s="245"/>
      <c r="K74" s="115"/>
      <c r="L74" s="120"/>
      <c r="M74" s="120"/>
      <c r="N74" s="120"/>
      <c r="O74" s="120"/>
      <c r="P74" s="120"/>
      <c r="Q74" s="120"/>
      <c r="R74" s="120"/>
      <c r="S74" s="121"/>
      <c r="T74" s="121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61" t="s">
        <v>210</v>
      </c>
      <c r="B75" s="262"/>
      <c r="C75" s="262"/>
      <c r="D75" s="263"/>
      <c r="E75" s="264"/>
      <c r="F75" s="265"/>
      <c r="G75" s="262"/>
      <c r="H75" s="262"/>
      <c r="I75" s="262"/>
      <c r="J75" s="262"/>
      <c r="K75" s="266"/>
      <c r="L75" s="267"/>
      <c r="M75" s="267"/>
      <c r="N75" s="267"/>
      <c r="O75" s="267"/>
      <c r="P75" s="267"/>
      <c r="Q75" s="267"/>
      <c r="R75" s="267"/>
      <c r="S75" s="268"/>
      <c r="T75" s="268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245"/>
      <c r="B76" s="355" t="str">
        <f>VLOOKUP($J$1,'ENTRI NILAI PILIH TAB INI'!$A$9:$AW$51,48)</f>
        <v>Tingkatkan Prestasimu</v>
      </c>
      <c r="C76" s="347"/>
      <c r="D76" s="347"/>
      <c r="E76" s="347"/>
      <c r="F76" s="347"/>
      <c r="G76" s="347"/>
      <c r="H76" s="347"/>
      <c r="I76" s="347"/>
      <c r="J76" s="348"/>
      <c r="K76" s="115"/>
      <c r="L76" s="120"/>
      <c r="M76" s="120"/>
      <c r="N76" s="120"/>
      <c r="O76" s="120"/>
      <c r="P76" s="120"/>
      <c r="Q76" s="120"/>
      <c r="R76" s="120"/>
      <c r="S76" s="121"/>
      <c r="T76" s="121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245"/>
      <c r="B77" s="350"/>
      <c r="C77" s="301"/>
      <c r="D77" s="301"/>
      <c r="E77" s="301"/>
      <c r="F77" s="301"/>
      <c r="G77" s="301"/>
      <c r="H77" s="301"/>
      <c r="I77" s="301"/>
      <c r="J77" s="351"/>
      <c r="K77" s="115"/>
      <c r="L77" s="120"/>
      <c r="M77" s="120"/>
      <c r="N77" s="120"/>
      <c r="O77" s="120"/>
      <c r="P77" s="120"/>
      <c r="Q77" s="120"/>
      <c r="R77" s="120"/>
      <c r="S77" s="121"/>
      <c r="T77" s="121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245"/>
      <c r="B78" s="321"/>
      <c r="C78" s="349"/>
      <c r="D78" s="349"/>
      <c r="E78" s="349"/>
      <c r="F78" s="349"/>
      <c r="G78" s="349"/>
      <c r="H78" s="349"/>
      <c r="I78" s="349"/>
      <c r="J78" s="322"/>
      <c r="K78" s="115"/>
      <c r="L78" s="120"/>
      <c r="M78" s="120"/>
      <c r="N78" s="120"/>
      <c r="O78" s="120"/>
      <c r="P78" s="120"/>
      <c r="Q78" s="120"/>
      <c r="R78" s="120"/>
      <c r="S78" s="121"/>
      <c r="T78" s="121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72" t="s">
        <v>211</v>
      </c>
      <c r="B79" s="273"/>
      <c r="C79" s="273"/>
      <c r="D79" s="274"/>
      <c r="E79" s="275"/>
      <c r="F79" s="276"/>
      <c r="G79" s="273"/>
      <c r="H79" s="273"/>
      <c r="I79" s="273"/>
      <c r="J79" s="273"/>
      <c r="K79" s="277"/>
      <c r="L79" s="278"/>
      <c r="M79" s="278"/>
      <c r="N79" s="278"/>
      <c r="O79" s="278"/>
      <c r="P79" s="278"/>
      <c r="Q79" s="278"/>
      <c r="R79" s="278"/>
      <c r="S79" s="279"/>
      <c r="T79" s="279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245"/>
      <c r="B80" s="354"/>
      <c r="C80" s="347"/>
      <c r="D80" s="347"/>
      <c r="E80" s="347"/>
      <c r="F80" s="347"/>
      <c r="G80" s="347"/>
      <c r="H80" s="347"/>
      <c r="I80" s="347"/>
      <c r="J80" s="348"/>
      <c r="K80" s="115"/>
      <c r="L80" s="120"/>
      <c r="M80" s="120"/>
      <c r="N80" s="120"/>
      <c r="O80" s="120"/>
      <c r="P80" s="120"/>
      <c r="Q80" s="120"/>
      <c r="R80" s="120"/>
      <c r="S80" s="121"/>
      <c r="T80" s="121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245"/>
      <c r="B81" s="350"/>
      <c r="C81" s="301"/>
      <c r="D81" s="301"/>
      <c r="E81" s="301"/>
      <c r="F81" s="301"/>
      <c r="G81" s="301"/>
      <c r="H81" s="301"/>
      <c r="I81" s="301"/>
      <c r="J81" s="351"/>
      <c r="K81" s="115"/>
      <c r="L81" s="120"/>
      <c r="M81" s="120"/>
      <c r="N81" s="120"/>
      <c r="O81" s="120"/>
      <c r="P81" s="120"/>
      <c r="Q81" s="120"/>
      <c r="R81" s="120"/>
      <c r="S81" s="121"/>
      <c r="T81" s="121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245"/>
      <c r="B82" s="350"/>
      <c r="C82" s="301"/>
      <c r="D82" s="301"/>
      <c r="E82" s="301"/>
      <c r="F82" s="301"/>
      <c r="G82" s="301"/>
      <c r="H82" s="301"/>
      <c r="I82" s="301"/>
      <c r="J82" s="351"/>
      <c r="K82" s="115"/>
      <c r="L82" s="120"/>
      <c r="M82" s="120"/>
      <c r="N82" s="120"/>
      <c r="O82" s="120"/>
      <c r="P82" s="120"/>
      <c r="Q82" s="120"/>
      <c r="R82" s="120"/>
      <c r="S82" s="121"/>
      <c r="T82" s="121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245"/>
      <c r="B83" s="321"/>
      <c r="C83" s="349"/>
      <c r="D83" s="349"/>
      <c r="E83" s="349"/>
      <c r="F83" s="349"/>
      <c r="G83" s="349"/>
      <c r="H83" s="349"/>
      <c r="I83" s="349"/>
      <c r="J83" s="322"/>
      <c r="K83" s="115"/>
      <c r="L83" s="120"/>
      <c r="M83" s="120"/>
      <c r="N83" s="120"/>
      <c r="O83" s="120"/>
      <c r="P83" s="120"/>
      <c r="Q83" s="120"/>
      <c r="R83" s="120"/>
      <c r="S83" s="121"/>
      <c r="T83" s="121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245"/>
      <c r="B84" s="245"/>
      <c r="C84" s="245"/>
      <c r="D84" s="106"/>
      <c r="E84" s="249"/>
      <c r="F84" s="236"/>
      <c r="G84" s="245"/>
      <c r="H84" s="245"/>
      <c r="I84" s="245"/>
      <c r="J84" s="245"/>
      <c r="K84" s="115"/>
      <c r="L84" s="120"/>
      <c r="M84" s="120"/>
      <c r="N84" s="120"/>
      <c r="O84" s="120"/>
      <c r="P84" s="120"/>
      <c r="Q84" s="120"/>
      <c r="R84" s="120"/>
      <c r="S84" s="121"/>
      <c r="T84" s="121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245"/>
      <c r="B85" s="245"/>
      <c r="C85" s="245"/>
      <c r="D85" s="106"/>
      <c r="E85" s="249"/>
      <c r="F85" s="236"/>
      <c r="G85" s="245"/>
      <c r="H85" s="280"/>
      <c r="I85" s="245"/>
      <c r="J85" s="245"/>
      <c r="K85" s="115"/>
      <c r="L85" s="120"/>
      <c r="M85" s="120"/>
      <c r="N85" s="120"/>
      <c r="O85" s="120"/>
      <c r="P85" s="120"/>
      <c r="Q85" s="120"/>
      <c r="R85" s="120"/>
      <c r="S85" s="121"/>
      <c r="T85" s="121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245"/>
      <c r="B86" s="245"/>
      <c r="C86" s="2"/>
      <c r="D86" s="4"/>
      <c r="E86" s="2"/>
      <c r="F86" s="281"/>
      <c r="G86" s="245"/>
      <c r="H86" s="280"/>
      <c r="I86" s="245"/>
      <c r="J86" s="245"/>
      <c r="K86" s="115"/>
      <c r="L86" s="120"/>
      <c r="M86" s="120"/>
      <c r="N86" s="120"/>
      <c r="O86" s="120"/>
      <c r="P86" s="120"/>
      <c r="Q86" s="120"/>
      <c r="R86" s="120"/>
      <c r="S86" s="121"/>
      <c r="T86" s="121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245"/>
      <c r="B87" s="245"/>
      <c r="C87" s="245"/>
      <c r="D87" s="106"/>
      <c r="E87" s="280"/>
      <c r="F87" s="236"/>
      <c r="G87" s="245"/>
      <c r="H87" s="245"/>
      <c r="I87" s="245"/>
      <c r="J87" s="111" t="s">
        <v>182</v>
      </c>
      <c r="K87" s="115"/>
      <c r="L87" s="120"/>
      <c r="M87" s="120"/>
      <c r="N87" s="120"/>
      <c r="O87" s="120"/>
      <c r="P87" s="120"/>
      <c r="Q87" s="120"/>
      <c r="R87" s="120"/>
      <c r="S87" s="121"/>
      <c r="T87" s="121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245"/>
      <c r="B88" s="245"/>
      <c r="C88" s="245"/>
      <c r="D88" s="106"/>
      <c r="E88" s="2"/>
      <c r="F88" s="236"/>
      <c r="G88" s="245"/>
      <c r="H88" s="245"/>
      <c r="I88" s="245"/>
      <c r="J88" s="2" t="s">
        <v>183</v>
      </c>
      <c r="K88" s="282"/>
      <c r="L88" s="120"/>
      <c r="M88" s="120"/>
      <c r="N88" s="120"/>
      <c r="O88" s="120"/>
      <c r="P88" s="120"/>
      <c r="Q88" s="120"/>
      <c r="R88" s="120"/>
      <c r="S88" s="121"/>
      <c r="T88" s="121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83"/>
      <c r="B89" s="111" t="s">
        <v>212</v>
      </c>
      <c r="C89" s="283"/>
      <c r="D89" s="284"/>
      <c r="E89" s="2"/>
      <c r="F89" s="285"/>
      <c r="G89" s="283"/>
      <c r="H89" s="283"/>
      <c r="I89" s="283"/>
      <c r="J89" s="2"/>
      <c r="K89" s="282"/>
      <c r="L89" s="141"/>
      <c r="M89" s="141"/>
      <c r="N89" s="141"/>
      <c r="O89" s="141"/>
      <c r="P89" s="141"/>
      <c r="Q89" s="141"/>
      <c r="R89" s="141"/>
      <c r="S89" s="142"/>
      <c r="T89" s="142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83"/>
      <c r="B90" s="111" t="s">
        <v>213</v>
      </c>
      <c r="C90" s="283"/>
      <c r="D90" s="284"/>
      <c r="E90" s="2"/>
      <c r="F90" s="285"/>
      <c r="G90" s="283"/>
      <c r="H90" s="283"/>
      <c r="I90" s="283"/>
      <c r="J90" s="111" t="s">
        <v>214</v>
      </c>
      <c r="K90" s="140"/>
      <c r="L90" s="141"/>
      <c r="M90" s="141"/>
      <c r="N90" s="141"/>
      <c r="O90" s="141"/>
      <c r="P90" s="141"/>
      <c r="Q90" s="141"/>
      <c r="R90" s="141"/>
      <c r="S90" s="142"/>
      <c r="T90" s="142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83"/>
      <c r="B91" s="111"/>
      <c r="C91" s="283"/>
      <c r="D91" s="4"/>
      <c r="E91" s="2"/>
      <c r="F91" s="285"/>
      <c r="G91" s="283"/>
      <c r="H91" s="283"/>
      <c r="I91" s="283"/>
      <c r="J91" s="2"/>
      <c r="K91" s="282"/>
      <c r="L91" s="141"/>
      <c r="M91" s="141"/>
      <c r="N91" s="141"/>
      <c r="O91" s="141"/>
      <c r="P91" s="141"/>
      <c r="Q91" s="141"/>
      <c r="R91" s="141"/>
      <c r="S91" s="142"/>
      <c r="T91" s="142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83"/>
      <c r="B92" s="111"/>
      <c r="C92" s="283"/>
      <c r="D92" s="4"/>
      <c r="E92" s="2"/>
      <c r="F92" s="285"/>
      <c r="G92" s="283"/>
      <c r="H92" s="283"/>
      <c r="I92" s="283"/>
      <c r="J92" s="2"/>
      <c r="K92" s="282"/>
      <c r="L92" s="141"/>
      <c r="M92" s="141"/>
      <c r="N92" s="141"/>
      <c r="O92" s="141"/>
      <c r="P92" s="141"/>
      <c r="Q92" s="141"/>
      <c r="R92" s="141"/>
      <c r="S92" s="142"/>
      <c r="T92" s="142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83"/>
      <c r="B93" s="111"/>
      <c r="C93" s="283"/>
      <c r="D93" s="4"/>
      <c r="E93" s="2"/>
      <c r="F93" s="285"/>
      <c r="G93" s="283"/>
      <c r="H93" s="283"/>
      <c r="I93" s="283"/>
      <c r="J93" s="2"/>
      <c r="K93" s="282"/>
      <c r="L93" s="141"/>
      <c r="M93" s="141"/>
      <c r="N93" s="141"/>
      <c r="O93" s="141"/>
      <c r="P93" s="141"/>
      <c r="Q93" s="141"/>
      <c r="R93" s="141"/>
      <c r="S93" s="142"/>
      <c r="T93" s="142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83"/>
      <c r="B94" s="5" t="s">
        <v>215</v>
      </c>
      <c r="C94" s="283"/>
      <c r="D94" s="284"/>
      <c r="E94" s="2"/>
      <c r="F94" s="285"/>
      <c r="G94" s="283"/>
      <c r="H94" s="283"/>
      <c r="I94" s="283"/>
      <c r="J94" s="230" t="str">
        <f>nama_mapel!$H$7</f>
        <v>Eni Sismawati, S.Pd.</v>
      </c>
      <c r="K94" s="286"/>
      <c r="L94" s="141"/>
      <c r="M94" s="141"/>
      <c r="N94" s="141"/>
      <c r="O94" s="141"/>
      <c r="P94" s="141"/>
      <c r="Q94" s="141"/>
      <c r="R94" s="141"/>
      <c r="S94" s="142"/>
      <c r="T94" s="142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83"/>
      <c r="B95" s="283"/>
      <c r="C95" s="283"/>
      <c r="D95" s="284"/>
      <c r="E95" s="2"/>
      <c r="F95" s="285"/>
      <c r="G95" s="283"/>
      <c r="H95" s="283"/>
      <c r="I95" s="283"/>
      <c r="J95" s="230" t="str">
        <f>CONCATENATE("NIP ",nama_mapel!$H$8)</f>
        <v>NIP 19800228 201406 2 004</v>
      </c>
      <c r="K95" s="282"/>
      <c r="L95" s="141"/>
      <c r="M95" s="141"/>
      <c r="N95" s="141"/>
      <c r="O95" s="141"/>
      <c r="P95" s="141"/>
      <c r="Q95" s="141"/>
      <c r="R95" s="141"/>
      <c r="S95" s="142"/>
      <c r="T95" s="142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245"/>
      <c r="B96" s="245"/>
      <c r="C96" s="245"/>
      <c r="D96" s="4"/>
      <c r="E96" s="2"/>
      <c r="F96" s="281"/>
      <c r="G96" s="245"/>
      <c r="H96" s="245"/>
      <c r="I96" s="245"/>
      <c r="J96" s="245"/>
      <c r="K96" s="115"/>
      <c r="L96" s="120"/>
      <c r="M96" s="120"/>
      <c r="N96" s="120"/>
      <c r="O96" s="120"/>
      <c r="P96" s="120"/>
      <c r="Q96" s="120"/>
      <c r="R96" s="120"/>
      <c r="S96" s="121"/>
      <c r="T96" s="121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245"/>
      <c r="B97" s="245"/>
      <c r="C97" s="245"/>
      <c r="D97" s="245"/>
      <c r="E97" s="245"/>
      <c r="F97" s="287"/>
      <c r="G97" s="245"/>
      <c r="H97" s="245"/>
      <c r="I97" s="245"/>
      <c r="J97" s="245"/>
      <c r="K97" s="245"/>
      <c r="L97" s="288"/>
      <c r="M97" s="288"/>
      <c r="N97" s="288"/>
      <c r="O97" s="288"/>
      <c r="P97" s="288"/>
      <c r="Q97" s="288"/>
      <c r="R97" s="288"/>
      <c r="S97" s="245"/>
      <c r="T97" s="245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245"/>
      <c r="B98" s="245"/>
      <c r="C98" s="245"/>
      <c r="D98" s="245"/>
      <c r="E98" s="245"/>
      <c r="F98" s="287"/>
      <c r="G98" s="245"/>
      <c r="H98" s="245"/>
      <c r="I98" s="245"/>
      <c r="J98" s="245"/>
      <c r="K98" s="245"/>
      <c r="L98" s="288"/>
      <c r="M98" s="288"/>
      <c r="N98" s="288"/>
      <c r="O98" s="288"/>
      <c r="P98" s="288"/>
      <c r="Q98" s="288"/>
      <c r="R98" s="288"/>
      <c r="S98" s="245"/>
      <c r="T98" s="245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245"/>
      <c r="B99" s="245"/>
      <c r="C99" s="245"/>
      <c r="D99" s="245"/>
      <c r="E99" s="245"/>
      <c r="F99" s="287"/>
      <c r="G99" s="245"/>
      <c r="H99" s="245"/>
      <c r="I99" s="245"/>
      <c r="J99" s="245"/>
      <c r="K99" s="245"/>
      <c r="L99" s="288"/>
      <c r="M99" s="288"/>
      <c r="N99" s="288"/>
      <c r="O99" s="288"/>
      <c r="P99" s="288"/>
      <c r="Q99" s="288"/>
      <c r="R99" s="288"/>
      <c r="S99" s="245"/>
      <c r="T99" s="245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245"/>
      <c r="B100" s="245"/>
      <c r="C100" s="245"/>
      <c r="D100" s="245"/>
      <c r="E100" s="245"/>
      <c r="F100" s="287"/>
      <c r="G100" s="245"/>
      <c r="H100" s="245"/>
      <c r="I100" s="245"/>
      <c r="J100" s="245"/>
      <c r="K100" s="245"/>
      <c r="L100" s="288"/>
      <c r="M100" s="288"/>
      <c r="N100" s="288"/>
      <c r="O100" s="288"/>
      <c r="P100" s="288"/>
      <c r="Q100" s="288"/>
      <c r="R100" s="288"/>
      <c r="S100" s="245"/>
      <c r="T100" s="245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15"/>
      <c r="B101" s="115"/>
      <c r="C101" s="115"/>
      <c r="D101" s="116"/>
      <c r="E101" s="117"/>
      <c r="F101" s="118"/>
      <c r="G101" s="115"/>
      <c r="H101" s="115"/>
      <c r="I101" s="115"/>
      <c r="J101" s="115"/>
      <c r="K101" s="115"/>
      <c r="L101" s="289"/>
      <c r="M101" s="120"/>
      <c r="N101" s="289"/>
      <c r="O101" s="289"/>
      <c r="P101" s="289"/>
      <c r="Q101" s="289"/>
      <c r="R101" s="289"/>
      <c r="S101" s="115"/>
      <c r="T101" s="115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90"/>
      <c r="M102" s="290"/>
      <c r="N102" s="290"/>
      <c r="O102" s="290"/>
      <c r="P102" s="290"/>
      <c r="Q102" s="290"/>
      <c r="R102" s="290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L103" s="290"/>
      <c r="M103" s="290"/>
      <c r="N103" s="290"/>
      <c r="O103" s="290"/>
      <c r="P103" s="290"/>
      <c r="Q103" s="290"/>
      <c r="R103" s="290"/>
    </row>
    <row r="104" spans="1:30" ht="12.75">
      <c r="L104" s="290"/>
      <c r="M104" s="290"/>
      <c r="N104" s="290"/>
      <c r="O104" s="290"/>
      <c r="P104" s="290"/>
      <c r="Q104" s="290"/>
      <c r="R104" s="290"/>
    </row>
    <row r="105" spans="1:30" ht="12.75">
      <c r="L105" s="290"/>
      <c r="M105" s="290"/>
      <c r="N105" s="290"/>
      <c r="O105" s="290"/>
      <c r="P105" s="290"/>
      <c r="Q105" s="290"/>
      <c r="R105" s="290"/>
    </row>
    <row r="106" spans="1:30" ht="12.75">
      <c r="L106" s="290"/>
      <c r="M106" s="290"/>
      <c r="N106" s="290"/>
      <c r="O106" s="290"/>
      <c r="P106" s="290"/>
      <c r="Q106" s="290"/>
      <c r="R106" s="290"/>
    </row>
    <row r="107" spans="1:30" ht="12.75">
      <c r="L107" s="290"/>
      <c r="M107" s="290"/>
      <c r="N107" s="290"/>
      <c r="O107" s="290"/>
      <c r="P107" s="290"/>
      <c r="Q107" s="290"/>
      <c r="R107" s="290"/>
    </row>
    <row r="108" spans="1:30" ht="12.75">
      <c r="L108" s="290"/>
      <c r="M108" s="290"/>
      <c r="N108" s="290"/>
      <c r="O108" s="290"/>
      <c r="P108" s="290"/>
      <c r="Q108" s="290"/>
      <c r="R108" s="290"/>
    </row>
    <row r="109" spans="1:30" ht="12.75">
      <c r="L109" s="290"/>
      <c r="M109" s="290"/>
      <c r="N109" s="290"/>
      <c r="O109" s="290"/>
      <c r="P109" s="290"/>
      <c r="Q109" s="290"/>
      <c r="R109" s="290"/>
    </row>
    <row r="110" spans="1:30" ht="12.75">
      <c r="L110" s="290"/>
      <c r="M110" s="290"/>
      <c r="N110" s="290"/>
      <c r="O110" s="290"/>
      <c r="P110" s="290"/>
      <c r="Q110" s="290"/>
      <c r="R110" s="290"/>
    </row>
    <row r="111" spans="1:30" ht="12.75">
      <c r="L111" s="290"/>
      <c r="M111" s="290"/>
      <c r="N111" s="290"/>
      <c r="O111" s="290"/>
      <c r="P111" s="290"/>
      <c r="Q111" s="290"/>
      <c r="R111" s="290"/>
    </row>
    <row r="112" spans="1:30" ht="12.75">
      <c r="L112" s="290"/>
      <c r="M112" s="290"/>
      <c r="N112" s="290"/>
      <c r="O112" s="290"/>
      <c r="P112" s="290"/>
      <c r="Q112" s="290"/>
      <c r="R112" s="290"/>
    </row>
    <row r="113" spans="12:18" ht="12.75">
      <c r="L113" s="290"/>
      <c r="M113" s="290"/>
      <c r="N113" s="290"/>
      <c r="O113" s="290"/>
      <c r="P113" s="290"/>
      <c r="Q113" s="290"/>
      <c r="R113" s="290"/>
    </row>
    <row r="114" spans="12:18" ht="12.75">
      <c r="L114" s="290"/>
      <c r="M114" s="290"/>
      <c r="N114" s="290"/>
      <c r="O114" s="290"/>
      <c r="P114" s="290"/>
      <c r="Q114" s="290"/>
      <c r="R114" s="290"/>
    </row>
    <row r="115" spans="12:18" ht="12.75">
      <c r="L115" s="290"/>
      <c r="M115" s="290"/>
      <c r="N115" s="290"/>
      <c r="O115" s="290"/>
      <c r="P115" s="290"/>
      <c r="Q115" s="290"/>
      <c r="R115" s="290"/>
    </row>
    <row r="116" spans="12:18" ht="12.75">
      <c r="L116" s="290"/>
      <c r="M116" s="290"/>
      <c r="N116" s="290"/>
      <c r="O116" s="290"/>
      <c r="P116" s="290"/>
      <c r="Q116" s="290"/>
      <c r="R116" s="290"/>
    </row>
    <row r="117" spans="12:18" ht="12.75">
      <c r="L117" s="290"/>
      <c r="M117" s="290"/>
      <c r="N117" s="290"/>
      <c r="O117" s="290"/>
      <c r="P117" s="290"/>
      <c r="Q117" s="290"/>
      <c r="R117" s="290"/>
    </row>
    <row r="118" spans="12:18" ht="12.75">
      <c r="L118" s="290"/>
      <c r="M118" s="290"/>
      <c r="N118" s="290"/>
      <c r="O118" s="290"/>
      <c r="P118" s="290"/>
      <c r="Q118" s="290"/>
      <c r="R118" s="290"/>
    </row>
    <row r="119" spans="12:18" ht="12.75">
      <c r="L119" s="290"/>
      <c r="M119" s="290"/>
      <c r="N119" s="290"/>
      <c r="O119" s="290"/>
      <c r="P119" s="290"/>
      <c r="Q119" s="290"/>
      <c r="R119" s="290"/>
    </row>
    <row r="120" spans="12:18" ht="12.75">
      <c r="L120" s="290"/>
      <c r="M120" s="290"/>
      <c r="N120" s="290"/>
      <c r="O120" s="290"/>
      <c r="P120" s="290"/>
      <c r="Q120" s="290"/>
      <c r="R120" s="290"/>
    </row>
    <row r="121" spans="12:18" ht="12.75">
      <c r="L121" s="290"/>
      <c r="M121" s="290"/>
      <c r="N121" s="290"/>
      <c r="O121" s="290"/>
      <c r="P121" s="290"/>
      <c r="Q121" s="290"/>
      <c r="R121" s="290"/>
    </row>
    <row r="122" spans="12:18" ht="12.75">
      <c r="L122" s="290"/>
      <c r="M122" s="290"/>
      <c r="N122" s="290"/>
      <c r="O122" s="290"/>
      <c r="P122" s="290"/>
      <c r="Q122" s="290"/>
      <c r="R122" s="290"/>
    </row>
    <row r="123" spans="12:18" ht="12.75">
      <c r="L123" s="290"/>
      <c r="M123" s="290"/>
      <c r="N123" s="290"/>
      <c r="O123" s="290"/>
      <c r="P123" s="290"/>
      <c r="Q123" s="290"/>
      <c r="R123" s="290"/>
    </row>
    <row r="124" spans="12:18" ht="12.75">
      <c r="L124" s="290"/>
      <c r="M124" s="290"/>
      <c r="N124" s="290"/>
      <c r="O124" s="290"/>
      <c r="P124" s="290"/>
      <c r="Q124" s="290"/>
      <c r="R124" s="290"/>
    </row>
    <row r="125" spans="12:18" ht="12.75">
      <c r="L125" s="290"/>
      <c r="M125" s="290"/>
      <c r="N125" s="290"/>
      <c r="O125" s="290"/>
      <c r="P125" s="290"/>
      <c r="Q125" s="290"/>
      <c r="R125" s="290"/>
    </row>
    <row r="126" spans="12:18" ht="12.75">
      <c r="L126" s="290"/>
      <c r="M126" s="290"/>
      <c r="N126" s="290"/>
      <c r="O126" s="290"/>
      <c r="P126" s="290"/>
      <c r="Q126" s="290"/>
      <c r="R126" s="290"/>
    </row>
    <row r="127" spans="12:18" ht="12.75">
      <c r="L127" s="290"/>
      <c r="M127" s="290"/>
      <c r="N127" s="290"/>
      <c r="O127" s="290"/>
      <c r="P127" s="290"/>
      <c r="Q127" s="290"/>
      <c r="R127" s="290"/>
    </row>
    <row r="128" spans="12:18" ht="12.75">
      <c r="L128" s="290"/>
      <c r="M128" s="290"/>
      <c r="N128" s="290"/>
      <c r="O128" s="290"/>
      <c r="P128" s="290"/>
      <c r="Q128" s="290"/>
      <c r="R128" s="290"/>
    </row>
    <row r="129" spans="12:18" ht="12.75">
      <c r="L129" s="290"/>
      <c r="M129" s="290"/>
      <c r="N129" s="290"/>
      <c r="O129" s="290"/>
      <c r="P129" s="290"/>
      <c r="Q129" s="290"/>
      <c r="R129" s="290"/>
    </row>
    <row r="130" spans="12:18" ht="12.75">
      <c r="L130" s="290"/>
      <c r="M130" s="290"/>
      <c r="N130" s="290"/>
      <c r="O130" s="290"/>
      <c r="P130" s="290"/>
      <c r="Q130" s="290"/>
      <c r="R130" s="290"/>
    </row>
    <row r="131" spans="12:18" ht="12.75">
      <c r="L131" s="290"/>
      <c r="M131" s="290"/>
      <c r="N131" s="290"/>
      <c r="O131" s="290"/>
      <c r="P131" s="290"/>
      <c r="Q131" s="290"/>
      <c r="R131" s="290"/>
    </row>
    <row r="132" spans="12:18" ht="12.75">
      <c r="L132" s="290"/>
      <c r="M132" s="290"/>
      <c r="N132" s="290"/>
      <c r="O132" s="290"/>
      <c r="P132" s="290"/>
      <c r="Q132" s="290"/>
      <c r="R132" s="290"/>
    </row>
    <row r="133" spans="12:18" ht="12.75">
      <c r="L133" s="290"/>
      <c r="M133" s="290"/>
      <c r="N133" s="290"/>
      <c r="O133" s="290"/>
      <c r="P133" s="290"/>
      <c r="Q133" s="290"/>
      <c r="R133" s="290"/>
    </row>
    <row r="134" spans="12:18" ht="12.75">
      <c r="L134" s="290"/>
      <c r="M134" s="290"/>
      <c r="N134" s="290"/>
      <c r="O134" s="290"/>
      <c r="P134" s="290"/>
      <c r="Q134" s="290"/>
      <c r="R134" s="290"/>
    </row>
    <row r="135" spans="12:18" ht="12.75">
      <c r="L135" s="290"/>
      <c r="M135" s="290"/>
      <c r="N135" s="290"/>
      <c r="O135" s="290"/>
      <c r="P135" s="290"/>
      <c r="Q135" s="290"/>
      <c r="R135" s="290"/>
    </row>
    <row r="136" spans="12:18" ht="12.75">
      <c r="L136" s="290"/>
      <c r="M136" s="290"/>
      <c r="N136" s="290"/>
      <c r="O136" s="290"/>
      <c r="P136" s="290"/>
      <c r="Q136" s="290"/>
      <c r="R136" s="290"/>
    </row>
    <row r="137" spans="12:18" ht="12.75">
      <c r="L137" s="290"/>
      <c r="M137" s="290"/>
      <c r="N137" s="290"/>
      <c r="O137" s="290"/>
      <c r="P137" s="290"/>
      <c r="Q137" s="290"/>
      <c r="R137" s="290"/>
    </row>
    <row r="138" spans="12:18" ht="12.75">
      <c r="L138" s="290"/>
      <c r="M138" s="290"/>
      <c r="N138" s="290"/>
      <c r="O138" s="290"/>
      <c r="P138" s="290"/>
      <c r="Q138" s="290"/>
      <c r="R138" s="290"/>
    </row>
    <row r="139" spans="12:18" ht="12.75">
      <c r="L139" s="290"/>
      <c r="M139" s="290"/>
      <c r="N139" s="290"/>
      <c r="O139" s="290"/>
      <c r="P139" s="290"/>
      <c r="Q139" s="290"/>
      <c r="R139" s="290"/>
    </row>
    <row r="140" spans="12:18" ht="12.75">
      <c r="L140" s="290"/>
      <c r="M140" s="290"/>
      <c r="N140" s="290"/>
      <c r="O140" s="290"/>
      <c r="P140" s="290"/>
      <c r="Q140" s="290"/>
      <c r="R140" s="290"/>
    </row>
    <row r="141" spans="12:18" ht="12.75">
      <c r="L141" s="290"/>
      <c r="M141" s="290"/>
      <c r="N141" s="290"/>
      <c r="O141" s="290"/>
      <c r="P141" s="290"/>
      <c r="Q141" s="290"/>
      <c r="R141" s="290"/>
    </row>
    <row r="142" spans="12:18" ht="12.75">
      <c r="L142" s="290"/>
      <c r="M142" s="290"/>
      <c r="N142" s="290"/>
      <c r="O142" s="290"/>
      <c r="P142" s="290"/>
      <c r="Q142" s="290"/>
      <c r="R142" s="290"/>
    </row>
    <row r="143" spans="12:18" ht="12.75">
      <c r="L143" s="290"/>
      <c r="M143" s="290"/>
      <c r="N143" s="290"/>
      <c r="O143" s="290"/>
      <c r="P143" s="290"/>
      <c r="Q143" s="290"/>
      <c r="R143" s="290"/>
    </row>
    <row r="144" spans="12:18" ht="12.75">
      <c r="L144" s="290"/>
      <c r="M144" s="290"/>
      <c r="N144" s="290"/>
      <c r="O144" s="290"/>
      <c r="P144" s="290"/>
      <c r="Q144" s="290"/>
      <c r="R144" s="290"/>
    </row>
    <row r="145" spans="12:18" ht="12.75">
      <c r="L145" s="290"/>
      <c r="M145" s="290"/>
      <c r="N145" s="290"/>
      <c r="O145" s="290"/>
      <c r="P145" s="290"/>
      <c r="Q145" s="290"/>
      <c r="R145" s="290"/>
    </row>
    <row r="146" spans="12:18" ht="12.75">
      <c r="L146" s="290"/>
      <c r="M146" s="290"/>
      <c r="N146" s="290"/>
      <c r="O146" s="290"/>
      <c r="P146" s="290"/>
      <c r="Q146" s="290"/>
      <c r="R146" s="290"/>
    </row>
    <row r="147" spans="12:18" ht="12.75">
      <c r="L147" s="290"/>
      <c r="M147" s="290"/>
      <c r="N147" s="290"/>
      <c r="O147" s="290"/>
      <c r="P147" s="290"/>
      <c r="Q147" s="290"/>
      <c r="R147" s="290"/>
    </row>
    <row r="148" spans="12:18" ht="12.75">
      <c r="L148" s="290"/>
      <c r="M148" s="290"/>
      <c r="N148" s="290"/>
      <c r="O148" s="290"/>
      <c r="P148" s="290"/>
      <c r="Q148" s="290"/>
      <c r="R148" s="290"/>
    </row>
    <row r="149" spans="12:18" ht="12.75">
      <c r="L149" s="290"/>
      <c r="M149" s="290"/>
      <c r="N149" s="290"/>
      <c r="O149" s="290"/>
      <c r="P149" s="290"/>
      <c r="Q149" s="290"/>
      <c r="R149" s="290"/>
    </row>
    <row r="150" spans="12:18" ht="12.75">
      <c r="L150" s="290"/>
      <c r="M150" s="290"/>
      <c r="N150" s="290"/>
      <c r="O150" s="290"/>
      <c r="P150" s="290"/>
      <c r="Q150" s="290"/>
      <c r="R150" s="290"/>
    </row>
    <row r="151" spans="12:18" ht="12.75">
      <c r="L151" s="290"/>
      <c r="M151" s="290"/>
      <c r="N151" s="290"/>
      <c r="O151" s="290"/>
      <c r="P151" s="290"/>
      <c r="Q151" s="290"/>
      <c r="R151" s="290"/>
    </row>
    <row r="152" spans="12:18" ht="12.75">
      <c r="L152" s="290"/>
      <c r="M152" s="290"/>
      <c r="N152" s="290"/>
      <c r="O152" s="290"/>
      <c r="P152" s="290"/>
      <c r="Q152" s="290"/>
      <c r="R152" s="290"/>
    </row>
    <row r="153" spans="12:18" ht="12.75">
      <c r="L153" s="290"/>
      <c r="M153" s="290"/>
      <c r="N153" s="290"/>
      <c r="O153" s="290"/>
      <c r="P153" s="290"/>
      <c r="Q153" s="290"/>
      <c r="R153" s="290"/>
    </row>
    <row r="154" spans="12:18" ht="12.75">
      <c r="L154" s="290"/>
      <c r="M154" s="290"/>
      <c r="N154" s="290"/>
      <c r="O154" s="290"/>
      <c r="P154" s="290"/>
      <c r="Q154" s="290"/>
      <c r="R154" s="290"/>
    </row>
    <row r="155" spans="12:18" ht="12.75">
      <c r="L155" s="290"/>
      <c r="M155" s="290"/>
      <c r="N155" s="290"/>
      <c r="O155" s="290"/>
      <c r="P155" s="290"/>
      <c r="Q155" s="290"/>
      <c r="R155" s="290"/>
    </row>
    <row r="156" spans="12:18" ht="12.75">
      <c r="L156" s="290"/>
      <c r="M156" s="290"/>
      <c r="N156" s="290"/>
      <c r="O156" s="290"/>
      <c r="P156" s="290"/>
      <c r="Q156" s="290"/>
      <c r="R156" s="290"/>
    </row>
    <row r="157" spans="12:18" ht="12.75">
      <c r="L157" s="290"/>
      <c r="M157" s="290"/>
      <c r="N157" s="290"/>
      <c r="O157" s="290"/>
      <c r="P157" s="290"/>
      <c r="Q157" s="290"/>
      <c r="R157" s="290"/>
    </row>
    <row r="158" spans="12:18" ht="12.75">
      <c r="L158" s="290"/>
      <c r="M158" s="290"/>
      <c r="N158" s="290"/>
      <c r="O158" s="290"/>
      <c r="P158" s="290"/>
      <c r="Q158" s="290"/>
      <c r="R158" s="290"/>
    </row>
    <row r="159" spans="12:18" ht="12.75">
      <c r="L159" s="290"/>
      <c r="M159" s="290"/>
      <c r="N159" s="290"/>
      <c r="O159" s="290"/>
      <c r="P159" s="290"/>
      <c r="Q159" s="290"/>
      <c r="R159" s="290"/>
    </row>
    <row r="160" spans="12:18" ht="12.75">
      <c r="L160" s="290"/>
      <c r="M160" s="290"/>
      <c r="N160" s="290"/>
      <c r="O160" s="290"/>
      <c r="P160" s="290"/>
      <c r="Q160" s="290"/>
      <c r="R160" s="290"/>
    </row>
    <row r="161" spans="12:18" ht="12.75">
      <c r="L161" s="290"/>
      <c r="M161" s="290"/>
      <c r="N161" s="290"/>
      <c r="O161" s="290"/>
      <c r="P161" s="290"/>
      <c r="Q161" s="290"/>
      <c r="R161" s="290"/>
    </row>
    <row r="162" spans="12:18" ht="12.75">
      <c r="L162" s="290"/>
      <c r="M162" s="290"/>
      <c r="N162" s="290"/>
      <c r="O162" s="290"/>
      <c r="P162" s="290"/>
      <c r="Q162" s="290"/>
      <c r="R162" s="290"/>
    </row>
    <row r="163" spans="12:18" ht="12.75">
      <c r="L163" s="290"/>
      <c r="M163" s="290"/>
      <c r="N163" s="290"/>
      <c r="O163" s="290"/>
      <c r="P163" s="290"/>
      <c r="Q163" s="290"/>
      <c r="R163" s="290"/>
    </row>
    <row r="164" spans="12:18" ht="12.75">
      <c r="L164" s="290"/>
      <c r="M164" s="290"/>
      <c r="N164" s="290"/>
      <c r="O164" s="290"/>
      <c r="P164" s="290"/>
      <c r="Q164" s="290"/>
      <c r="R164" s="290"/>
    </row>
    <row r="165" spans="12:18" ht="12.75">
      <c r="L165" s="290"/>
      <c r="M165" s="290"/>
      <c r="N165" s="290"/>
      <c r="O165" s="290"/>
      <c r="P165" s="290"/>
      <c r="Q165" s="290"/>
      <c r="R165" s="290"/>
    </row>
    <row r="166" spans="12:18" ht="12.75">
      <c r="L166" s="290"/>
      <c r="M166" s="290"/>
      <c r="N166" s="290"/>
      <c r="O166" s="290"/>
      <c r="P166" s="290"/>
      <c r="Q166" s="290"/>
      <c r="R166" s="290"/>
    </row>
    <row r="167" spans="12:18" ht="12.75">
      <c r="L167" s="290"/>
      <c r="M167" s="290"/>
      <c r="N167" s="290"/>
      <c r="O167" s="290"/>
      <c r="P167" s="290"/>
      <c r="Q167" s="290"/>
      <c r="R167" s="290"/>
    </row>
    <row r="168" spans="12:18" ht="12.75">
      <c r="L168" s="290"/>
      <c r="M168" s="290"/>
      <c r="N168" s="290"/>
      <c r="O168" s="290"/>
      <c r="P168" s="290"/>
      <c r="Q168" s="290"/>
      <c r="R168" s="290"/>
    </row>
    <row r="169" spans="12:18" ht="12.75">
      <c r="L169" s="290"/>
      <c r="M169" s="290"/>
      <c r="N169" s="290"/>
      <c r="O169" s="290"/>
      <c r="P169" s="290"/>
      <c r="Q169" s="290"/>
      <c r="R169" s="290"/>
    </row>
    <row r="170" spans="12:18" ht="12.75">
      <c r="L170" s="290"/>
      <c r="M170" s="290"/>
      <c r="N170" s="290"/>
      <c r="O170" s="290"/>
      <c r="P170" s="290"/>
      <c r="Q170" s="290"/>
      <c r="R170" s="290"/>
    </row>
    <row r="171" spans="12:18" ht="12.75">
      <c r="L171" s="290"/>
      <c r="M171" s="290"/>
      <c r="N171" s="290"/>
      <c r="O171" s="290"/>
      <c r="P171" s="290"/>
      <c r="Q171" s="290"/>
      <c r="R171" s="290"/>
    </row>
    <row r="172" spans="12:18" ht="12.75">
      <c r="L172" s="290"/>
      <c r="M172" s="290"/>
      <c r="N172" s="290"/>
      <c r="O172" s="290"/>
      <c r="P172" s="290"/>
      <c r="Q172" s="290"/>
      <c r="R172" s="290"/>
    </row>
    <row r="173" spans="12:18" ht="12.75">
      <c r="L173" s="290"/>
      <c r="M173" s="290"/>
      <c r="N173" s="290"/>
      <c r="O173" s="290"/>
      <c r="P173" s="290"/>
      <c r="Q173" s="290"/>
      <c r="R173" s="290"/>
    </row>
    <row r="174" spans="12:18" ht="12.75">
      <c r="L174" s="290"/>
      <c r="M174" s="290"/>
      <c r="N174" s="290"/>
      <c r="O174" s="290"/>
      <c r="P174" s="290"/>
      <c r="Q174" s="290"/>
      <c r="R174" s="290"/>
    </row>
    <row r="175" spans="12:18" ht="12.75">
      <c r="L175" s="290"/>
      <c r="M175" s="290"/>
      <c r="N175" s="290"/>
      <c r="O175" s="290"/>
      <c r="P175" s="290"/>
      <c r="Q175" s="290"/>
      <c r="R175" s="290"/>
    </row>
    <row r="176" spans="12:18" ht="12.75">
      <c r="L176" s="290"/>
      <c r="M176" s="290"/>
      <c r="N176" s="290"/>
      <c r="O176" s="290"/>
      <c r="P176" s="290"/>
      <c r="Q176" s="290"/>
      <c r="R176" s="290"/>
    </row>
    <row r="177" spans="12:18" ht="12.75">
      <c r="L177" s="290"/>
      <c r="M177" s="290"/>
      <c r="N177" s="290"/>
      <c r="O177" s="290"/>
      <c r="P177" s="290"/>
      <c r="Q177" s="290"/>
      <c r="R177" s="290"/>
    </row>
    <row r="178" spans="12:18" ht="12.75">
      <c r="L178" s="290"/>
      <c r="M178" s="290"/>
      <c r="N178" s="290"/>
      <c r="O178" s="290"/>
      <c r="P178" s="290"/>
      <c r="Q178" s="290"/>
      <c r="R178" s="290"/>
    </row>
    <row r="179" spans="12:18" ht="12.75">
      <c r="L179" s="290"/>
      <c r="M179" s="290"/>
      <c r="N179" s="290"/>
      <c r="O179" s="290"/>
      <c r="P179" s="290"/>
      <c r="Q179" s="290"/>
      <c r="R179" s="290"/>
    </row>
    <row r="180" spans="12:18" ht="12.75">
      <c r="L180" s="290"/>
      <c r="M180" s="290"/>
      <c r="N180" s="290"/>
      <c r="O180" s="290"/>
      <c r="P180" s="290"/>
      <c r="Q180" s="290"/>
      <c r="R180" s="290"/>
    </row>
    <row r="181" spans="12:18" ht="12.75">
      <c r="L181" s="290"/>
      <c r="M181" s="290"/>
      <c r="N181" s="290"/>
      <c r="O181" s="290"/>
      <c r="P181" s="290"/>
      <c r="Q181" s="290"/>
      <c r="R181" s="290"/>
    </row>
    <row r="182" spans="12:18" ht="12.75">
      <c r="L182" s="290"/>
      <c r="M182" s="290"/>
      <c r="N182" s="290"/>
      <c r="O182" s="290"/>
      <c r="P182" s="290"/>
      <c r="Q182" s="290"/>
      <c r="R182" s="290"/>
    </row>
    <row r="183" spans="12:18" ht="12.75">
      <c r="L183" s="290"/>
      <c r="M183" s="290"/>
      <c r="N183" s="290"/>
      <c r="O183" s="290"/>
      <c r="P183" s="290"/>
      <c r="Q183" s="290"/>
      <c r="R183" s="290"/>
    </row>
    <row r="184" spans="12:18" ht="12.75">
      <c r="L184" s="290"/>
      <c r="M184" s="290"/>
      <c r="N184" s="290"/>
      <c r="O184" s="290"/>
      <c r="P184" s="290"/>
      <c r="Q184" s="290"/>
      <c r="R184" s="290"/>
    </row>
    <row r="185" spans="12:18" ht="12.75">
      <c r="L185" s="290"/>
      <c r="M185" s="290"/>
      <c r="N185" s="290"/>
      <c r="O185" s="290"/>
      <c r="P185" s="290"/>
      <c r="Q185" s="290"/>
      <c r="R185" s="290"/>
    </row>
    <row r="186" spans="12:18" ht="12.75">
      <c r="L186" s="290"/>
      <c r="M186" s="290"/>
      <c r="N186" s="290"/>
      <c r="O186" s="290"/>
      <c r="P186" s="290"/>
      <c r="Q186" s="290"/>
      <c r="R186" s="290"/>
    </row>
    <row r="187" spans="12:18" ht="12.75">
      <c r="L187" s="290"/>
      <c r="M187" s="290"/>
      <c r="N187" s="290"/>
      <c r="O187" s="290"/>
      <c r="P187" s="290"/>
      <c r="Q187" s="290"/>
      <c r="R187" s="290"/>
    </row>
    <row r="188" spans="12:18" ht="12.75">
      <c r="L188" s="290"/>
      <c r="M188" s="290"/>
      <c r="N188" s="290"/>
      <c r="O188" s="290"/>
      <c r="P188" s="290"/>
      <c r="Q188" s="290"/>
      <c r="R188" s="290"/>
    </row>
    <row r="189" spans="12:18" ht="12.75">
      <c r="L189" s="290"/>
      <c r="M189" s="290"/>
      <c r="N189" s="290"/>
      <c r="O189" s="290"/>
      <c r="P189" s="290"/>
      <c r="Q189" s="290"/>
      <c r="R189" s="290"/>
    </row>
    <row r="190" spans="12:18" ht="12.75">
      <c r="L190" s="290"/>
      <c r="M190" s="290"/>
      <c r="N190" s="290"/>
      <c r="O190" s="290"/>
      <c r="P190" s="290"/>
      <c r="Q190" s="290"/>
      <c r="R190" s="290"/>
    </row>
    <row r="191" spans="12:18" ht="12.75">
      <c r="L191" s="290"/>
      <c r="M191" s="290"/>
      <c r="N191" s="290"/>
      <c r="O191" s="290"/>
      <c r="P191" s="290"/>
      <c r="Q191" s="290"/>
      <c r="R191" s="290"/>
    </row>
    <row r="192" spans="12:18" ht="12.75">
      <c r="L192" s="290"/>
      <c r="M192" s="290"/>
      <c r="N192" s="290"/>
      <c r="O192" s="290"/>
      <c r="P192" s="290"/>
      <c r="Q192" s="290"/>
      <c r="R192" s="290"/>
    </row>
    <row r="193" spans="12:18" ht="12.75">
      <c r="L193" s="290"/>
      <c r="M193" s="290"/>
      <c r="N193" s="290"/>
      <c r="O193" s="290"/>
      <c r="P193" s="290"/>
      <c r="Q193" s="290"/>
      <c r="R193" s="290"/>
    </row>
    <row r="194" spans="12:18" ht="12.75">
      <c r="L194" s="290"/>
      <c r="M194" s="290"/>
      <c r="N194" s="290"/>
      <c r="O194" s="290"/>
      <c r="P194" s="290"/>
      <c r="Q194" s="290"/>
      <c r="R194" s="290"/>
    </row>
    <row r="195" spans="12:18" ht="12.75">
      <c r="L195" s="290"/>
      <c r="M195" s="290"/>
      <c r="N195" s="290"/>
      <c r="O195" s="290"/>
      <c r="P195" s="290"/>
      <c r="Q195" s="290"/>
      <c r="R195" s="290"/>
    </row>
    <row r="196" spans="12:18" ht="12.75">
      <c r="L196" s="290"/>
      <c r="M196" s="290"/>
      <c r="N196" s="290"/>
      <c r="O196" s="290"/>
      <c r="P196" s="290"/>
      <c r="Q196" s="290"/>
      <c r="R196" s="290"/>
    </row>
    <row r="197" spans="12:18" ht="12.75">
      <c r="L197" s="290"/>
      <c r="M197" s="290"/>
      <c r="N197" s="290"/>
      <c r="O197" s="290"/>
      <c r="P197" s="290"/>
      <c r="Q197" s="290"/>
      <c r="R197" s="290"/>
    </row>
    <row r="198" spans="12:18" ht="12.75">
      <c r="L198" s="290"/>
      <c r="M198" s="290"/>
      <c r="N198" s="290"/>
      <c r="O198" s="290"/>
      <c r="P198" s="290"/>
      <c r="Q198" s="290"/>
      <c r="R198" s="290"/>
    </row>
    <row r="199" spans="12:18" ht="12.75">
      <c r="L199" s="290"/>
      <c r="M199" s="290"/>
      <c r="N199" s="290"/>
      <c r="O199" s="290"/>
      <c r="P199" s="290"/>
      <c r="Q199" s="290"/>
      <c r="R199" s="290"/>
    </row>
    <row r="200" spans="12:18" ht="12.75">
      <c r="L200" s="290"/>
      <c r="M200" s="290"/>
      <c r="N200" s="290"/>
      <c r="O200" s="290"/>
      <c r="P200" s="290"/>
      <c r="Q200" s="290"/>
      <c r="R200" s="290"/>
    </row>
    <row r="201" spans="12:18" ht="12.75">
      <c r="L201" s="290"/>
      <c r="M201" s="290"/>
      <c r="N201" s="290"/>
      <c r="O201" s="290"/>
      <c r="P201" s="290"/>
      <c r="Q201" s="290"/>
      <c r="R201" s="290"/>
    </row>
    <row r="202" spans="12:18" ht="12.75">
      <c r="L202" s="290"/>
      <c r="M202" s="290"/>
      <c r="N202" s="290"/>
      <c r="O202" s="290"/>
      <c r="P202" s="290"/>
      <c r="Q202" s="290"/>
      <c r="R202" s="290"/>
    </row>
    <row r="203" spans="12:18" ht="12.75">
      <c r="L203" s="290"/>
      <c r="M203" s="290"/>
      <c r="N203" s="290"/>
      <c r="O203" s="290"/>
      <c r="P203" s="290"/>
      <c r="Q203" s="290"/>
      <c r="R203" s="290"/>
    </row>
    <row r="204" spans="12:18" ht="12.75">
      <c r="L204" s="290"/>
      <c r="M204" s="290"/>
      <c r="N204" s="290"/>
      <c r="O204" s="290"/>
      <c r="P204" s="290"/>
      <c r="Q204" s="290"/>
      <c r="R204" s="290"/>
    </row>
    <row r="205" spans="12:18" ht="12.75">
      <c r="L205" s="290"/>
      <c r="M205" s="290"/>
      <c r="N205" s="290"/>
      <c r="O205" s="290"/>
      <c r="P205" s="290"/>
      <c r="Q205" s="290"/>
      <c r="R205" s="290"/>
    </row>
    <row r="206" spans="12:18" ht="12.75">
      <c r="L206" s="290"/>
      <c r="M206" s="290"/>
      <c r="N206" s="290"/>
      <c r="O206" s="290"/>
      <c r="P206" s="290"/>
      <c r="Q206" s="290"/>
      <c r="R206" s="290"/>
    </row>
    <row r="207" spans="12:18" ht="12.75">
      <c r="L207" s="290"/>
      <c r="M207" s="290"/>
      <c r="N207" s="290"/>
      <c r="O207" s="290"/>
      <c r="P207" s="290"/>
      <c r="Q207" s="290"/>
      <c r="R207" s="290"/>
    </row>
    <row r="208" spans="12:18" ht="12.75">
      <c r="L208" s="290"/>
      <c r="M208" s="290"/>
      <c r="N208" s="290"/>
      <c r="O208" s="290"/>
      <c r="P208" s="290"/>
      <c r="Q208" s="290"/>
      <c r="R208" s="290"/>
    </row>
    <row r="209" spans="12:18" ht="12.75">
      <c r="L209" s="290"/>
      <c r="M209" s="290"/>
      <c r="N209" s="290"/>
      <c r="O209" s="290"/>
      <c r="P209" s="290"/>
      <c r="Q209" s="290"/>
      <c r="R209" s="290"/>
    </row>
    <row r="210" spans="12:18" ht="12.75">
      <c r="L210" s="290"/>
      <c r="M210" s="290"/>
      <c r="N210" s="290"/>
      <c r="O210" s="290"/>
      <c r="P210" s="290"/>
      <c r="Q210" s="290"/>
      <c r="R210" s="290"/>
    </row>
    <row r="211" spans="12:18" ht="12.75">
      <c r="L211" s="290"/>
      <c r="M211" s="290"/>
      <c r="N211" s="290"/>
      <c r="O211" s="290"/>
      <c r="P211" s="290"/>
      <c r="Q211" s="290"/>
      <c r="R211" s="290"/>
    </row>
    <row r="212" spans="12:18" ht="12.75">
      <c r="L212" s="290"/>
      <c r="M212" s="290"/>
      <c r="N212" s="290"/>
      <c r="O212" s="290"/>
      <c r="P212" s="290"/>
      <c r="Q212" s="290"/>
      <c r="R212" s="290"/>
    </row>
    <row r="213" spans="12:18" ht="12.75">
      <c r="L213" s="290"/>
      <c r="M213" s="290"/>
      <c r="N213" s="290"/>
      <c r="O213" s="290"/>
      <c r="P213" s="290"/>
      <c r="Q213" s="290"/>
      <c r="R213" s="290"/>
    </row>
    <row r="214" spans="12:18" ht="12.75">
      <c r="L214" s="290"/>
      <c r="M214" s="290"/>
      <c r="N214" s="290"/>
      <c r="O214" s="290"/>
      <c r="P214" s="290"/>
      <c r="Q214" s="290"/>
      <c r="R214" s="290"/>
    </row>
    <row r="215" spans="12:18" ht="12.75">
      <c r="L215" s="290"/>
      <c r="M215" s="290"/>
      <c r="N215" s="290"/>
      <c r="O215" s="290"/>
      <c r="P215" s="290"/>
      <c r="Q215" s="290"/>
      <c r="R215" s="290"/>
    </row>
    <row r="216" spans="12:18" ht="12.75">
      <c r="L216" s="290"/>
      <c r="M216" s="290"/>
      <c r="N216" s="290"/>
      <c r="O216" s="290"/>
      <c r="P216" s="290"/>
      <c r="Q216" s="290"/>
      <c r="R216" s="290"/>
    </row>
    <row r="217" spans="12:18" ht="12.75">
      <c r="L217" s="290"/>
      <c r="M217" s="290"/>
      <c r="N217" s="290"/>
      <c r="O217" s="290"/>
      <c r="P217" s="290"/>
      <c r="Q217" s="290"/>
      <c r="R217" s="290"/>
    </row>
    <row r="218" spans="12:18" ht="12.75">
      <c r="L218" s="290"/>
      <c r="M218" s="290"/>
      <c r="N218" s="290"/>
      <c r="O218" s="290"/>
      <c r="P218" s="290"/>
      <c r="Q218" s="290"/>
      <c r="R218" s="290"/>
    </row>
    <row r="219" spans="12:18" ht="12.75">
      <c r="L219" s="290"/>
      <c r="M219" s="290"/>
      <c r="N219" s="290"/>
      <c r="O219" s="290"/>
      <c r="P219" s="290"/>
      <c r="Q219" s="290"/>
      <c r="R219" s="290"/>
    </row>
    <row r="220" spans="12:18" ht="12.75">
      <c r="L220" s="290"/>
      <c r="M220" s="290"/>
      <c r="N220" s="290"/>
      <c r="O220" s="290"/>
      <c r="P220" s="290"/>
      <c r="Q220" s="290"/>
      <c r="R220" s="290"/>
    </row>
    <row r="221" spans="12:18" ht="12.75">
      <c r="L221" s="290"/>
      <c r="M221" s="290"/>
      <c r="N221" s="290"/>
      <c r="O221" s="290"/>
      <c r="P221" s="290"/>
      <c r="Q221" s="290"/>
      <c r="R221" s="290"/>
    </row>
    <row r="222" spans="12:18" ht="12.75">
      <c r="L222" s="290"/>
      <c r="M222" s="290"/>
      <c r="N222" s="290"/>
      <c r="O222" s="290"/>
      <c r="P222" s="290"/>
      <c r="Q222" s="290"/>
      <c r="R222" s="290"/>
    </row>
    <row r="223" spans="12:18" ht="12.75">
      <c r="L223" s="290"/>
      <c r="M223" s="290"/>
      <c r="N223" s="290"/>
      <c r="O223" s="290"/>
      <c r="P223" s="290"/>
      <c r="Q223" s="290"/>
      <c r="R223" s="290"/>
    </row>
    <row r="224" spans="12:18" ht="12.75">
      <c r="L224" s="290"/>
      <c r="M224" s="290"/>
      <c r="N224" s="290"/>
      <c r="O224" s="290"/>
      <c r="P224" s="290"/>
      <c r="Q224" s="290"/>
      <c r="R224" s="290"/>
    </row>
    <row r="225" spans="12:18" ht="12.75">
      <c r="L225" s="290"/>
      <c r="M225" s="290"/>
      <c r="N225" s="290"/>
      <c r="O225" s="290"/>
      <c r="P225" s="290"/>
      <c r="Q225" s="290"/>
      <c r="R225" s="290"/>
    </row>
    <row r="226" spans="12:18" ht="12.75">
      <c r="L226" s="290"/>
      <c r="M226" s="290"/>
      <c r="N226" s="290"/>
      <c r="O226" s="290"/>
      <c r="P226" s="290"/>
      <c r="Q226" s="290"/>
      <c r="R226" s="290"/>
    </row>
    <row r="227" spans="12:18" ht="12.75">
      <c r="L227" s="290"/>
      <c r="M227" s="290"/>
      <c r="N227" s="290"/>
      <c r="O227" s="290"/>
      <c r="P227" s="290"/>
      <c r="Q227" s="290"/>
      <c r="R227" s="290"/>
    </row>
    <row r="228" spans="12:18" ht="12.75">
      <c r="L228" s="290"/>
      <c r="M228" s="290"/>
      <c r="N228" s="290"/>
      <c r="O228" s="290"/>
      <c r="P228" s="290"/>
      <c r="Q228" s="290"/>
      <c r="R228" s="290"/>
    </row>
    <row r="229" spans="12:18" ht="12.75">
      <c r="L229" s="290"/>
      <c r="M229" s="290"/>
      <c r="N229" s="290"/>
      <c r="O229" s="290"/>
      <c r="P229" s="290"/>
      <c r="Q229" s="290"/>
      <c r="R229" s="290"/>
    </row>
    <row r="230" spans="12:18" ht="12.75">
      <c r="L230" s="290"/>
      <c r="M230" s="290"/>
      <c r="N230" s="290"/>
      <c r="O230" s="290"/>
      <c r="P230" s="290"/>
      <c r="Q230" s="290"/>
      <c r="R230" s="290"/>
    </row>
    <row r="231" spans="12:18" ht="12.75">
      <c r="L231" s="290"/>
      <c r="M231" s="290"/>
      <c r="N231" s="290"/>
      <c r="O231" s="290"/>
      <c r="P231" s="290"/>
      <c r="Q231" s="290"/>
      <c r="R231" s="290"/>
    </row>
    <row r="232" spans="12:18" ht="12.75">
      <c r="L232" s="290"/>
      <c r="M232" s="290"/>
      <c r="N232" s="290"/>
      <c r="O232" s="290"/>
      <c r="P232" s="290"/>
      <c r="Q232" s="290"/>
      <c r="R232" s="290"/>
    </row>
    <row r="233" spans="12:18" ht="12.75">
      <c r="L233" s="290"/>
      <c r="M233" s="290"/>
      <c r="N233" s="290"/>
      <c r="O233" s="290"/>
      <c r="P233" s="290"/>
      <c r="Q233" s="290"/>
      <c r="R233" s="290"/>
    </row>
    <row r="234" spans="12:18" ht="12.75">
      <c r="L234" s="290"/>
      <c r="M234" s="290"/>
      <c r="N234" s="290"/>
      <c r="O234" s="290"/>
      <c r="P234" s="290"/>
      <c r="Q234" s="290"/>
      <c r="R234" s="290"/>
    </row>
    <row r="235" spans="12:18" ht="12.75">
      <c r="L235" s="290"/>
      <c r="M235" s="290"/>
      <c r="N235" s="290"/>
      <c r="O235" s="290"/>
      <c r="P235" s="290"/>
      <c r="Q235" s="290"/>
      <c r="R235" s="290"/>
    </row>
    <row r="236" spans="12:18" ht="12.75">
      <c r="L236" s="290"/>
      <c r="M236" s="290"/>
      <c r="N236" s="290"/>
      <c r="O236" s="290"/>
      <c r="P236" s="290"/>
      <c r="Q236" s="290"/>
      <c r="R236" s="290"/>
    </row>
    <row r="237" spans="12:18" ht="12.75">
      <c r="L237" s="290"/>
      <c r="M237" s="290"/>
      <c r="N237" s="290"/>
      <c r="O237" s="290"/>
      <c r="P237" s="290"/>
      <c r="Q237" s="290"/>
      <c r="R237" s="290"/>
    </row>
    <row r="238" spans="12:18" ht="12.75">
      <c r="L238" s="290"/>
      <c r="M238" s="290"/>
      <c r="N238" s="290"/>
      <c r="O238" s="290"/>
      <c r="P238" s="290"/>
      <c r="Q238" s="290"/>
      <c r="R238" s="290"/>
    </row>
    <row r="239" spans="12:18" ht="12.75">
      <c r="L239" s="290"/>
      <c r="M239" s="290"/>
      <c r="N239" s="290"/>
      <c r="O239" s="290"/>
      <c r="P239" s="290"/>
      <c r="Q239" s="290"/>
      <c r="R239" s="290"/>
    </row>
    <row r="240" spans="12:18" ht="12.75">
      <c r="L240" s="290"/>
      <c r="M240" s="290"/>
      <c r="N240" s="290"/>
      <c r="O240" s="290"/>
      <c r="P240" s="290"/>
      <c r="Q240" s="290"/>
      <c r="R240" s="290"/>
    </row>
    <row r="241" spans="12:18" ht="12.75">
      <c r="L241" s="290"/>
      <c r="M241" s="290"/>
      <c r="N241" s="290"/>
      <c r="O241" s="290"/>
      <c r="P241" s="290"/>
      <c r="Q241" s="290"/>
      <c r="R241" s="290"/>
    </row>
    <row r="242" spans="12:18" ht="12.75">
      <c r="L242" s="290"/>
      <c r="M242" s="290"/>
      <c r="N242" s="290"/>
      <c r="O242" s="290"/>
      <c r="P242" s="290"/>
      <c r="Q242" s="290"/>
      <c r="R242" s="290"/>
    </row>
    <row r="243" spans="12:18" ht="12.75">
      <c r="L243" s="290"/>
      <c r="M243" s="290"/>
      <c r="N243" s="290"/>
      <c r="O243" s="290"/>
      <c r="P243" s="290"/>
      <c r="Q243" s="290"/>
      <c r="R243" s="290"/>
    </row>
    <row r="244" spans="12:18" ht="12.75">
      <c r="L244" s="290"/>
      <c r="M244" s="290"/>
      <c r="N244" s="290"/>
      <c r="O244" s="290"/>
      <c r="P244" s="290"/>
      <c r="Q244" s="290"/>
      <c r="R244" s="290"/>
    </row>
    <row r="245" spans="12:18" ht="12.75">
      <c r="L245" s="290"/>
      <c r="M245" s="290"/>
      <c r="N245" s="290"/>
      <c r="O245" s="290"/>
      <c r="P245" s="290"/>
      <c r="Q245" s="290"/>
      <c r="R245" s="290"/>
    </row>
    <row r="246" spans="12:18" ht="12.75">
      <c r="L246" s="290"/>
      <c r="M246" s="290"/>
      <c r="N246" s="290"/>
      <c r="O246" s="290"/>
      <c r="P246" s="290"/>
      <c r="Q246" s="290"/>
      <c r="R246" s="290"/>
    </row>
    <row r="247" spans="12:18" ht="12.75">
      <c r="L247" s="290"/>
      <c r="M247" s="290"/>
      <c r="N247" s="290"/>
      <c r="O247" s="290"/>
      <c r="P247" s="290"/>
      <c r="Q247" s="290"/>
      <c r="R247" s="290"/>
    </row>
    <row r="248" spans="12:18" ht="12.75">
      <c r="L248" s="290"/>
      <c r="M248" s="290"/>
      <c r="N248" s="290"/>
      <c r="O248" s="290"/>
      <c r="P248" s="290"/>
      <c r="Q248" s="290"/>
      <c r="R248" s="290"/>
    </row>
    <row r="249" spans="12:18" ht="12.75">
      <c r="L249" s="290"/>
      <c r="M249" s="290"/>
      <c r="N249" s="290"/>
      <c r="O249" s="290"/>
      <c r="P249" s="290"/>
      <c r="Q249" s="290"/>
      <c r="R249" s="290"/>
    </row>
    <row r="250" spans="12:18" ht="12.75">
      <c r="L250" s="290"/>
      <c r="M250" s="290"/>
      <c r="N250" s="290"/>
      <c r="O250" s="290"/>
      <c r="P250" s="290"/>
      <c r="Q250" s="290"/>
      <c r="R250" s="290"/>
    </row>
    <row r="251" spans="12:18" ht="12.75">
      <c r="L251" s="290"/>
      <c r="M251" s="290"/>
      <c r="N251" s="290"/>
      <c r="O251" s="290"/>
      <c r="P251" s="290"/>
      <c r="Q251" s="290"/>
      <c r="R251" s="290"/>
    </row>
    <row r="252" spans="12:18" ht="12.75">
      <c r="L252" s="290"/>
      <c r="M252" s="290"/>
      <c r="N252" s="290"/>
      <c r="O252" s="290"/>
      <c r="P252" s="290"/>
      <c r="Q252" s="290"/>
      <c r="R252" s="290"/>
    </row>
    <row r="253" spans="12:18" ht="12.75">
      <c r="L253" s="290"/>
      <c r="M253" s="290"/>
      <c r="N253" s="290"/>
      <c r="O253" s="290"/>
      <c r="P253" s="290"/>
      <c r="Q253" s="290"/>
      <c r="R253" s="290"/>
    </row>
    <row r="254" spans="12:18" ht="12.75">
      <c r="L254" s="290"/>
      <c r="M254" s="290"/>
      <c r="N254" s="290"/>
      <c r="O254" s="290"/>
      <c r="P254" s="290"/>
      <c r="Q254" s="290"/>
      <c r="R254" s="290"/>
    </row>
    <row r="255" spans="12:18" ht="12.75">
      <c r="L255" s="290"/>
      <c r="M255" s="290"/>
      <c r="N255" s="290"/>
      <c r="O255" s="290"/>
      <c r="P255" s="290"/>
      <c r="Q255" s="290"/>
      <c r="R255" s="290"/>
    </row>
    <row r="256" spans="12:18" ht="12.75">
      <c r="L256" s="290"/>
      <c r="M256" s="290"/>
      <c r="N256" s="290"/>
      <c r="O256" s="290"/>
      <c r="P256" s="290"/>
      <c r="Q256" s="290"/>
      <c r="R256" s="290"/>
    </row>
    <row r="257" spans="12:18" ht="12.75">
      <c r="L257" s="290"/>
      <c r="M257" s="290"/>
      <c r="N257" s="290"/>
      <c r="O257" s="290"/>
      <c r="P257" s="290"/>
      <c r="Q257" s="290"/>
      <c r="R257" s="290"/>
    </row>
    <row r="258" spans="12:18" ht="12.75">
      <c r="L258" s="290"/>
      <c r="M258" s="290"/>
      <c r="N258" s="290"/>
      <c r="O258" s="290"/>
      <c r="P258" s="290"/>
      <c r="Q258" s="290"/>
      <c r="R258" s="290"/>
    </row>
    <row r="259" spans="12:18" ht="12.75">
      <c r="L259" s="290"/>
      <c r="M259" s="290"/>
      <c r="N259" s="290"/>
      <c r="O259" s="290"/>
      <c r="P259" s="290"/>
      <c r="Q259" s="290"/>
      <c r="R259" s="290"/>
    </row>
    <row r="260" spans="12:18" ht="12.75">
      <c r="L260" s="290"/>
      <c r="M260" s="290"/>
      <c r="N260" s="290"/>
      <c r="O260" s="290"/>
      <c r="P260" s="290"/>
      <c r="Q260" s="290"/>
      <c r="R260" s="290"/>
    </row>
    <row r="261" spans="12:18" ht="12.75">
      <c r="L261" s="290"/>
      <c r="M261" s="290"/>
      <c r="N261" s="290"/>
      <c r="O261" s="290"/>
      <c r="P261" s="290"/>
      <c r="Q261" s="290"/>
      <c r="R261" s="290"/>
    </row>
    <row r="262" spans="12:18" ht="12.75">
      <c r="L262" s="290"/>
      <c r="M262" s="290"/>
      <c r="N262" s="290"/>
      <c r="O262" s="290"/>
      <c r="P262" s="290"/>
      <c r="Q262" s="290"/>
      <c r="R262" s="290"/>
    </row>
    <row r="263" spans="12:18" ht="12.75">
      <c r="L263" s="290"/>
      <c r="M263" s="290"/>
      <c r="N263" s="290"/>
      <c r="O263" s="290"/>
      <c r="P263" s="290"/>
      <c r="Q263" s="290"/>
      <c r="R263" s="290"/>
    </row>
    <row r="264" spans="12:18" ht="12.75">
      <c r="L264" s="290"/>
      <c r="M264" s="290"/>
      <c r="N264" s="290"/>
      <c r="O264" s="290"/>
      <c r="P264" s="290"/>
      <c r="Q264" s="290"/>
      <c r="R264" s="290"/>
    </row>
    <row r="265" spans="12:18" ht="12.75">
      <c r="L265" s="290"/>
      <c r="M265" s="290"/>
      <c r="N265" s="290"/>
      <c r="O265" s="290"/>
      <c r="P265" s="290"/>
      <c r="Q265" s="290"/>
      <c r="R265" s="290"/>
    </row>
    <row r="266" spans="12:18" ht="12.75">
      <c r="L266" s="290"/>
      <c r="M266" s="290"/>
      <c r="N266" s="290"/>
      <c r="O266" s="290"/>
      <c r="P266" s="290"/>
      <c r="Q266" s="290"/>
      <c r="R266" s="290"/>
    </row>
    <row r="267" spans="12:18" ht="12.75">
      <c r="L267" s="290"/>
      <c r="M267" s="290"/>
      <c r="N267" s="290"/>
      <c r="O267" s="290"/>
      <c r="P267" s="290"/>
      <c r="Q267" s="290"/>
      <c r="R267" s="290"/>
    </row>
    <row r="268" spans="12:18" ht="12.75">
      <c r="L268" s="290"/>
      <c r="M268" s="290"/>
      <c r="N268" s="290"/>
      <c r="O268" s="290"/>
      <c r="P268" s="290"/>
      <c r="Q268" s="290"/>
      <c r="R268" s="290"/>
    </row>
    <row r="269" spans="12:18" ht="12.75">
      <c r="L269" s="290"/>
      <c r="M269" s="290"/>
      <c r="N269" s="290"/>
      <c r="O269" s="290"/>
      <c r="P269" s="290"/>
      <c r="Q269" s="290"/>
      <c r="R269" s="290"/>
    </row>
    <row r="270" spans="12:18" ht="12.75">
      <c r="L270" s="290"/>
      <c r="M270" s="290"/>
      <c r="N270" s="290"/>
      <c r="O270" s="290"/>
      <c r="P270" s="290"/>
      <c r="Q270" s="290"/>
      <c r="R270" s="290"/>
    </row>
    <row r="271" spans="12:18" ht="12.75">
      <c r="L271" s="290"/>
      <c r="M271" s="290"/>
      <c r="N271" s="290"/>
      <c r="O271" s="290"/>
      <c r="P271" s="290"/>
      <c r="Q271" s="290"/>
      <c r="R271" s="290"/>
    </row>
    <row r="272" spans="12:18" ht="12.75">
      <c r="L272" s="290"/>
      <c r="M272" s="290"/>
      <c r="N272" s="290"/>
      <c r="O272" s="290"/>
      <c r="P272" s="290"/>
      <c r="Q272" s="290"/>
      <c r="R272" s="290"/>
    </row>
    <row r="273" spans="12:18" ht="12.75">
      <c r="L273" s="290"/>
      <c r="M273" s="290"/>
      <c r="N273" s="290"/>
      <c r="O273" s="290"/>
      <c r="P273" s="290"/>
      <c r="Q273" s="290"/>
      <c r="R273" s="290"/>
    </row>
    <row r="274" spans="12:18" ht="12.75">
      <c r="L274" s="290"/>
      <c r="M274" s="290"/>
      <c r="N274" s="290"/>
      <c r="O274" s="290"/>
      <c r="P274" s="290"/>
      <c r="Q274" s="290"/>
      <c r="R274" s="290"/>
    </row>
    <row r="275" spans="12:18" ht="12.75">
      <c r="L275" s="290"/>
      <c r="M275" s="290"/>
      <c r="N275" s="290"/>
      <c r="O275" s="290"/>
      <c r="P275" s="290"/>
      <c r="Q275" s="290"/>
      <c r="R275" s="290"/>
    </row>
    <row r="276" spans="12:18" ht="12.75">
      <c r="L276" s="290"/>
      <c r="M276" s="290"/>
      <c r="N276" s="290"/>
      <c r="O276" s="290"/>
      <c r="P276" s="290"/>
      <c r="Q276" s="290"/>
      <c r="R276" s="290"/>
    </row>
    <row r="277" spans="12:18" ht="12.75">
      <c r="L277" s="290"/>
      <c r="M277" s="290"/>
      <c r="N277" s="290"/>
      <c r="O277" s="290"/>
      <c r="P277" s="290"/>
      <c r="Q277" s="290"/>
      <c r="R277" s="290"/>
    </row>
    <row r="278" spans="12:18" ht="12.75">
      <c r="L278" s="290"/>
      <c r="M278" s="290"/>
      <c r="N278" s="290"/>
      <c r="O278" s="290"/>
      <c r="P278" s="290"/>
      <c r="Q278" s="290"/>
      <c r="R278" s="290"/>
    </row>
    <row r="279" spans="12:18" ht="12.75">
      <c r="L279" s="290"/>
      <c r="M279" s="290"/>
      <c r="N279" s="290"/>
      <c r="O279" s="290"/>
      <c r="P279" s="290"/>
      <c r="Q279" s="290"/>
      <c r="R279" s="290"/>
    </row>
    <row r="280" spans="12:18" ht="12.75">
      <c r="L280" s="290"/>
      <c r="M280" s="290"/>
      <c r="N280" s="290"/>
      <c r="O280" s="290"/>
      <c r="P280" s="290"/>
      <c r="Q280" s="290"/>
      <c r="R280" s="290"/>
    </row>
    <row r="281" spans="12:18" ht="12.75">
      <c r="L281" s="290"/>
      <c r="M281" s="290"/>
      <c r="N281" s="290"/>
      <c r="O281" s="290"/>
      <c r="P281" s="290"/>
      <c r="Q281" s="290"/>
      <c r="R281" s="290"/>
    </row>
    <row r="282" spans="12:18" ht="12.75">
      <c r="L282" s="290"/>
      <c r="M282" s="290"/>
      <c r="N282" s="290"/>
      <c r="O282" s="290"/>
      <c r="P282" s="290"/>
      <c r="Q282" s="290"/>
      <c r="R282" s="290"/>
    </row>
    <row r="283" spans="12:18" ht="12.75">
      <c r="L283" s="290"/>
      <c r="M283" s="290"/>
      <c r="N283" s="290"/>
      <c r="O283" s="290"/>
      <c r="P283" s="290"/>
      <c r="Q283" s="290"/>
      <c r="R283" s="290"/>
    </row>
    <row r="284" spans="12:18" ht="12.75">
      <c r="L284" s="290"/>
      <c r="M284" s="290"/>
      <c r="N284" s="290"/>
      <c r="O284" s="290"/>
      <c r="P284" s="290"/>
      <c r="Q284" s="290"/>
      <c r="R284" s="290"/>
    </row>
    <row r="285" spans="12:18" ht="12.75">
      <c r="L285" s="290"/>
      <c r="M285" s="290"/>
      <c r="N285" s="290"/>
      <c r="O285" s="290"/>
      <c r="P285" s="290"/>
      <c r="Q285" s="290"/>
      <c r="R285" s="290"/>
    </row>
    <row r="286" spans="12:18" ht="12.75">
      <c r="L286" s="290"/>
      <c r="M286" s="290"/>
      <c r="N286" s="290"/>
      <c r="O286" s="290"/>
      <c r="P286" s="290"/>
      <c r="Q286" s="290"/>
      <c r="R286" s="290"/>
    </row>
    <row r="287" spans="12:18" ht="12.75">
      <c r="L287" s="290"/>
      <c r="M287" s="290"/>
      <c r="N287" s="290"/>
      <c r="O287" s="290"/>
      <c r="P287" s="290"/>
      <c r="Q287" s="290"/>
      <c r="R287" s="290"/>
    </row>
    <row r="288" spans="12:18" ht="12.75">
      <c r="L288" s="290"/>
      <c r="M288" s="290"/>
      <c r="N288" s="290"/>
      <c r="O288" s="290"/>
      <c r="P288" s="290"/>
      <c r="Q288" s="290"/>
      <c r="R288" s="290"/>
    </row>
    <row r="289" spans="12:18" ht="12.75">
      <c r="L289" s="290"/>
      <c r="M289" s="290"/>
      <c r="N289" s="290"/>
      <c r="O289" s="290"/>
      <c r="P289" s="290"/>
      <c r="Q289" s="290"/>
      <c r="R289" s="290"/>
    </row>
    <row r="290" spans="12:18" ht="12.75">
      <c r="L290" s="290"/>
      <c r="M290" s="290"/>
      <c r="N290" s="290"/>
      <c r="O290" s="290"/>
      <c r="P290" s="290"/>
      <c r="Q290" s="290"/>
      <c r="R290" s="290"/>
    </row>
    <row r="291" spans="12:18" ht="12.75">
      <c r="L291" s="290"/>
      <c r="M291" s="290"/>
      <c r="N291" s="290"/>
      <c r="O291" s="290"/>
      <c r="P291" s="290"/>
      <c r="Q291" s="290"/>
      <c r="R291" s="290"/>
    </row>
    <row r="292" spans="12:18" ht="12.75">
      <c r="L292" s="290"/>
      <c r="M292" s="290"/>
      <c r="N292" s="290"/>
      <c r="O292" s="290"/>
      <c r="P292" s="290"/>
      <c r="Q292" s="290"/>
      <c r="R292" s="290"/>
    </row>
    <row r="293" spans="12:18" ht="12.75">
      <c r="L293" s="290"/>
      <c r="M293" s="290"/>
      <c r="N293" s="290"/>
      <c r="O293" s="290"/>
      <c r="P293" s="290"/>
      <c r="Q293" s="290"/>
      <c r="R293" s="290"/>
    </row>
    <row r="294" spans="12:18" ht="12.75">
      <c r="L294" s="290"/>
      <c r="M294" s="290"/>
      <c r="N294" s="290"/>
      <c r="O294" s="290"/>
      <c r="P294" s="290"/>
      <c r="Q294" s="290"/>
      <c r="R294" s="290"/>
    </row>
    <row r="295" spans="12:18" ht="12.75">
      <c r="L295" s="290"/>
      <c r="M295" s="290"/>
      <c r="N295" s="290"/>
      <c r="O295" s="290"/>
      <c r="P295" s="290"/>
      <c r="Q295" s="290"/>
      <c r="R295" s="290"/>
    </row>
    <row r="296" spans="12:18" ht="12.75">
      <c r="L296" s="290"/>
      <c r="M296" s="290"/>
      <c r="N296" s="290"/>
      <c r="O296" s="290"/>
      <c r="P296" s="290"/>
      <c r="Q296" s="290"/>
      <c r="R296" s="290"/>
    </row>
    <row r="297" spans="12:18" ht="12.75">
      <c r="L297" s="290"/>
      <c r="M297" s="290"/>
      <c r="N297" s="290"/>
      <c r="O297" s="290"/>
      <c r="P297" s="290"/>
      <c r="Q297" s="290"/>
      <c r="R297" s="290"/>
    </row>
    <row r="298" spans="12:18" ht="12.75">
      <c r="L298" s="290"/>
      <c r="M298" s="290"/>
      <c r="N298" s="290"/>
      <c r="O298" s="290"/>
      <c r="P298" s="290"/>
      <c r="Q298" s="290"/>
      <c r="R298" s="290"/>
    </row>
    <row r="299" spans="12:18" ht="12.75">
      <c r="L299" s="290"/>
      <c r="M299" s="290"/>
      <c r="N299" s="290"/>
      <c r="O299" s="290"/>
      <c r="P299" s="290"/>
      <c r="Q299" s="290"/>
      <c r="R299" s="290"/>
    </row>
    <row r="300" spans="12:18" ht="12.75">
      <c r="L300" s="290"/>
      <c r="M300" s="290"/>
      <c r="N300" s="290"/>
      <c r="O300" s="290"/>
      <c r="P300" s="290"/>
      <c r="Q300" s="290"/>
      <c r="R300" s="290"/>
    </row>
    <row r="301" spans="12:18" ht="12.75">
      <c r="L301" s="290"/>
      <c r="M301" s="290"/>
      <c r="N301" s="290"/>
      <c r="O301" s="290"/>
      <c r="P301" s="290"/>
      <c r="Q301" s="290"/>
      <c r="R301" s="290"/>
    </row>
    <row r="302" spans="12:18" ht="12.75">
      <c r="L302" s="290"/>
      <c r="M302" s="290"/>
      <c r="N302" s="290"/>
      <c r="O302" s="290"/>
      <c r="P302" s="290"/>
      <c r="Q302" s="290"/>
      <c r="R302" s="290"/>
    </row>
    <row r="303" spans="12:18" ht="12.75">
      <c r="L303" s="290"/>
      <c r="M303" s="290"/>
      <c r="N303" s="290"/>
      <c r="O303" s="290"/>
      <c r="P303" s="290"/>
      <c r="Q303" s="290"/>
      <c r="R303" s="290"/>
    </row>
    <row r="304" spans="12:18" ht="12.75">
      <c r="L304" s="290"/>
      <c r="M304" s="290"/>
      <c r="N304" s="290"/>
      <c r="O304" s="290"/>
      <c r="P304" s="290"/>
      <c r="Q304" s="290"/>
      <c r="R304" s="290"/>
    </row>
    <row r="305" spans="12:18" ht="12.75">
      <c r="L305" s="290"/>
      <c r="M305" s="290"/>
      <c r="N305" s="290"/>
      <c r="O305" s="290"/>
      <c r="P305" s="290"/>
      <c r="Q305" s="290"/>
      <c r="R305" s="290"/>
    </row>
    <row r="306" spans="12:18" ht="12.75">
      <c r="L306" s="290"/>
      <c r="M306" s="290"/>
      <c r="N306" s="290"/>
      <c r="O306" s="290"/>
      <c r="P306" s="290"/>
      <c r="Q306" s="290"/>
      <c r="R306" s="290"/>
    </row>
    <row r="307" spans="12:18" ht="12.75">
      <c r="L307" s="290"/>
      <c r="M307" s="290"/>
      <c r="N307" s="290"/>
      <c r="O307" s="290"/>
      <c r="P307" s="290"/>
      <c r="Q307" s="290"/>
      <c r="R307" s="290"/>
    </row>
    <row r="308" spans="12:18" ht="12.75">
      <c r="L308" s="290"/>
      <c r="M308" s="290"/>
      <c r="N308" s="290"/>
      <c r="O308" s="290"/>
      <c r="P308" s="290"/>
      <c r="Q308" s="290"/>
      <c r="R308" s="290"/>
    </row>
    <row r="309" spans="12:18" ht="12.75">
      <c r="L309" s="290"/>
      <c r="M309" s="290"/>
      <c r="N309" s="290"/>
      <c r="O309" s="290"/>
      <c r="P309" s="290"/>
      <c r="Q309" s="290"/>
      <c r="R309" s="290"/>
    </row>
    <row r="310" spans="12:18" ht="12.75">
      <c r="L310" s="290"/>
      <c r="M310" s="290"/>
      <c r="N310" s="290"/>
      <c r="O310" s="290"/>
      <c r="P310" s="290"/>
      <c r="Q310" s="290"/>
      <c r="R310" s="290"/>
    </row>
    <row r="311" spans="12:18" ht="12.75">
      <c r="L311" s="290"/>
      <c r="M311" s="290"/>
      <c r="N311" s="290"/>
      <c r="O311" s="290"/>
      <c r="P311" s="290"/>
      <c r="Q311" s="290"/>
      <c r="R311" s="290"/>
    </row>
    <row r="312" spans="12:18" ht="12.75">
      <c r="L312" s="290"/>
      <c r="M312" s="290"/>
      <c r="N312" s="290"/>
      <c r="O312" s="290"/>
      <c r="P312" s="290"/>
      <c r="Q312" s="290"/>
      <c r="R312" s="290"/>
    </row>
    <row r="313" spans="12:18" ht="12.75">
      <c r="L313" s="290"/>
      <c r="M313" s="290"/>
      <c r="N313" s="290"/>
      <c r="O313" s="290"/>
      <c r="P313" s="290"/>
      <c r="Q313" s="290"/>
      <c r="R313" s="290"/>
    </row>
    <row r="314" spans="12:18" ht="12.75">
      <c r="L314" s="290"/>
      <c r="M314" s="290"/>
      <c r="N314" s="290"/>
      <c r="O314" s="290"/>
      <c r="P314" s="290"/>
      <c r="Q314" s="290"/>
      <c r="R314" s="290"/>
    </row>
    <row r="315" spans="12:18" ht="12.75">
      <c r="L315" s="290"/>
      <c r="M315" s="290"/>
      <c r="N315" s="290"/>
      <c r="O315" s="290"/>
      <c r="P315" s="290"/>
      <c r="Q315" s="290"/>
      <c r="R315" s="290"/>
    </row>
    <row r="316" spans="12:18" ht="12.75">
      <c r="L316" s="290"/>
      <c r="M316" s="290"/>
      <c r="N316" s="290"/>
      <c r="O316" s="290"/>
      <c r="P316" s="290"/>
      <c r="Q316" s="290"/>
      <c r="R316" s="290"/>
    </row>
    <row r="317" spans="12:18" ht="12.75">
      <c r="L317" s="290"/>
      <c r="M317" s="290"/>
      <c r="N317" s="290"/>
      <c r="O317" s="290"/>
      <c r="P317" s="290"/>
      <c r="Q317" s="290"/>
      <c r="R317" s="290"/>
    </row>
    <row r="318" spans="12:18" ht="12.75">
      <c r="L318" s="290"/>
      <c r="M318" s="290"/>
      <c r="N318" s="290"/>
      <c r="O318" s="290"/>
      <c r="P318" s="290"/>
      <c r="Q318" s="290"/>
      <c r="R318" s="290"/>
    </row>
    <row r="319" spans="12:18" ht="12.75">
      <c r="L319" s="290"/>
      <c r="M319" s="290"/>
      <c r="N319" s="290"/>
      <c r="O319" s="290"/>
      <c r="P319" s="290"/>
      <c r="Q319" s="290"/>
      <c r="R319" s="290"/>
    </row>
    <row r="320" spans="12:18" ht="12.75">
      <c r="L320" s="290"/>
      <c r="M320" s="290"/>
      <c r="N320" s="290"/>
      <c r="O320" s="290"/>
      <c r="P320" s="290"/>
      <c r="Q320" s="290"/>
      <c r="R320" s="290"/>
    </row>
    <row r="321" spans="12:18" ht="12.75">
      <c r="L321" s="290"/>
      <c r="M321" s="290"/>
      <c r="N321" s="290"/>
      <c r="O321" s="290"/>
      <c r="P321" s="290"/>
      <c r="Q321" s="290"/>
      <c r="R321" s="290"/>
    </row>
    <row r="322" spans="12:18" ht="12.75">
      <c r="L322" s="290"/>
      <c r="M322" s="290"/>
      <c r="N322" s="290"/>
      <c r="O322" s="290"/>
      <c r="P322" s="290"/>
      <c r="Q322" s="290"/>
      <c r="R322" s="290"/>
    </row>
    <row r="323" spans="12:18" ht="12.75">
      <c r="L323" s="290"/>
      <c r="M323" s="290"/>
      <c r="N323" s="290"/>
      <c r="O323" s="290"/>
      <c r="P323" s="290"/>
      <c r="Q323" s="290"/>
      <c r="R323" s="290"/>
    </row>
    <row r="324" spans="12:18" ht="12.75">
      <c r="L324" s="290"/>
      <c r="M324" s="290"/>
      <c r="N324" s="290"/>
      <c r="O324" s="290"/>
      <c r="P324" s="290"/>
      <c r="Q324" s="290"/>
      <c r="R324" s="290"/>
    </row>
    <row r="325" spans="12:18" ht="12.75">
      <c r="L325" s="290"/>
      <c r="M325" s="290"/>
      <c r="N325" s="290"/>
      <c r="O325" s="290"/>
      <c r="P325" s="290"/>
      <c r="Q325" s="290"/>
      <c r="R325" s="290"/>
    </row>
    <row r="326" spans="12:18" ht="12.75">
      <c r="L326" s="290"/>
      <c r="M326" s="290"/>
      <c r="N326" s="290"/>
      <c r="O326" s="290"/>
      <c r="P326" s="290"/>
      <c r="Q326" s="290"/>
      <c r="R326" s="290"/>
    </row>
    <row r="327" spans="12:18" ht="12.75">
      <c r="L327" s="290"/>
      <c r="M327" s="290"/>
      <c r="N327" s="290"/>
      <c r="O327" s="290"/>
      <c r="P327" s="290"/>
      <c r="Q327" s="290"/>
      <c r="R327" s="290"/>
    </row>
    <row r="328" spans="12:18" ht="12.75">
      <c r="L328" s="290"/>
      <c r="M328" s="290"/>
      <c r="N328" s="290"/>
      <c r="O328" s="290"/>
      <c r="P328" s="290"/>
      <c r="Q328" s="290"/>
      <c r="R328" s="290"/>
    </row>
    <row r="329" spans="12:18" ht="12.75">
      <c r="L329" s="290"/>
      <c r="M329" s="290"/>
      <c r="N329" s="290"/>
      <c r="O329" s="290"/>
      <c r="P329" s="290"/>
      <c r="Q329" s="290"/>
      <c r="R329" s="290"/>
    </row>
    <row r="330" spans="12:18" ht="12.75">
      <c r="L330" s="290"/>
      <c r="M330" s="290"/>
      <c r="N330" s="290"/>
      <c r="O330" s="290"/>
      <c r="P330" s="290"/>
      <c r="Q330" s="290"/>
      <c r="R330" s="290"/>
    </row>
    <row r="331" spans="12:18" ht="12.75">
      <c r="L331" s="290"/>
      <c r="M331" s="290"/>
      <c r="N331" s="290"/>
      <c r="O331" s="290"/>
      <c r="P331" s="290"/>
      <c r="Q331" s="290"/>
      <c r="R331" s="290"/>
    </row>
    <row r="332" spans="12:18" ht="12.75">
      <c r="L332" s="290"/>
      <c r="M332" s="290"/>
      <c r="N332" s="290"/>
      <c r="O332" s="290"/>
      <c r="P332" s="290"/>
      <c r="Q332" s="290"/>
      <c r="R332" s="290"/>
    </row>
    <row r="333" spans="12:18" ht="12.75">
      <c r="L333" s="290"/>
      <c r="M333" s="290"/>
      <c r="N333" s="290"/>
      <c r="O333" s="290"/>
      <c r="P333" s="290"/>
      <c r="Q333" s="290"/>
      <c r="R333" s="290"/>
    </row>
    <row r="334" spans="12:18" ht="12.75">
      <c r="L334" s="290"/>
      <c r="M334" s="290"/>
      <c r="N334" s="290"/>
      <c r="O334" s="290"/>
      <c r="P334" s="290"/>
      <c r="Q334" s="290"/>
      <c r="R334" s="290"/>
    </row>
    <row r="335" spans="12:18" ht="12.75">
      <c r="L335" s="290"/>
      <c r="M335" s="290"/>
      <c r="N335" s="290"/>
      <c r="O335" s="290"/>
      <c r="P335" s="290"/>
      <c r="Q335" s="290"/>
      <c r="R335" s="290"/>
    </row>
    <row r="336" spans="12:18" ht="12.75">
      <c r="L336" s="290"/>
      <c r="M336" s="290"/>
      <c r="N336" s="290"/>
      <c r="O336" s="290"/>
      <c r="P336" s="290"/>
      <c r="Q336" s="290"/>
      <c r="R336" s="290"/>
    </row>
    <row r="337" spans="12:18" ht="12.75">
      <c r="L337" s="290"/>
      <c r="M337" s="290"/>
      <c r="N337" s="290"/>
      <c r="O337" s="290"/>
      <c r="P337" s="290"/>
      <c r="Q337" s="290"/>
      <c r="R337" s="290"/>
    </row>
    <row r="338" spans="12:18" ht="12.75">
      <c r="L338" s="290"/>
      <c r="M338" s="290"/>
      <c r="N338" s="290"/>
      <c r="O338" s="290"/>
      <c r="P338" s="290"/>
      <c r="Q338" s="290"/>
      <c r="R338" s="290"/>
    </row>
    <row r="339" spans="12:18" ht="12.75">
      <c r="L339" s="290"/>
      <c r="M339" s="290"/>
      <c r="N339" s="290"/>
      <c r="O339" s="290"/>
      <c r="P339" s="290"/>
      <c r="Q339" s="290"/>
      <c r="R339" s="290"/>
    </row>
    <row r="340" spans="12:18" ht="12.75">
      <c r="L340" s="290"/>
      <c r="M340" s="290"/>
      <c r="N340" s="290"/>
      <c r="O340" s="290"/>
      <c r="P340" s="290"/>
      <c r="Q340" s="290"/>
      <c r="R340" s="290"/>
    </row>
    <row r="341" spans="12:18" ht="12.75">
      <c r="L341" s="290"/>
      <c r="M341" s="290"/>
      <c r="N341" s="290"/>
      <c r="O341" s="290"/>
      <c r="P341" s="290"/>
      <c r="Q341" s="290"/>
      <c r="R341" s="290"/>
    </row>
    <row r="342" spans="12:18" ht="12.75">
      <c r="L342" s="290"/>
      <c r="M342" s="290"/>
      <c r="N342" s="290"/>
      <c r="O342" s="290"/>
      <c r="P342" s="290"/>
      <c r="Q342" s="290"/>
      <c r="R342" s="290"/>
    </row>
    <row r="343" spans="12:18" ht="12.75">
      <c r="L343" s="290"/>
      <c r="M343" s="290"/>
      <c r="N343" s="290"/>
      <c r="O343" s="290"/>
      <c r="P343" s="290"/>
      <c r="Q343" s="290"/>
      <c r="R343" s="290"/>
    </row>
    <row r="344" spans="12:18" ht="12.75">
      <c r="L344" s="290"/>
      <c r="M344" s="290"/>
      <c r="N344" s="290"/>
      <c r="O344" s="290"/>
      <c r="P344" s="290"/>
      <c r="Q344" s="290"/>
      <c r="R344" s="290"/>
    </row>
    <row r="345" spans="12:18" ht="12.75">
      <c r="L345" s="290"/>
      <c r="M345" s="290"/>
      <c r="N345" s="290"/>
      <c r="O345" s="290"/>
      <c r="P345" s="290"/>
      <c r="Q345" s="290"/>
      <c r="R345" s="290"/>
    </row>
    <row r="346" spans="12:18" ht="12.75">
      <c r="L346" s="290"/>
      <c r="M346" s="290"/>
      <c r="N346" s="290"/>
      <c r="O346" s="290"/>
      <c r="P346" s="290"/>
      <c r="Q346" s="290"/>
      <c r="R346" s="290"/>
    </row>
    <row r="347" spans="12:18" ht="12.75">
      <c r="L347" s="290"/>
      <c r="M347" s="290"/>
      <c r="N347" s="290"/>
      <c r="O347" s="290"/>
      <c r="P347" s="290"/>
      <c r="Q347" s="290"/>
      <c r="R347" s="290"/>
    </row>
    <row r="348" spans="12:18" ht="12.75">
      <c r="L348" s="290"/>
      <c r="M348" s="290"/>
      <c r="N348" s="290"/>
      <c r="O348" s="290"/>
      <c r="P348" s="290"/>
      <c r="Q348" s="290"/>
      <c r="R348" s="290"/>
    </row>
    <row r="349" spans="12:18" ht="12.75">
      <c r="L349" s="290"/>
      <c r="M349" s="290"/>
      <c r="N349" s="290"/>
      <c r="O349" s="290"/>
      <c r="P349" s="290"/>
      <c r="Q349" s="290"/>
      <c r="R349" s="290"/>
    </row>
    <row r="350" spans="12:18" ht="12.75">
      <c r="L350" s="290"/>
      <c r="M350" s="290"/>
      <c r="N350" s="290"/>
      <c r="O350" s="290"/>
      <c r="P350" s="290"/>
      <c r="Q350" s="290"/>
      <c r="R350" s="290"/>
    </row>
    <row r="351" spans="12:18" ht="12.75">
      <c r="L351" s="290"/>
      <c r="M351" s="290"/>
      <c r="N351" s="290"/>
      <c r="O351" s="290"/>
      <c r="P351" s="290"/>
      <c r="Q351" s="290"/>
      <c r="R351" s="290"/>
    </row>
    <row r="352" spans="12:18" ht="12.75">
      <c r="L352" s="290"/>
      <c r="M352" s="290"/>
      <c r="N352" s="290"/>
      <c r="O352" s="290"/>
      <c r="P352" s="290"/>
      <c r="Q352" s="290"/>
      <c r="R352" s="290"/>
    </row>
    <row r="353" spans="12:18" ht="12.75">
      <c r="L353" s="290"/>
      <c r="M353" s="290"/>
      <c r="N353" s="290"/>
      <c r="O353" s="290"/>
      <c r="P353" s="290"/>
      <c r="Q353" s="290"/>
      <c r="R353" s="290"/>
    </row>
    <row r="354" spans="12:18" ht="12.75">
      <c r="L354" s="290"/>
      <c r="M354" s="290"/>
      <c r="N354" s="290"/>
      <c r="O354" s="290"/>
      <c r="P354" s="290"/>
      <c r="Q354" s="290"/>
      <c r="R354" s="290"/>
    </row>
    <row r="355" spans="12:18" ht="12.75">
      <c r="L355" s="290"/>
      <c r="M355" s="290"/>
      <c r="N355" s="290"/>
      <c r="O355" s="290"/>
      <c r="P355" s="290"/>
      <c r="Q355" s="290"/>
      <c r="R355" s="290"/>
    </row>
    <row r="356" spans="12:18" ht="12.75">
      <c r="L356" s="290"/>
      <c r="M356" s="290"/>
      <c r="N356" s="290"/>
      <c r="O356" s="290"/>
      <c r="P356" s="290"/>
      <c r="Q356" s="290"/>
      <c r="R356" s="290"/>
    </row>
    <row r="357" spans="12:18" ht="12.75">
      <c r="L357" s="290"/>
      <c r="M357" s="290"/>
      <c r="N357" s="290"/>
      <c r="O357" s="290"/>
      <c r="P357" s="290"/>
      <c r="Q357" s="290"/>
      <c r="R357" s="290"/>
    </row>
    <row r="358" spans="12:18" ht="12.75">
      <c r="L358" s="290"/>
      <c r="M358" s="290"/>
      <c r="N358" s="290"/>
      <c r="O358" s="290"/>
      <c r="P358" s="290"/>
      <c r="Q358" s="290"/>
      <c r="R358" s="290"/>
    </row>
    <row r="359" spans="12:18" ht="12.75">
      <c r="L359" s="290"/>
      <c r="M359" s="290"/>
      <c r="N359" s="290"/>
      <c r="O359" s="290"/>
      <c r="P359" s="290"/>
      <c r="Q359" s="290"/>
      <c r="R359" s="290"/>
    </row>
    <row r="360" spans="12:18" ht="12.75">
      <c r="L360" s="290"/>
      <c r="M360" s="290"/>
      <c r="N360" s="290"/>
      <c r="O360" s="290"/>
      <c r="P360" s="290"/>
      <c r="Q360" s="290"/>
      <c r="R360" s="290"/>
    </row>
    <row r="361" spans="12:18" ht="12.75">
      <c r="L361" s="290"/>
      <c r="M361" s="290"/>
      <c r="N361" s="290"/>
      <c r="O361" s="290"/>
      <c r="P361" s="290"/>
      <c r="Q361" s="290"/>
      <c r="R361" s="290"/>
    </row>
    <row r="362" spans="12:18" ht="12.75">
      <c r="L362" s="290"/>
      <c r="M362" s="290"/>
      <c r="N362" s="290"/>
      <c r="O362" s="290"/>
      <c r="P362" s="290"/>
      <c r="Q362" s="290"/>
      <c r="R362" s="290"/>
    </row>
    <row r="363" spans="12:18" ht="12.75">
      <c r="L363" s="290"/>
      <c r="M363" s="290"/>
      <c r="N363" s="290"/>
      <c r="O363" s="290"/>
      <c r="P363" s="290"/>
      <c r="Q363" s="290"/>
      <c r="R363" s="290"/>
    </row>
    <row r="364" spans="12:18" ht="12.75">
      <c r="L364" s="290"/>
      <c r="M364" s="290"/>
      <c r="N364" s="290"/>
      <c r="O364" s="290"/>
      <c r="P364" s="290"/>
      <c r="Q364" s="290"/>
      <c r="R364" s="290"/>
    </row>
    <row r="365" spans="12:18" ht="12.75">
      <c r="L365" s="290"/>
      <c r="M365" s="290"/>
      <c r="N365" s="290"/>
      <c r="O365" s="290"/>
      <c r="P365" s="290"/>
      <c r="Q365" s="290"/>
      <c r="R365" s="290"/>
    </row>
    <row r="366" spans="12:18" ht="12.75">
      <c r="L366" s="290"/>
      <c r="M366" s="290"/>
      <c r="N366" s="290"/>
      <c r="O366" s="290"/>
      <c r="P366" s="290"/>
      <c r="Q366" s="290"/>
      <c r="R366" s="290"/>
    </row>
    <row r="367" spans="12:18" ht="12.75">
      <c r="L367" s="290"/>
      <c r="M367" s="290"/>
      <c r="N367" s="290"/>
      <c r="O367" s="290"/>
      <c r="P367" s="290"/>
      <c r="Q367" s="290"/>
      <c r="R367" s="290"/>
    </row>
    <row r="368" spans="12:18" ht="12.75">
      <c r="L368" s="290"/>
      <c r="M368" s="290"/>
      <c r="N368" s="290"/>
      <c r="O368" s="290"/>
      <c r="P368" s="290"/>
      <c r="Q368" s="290"/>
      <c r="R368" s="290"/>
    </row>
    <row r="369" spans="12:18" ht="12.75">
      <c r="L369" s="290"/>
      <c r="M369" s="290"/>
      <c r="N369" s="290"/>
      <c r="O369" s="290"/>
      <c r="P369" s="290"/>
      <c r="Q369" s="290"/>
      <c r="R369" s="290"/>
    </row>
    <row r="370" spans="12:18" ht="12.75">
      <c r="L370" s="290"/>
      <c r="M370" s="290"/>
      <c r="N370" s="290"/>
      <c r="O370" s="290"/>
      <c r="P370" s="290"/>
      <c r="Q370" s="290"/>
      <c r="R370" s="290"/>
    </row>
    <row r="371" spans="12:18" ht="12.75">
      <c r="L371" s="290"/>
      <c r="M371" s="290"/>
      <c r="N371" s="290"/>
      <c r="O371" s="290"/>
      <c r="P371" s="290"/>
      <c r="Q371" s="290"/>
      <c r="R371" s="290"/>
    </row>
    <row r="372" spans="12:18" ht="12.75">
      <c r="L372" s="290"/>
      <c r="M372" s="290"/>
      <c r="N372" s="290"/>
      <c r="O372" s="290"/>
      <c r="P372" s="290"/>
      <c r="Q372" s="290"/>
      <c r="R372" s="290"/>
    </row>
    <row r="373" spans="12:18" ht="12.75">
      <c r="L373" s="290"/>
      <c r="M373" s="290"/>
      <c r="N373" s="290"/>
      <c r="O373" s="290"/>
      <c r="P373" s="290"/>
      <c r="Q373" s="290"/>
      <c r="R373" s="290"/>
    </row>
    <row r="374" spans="12:18" ht="12.75">
      <c r="L374" s="290"/>
      <c r="M374" s="290"/>
      <c r="N374" s="290"/>
      <c r="O374" s="290"/>
      <c r="P374" s="290"/>
      <c r="Q374" s="290"/>
      <c r="R374" s="290"/>
    </row>
    <row r="375" spans="12:18" ht="12.75">
      <c r="L375" s="290"/>
      <c r="M375" s="290"/>
      <c r="N375" s="290"/>
      <c r="O375" s="290"/>
      <c r="P375" s="290"/>
      <c r="Q375" s="290"/>
      <c r="R375" s="290"/>
    </row>
    <row r="376" spans="12:18" ht="12.75">
      <c r="L376" s="290"/>
      <c r="M376" s="290"/>
      <c r="N376" s="290"/>
      <c r="O376" s="290"/>
      <c r="P376" s="290"/>
      <c r="Q376" s="290"/>
      <c r="R376" s="290"/>
    </row>
    <row r="377" spans="12:18" ht="12.75">
      <c r="L377" s="290"/>
      <c r="M377" s="290"/>
      <c r="N377" s="290"/>
      <c r="O377" s="290"/>
      <c r="P377" s="290"/>
      <c r="Q377" s="290"/>
      <c r="R377" s="290"/>
    </row>
    <row r="378" spans="12:18" ht="12.75">
      <c r="L378" s="290"/>
      <c r="M378" s="290"/>
      <c r="N378" s="290"/>
      <c r="O378" s="290"/>
      <c r="P378" s="290"/>
      <c r="Q378" s="290"/>
      <c r="R378" s="290"/>
    </row>
    <row r="379" spans="12:18" ht="12.75">
      <c r="L379" s="290"/>
      <c r="M379" s="290"/>
      <c r="N379" s="290"/>
      <c r="O379" s="290"/>
      <c r="P379" s="290"/>
      <c r="Q379" s="290"/>
      <c r="R379" s="290"/>
    </row>
    <row r="380" spans="12:18" ht="12.75">
      <c r="L380" s="290"/>
      <c r="M380" s="290"/>
      <c r="N380" s="290"/>
      <c r="O380" s="290"/>
      <c r="P380" s="290"/>
      <c r="Q380" s="290"/>
      <c r="R380" s="290"/>
    </row>
    <row r="381" spans="12:18" ht="12.75">
      <c r="L381" s="290"/>
      <c r="M381" s="290"/>
      <c r="N381" s="290"/>
      <c r="O381" s="290"/>
      <c r="P381" s="290"/>
      <c r="Q381" s="290"/>
      <c r="R381" s="290"/>
    </row>
    <row r="382" spans="12:18" ht="12.75">
      <c r="L382" s="290"/>
      <c r="M382" s="290"/>
      <c r="N382" s="290"/>
      <c r="O382" s="290"/>
      <c r="P382" s="290"/>
      <c r="Q382" s="290"/>
      <c r="R382" s="290"/>
    </row>
    <row r="383" spans="12:18" ht="12.75">
      <c r="L383" s="290"/>
      <c r="M383" s="290"/>
      <c r="N383" s="290"/>
      <c r="O383" s="290"/>
      <c r="P383" s="290"/>
      <c r="Q383" s="290"/>
      <c r="R383" s="290"/>
    </row>
    <row r="384" spans="12:18" ht="12.75">
      <c r="L384" s="290"/>
      <c r="M384" s="290"/>
      <c r="N384" s="290"/>
      <c r="O384" s="290"/>
      <c r="P384" s="290"/>
      <c r="Q384" s="290"/>
      <c r="R384" s="290"/>
    </row>
    <row r="385" spans="12:18" ht="12.75">
      <c r="L385" s="290"/>
      <c r="M385" s="290"/>
      <c r="N385" s="290"/>
      <c r="O385" s="290"/>
      <c r="P385" s="290"/>
      <c r="Q385" s="290"/>
      <c r="R385" s="290"/>
    </row>
    <row r="386" spans="12:18" ht="12.75">
      <c r="L386" s="290"/>
      <c r="M386" s="290"/>
      <c r="N386" s="290"/>
      <c r="O386" s="290"/>
      <c r="P386" s="290"/>
      <c r="Q386" s="290"/>
      <c r="R386" s="290"/>
    </row>
    <row r="387" spans="12:18" ht="12.75">
      <c r="L387" s="290"/>
      <c r="M387" s="290"/>
      <c r="N387" s="290"/>
      <c r="O387" s="290"/>
      <c r="P387" s="290"/>
      <c r="Q387" s="290"/>
      <c r="R387" s="290"/>
    </row>
    <row r="388" spans="12:18" ht="12.75">
      <c r="L388" s="290"/>
      <c r="M388" s="290"/>
      <c r="N388" s="290"/>
      <c r="O388" s="290"/>
      <c r="P388" s="290"/>
      <c r="Q388" s="290"/>
      <c r="R388" s="290"/>
    </row>
    <row r="389" spans="12:18" ht="12.75">
      <c r="L389" s="290"/>
      <c r="M389" s="290"/>
      <c r="N389" s="290"/>
      <c r="O389" s="290"/>
      <c r="P389" s="290"/>
      <c r="Q389" s="290"/>
      <c r="R389" s="290"/>
    </row>
    <row r="390" spans="12:18" ht="12.75">
      <c r="L390" s="290"/>
      <c r="M390" s="290"/>
      <c r="N390" s="290"/>
      <c r="O390" s="290"/>
      <c r="P390" s="290"/>
      <c r="Q390" s="290"/>
      <c r="R390" s="290"/>
    </row>
    <row r="391" spans="12:18" ht="12.75">
      <c r="L391" s="290"/>
      <c r="M391" s="290"/>
      <c r="N391" s="290"/>
      <c r="O391" s="290"/>
      <c r="P391" s="290"/>
      <c r="Q391" s="290"/>
      <c r="R391" s="290"/>
    </row>
    <row r="392" spans="12:18" ht="12.75">
      <c r="L392" s="290"/>
      <c r="M392" s="290"/>
      <c r="N392" s="290"/>
      <c r="O392" s="290"/>
      <c r="P392" s="290"/>
      <c r="Q392" s="290"/>
      <c r="R392" s="290"/>
    </row>
    <row r="393" spans="12:18" ht="12.75">
      <c r="L393" s="290"/>
      <c r="M393" s="290"/>
      <c r="N393" s="290"/>
      <c r="O393" s="290"/>
      <c r="P393" s="290"/>
      <c r="Q393" s="290"/>
      <c r="R393" s="290"/>
    </row>
    <row r="394" spans="12:18" ht="12.75">
      <c r="L394" s="290"/>
      <c r="M394" s="290"/>
      <c r="N394" s="290"/>
      <c r="O394" s="290"/>
      <c r="P394" s="290"/>
      <c r="Q394" s="290"/>
      <c r="R394" s="290"/>
    </row>
    <row r="395" spans="12:18" ht="12.75">
      <c r="L395" s="290"/>
      <c r="M395" s="290"/>
      <c r="N395" s="290"/>
      <c r="O395" s="290"/>
      <c r="P395" s="290"/>
      <c r="Q395" s="290"/>
      <c r="R395" s="290"/>
    </row>
    <row r="396" spans="12:18" ht="12.75">
      <c r="L396" s="290"/>
      <c r="M396" s="290"/>
      <c r="N396" s="290"/>
      <c r="O396" s="290"/>
      <c r="P396" s="290"/>
      <c r="Q396" s="290"/>
      <c r="R396" s="290"/>
    </row>
    <row r="397" spans="12:18" ht="12.75">
      <c r="L397" s="290"/>
      <c r="M397" s="290"/>
      <c r="N397" s="290"/>
      <c r="O397" s="290"/>
      <c r="P397" s="290"/>
      <c r="Q397" s="290"/>
      <c r="R397" s="290"/>
    </row>
    <row r="398" spans="12:18" ht="12.75">
      <c r="L398" s="290"/>
      <c r="M398" s="290"/>
      <c r="N398" s="290"/>
      <c r="O398" s="290"/>
      <c r="P398" s="290"/>
      <c r="Q398" s="290"/>
      <c r="R398" s="290"/>
    </row>
    <row r="399" spans="12:18" ht="12.75">
      <c r="L399" s="290"/>
      <c r="M399" s="290"/>
      <c r="N399" s="290"/>
      <c r="O399" s="290"/>
      <c r="P399" s="290"/>
      <c r="Q399" s="290"/>
      <c r="R399" s="290"/>
    </row>
    <row r="400" spans="12:18" ht="12.75">
      <c r="L400" s="290"/>
      <c r="M400" s="290"/>
      <c r="N400" s="290"/>
      <c r="O400" s="290"/>
      <c r="P400" s="290"/>
      <c r="Q400" s="290"/>
      <c r="R400" s="290"/>
    </row>
    <row r="401" spans="12:18" ht="12.75">
      <c r="L401" s="290"/>
      <c r="M401" s="290"/>
      <c r="N401" s="290"/>
      <c r="O401" s="290"/>
      <c r="P401" s="290"/>
      <c r="Q401" s="290"/>
      <c r="R401" s="290"/>
    </row>
    <row r="402" spans="12:18" ht="12.75">
      <c r="L402" s="290"/>
      <c r="M402" s="290"/>
      <c r="N402" s="290"/>
      <c r="O402" s="290"/>
      <c r="P402" s="290"/>
      <c r="Q402" s="290"/>
      <c r="R402" s="290"/>
    </row>
    <row r="403" spans="12:18" ht="12.75">
      <c r="L403" s="290"/>
      <c r="M403" s="290"/>
      <c r="N403" s="290"/>
      <c r="O403" s="290"/>
      <c r="P403" s="290"/>
      <c r="Q403" s="290"/>
      <c r="R403" s="290"/>
    </row>
    <row r="404" spans="12:18" ht="12.75">
      <c r="L404" s="290"/>
      <c r="M404" s="290"/>
      <c r="N404" s="290"/>
      <c r="O404" s="290"/>
      <c r="P404" s="290"/>
      <c r="Q404" s="290"/>
      <c r="R404" s="290"/>
    </row>
    <row r="405" spans="12:18" ht="12.75">
      <c r="L405" s="290"/>
      <c r="M405" s="290"/>
      <c r="N405" s="290"/>
      <c r="O405" s="290"/>
      <c r="P405" s="290"/>
      <c r="Q405" s="290"/>
      <c r="R405" s="290"/>
    </row>
    <row r="406" spans="12:18" ht="12.75">
      <c r="L406" s="290"/>
      <c r="M406" s="290"/>
      <c r="N406" s="290"/>
      <c r="O406" s="290"/>
      <c r="P406" s="290"/>
      <c r="Q406" s="290"/>
      <c r="R406" s="290"/>
    </row>
    <row r="407" spans="12:18" ht="12.75">
      <c r="L407" s="290"/>
      <c r="M407" s="290"/>
      <c r="N407" s="290"/>
      <c r="O407" s="290"/>
      <c r="P407" s="290"/>
      <c r="Q407" s="290"/>
      <c r="R407" s="290"/>
    </row>
    <row r="408" spans="12:18" ht="12.75">
      <c r="L408" s="290"/>
      <c r="M408" s="290"/>
      <c r="N408" s="290"/>
      <c r="O408" s="290"/>
      <c r="P408" s="290"/>
      <c r="Q408" s="290"/>
      <c r="R408" s="290"/>
    </row>
    <row r="409" spans="12:18" ht="12.75">
      <c r="L409" s="290"/>
      <c r="M409" s="290"/>
      <c r="N409" s="290"/>
      <c r="O409" s="290"/>
      <c r="P409" s="290"/>
      <c r="Q409" s="290"/>
      <c r="R409" s="290"/>
    </row>
    <row r="410" spans="12:18" ht="12.75">
      <c r="L410" s="290"/>
      <c r="M410" s="290"/>
      <c r="N410" s="290"/>
      <c r="O410" s="290"/>
      <c r="P410" s="290"/>
      <c r="Q410" s="290"/>
      <c r="R410" s="290"/>
    </row>
    <row r="411" spans="12:18" ht="12.75">
      <c r="L411" s="290"/>
      <c r="M411" s="290"/>
      <c r="N411" s="290"/>
      <c r="O411" s="290"/>
      <c r="P411" s="290"/>
      <c r="Q411" s="290"/>
      <c r="R411" s="290"/>
    </row>
    <row r="412" spans="12:18" ht="12.75">
      <c r="L412" s="290"/>
      <c r="M412" s="290"/>
      <c r="N412" s="290"/>
      <c r="O412" s="290"/>
      <c r="P412" s="290"/>
      <c r="Q412" s="290"/>
      <c r="R412" s="290"/>
    </row>
    <row r="413" spans="12:18" ht="12.75">
      <c r="L413" s="290"/>
      <c r="M413" s="290"/>
      <c r="N413" s="290"/>
      <c r="O413" s="290"/>
      <c r="P413" s="290"/>
      <c r="Q413" s="290"/>
      <c r="R413" s="290"/>
    </row>
    <row r="414" spans="12:18" ht="12.75">
      <c r="L414" s="290"/>
      <c r="M414" s="290"/>
      <c r="N414" s="290"/>
      <c r="O414" s="290"/>
      <c r="P414" s="290"/>
      <c r="Q414" s="290"/>
      <c r="R414" s="290"/>
    </row>
    <row r="415" spans="12:18" ht="12.75">
      <c r="L415" s="290"/>
      <c r="M415" s="290"/>
      <c r="N415" s="290"/>
      <c r="O415" s="290"/>
      <c r="P415" s="290"/>
      <c r="Q415" s="290"/>
      <c r="R415" s="290"/>
    </row>
    <row r="416" spans="12:18" ht="12.75">
      <c r="L416" s="290"/>
      <c r="M416" s="290"/>
      <c r="N416" s="290"/>
      <c r="O416" s="290"/>
      <c r="P416" s="290"/>
      <c r="Q416" s="290"/>
      <c r="R416" s="290"/>
    </row>
    <row r="417" spans="12:18" ht="12.75">
      <c r="L417" s="290"/>
      <c r="M417" s="290"/>
      <c r="N417" s="290"/>
      <c r="O417" s="290"/>
      <c r="P417" s="290"/>
      <c r="Q417" s="290"/>
      <c r="R417" s="290"/>
    </row>
    <row r="418" spans="12:18" ht="12.75">
      <c r="L418" s="290"/>
      <c r="M418" s="290"/>
      <c r="N418" s="290"/>
      <c r="O418" s="290"/>
      <c r="P418" s="290"/>
      <c r="Q418" s="290"/>
      <c r="R418" s="290"/>
    </row>
    <row r="419" spans="12:18" ht="12.75">
      <c r="L419" s="290"/>
      <c r="M419" s="290"/>
      <c r="N419" s="290"/>
      <c r="O419" s="290"/>
      <c r="P419" s="290"/>
      <c r="Q419" s="290"/>
      <c r="R419" s="290"/>
    </row>
    <row r="420" spans="12:18" ht="12.75">
      <c r="L420" s="290"/>
      <c r="M420" s="290"/>
      <c r="N420" s="290"/>
      <c r="O420" s="290"/>
      <c r="P420" s="290"/>
      <c r="Q420" s="290"/>
      <c r="R420" s="290"/>
    </row>
    <row r="421" spans="12:18" ht="12.75">
      <c r="L421" s="290"/>
      <c r="M421" s="290"/>
      <c r="N421" s="290"/>
      <c r="O421" s="290"/>
      <c r="P421" s="290"/>
      <c r="Q421" s="290"/>
      <c r="R421" s="290"/>
    </row>
    <row r="422" spans="12:18" ht="12.75">
      <c r="L422" s="290"/>
      <c r="M422" s="290"/>
      <c r="N422" s="290"/>
      <c r="O422" s="290"/>
      <c r="P422" s="290"/>
      <c r="Q422" s="290"/>
      <c r="R422" s="290"/>
    </row>
    <row r="423" spans="12:18" ht="12.75">
      <c r="L423" s="290"/>
      <c r="M423" s="290"/>
      <c r="N423" s="290"/>
      <c r="O423" s="290"/>
      <c r="P423" s="290"/>
      <c r="Q423" s="290"/>
      <c r="R423" s="290"/>
    </row>
    <row r="424" spans="12:18" ht="12.75">
      <c r="L424" s="290"/>
      <c r="M424" s="290"/>
      <c r="N424" s="290"/>
      <c r="O424" s="290"/>
      <c r="P424" s="290"/>
      <c r="Q424" s="290"/>
      <c r="R424" s="290"/>
    </row>
    <row r="425" spans="12:18" ht="12.75">
      <c r="L425" s="290"/>
      <c r="M425" s="290"/>
      <c r="N425" s="290"/>
      <c r="O425" s="290"/>
      <c r="P425" s="290"/>
      <c r="Q425" s="290"/>
      <c r="R425" s="290"/>
    </row>
    <row r="426" spans="12:18" ht="12.75">
      <c r="L426" s="290"/>
      <c r="M426" s="290"/>
      <c r="N426" s="290"/>
      <c r="O426" s="290"/>
      <c r="P426" s="290"/>
      <c r="Q426" s="290"/>
      <c r="R426" s="290"/>
    </row>
    <row r="427" spans="12:18" ht="12.75">
      <c r="L427" s="290"/>
      <c r="M427" s="290"/>
      <c r="N427" s="290"/>
      <c r="O427" s="290"/>
      <c r="P427" s="290"/>
      <c r="Q427" s="290"/>
      <c r="R427" s="290"/>
    </row>
    <row r="428" spans="12:18" ht="12.75">
      <c r="L428" s="290"/>
      <c r="M428" s="290"/>
      <c r="N428" s="290"/>
      <c r="O428" s="290"/>
      <c r="P428" s="290"/>
      <c r="Q428" s="290"/>
      <c r="R428" s="290"/>
    </row>
    <row r="429" spans="12:18" ht="12.75">
      <c r="L429" s="290"/>
      <c r="M429" s="290"/>
      <c r="N429" s="290"/>
      <c r="O429" s="290"/>
      <c r="P429" s="290"/>
      <c r="Q429" s="290"/>
      <c r="R429" s="290"/>
    </row>
    <row r="430" spans="12:18" ht="12.75">
      <c r="L430" s="290"/>
      <c r="M430" s="290"/>
      <c r="N430" s="290"/>
      <c r="O430" s="290"/>
      <c r="P430" s="290"/>
      <c r="Q430" s="290"/>
      <c r="R430" s="290"/>
    </row>
    <row r="431" spans="12:18" ht="12.75">
      <c r="L431" s="290"/>
      <c r="M431" s="290"/>
      <c r="N431" s="290"/>
      <c r="O431" s="290"/>
      <c r="P431" s="290"/>
      <c r="Q431" s="290"/>
      <c r="R431" s="290"/>
    </row>
    <row r="432" spans="12:18" ht="12.75">
      <c r="L432" s="290"/>
      <c r="M432" s="290"/>
      <c r="N432" s="290"/>
      <c r="O432" s="290"/>
      <c r="P432" s="290"/>
      <c r="Q432" s="290"/>
      <c r="R432" s="290"/>
    </row>
    <row r="433" spans="12:18" ht="12.75">
      <c r="L433" s="290"/>
      <c r="M433" s="290"/>
      <c r="N433" s="290"/>
      <c r="O433" s="290"/>
      <c r="P433" s="290"/>
      <c r="Q433" s="290"/>
      <c r="R433" s="290"/>
    </row>
    <row r="434" spans="12:18" ht="12.75">
      <c r="L434" s="290"/>
      <c r="M434" s="290"/>
      <c r="N434" s="290"/>
      <c r="O434" s="290"/>
      <c r="P434" s="290"/>
      <c r="Q434" s="290"/>
      <c r="R434" s="290"/>
    </row>
    <row r="435" spans="12:18" ht="12.75">
      <c r="L435" s="290"/>
      <c r="M435" s="290"/>
      <c r="N435" s="290"/>
      <c r="O435" s="290"/>
      <c r="P435" s="290"/>
      <c r="Q435" s="290"/>
      <c r="R435" s="290"/>
    </row>
    <row r="436" spans="12:18" ht="12.75">
      <c r="L436" s="290"/>
      <c r="M436" s="290"/>
      <c r="N436" s="290"/>
      <c r="O436" s="290"/>
      <c r="P436" s="290"/>
      <c r="Q436" s="290"/>
      <c r="R436" s="290"/>
    </row>
    <row r="437" spans="12:18" ht="12.75">
      <c r="L437" s="290"/>
      <c r="M437" s="290"/>
      <c r="N437" s="290"/>
      <c r="O437" s="290"/>
      <c r="P437" s="290"/>
      <c r="Q437" s="290"/>
      <c r="R437" s="290"/>
    </row>
    <row r="438" spans="12:18" ht="12.75">
      <c r="L438" s="290"/>
      <c r="M438" s="290"/>
      <c r="N438" s="290"/>
      <c r="O438" s="290"/>
      <c r="P438" s="290"/>
      <c r="Q438" s="290"/>
      <c r="R438" s="290"/>
    </row>
    <row r="439" spans="12:18" ht="12.75">
      <c r="L439" s="290"/>
      <c r="M439" s="290"/>
      <c r="N439" s="290"/>
      <c r="O439" s="290"/>
      <c r="P439" s="290"/>
      <c r="Q439" s="290"/>
      <c r="R439" s="290"/>
    </row>
    <row r="440" spans="12:18" ht="12.75">
      <c r="L440" s="290"/>
      <c r="M440" s="290"/>
      <c r="N440" s="290"/>
      <c r="O440" s="290"/>
      <c r="P440" s="290"/>
      <c r="Q440" s="290"/>
      <c r="R440" s="290"/>
    </row>
    <row r="441" spans="12:18" ht="12.75">
      <c r="L441" s="290"/>
      <c r="M441" s="290"/>
      <c r="N441" s="290"/>
      <c r="O441" s="290"/>
      <c r="P441" s="290"/>
      <c r="Q441" s="290"/>
      <c r="R441" s="290"/>
    </row>
    <row r="442" spans="12:18" ht="12.75">
      <c r="L442" s="290"/>
      <c r="M442" s="290"/>
      <c r="N442" s="290"/>
      <c r="O442" s="290"/>
      <c r="P442" s="290"/>
      <c r="Q442" s="290"/>
      <c r="R442" s="290"/>
    </row>
    <row r="443" spans="12:18" ht="12.75">
      <c r="L443" s="290"/>
      <c r="M443" s="290"/>
      <c r="N443" s="290"/>
      <c r="O443" s="290"/>
      <c r="P443" s="290"/>
      <c r="Q443" s="290"/>
      <c r="R443" s="290"/>
    </row>
    <row r="444" spans="12:18" ht="12.75">
      <c r="L444" s="290"/>
      <c r="M444" s="290"/>
      <c r="N444" s="290"/>
      <c r="O444" s="290"/>
      <c r="P444" s="290"/>
      <c r="Q444" s="290"/>
      <c r="R444" s="290"/>
    </row>
    <row r="445" spans="12:18" ht="12.75">
      <c r="L445" s="290"/>
      <c r="M445" s="290"/>
      <c r="N445" s="290"/>
      <c r="O445" s="290"/>
      <c r="P445" s="290"/>
      <c r="Q445" s="290"/>
      <c r="R445" s="290"/>
    </row>
    <row r="446" spans="12:18" ht="12.75">
      <c r="L446" s="290"/>
      <c r="M446" s="290"/>
      <c r="N446" s="290"/>
      <c r="O446" s="290"/>
      <c r="P446" s="290"/>
      <c r="Q446" s="290"/>
      <c r="R446" s="290"/>
    </row>
    <row r="447" spans="12:18" ht="12.75">
      <c r="L447" s="290"/>
      <c r="M447" s="290"/>
      <c r="N447" s="290"/>
      <c r="O447" s="290"/>
      <c r="P447" s="290"/>
      <c r="Q447" s="290"/>
      <c r="R447" s="290"/>
    </row>
    <row r="448" spans="12:18" ht="12.75">
      <c r="L448" s="290"/>
      <c r="M448" s="290"/>
      <c r="N448" s="290"/>
      <c r="O448" s="290"/>
      <c r="P448" s="290"/>
      <c r="Q448" s="290"/>
      <c r="R448" s="290"/>
    </row>
    <row r="449" spans="12:18" ht="12.75">
      <c r="L449" s="290"/>
      <c r="M449" s="290"/>
      <c r="N449" s="290"/>
      <c r="O449" s="290"/>
      <c r="P449" s="290"/>
      <c r="Q449" s="290"/>
      <c r="R449" s="290"/>
    </row>
    <row r="450" spans="12:18" ht="12.75">
      <c r="L450" s="290"/>
      <c r="M450" s="290"/>
      <c r="N450" s="290"/>
      <c r="O450" s="290"/>
      <c r="P450" s="290"/>
      <c r="Q450" s="290"/>
      <c r="R450" s="290"/>
    </row>
    <row r="451" spans="12:18" ht="12.75">
      <c r="L451" s="290"/>
      <c r="M451" s="290"/>
      <c r="N451" s="290"/>
      <c r="O451" s="290"/>
      <c r="P451" s="290"/>
      <c r="Q451" s="290"/>
      <c r="R451" s="290"/>
    </row>
    <row r="452" spans="12:18" ht="12.75">
      <c r="L452" s="290"/>
      <c r="M452" s="290"/>
      <c r="N452" s="290"/>
      <c r="O452" s="290"/>
      <c r="P452" s="290"/>
      <c r="Q452" s="290"/>
      <c r="R452" s="290"/>
    </row>
    <row r="453" spans="12:18" ht="12.75">
      <c r="L453" s="290"/>
      <c r="M453" s="290"/>
      <c r="N453" s="290"/>
      <c r="O453" s="290"/>
      <c r="P453" s="290"/>
      <c r="Q453" s="290"/>
      <c r="R453" s="290"/>
    </row>
    <row r="454" spans="12:18" ht="12.75">
      <c r="L454" s="290"/>
      <c r="M454" s="290"/>
      <c r="N454" s="290"/>
      <c r="O454" s="290"/>
      <c r="P454" s="290"/>
      <c r="Q454" s="290"/>
      <c r="R454" s="290"/>
    </row>
    <row r="455" spans="12:18" ht="12.75">
      <c r="L455" s="290"/>
      <c r="M455" s="290"/>
      <c r="N455" s="290"/>
      <c r="O455" s="290"/>
      <c r="P455" s="290"/>
      <c r="Q455" s="290"/>
      <c r="R455" s="290"/>
    </row>
    <row r="456" spans="12:18" ht="12.75">
      <c r="L456" s="290"/>
      <c r="M456" s="290"/>
      <c r="N456" s="290"/>
      <c r="O456" s="290"/>
      <c r="P456" s="290"/>
      <c r="Q456" s="290"/>
      <c r="R456" s="290"/>
    </row>
    <row r="457" spans="12:18" ht="12.75">
      <c r="L457" s="290"/>
      <c r="M457" s="290"/>
      <c r="N457" s="290"/>
      <c r="O457" s="290"/>
      <c r="P457" s="290"/>
      <c r="Q457" s="290"/>
      <c r="R457" s="290"/>
    </row>
    <row r="458" spans="12:18" ht="12.75">
      <c r="L458" s="290"/>
      <c r="M458" s="290"/>
      <c r="N458" s="290"/>
      <c r="O458" s="290"/>
      <c r="P458" s="290"/>
      <c r="Q458" s="290"/>
      <c r="R458" s="290"/>
    </row>
    <row r="459" spans="12:18" ht="12.75">
      <c r="L459" s="290"/>
      <c r="M459" s="290"/>
      <c r="N459" s="290"/>
      <c r="O459" s="290"/>
      <c r="P459" s="290"/>
      <c r="Q459" s="290"/>
      <c r="R459" s="290"/>
    </row>
    <row r="460" spans="12:18" ht="12.75">
      <c r="L460" s="290"/>
      <c r="M460" s="290"/>
      <c r="N460" s="290"/>
      <c r="O460" s="290"/>
      <c r="P460" s="290"/>
      <c r="Q460" s="290"/>
      <c r="R460" s="290"/>
    </row>
    <row r="461" spans="12:18" ht="12.75">
      <c r="L461" s="290"/>
      <c r="M461" s="290"/>
      <c r="N461" s="290"/>
      <c r="O461" s="290"/>
      <c r="P461" s="290"/>
      <c r="Q461" s="290"/>
      <c r="R461" s="290"/>
    </row>
    <row r="462" spans="12:18" ht="12.75">
      <c r="L462" s="290"/>
      <c r="M462" s="290"/>
      <c r="N462" s="290"/>
      <c r="O462" s="290"/>
      <c r="P462" s="290"/>
      <c r="Q462" s="290"/>
      <c r="R462" s="290"/>
    </row>
    <row r="463" spans="12:18" ht="12.75">
      <c r="L463" s="290"/>
      <c r="M463" s="290"/>
      <c r="N463" s="290"/>
      <c r="O463" s="290"/>
      <c r="P463" s="290"/>
      <c r="Q463" s="290"/>
      <c r="R463" s="290"/>
    </row>
    <row r="464" spans="12:18" ht="12.75">
      <c r="L464" s="290"/>
      <c r="M464" s="290"/>
      <c r="N464" s="290"/>
      <c r="O464" s="290"/>
      <c r="P464" s="290"/>
      <c r="Q464" s="290"/>
      <c r="R464" s="290"/>
    </row>
    <row r="465" spans="12:18" ht="12.75">
      <c r="L465" s="290"/>
      <c r="M465" s="290"/>
      <c r="N465" s="290"/>
      <c r="O465" s="290"/>
      <c r="P465" s="290"/>
      <c r="Q465" s="290"/>
      <c r="R465" s="290"/>
    </row>
    <row r="466" spans="12:18" ht="12.75">
      <c r="L466" s="290"/>
      <c r="M466" s="290"/>
      <c r="N466" s="290"/>
      <c r="O466" s="290"/>
      <c r="P466" s="290"/>
      <c r="Q466" s="290"/>
      <c r="R466" s="290"/>
    </row>
    <row r="467" spans="12:18" ht="12.75">
      <c r="L467" s="290"/>
      <c r="M467" s="290"/>
      <c r="N467" s="290"/>
      <c r="O467" s="290"/>
      <c r="P467" s="290"/>
      <c r="Q467" s="290"/>
      <c r="R467" s="290"/>
    </row>
    <row r="468" spans="12:18" ht="12.75">
      <c r="L468" s="290"/>
      <c r="M468" s="290"/>
      <c r="N468" s="290"/>
      <c r="O468" s="290"/>
      <c r="P468" s="290"/>
      <c r="Q468" s="290"/>
      <c r="R468" s="290"/>
    </row>
    <row r="469" spans="12:18" ht="12.75">
      <c r="L469" s="290"/>
      <c r="M469" s="290"/>
      <c r="N469" s="290"/>
      <c r="O469" s="290"/>
      <c r="P469" s="290"/>
      <c r="Q469" s="290"/>
      <c r="R469" s="290"/>
    </row>
    <row r="470" spans="12:18" ht="12.75">
      <c r="L470" s="290"/>
      <c r="M470" s="290"/>
      <c r="N470" s="290"/>
      <c r="O470" s="290"/>
      <c r="P470" s="290"/>
      <c r="Q470" s="290"/>
      <c r="R470" s="290"/>
    </row>
    <row r="471" spans="12:18" ht="12.75">
      <c r="L471" s="290"/>
      <c r="M471" s="290"/>
      <c r="N471" s="290"/>
      <c r="O471" s="290"/>
      <c r="P471" s="290"/>
      <c r="Q471" s="290"/>
      <c r="R471" s="290"/>
    </row>
    <row r="472" spans="12:18" ht="12.75">
      <c r="L472" s="290"/>
      <c r="M472" s="290"/>
      <c r="N472" s="290"/>
      <c r="O472" s="290"/>
      <c r="P472" s="290"/>
      <c r="Q472" s="290"/>
      <c r="R472" s="290"/>
    </row>
    <row r="473" spans="12:18" ht="12.75">
      <c r="L473" s="290"/>
      <c r="M473" s="290"/>
      <c r="N473" s="290"/>
      <c r="O473" s="290"/>
      <c r="P473" s="290"/>
      <c r="Q473" s="290"/>
      <c r="R473" s="290"/>
    </row>
    <row r="474" spans="12:18" ht="12.75">
      <c r="L474" s="290"/>
      <c r="M474" s="290"/>
      <c r="N474" s="290"/>
      <c r="O474" s="290"/>
      <c r="P474" s="290"/>
      <c r="Q474" s="290"/>
      <c r="R474" s="290"/>
    </row>
    <row r="475" spans="12:18" ht="12.75">
      <c r="L475" s="290"/>
      <c r="M475" s="290"/>
      <c r="N475" s="290"/>
      <c r="O475" s="290"/>
      <c r="P475" s="290"/>
      <c r="Q475" s="290"/>
      <c r="R475" s="290"/>
    </row>
    <row r="476" spans="12:18" ht="12.75">
      <c r="L476" s="290"/>
      <c r="M476" s="290"/>
      <c r="N476" s="290"/>
      <c r="O476" s="290"/>
      <c r="P476" s="290"/>
      <c r="Q476" s="290"/>
      <c r="R476" s="290"/>
    </row>
    <row r="477" spans="12:18" ht="12.75">
      <c r="L477" s="290"/>
      <c r="M477" s="290"/>
      <c r="N477" s="290"/>
      <c r="O477" s="290"/>
      <c r="P477" s="290"/>
      <c r="Q477" s="290"/>
      <c r="R477" s="290"/>
    </row>
    <row r="478" spans="12:18" ht="12.75">
      <c r="L478" s="290"/>
      <c r="M478" s="290"/>
      <c r="N478" s="290"/>
      <c r="O478" s="290"/>
      <c r="P478" s="290"/>
      <c r="Q478" s="290"/>
      <c r="R478" s="290"/>
    </row>
    <row r="479" spans="12:18" ht="12.75">
      <c r="L479" s="290"/>
      <c r="M479" s="290"/>
      <c r="N479" s="290"/>
      <c r="O479" s="290"/>
      <c r="P479" s="290"/>
      <c r="Q479" s="290"/>
      <c r="R479" s="290"/>
    </row>
    <row r="480" spans="12:18" ht="12.75">
      <c r="L480" s="290"/>
      <c r="M480" s="290"/>
      <c r="N480" s="290"/>
      <c r="O480" s="290"/>
      <c r="P480" s="290"/>
      <c r="Q480" s="290"/>
      <c r="R480" s="290"/>
    </row>
    <row r="481" spans="12:18" ht="12.75">
      <c r="L481" s="290"/>
      <c r="M481" s="290"/>
      <c r="N481" s="290"/>
      <c r="O481" s="290"/>
      <c r="P481" s="290"/>
      <c r="Q481" s="290"/>
      <c r="R481" s="290"/>
    </row>
    <row r="482" spans="12:18" ht="12.75">
      <c r="L482" s="290"/>
      <c r="M482" s="290"/>
      <c r="N482" s="290"/>
      <c r="O482" s="290"/>
      <c r="P482" s="290"/>
      <c r="Q482" s="290"/>
      <c r="R482" s="290"/>
    </row>
    <row r="483" spans="12:18" ht="12.75">
      <c r="L483" s="290"/>
      <c r="M483" s="290"/>
      <c r="N483" s="290"/>
      <c r="O483" s="290"/>
      <c r="P483" s="290"/>
      <c r="Q483" s="290"/>
      <c r="R483" s="290"/>
    </row>
    <row r="484" spans="12:18" ht="12.75">
      <c r="L484" s="290"/>
      <c r="M484" s="290"/>
      <c r="N484" s="290"/>
      <c r="O484" s="290"/>
      <c r="P484" s="290"/>
      <c r="Q484" s="290"/>
      <c r="R484" s="290"/>
    </row>
    <row r="485" spans="12:18" ht="12.75">
      <c r="L485" s="290"/>
      <c r="M485" s="290"/>
      <c r="N485" s="290"/>
      <c r="O485" s="290"/>
      <c r="P485" s="290"/>
      <c r="Q485" s="290"/>
      <c r="R485" s="290"/>
    </row>
    <row r="486" spans="12:18" ht="12.75">
      <c r="L486" s="290"/>
      <c r="M486" s="290"/>
      <c r="N486" s="290"/>
      <c r="O486" s="290"/>
      <c r="P486" s="290"/>
      <c r="Q486" s="290"/>
      <c r="R486" s="290"/>
    </row>
    <row r="487" spans="12:18" ht="12.75">
      <c r="L487" s="290"/>
      <c r="M487" s="290"/>
      <c r="N487" s="290"/>
      <c r="O487" s="290"/>
      <c r="P487" s="290"/>
      <c r="Q487" s="290"/>
      <c r="R487" s="290"/>
    </row>
    <row r="488" spans="12:18" ht="12.75">
      <c r="L488" s="290"/>
      <c r="M488" s="290"/>
      <c r="N488" s="290"/>
      <c r="O488" s="290"/>
      <c r="P488" s="290"/>
      <c r="Q488" s="290"/>
      <c r="R488" s="290"/>
    </row>
    <row r="489" spans="12:18" ht="12.75">
      <c r="L489" s="290"/>
      <c r="M489" s="290"/>
      <c r="N489" s="290"/>
      <c r="O489" s="290"/>
      <c r="P489" s="290"/>
      <c r="Q489" s="290"/>
      <c r="R489" s="290"/>
    </row>
    <row r="490" spans="12:18" ht="12.75">
      <c r="L490" s="290"/>
      <c r="M490" s="290"/>
      <c r="N490" s="290"/>
      <c r="O490" s="290"/>
      <c r="P490" s="290"/>
      <c r="Q490" s="290"/>
      <c r="R490" s="290"/>
    </row>
    <row r="491" spans="12:18" ht="12.75">
      <c r="L491" s="290"/>
      <c r="M491" s="290"/>
      <c r="N491" s="290"/>
      <c r="O491" s="290"/>
      <c r="P491" s="290"/>
      <c r="Q491" s="290"/>
      <c r="R491" s="290"/>
    </row>
    <row r="492" spans="12:18" ht="12.75">
      <c r="L492" s="290"/>
      <c r="M492" s="290"/>
      <c r="N492" s="290"/>
      <c r="O492" s="290"/>
      <c r="P492" s="290"/>
      <c r="Q492" s="290"/>
      <c r="R492" s="290"/>
    </row>
    <row r="493" spans="12:18" ht="12.75">
      <c r="L493" s="290"/>
      <c r="M493" s="290"/>
      <c r="N493" s="290"/>
      <c r="O493" s="290"/>
      <c r="P493" s="290"/>
      <c r="Q493" s="290"/>
      <c r="R493" s="290"/>
    </row>
    <row r="494" spans="12:18" ht="12.75">
      <c r="L494" s="290"/>
      <c r="M494" s="290"/>
      <c r="N494" s="290"/>
      <c r="O494" s="290"/>
      <c r="P494" s="290"/>
      <c r="Q494" s="290"/>
      <c r="R494" s="290"/>
    </row>
    <row r="495" spans="12:18" ht="12.75">
      <c r="L495" s="290"/>
      <c r="M495" s="290"/>
      <c r="N495" s="290"/>
      <c r="O495" s="290"/>
      <c r="P495" s="290"/>
      <c r="Q495" s="290"/>
      <c r="R495" s="290"/>
    </row>
    <row r="496" spans="12:18" ht="12.75">
      <c r="L496" s="290"/>
      <c r="M496" s="290"/>
      <c r="N496" s="290"/>
      <c r="O496" s="290"/>
      <c r="P496" s="290"/>
      <c r="Q496" s="290"/>
      <c r="R496" s="290"/>
    </row>
    <row r="497" spans="12:18" ht="12.75">
      <c r="L497" s="290"/>
      <c r="M497" s="290"/>
      <c r="N497" s="290"/>
      <c r="O497" s="290"/>
      <c r="P497" s="290"/>
      <c r="Q497" s="290"/>
      <c r="R497" s="290"/>
    </row>
    <row r="498" spans="12:18" ht="12.75">
      <c r="L498" s="290"/>
      <c r="M498" s="290"/>
      <c r="N498" s="290"/>
      <c r="O498" s="290"/>
      <c r="P498" s="290"/>
      <c r="Q498" s="290"/>
      <c r="R498" s="290"/>
    </row>
    <row r="499" spans="12:18" ht="12.75">
      <c r="L499" s="290"/>
      <c r="M499" s="290"/>
      <c r="N499" s="290"/>
      <c r="O499" s="290"/>
      <c r="P499" s="290"/>
      <c r="Q499" s="290"/>
      <c r="R499" s="290"/>
    </row>
    <row r="500" spans="12:18" ht="12.75">
      <c r="L500" s="290"/>
      <c r="M500" s="290"/>
      <c r="N500" s="290"/>
      <c r="O500" s="290"/>
      <c r="P500" s="290"/>
      <c r="Q500" s="290"/>
      <c r="R500" s="290"/>
    </row>
    <row r="501" spans="12:18" ht="12.75">
      <c r="L501" s="290"/>
      <c r="M501" s="290"/>
      <c r="N501" s="290"/>
      <c r="O501" s="290"/>
      <c r="P501" s="290"/>
      <c r="Q501" s="290"/>
      <c r="R501" s="290"/>
    </row>
    <row r="502" spans="12:18" ht="12.75">
      <c r="L502" s="290"/>
      <c r="M502" s="290"/>
      <c r="N502" s="290"/>
      <c r="O502" s="290"/>
      <c r="P502" s="290"/>
      <c r="Q502" s="290"/>
      <c r="R502" s="290"/>
    </row>
    <row r="503" spans="12:18" ht="12.75">
      <c r="L503" s="290"/>
      <c r="M503" s="290"/>
      <c r="N503" s="290"/>
      <c r="O503" s="290"/>
      <c r="P503" s="290"/>
      <c r="Q503" s="290"/>
      <c r="R503" s="290"/>
    </row>
    <row r="504" spans="12:18" ht="12.75">
      <c r="L504" s="290"/>
      <c r="M504" s="290"/>
      <c r="N504" s="290"/>
      <c r="O504" s="290"/>
      <c r="P504" s="290"/>
      <c r="Q504" s="290"/>
      <c r="R504" s="290"/>
    </row>
    <row r="505" spans="12:18" ht="12.75">
      <c r="L505" s="290"/>
      <c r="M505" s="290"/>
      <c r="N505" s="290"/>
      <c r="O505" s="290"/>
      <c r="P505" s="290"/>
      <c r="Q505" s="290"/>
      <c r="R505" s="290"/>
    </row>
    <row r="506" spans="12:18" ht="12.75">
      <c r="L506" s="290"/>
      <c r="M506" s="290"/>
      <c r="N506" s="290"/>
      <c r="O506" s="290"/>
      <c r="P506" s="290"/>
      <c r="Q506" s="290"/>
      <c r="R506" s="290"/>
    </row>
    <row r="507" spans="12:18" ht="12.75">
      <c r="L507" s="290"/>
      <c r="M507" s="290"/>
      <c r="N507" s="290"/>
      <c r="O507" s="290"/>
      <c r="P507" s="290"/>
      <c r="Q507" s="290"/>
      <c r="R507" s="290"/>
    </row>
    <row r="508" spans="12:18" ht="12.75">
      <c r="L508" s="290"/>
      <c r="M508" s="290"/>
      <c r="N508" s="290"/>
      <c r="O508" s="290"/>
      <c r="P508" s="290"/>
      <c r="Q508" s="290"/>
      <c r="R508" s="290"/>
    </row>
    <row r="509" spans="12:18" ht="12.75">
      <c r="L509" s="290"/>
      <c r="M509" s="290"/>
      <c r="N509" s="290"/>
      <c r="O509" s="290"/>
      <c r="P509" s="290"/>
      <c r="Q509" s="290"/>
      <c r="R509" s="290"/>
    </row>
    <row r="510" spans="12:18" ht="12.75">
      <c r="L510" s="290"/>
      <c r="M510" s="290"/>
      <c r="N510" s="290"/>
      <c r="O510" s="290"/>
      <c r="P510" s="290"/>
      <c r="Q510" s="290"/>
      <c r="R510" s="290"/>
    </row>
    <row r="511" spans="12:18" ht="12.75">
      <c r="L511" s="290"/>
      <c r="M511" s="290"/>
      <c r="N511" s="290"/>
      <c r="O511" s="290"/>
      <c r="P511" s="290"/>
      <c r="Q511" s="290"/>
      <c r="R511" s="290"/>
    </row>
    <row r="512" spans="12:18" ht="12.75">
      <c r="L512" s="290"/>
      <c r="M512" s="290"/>
      <c r="N512" s="290"/>
      <c r="O512" s="290"/>
      <c r="P512" s="290"/>
      <c r="Q512" s="290"/>
      <c r="R512" s="290"/>
    </row>
    <row r="513" spans="12:18" ht="12.75">
      <c r="L513" s="290"/>
      <c r="M513" s="290"/>
      <c r="N513" s="290"/>
      <c r="O513" s="290"/>
      <c r="P513" s="290"/>
      <c r="Q513" s="290"/>
      <c r="R513" s="290"/>
    </row>
    <row r="514" spans="12:18" ht="12.75">
      <c r="L514" s="290"/>
      <c r="M514" s="290"/>
      <c r="N514" s="290"/>
      <c r="O514" s="290"/>
      <c r="P514" s="290"/>
      <c r="Q514" s="290"/>
      <c r="R514" s="290"/>
    </row>
    <row r="515" spans="12:18" ht="12.75">
      <c r="L515" s="290"/>
      <c r="M515" s="290"/>
      <c r="N515" s="290"/>
      <c r="O515" s="290"/>
      <c r="P515" s="290"/>
      <c r="Q515" s="290"/>
      <c r="R515" s="290"/>
    </row>
    <row r="516" spans="12:18" ht="12.75">
      <c r="L516" s="290"/>
      <c r="M516" s="290"/>
      <c r="N516" s="290"/>
      <c r="O516" s="290"/>
      <c r="P516" s="290"/>
      <c r="Q516" s="290"/>
      <c r="R516" s="290"/>
    </row>
    <row r="517" spans="12:18" ht="12.75">
      <c r="L517" s="290"/>
      <c r="M517" s="290"/>
      <c r="N517" s="290"/>
      <c r="O517" s="290"/>
      <c r="P517" s="290"/>
      <c r="Q517" s="290"/>
      <c r="R517" s="290"/>
    </row>
    <row r="518" spans="12:18" ht="12.75">
      <c r="L518" s="290"/>
      <c r="M518" s="290"/>
      <c r="N518" s="290"/>
      <c r="O518" s="290"/>
      <c r="P518" s="290"/>
      <c r="Q518" s="290"/>
      <c r="R518" s="290"/>
    </row>
    <row r="519" spans="12:18" ht="12.75">
      <c r="L519" s="290"/>
      <c r="M519" s="290"/>
      <c r="N519" s="290"/>
      <c r="O519" s="290"/>
      <c r="P519" s="290"/>
      <c r="Q519" s="290"/>
      <c r="R519" s="290"/>
    </row>
    <row r="520" spans="12:18" ht="12.75">
      <c r="L520" s="290"/>
      <c r="M520" s="290"/>
      <c r="N520" s="290"/>
      <c r="O520" s="290"/>
      <c r="P520" s="290"/>
      <c r="Q520" s="290"/>
      <c r="R520" s="290"/>
    </row>
    <row r="521" spans="12:18" ht="12.75">
      <c r="L521" s="290"/>
      <c r="M521" s="290"/>
      <c r="N521" s="290"/>
      <c r="O521" s="290"/>
      <c r="P521" s="290"/>
      <c r="Q521" s="290"/>
      <c r="R521" s="290"/>
    </row>
    <row r="522" spans="12:18" ht="12.75">
      <c r="L522" s="290"/>
      <c r="M522" s="290"/>
      <c r="N522" s="290"/>
      <c r="O522" s="290"/>
      <c r="P522" s="290"/>
      <c r="Q522" s="290"/>
      <c r="R522" s="290"/>
    </row>
    <row r="523" spans="12:18" ht="12.75">
      <c r="L523" s="290"/>
      <c r="M523" s="290"/>
      <c r="N523" s="290"/>
      <c r="O523" s="290"/>
      <c r="P523" s="290"/>
      <c r="Q523" s="290"/>
      <c r="R523" s="290"/>
    </row>
    <row r="524" spans="12:18" ht="12.75">
      <c r="L524" s="290"/>
      <c r="M524" s="290"/>
      <c r="N524" s="290"/>
      <c r="O524" s="290"/>
      <c r="P524" s="290"/>
      <c r="Q524" s="290"/>
      <c r="R524" s="290"/>
    </row>
    <row r="525" spans="12:18" ht="12.75">
      <c r="L525" s="290"/>
      <c r="M525" s="290"/>
      <c r="N525" s="290"/>
      <c r="O525" s="290"/>
      <c r="P525" s="290"/>
      <c r="Q525" s="290"/>
      <c r="R525" s="290"/>
    </row>
    <row r="526" spans="12:18" ht="12.75">
      <c r="L526" s="290"/>
      <c r="M526" s="290"/>
      <c r="N526" s="290"/>
      <c r="O526" s="290"/>
      <c r="P526" s="290"/>
      <c r="Q526" s="290"/>
      <c r="R526" s="290"/>
    </row>
    <row r="527" spans="12:18" ht="12.75">
      <c r="L527" s="290"/>
      <c r="M527" s="290"/>
      <c r="N527" s="290"/>
      <c r="O527" s="290"/>
      <c r="P527" s="290"/>
      <c r="Q527" s="290"/>
      <c r="R527" s="290"/>
    </row>
    <row r="528" spans="12:18" ht="12.75">
      <c r="L528" s="290"/>
      <c r="M528" s="290"/>
      <c r="N528" s="290"/>
      <c r="O528" s="290"/>
      <c r="P528" s="290"/>
      <c r="Q528" s="290"/>
      <c r="R528" s="290"/>
    </row>
    <row r="529" spans="12:18" ht="12.75">
      <c r="L529" s="290"/>
      <c r="M529" s="290"/>
      <c r="N529" s="290"/>
      <c r="O529" s="290"/>
      <c r="P529" s="290"/>
      <c r="Q529" s="290"/>
      <c r="R529" s="290"/>
    </row>
    <row r="530" spans="12:18" ht="12.75">
      <c r="L530" s="290"/>
      <c r="M530" s="290"/>
      <c r="N530" s="290"/>
      <c r="O530" s="290"/>
      <c r="P530" s="290"/>
      <c r="Q530" s="290"/>
      <c r="R530" s="290"/>
    </row>
    <row r="531" spans="12:18" ht="12.75">
      <c r="L531" s="290"/>
      <c r="M531" s="290"/>
      <c r="N531" s="290"/>
      <c r="O531" s="290"/>
      <c r="P531" s="290"/>
      <c r="Q531" s="290"/>
      <c r="R531" s="290"/>
    </row>
    <row r="532" spans="12:18" ht="12.75">
      <c r="L532" s="290"/>
      <c r="M532" s="290"/>
      <c r="N532" s="290"/>
      <c r="O532" s="290"/>
      <c r="P532" s="290"/>
      <c r="Q532" s="290"/>
      <c r="R532" s="290"/>
    </row>
    <row r="533" spans="12:18" ht="12.75">
      <c r="L533" s="290"/>
      <c r="M533" s="290"/>
      <c r="N533" s="290"/>
      <c r="O533" s="290"/>
      <c r="P533" s="290"/>
      <c r="Q533" s="290"/>
      <c r="R533" s="290"/>
    </row>
    <row r="534" spans="12:18" ht="12.75">
      <c r="L534" s="290"/>
      <c r="M534" s="290"/>
      <c r="N534" s="290"/>
      <c r="O534" s="290"/>
      <c r="P534" s="290"/>
      <c r="Q534" s="290"/>
      <c r="R534" s="290"/>
    </row>
    <row r="535" spans="12:18" ht="12.75">
      <c r="L535" s="290"/>
      <c r="M535" s="290"/>
      <c r="N535" s="290"/>
      <c r="O535" s="290"/>
      <c r="P535" s="290"/>
      <c r="Q535" s="290"/>
      <c r="R535" s="290"/>
    </row>
    <row r="536" spans="12:18" ht="12.75">
      <c r="L536" s="290"/>
      <c r="M536" s="290"/>
      <c r="N536" s="290"/>
      <c r="O536" s="290"/>
      <c r="P536" s="290"/>
      <c r="Q536" s="290"/>
      <c r="R536" s="290"/>
    </row>
    <row r="537" spans="12:18" ht="12.75">
      <c r="L537" s="290"/>
      <c r="M537" s="290"/>
      <c r="N537" s="290"/>
      <c r="O537" s="290"/>
      <c r="P537" s="290"/>
      <c r="Q537" s="290"/>
      <c r="R537" s="290"/>
    </row>
    <row r="538" spans="12:18" ht="12.75">
      <c r="L538" s="290"/>
      <c r="M538" s="290"/>
      <c r="N538" s="290"/>
      <c r="O538" s="290"/>
      <c r="P538" s="290"/>
      <c r="Q538" s="290"/>
      <c r="R538" s="290"/>
    </row>
    <row r="539" spans="12:18" ht="12.75">
      <c r="L539" s="290"/>
      <c r="M539" s="290"/>
      <c r="N539" s="290"/>
      <c r="O539" s="290"/>
      <c r="P539" s="290"/>
      <c r="Q539" s="290"/>
      <c r="R539" s="290"/>
    </row>
    <row r="540" spans="12:18" ht="12.75">
      <c r="L540" s="290"/>
      <c r="M540" s="290"/>
      <c r="N540" s="290"/>
      <c r="O540" s="290"/>
      <c r="P540" s="290"/>
      <c r="Q540" s="290"/>
      <c r="R540" s="290"/>
    </row>
    <row r="541" spans="12:18" ht="12.75">
      <c r="L541" s="290"/>
      <c r="M541" s="290"/>
      <c r="N541" s="290"/>
      <c r="O541" s="290"/>
      <c r="P541" s="290"/>
      <c r="Q541" s="290"/>
      <c r="R541" s="290"/>
    </row>
    <row r="542" spans="12:18" ht="12.75">
      <c r="L542" s="290"/>
      <c r="M542" s="290"/>
      <c r="N542" s="290"/>
      <c r="O542" s="290"/>
      <c r="P542" s="290"/>
      <c r="Q542" s="290"/>
      <c r="R542" s="290"/>
    </row>
    <row r="543" spans="12:18" ht="12.75">
      <c r="L543" s="290"/>
      <c r="M543" s="290"/>
      <c r="N543" s="290"/>
      <c r="O543" s="290"/>
      <c r="P543" s="290"/>
      <c r="Q543" s="290"/>
      <c r="R543" s="290"/>
    </row>
    <row r="544" spans="12:18" ht="12.75">
      <c r="L544" s="290"/>
      <c r="M544" s="290"/>
      <c r="N544" s="290"/>
      <c r="O544" s="290"/>
      <c r="P544" s="290"/>
      <c r="Q544" s="290"/>
      <c r="R544" s="290"/>
    </row>
    <row r="545" spans="12:18" ht="12.75">
      <c r="L545" s="290"/>
      <c r="M545" s="290"/>
      <c r="N545" s="290"/>
      <c r="O545" s="290"/>
      <c r="P545" s="290"/>
      <c r="Q545" s="290"/>
      <c r="R545" s="290"/>
    </row>
    <row r="546" spans="12:18" ht="12.75">
      <c r="L546" s="290"/>
      <c r="M546" s="290"/>
      <c r="N546" s="290"/>
      <c r="O546" s="290"/>
      <c r="P546" s="290"/>
      <c r="Q546" s="290"/>
      <c r="R546" s="290"/>
    </row>
    <row r="547" spans="12:18" ht="12.75">
      <c r="L547" s="290"/>
      <c r="M547" s="290"/>
      <c r="N547" s="290"/>
      <c r="O547" s="290"/>
      <c r="P547" s="290"/>
      <c r="Q547" s="290"/>
      <c r="R547" s="290"/>
    </row>
    <row r="548" spans="12:18" ht="12.75">
      <c r="L548" s="290"/>
      <c r="M548" s="290"/>
      <c r="N548" s="290"/>
      <c r="O548" s="290"/>
      <c r="P548" s="290"/>
      <c r="Q548" s="290"/>
      <c r="R548" s="290"/>
    </row>
    <row r="549" spans="12:18" ht="12.75">
      <c r="L549" s="290"/>
      <c r="M549" s="290"/>
      <c r="N549" s="290"/>
      <c r="O549" s="290"/>
      <c r="P549" s="290"/>
      <c r="Q549" s="290"/>
      <c r="R549" s="290"/>
    </row>
    <row r="550" spans="12:18" ht="12.75">
      <c r="L550" s="290"/>
      <c r="M550" s="290"/>
      <c r="N550" s="290"/>
      <c r="O550" s="290"/>
      <c r="P550" s="290"/>
      <c r="Q550" s="290"/>
      <c r="R550" s="290"/>
    </row>
    <row r="551" spans="12:18" ht="12.75">
      <c r="L551" s="290"/>
      <c r="M551" s="290"/>
      <c r="N551" s="290"/>
      <c r="O551" s="290"/>
      <c r="P551" s="290"/>
      <c r="Q551" s="290"/>
      <c r="R551" s="290"/>
    </row>
    <row r="552" spans="12:18" ht="12.75">
      <c r="L552" s="290"/>
      <c r="M552" s="290"/>
      <c r="N552" s="290"/>
      <c r="O552" s="290"/>
      <c r="P552" s="290"/>
      <c r="Q552" s="290"/>
      <c r="R552" s="290"/>
    </row>
    <row r="553" spans="12:18" ht="12.75">
      <c r="L553" s="290"/>
      <c r="M553" s="290"/>
      <c r="N553" s="290"/>
      <c r="O553" s="290"/>
      <c r="P553" s="290"/>
      <c r="Q553" s="290"/>
      <c r="R553" s="290"/>
    </row>
    <row r="554" spans="12:18" ht="12.75">
      <c r="L554" s="290"/>
      <c r="M554" s="290"/>
      <c r="N554" s="290"/>
      <c r="O554" s="290"/>
      <c r="P554" s="290"/>
      <c r="Q554" s="290"/>
      <c r="R554" s="290"/>
    </row>
    <row r="555" spans="12:18" ht="12.75">
      <c r="L555" s="290"/>
      <c r="M555" s="290"/>
      <c r="N555" s="290"/>
      <c r="O555" s="290"/>
      <c r="P555" s="290"/>
      <c r="Q555" s="290"/>
      <c r="R555" s="290"/>
    </row>
    <row r="556" spans="12:18" ht="12.75">
      <c r="L556" s="290"/>
      <c r="M556" s="290"/>
      <c r="N556" s="290"/>
      <c r="O556" s="290"/>
      <c r="P556" s="290"/>
      <c r="Q556" s="290"/>
      <c r="R556" s="290"/>
    </row>
    <row r="557" spans="12:18" ht="12.75">
      <c r="L557" s="290"/>
      <c r="M557" s="290"/>
      <c r="N557" s="290"/>
      <c r="O557" s="290"/>
      <c r="P557" s="290"/>
      <c r="Q557" s="290"/>
      <c r="R557" s="290"/>
    </row>
    <row r="558" spans="12:18" ht="12.75">
      <c r="L558" s="290"/>
      <c r="M558" s="290"/>
      <c r="N558" s="290"/>
      <c r="O558" s="290"/>
      <c r="P558" s="290"/>
      <c r="Q558" s="290"/>
      <c r="R558" s="290"/>
    </row>
    <row r="559" spans="12:18" ht="12.75">
      <c r="L559" s="290"/>
      <c r="M559" s="290"/>
      <c r="N559" s="290"/>
      <c r="O559" s="290"/>
      <c r="P559" s="290"/>
      <c r="Q559" s="290"/>
      <c r="R559" s="290"/>
    </row>
    <row r="560" spans="12:18" ht="12.75">
      <c r="L560" s="290"/>
      <c r="M560" s="290"/>
      <c r="N560" s="290"/>
      <c r="O560" s="290"/>
      <c r="P560" s="290"/>
      <c r="Q560" s="290"/>
      <c r="R560" s="290"/>
    </row>
    <row r="561" spans="12:18" ht="12.75">
      <c r="L561" s="290"/>
      <c r="M561" s="290"/>
      <c r="N561" s="290"/>
      <c r="O561" s="290"/>
      <c r="P561" s="290"/>
      <c r="Q561" s="290"/>
      <c r="R561" s="290"/>
    </row>
    <row r="562" spans="12:18" ht="12.75">
      <c r="L562" s="290"/>
      <c r="M562" s="290"/>
      <c r="N562" s="290"/>
      <c r="O562" s="290"/>
      <c r="P562" s="290"/>
      <c r="Q562" s="290"/>
      <c r="R562" s="290"/>
    </row>
    <row r="563" spans="12:18" ht="12.75">
      <c r="L563" s="290"/>
      <c r="M563" s="290"/>
      <c r="N563" s="290"/>
      <c r="O563" s="290"/>
      <c r="P563" s="290"/>
      <c r="Q563" s="290"/>
      <c r="R563" s="290"/>
    </row>
    <row r="564" spans="12:18" ht="12.75">
      <c r="L564" s="290"/>
      <c r="M564" s="290"/>
      <c r="N564" s="290"/>
      <c r="O564" s="290"/>
      <c r="P564" s="290"/>
      <c r="Q564" s="290"/>
      <c r="R564" s="290"/>
    </row>
    <row r="565" spans="12:18" ht="12.75">
      <c r="L565" s="290"/>
      <c r="M565" s="290"/>
      <c r="N565" s="290"/>
      <c r="O565" s="290"/>
      <c r="P565" s="290"/>
      <c r="Q565" s="290"/>
      <c r="R565" s="290"/>
    </row>
    <row r="566" spans="12:18" ht="12.75">
      <c r="L566" s="290"/>
      <c r="M566" s="290"/>
      <c r="N566" s="290"/>
      <c r="O566" s="290"/>
      <c r="P566" s="290"/>
      <c r="Q566" s="290"/>
      <c r="R566" s="290"/>
    </row>
    <row r="567" spans="12:18" ht="12.75">
      <c r="L567" s="290"/>
      <c r="M567" s="290"/>
      <c r="N567" s="290"/>
      <c r="O567" s="290"/>
      <c r="P567" s="290"/>
      <c r="Q567" s="290"/>
      <c r="R567" s="290"/>
    </row>
    <row r="568" spans="12:18" ht="12.75">
      <c r="L568" s="290"/>
      <c r="M568" s="290"/>
      <c r="N568" s="290"/>
      <c r="O568" s="290"/>
      <c r="P568" s="290"/>
      <c r="Q568" s="290"/>
      <c r="R568" s="290"/>
    </row>
    <row r="569" spans="12:18" ht="12.75">
      <c r="L569" s="290"/>
      <c r="M569" s="290"/>
      <c r="N569" s="290"/>
      <c r="O569" s="290"/>
      <c r="P569" s="290"/>
      <c r="Q569" s="290"/>
      <c r="R569" s="290"/>
    </row>
    <row r="570" spans="12:18" ht="12.75">
      <c r="L570" s="290"/>
      <c r="M570" s="290"/>
      <c r="N570" s="290"/>
      <c r="O570" s="290"/>
      <c r="P570" s="290"/>
      <c r="Q570" s="290"/>
      <c r="R570" s="290"/>
    </row>
    <row r="571" spans="12:18" ht="12.75">
      <c r="L571" s="290"/>
      <c r="M571" s="290"/>
      <c r="N571" s="290"/>
      <c r="O571" s="290"/>
      <c r="P571" s="290"/>
      <c r="Q571" s="290"/>
      <c r="R571" s="290"/>
    </row>
    <row r="572" spans="12:18" ht="12.75">
      <c r="L572" s="290"/>
      <c r="M572" s="290"/>
      <c r="N572" s="290"/>
      <c r="O572" s="290"/>
      <c r="P572" s="290"/>
      <c r="Q572" s="290"/>
      <c r="R572" s="290"/>
    </row>
    <row r="573" spans="12:18" ht="12.75">
      <c r="L573" s="290"/>
      <c r="M573" s="290"/>
      <c r="N573" s="290"/>
      <c r="O573" s="290"/>
      <c r="P573" s="290"/>
      <c r="Q573" s="290"/>
      <c r="R573" s="290"/>
    </row>
    <row r="574" spans="12:18" ht="12.75">
      <c r="L574" s="290"/>
      <c r="M574" s="290"/>
      <c r="N574" s="290"/>
      <c r="O574" s="290"/>
      <c r="P574" s="290"/>
      <c r="Q574" s="290"/>
      <c r="R574" s="290"/>
    </row>
    <row r="575" spans="12:18" ht="12.75">
      <c r="L575" s="290"/>
      <c r="M575" s="290"/>
      <c r="N575" s="290"/>
      <c r="O575" s="290"/>
      <c r="P575" s="290"/>
      <c r="Q575" s="290"/>
      <c r="R575" s="290"/>
    </row>
    <row r="576" spans="12:18" ht="12.75">
      <c r="L576" s="290"/>
      <c r="M576" s="290"/>
      <c r="N576" s="290"/>
      <c r="O576" s="290"/>
      <c r="P576" s="290"/>
      <c r="Q576" s="290"/>
      <c r="R576" s="290"/>
    </row>
    <row r="577" spans="12:18" ht="12.75">
      <c r="L577" s="290"/>
      <c r="M577" s="290"/>
      <c r="N577" s="290"/>
      <c r="O577" s="290"/>
      <c r="P577" s="290"/>
      <c r="Q577" s="290"/>
      <c r="R577" s="290"/>
    </row>
    <row r="578" spans="12:18" ht="12.75">
      <c r="L578" s="290"/>
      <c r="M578" s="290"/>
      <c r="N578" s="290"/>
      <c r="O578" s="290"/>
      <c r="P578" s="290"/>
      <c r="Q578" s="290"/>
      <c r="R578" s="290"/>
    </row>
    <row r="579" spans="12:18" ht="12.75">
      <c r="L579" s="290"/>
      <c r="M579" s="290"/>
      <c r="N579" s="290"/>
      <c r="O579" s="290"/>
      <c r="P579" s="290"/>
      <c r="Q579" s="290"/>
      <c r="R579" s="290"/>
    </row>
    <row r="580" spans="12:18" ht="12.75">
      <c r="L580" s="290"/>
      <c r="M580" s="290"/>
      <c r="N580" s="290"/>
      <c r="O580" s="290"/>
      <c r="P580" s="290"/>
      <c r="Q580" s="290"/>
      <c r="R580" s="290"/>
    </row>
    <row r="581" spans="12:18" ht="12.75">
      <c r="L581" s="290"/>
      <c r="M581" s="290"/>
      <c r="N581" s="290"/>
      <c r="O581" s="290"/>
      <c r="P581" s="290"/>
      <c r="Q581" s="290"/>
      <c r="R581" s="290"/>
    </row>
    <row r="582" spans="12:18" ht="12.75">
      <c r="L582" s="290"/>
      <c r="M582" s="290"/>
      <c r="N582" s="290"/>
      <c r="O582" s="290"/>
      <c r="P582" s="290"/>
      <c r="Q582" s="290"/>
      <c r="R582" s="290"/>
    </row>
    <row r="583" spans="12:18" ht="12.75">
      <c r="L583" s="290"/>
      <c r="M583" s="290"/>
      <c r="N583" s="290"/>
      <c r="O583" s="290"/>
      <c r="P583" s="290"/>
      <c r="Q583" s="290"/>
      <c r="R583" s="290"/>
    </row>
    <row r="584" spans="12:18" ht="12.75">
      <c r="L584" s="290"/>
      <c r="M584" s="290"/>
      <c r="N584" s="290"/>
      <c r="O584" s="290"/>
      <c r="P584" s="290"/>
      <c r="Q584" s="290"/>
      <c r="R584" s="290"/>
    </row>
    <row r="585" spans="12:18" ht="12.75">
      <c r="L585" s="290"/>
      <c r="M585" s="290"/>
      <c r="N585" s="290"/>
      <c r="O585" s="290"/>
      <c r="P585" s="290"/>
      <c r="Q585" s="290"/>
      <c r="R585" s="290"/>
    </row>
    <row r="586" spans="12:18" ht="12.75">
      <c r="L586" s="290"/>
      <c r="M586" s="290"/>
      <c r="N586" s="290"/>
      <c r="O586" s="290"/>
      <c r="P586" s="290"/>
      <c r="Q586" s="290"/>
      <c r="R586" s="290"/>
    </row>
    <row r="587" spans="12:18" ht="12.75">
      <c r="L587" s="290"/>
      <c r="M587" s="290"/>
      <c r="N587" s="290"/>
      <c r="O587" s="290"/>
      <c r="P587" s="290"/>
      <c r="Q587" s="290"/>
      <c r="R587" s="290"/>
    </row>
    <row r="588" spans="12:18" ht="12.75">
      <c r="L588" s="290"/>
      <c r="M588" s="290"/>
      <c r="N588" s="290"/>
      <c r="O588" s="290"/>
      <c r="P588" s="290"/>
      <c r="Q588" s="290"/>
      <c r="R588" s="290"/>
    </row>
    <row r="589" spans="12:18" ht="12.75">
      <c r="L589" s="290"/>
      <c r="M589" s="290"/>
      <c r="N589" s="290"/>
      <c r="O589" s="290"/>
      <c r="P589" s="290"/>
      <c r="Q589" s="290"/>
      <c r="R589" s="290"/>
    </row>
    <row r="590" spans="12:18" ht="12.75">
      <c r="L590" s="290"/>
      <c r="M590" s="290"/>
      <c r="N590" s="290"/>
      <c r="O590" s="290"/>
      <c r="P590" s="290"/>
      <c r="Q590" s="290"/>
      <c r="R590" s="290"/>
    </row>
    <row r="591" spans="12:18" ht="12.75">
      <c r="L591" s="290"/>
      <c r="M591" s="290"/>
      <c r="N591" s="290"/>
      <c r="O591" s="290"/>
      <c r="P591" s="290"/>
      <c r="Q591" s="290"/>
      <c r="R591" s="290"/>
    </row>
    <row r="592" spans="12:18" ht="12.75">
      <c r="L592" s="290"/>
      <c r="M592" s="290"/>
      <c r="N592" s="290"/>
      <c r="O592" s="290"/>
      <c r="P592" s="290"/>
      <c r="Q592" s="290"/>
      <c r="R592" s="290"/>
    </row>
    <row r="593" spans="12:18" ht="12.75">
      <c r="L593" s="290"/>
      <c r="M593" s="290"/>
      <c r="N593" s="290"/>
      <c r="O593" s="290"/>
      <c r="P593" s="290"/>
      <c r="Q593" s="290"/>
      <c r="R593" s="290"/>
    </row>
    <row r="594" spans="12:18" ht="12.75">
      <c r="L594" s="290"/>
      <c r="M594" s="290"/>
      <c r="N594" s="290"/>
      <c r="O594" s="290"/>
      <c r="P594" s="290"/>
      <c r="Q594" s="290"/>
      <c r="R594" s="290"/>
    </row>
    <row r="595" spans="12:18" ht="12.75">
      <c r="L595" s="290"/>
      <c r="M595" s="290"/>
      <c r="N595" s="290"/>
      <c r="O595" s="290"/>
      <c r="P595" s="290"/>
      <c r="Q595" s="290"/>
      <c r="R595" s="290"/>
    </row>
    <row r="596" spans="12:18" ht="12.75">
      <c r="L596" s="290"/>
      <c r="M596" s="290"/>
      <c r="N596" s="290"/>
      <c r="O596" s="290"/>
      <c r="P596" s="290"/>
      <c r="Q596" s="290"/>
      <c r="R596" s="290"/>
    </row>
    <row r="597" spans="12:18" ht="12.75">
      <c r="L597" s="290"/>
      <c r="M597" s="290"/>
      <c r="N597" s="290"/>
      <c r="O597" s="290"/>
      <c r="P597" s="290"/>
      <c r="Q597" s="290"/>
      <c r="R597" s="290"/>
    </row>
    <row r="598" spans="12:18" ht="12.75">
      <c r="L598" s="290"/>
      <c r="M598" s="290"/>
      <c r="N598" s="290"/>
      <c r="O598" s="290"/>
      <c r="P598" s="290"/>
      <c r="Q598" s="290"/>
      <c r="R598" s="290"/>
    </row>
    <row r="599" spans="12:18" ht="12.75">
      <c r="L599" s="290"/>
      <c r="M599" s="290"/>
      <c r="N599" s="290"/>
      <c r="O599" s="290"/>
      <c r="P599" s="290"/>
      <c r="Q599" s="290"/>
      <c r="R599" s="290"/>
    </row>
    <row r="600" spans="12:18" ht="12.75">
      <c r="L600" s="290"/>
      <c r="M600" s="290"/>
      <c r="N600" s="290"/>
      <c r="O600" s="290"/>
      <c r="P600" s="290"/>
      <c r="Q600" s="290"/>
      <c r="R600" s="290"/>
    </row>
    <row r="601" spans="12:18" ht="12.75">
      <c r="L601" s="290"/>
      <c r="M601" s="290"/>
      <c r="N601" s="290"/>
      <c r="O601" s="290"/>
      <c r="P601" s="290"/>
      <c r="Q601" s="290"/>
      <c r="R601" s="290"/>
    </row>
    <row r="602" spans="12:18" ht="12.75">
      <c r="L602" s="290"/>
      <c r="M602" s="290"/>
      <c r="N602" s="290"/>
      <c r="O602" s="290"/>
      <c r="P602" s="290"/>
      <c r="Q602" s="290"/>
      <c r="R602" s="290"/>
    </row>
    <row r="603" spans="12:18" ht="12.75">
      <c r="L603" s="290"/>
      <c r="M603" s="290"/>
      <c r="N603" s="290"/>
      <c r="O603" s="290"/>
      <c r="P603" s="290"/>
      <c r="Q603" s="290"/>
      <c r="R603" s="290"/>
    </row>
    <row r="604" spans="12:18" ht="12.75">
      <c r="L604" s="290"/>
      <c r="M604" s="290"/>
      <c r="N604" s="290"/>
      <c r="O604" s="290"/>
      <c r="P604" s="290"/>
      <c r="Q604" s="290"/>
      <c r="R604" s="290"/>
    </row>
    <row r="605" spans="12:18" ht="12.75">
      <c r="L605" s="290"/>
      <c r="M605" s="290"/>
      <c r="N605" s="290"/>
      <c r="O605" s="290"/>
      <c r="P605" s="290"/>
      <c r="Q605" s="290"/>
      <c r="R605" s="290"/>
    </row>
    <row r="606" spans="12:18" ht="12.75">
      <c r="L606" s="290"/>
      <c r="M606" s="290"/>
      <c r="N606" s="290"/>
      <c r="O606" s="290"/>
      <c r="P606" s="290"/>
      <c r="Q606" s="290"/>
      <c r="R606" s="290"/>
    </row>
    <row r="607" spans="12:18" ht="12.75">
      <c r="L607" s="290"/>
      <c r="M607" s="290"/>
      <c r="N607" s="290"/>
      <c r="O607" s="290"/>
      <c r="P607" s="290"/>
      <c r="Q607" s="290"/>
      <c r="R607" s="290"/>
    </row>
    <row r="608" spans="12:18" ht="12.75">
      <c r="L608" s="290"/>
      <c r="M608" s="290"/>
      <c r="N608" s="290"/>
      <c r="O608" s="290"/>
      <c r="P608" s="290"/>
      <c r="Q608" s="290"/>
      <c r="R608" s="290"/>
    </row>
    <row r="609" spans="12:18" ht="12.75">
      <c r="L609" s="290"/>
      <c r="M609" s="290"/>
      <c r="N609" s="290"/>
      <c r="O609" s="290"/>
      <c r="P609" s="290"/>
      <c r="Q609" s="290"/>
      <c r="R609" s="290"/>
    </row>
    <row r="610" spans="12:18" ht="12.75">
      <c r="L610" s="290"/>
      <c r="M610" s="290"/>
      <c r="N610" s="290"/>
      <c r="O610" s="290"/>
      <c r="P610" s="290"/>
      <c r="Q610" s="290"/>
      <c r="R610" s="290"/>
    </row>
    <row r="611" spans="12:18" ht="12.75">
      <c r="L611" s="290"/>
      <c r="M611" s="290"/>
      <c r="N611" s="290"/>
      <c r="O611" s="290"/>
      <c r="P611" s="290"/>
      <c r="Q611" s="290"/>
      <c r="R611" s="290"/>
    </row>
    <row r="612" spans="12:18" ht="12.75">
      <c r="L612" s="290"/>
      <c r="M612" s="290"/>
      <c r="N612" s="290"/>
      <c r="O612" s="290"/>
      <c r="P612" s="290"/>
      <c r="Q612" s="290"/>
      <c r="R612" s="290"/>
    </row>
    <row r="613" spans="12:18" ht="12.75">
      <c r="L613" s="290"/>
      <c r="M613" s="290"/>
      <c r="N613" s="290"/>
      <c r="O613" s="290"/>
      <c r="P613" s="290"/>
      <c r="Q613" s="290"/>
      <c r="R613" s="290"/>
    </row>
    <row r="614" spans="12:18" ht="12.75">
      <c r="L614" s="290"/>
      <c r="M614" s="290"/>
      <c r="N614" s="290"/>
      <c r="O614" s="290"/>
      <c r="P614" s="290"/>
      <c r="Q614" s="290"/>
      <c r="R614" s="290"/>
    </row>
    <row r="615" spans="12:18" ht="12.75">
      <c r="L615" s="290"/>
      <c r="M615" s="290"/>
      <c r="N615" s="290"/>
      <c r="O615" s="290"/>
      <c r="P615" s="290"/>
      <c r="Q615" s="290"/>
      <c r="R615" s="290"/>
    </row>
    <row r="616" spans="12:18" ht="12.75">
      <c r="L616" s="290"/>
      <c r="M616" s="290"/>
      <c r="N616" s="290"/>
      <c r="O616" s="290"/>
      <c r="P616" s="290"/>
      <c r="Q616" s="290"/>
      <c r="R616" s="290"/>
    </row>
    <row r="617" spans="12:18" ht="12.75">
      <c r="L617" s="290"/>
      <c r="M617" s="290"/>
      <c r="N617" s="290"/>
      <c r="O617" s="290"/>
      <c r="P617" s="290"/>
      <c r="Q617" s="290"/>
      <c r="R617" s="290"/>
    </row>
    <row r="618" spans="12:18" ht="12.75">
      <c r="L618" s="290"/>
      <c r="M618" s="290"/>
      <c r="N618" s="290"/>
      <c r="O618" s="290"/>
      <c r="P618" s="290"/>
      <c r="Q618" s="290"/>
      <c r="R618" s="290"/>
    </row>
    <row r="619" spans="12:18" ht="12.75">
      <c r="L619" s="290"/>
      <c r="M619" s="290"/>
      <c r="N619" s="290"/>
      <c r="O619" s="290"/>
      <c r="P619" s="290"/>
      <c r="Q619" s="290"/>
      <c r="R619" s="290"/>
    </row>
    <row r="620" spans="12:18" ht="12.75">
      <c r="L620" s="290"/>
      <c r="M620" s="290"/>
      <c r="N620" s="290"/>
      <c r="O620" s="290"/>
      <c r="P620" s="290"/>
      <c r="Q620" s="290"/>
      <c r="R620" s="290"/>
    </row>
    <row r="621" spans="12:18" ht="12.75">
      <c r="L621" s="290"/>
      <c r="M621" s="290"/>
      <c r="N621" s="290"/>
      <c r="O621" s="290"/>
      <c r="P621" s="290"/>
      <c r="Q621" s="290"/>
      <c r="R621" s="290"/>
    </row>
    <row r="622" spans="12:18" ht="12.75">
      <c r="L622" s="290"/>
      <c r="M622" s="290"/>
      <c r="N622" s="290"/>
      <c r="O622" s="290"/>
      <c r="P622" s="290"/>
      <c r="Q622" s="290"/>
      <c r="R622" s="290"/>
    </row>
    <row r="623" spans="12:18" ht="12.75">
      <c r="L623" s="290"/>
      <c r="M623" s="290"/>
      <c r="N623" s="290"/>
      <c r="O623" s="290"/>
      <c r="P623" s="290"/>
      <c r="Q623" s="290"/>
      <c r="R623" s="290"/>
    </row>
    <row r="624" spans="12:18" ht="12.75">
      <c r="L624" s="290"/>
      <c r="M624" s="290"/>
      <c r="N624" s="290"/>
      <c r="O624" s="290"/>
      <c r="P624" s="290"/>
      <c r="Q624" s="290"/>
      <c r="R624" s="290"/>
    </row>
    <row r="625" spans="12:18" ht="12.75">
      <c r="L625" s="290"/>
      <c r="M625" s="290"/>
      <c r="N625" s="290"/>
      <c r="O625" s="290"/>
      <c r="P625" s="290"/>
      <c r="Q625" s="290"/>
      <c r="R625" s="290"/>
    </row>
    <row r="626" spans="12:18" ht="12.75">
      <c r="L626" s="290"/>
      <c r="M626" s="290"/>
      <c r="N626" s="290"/>
      <c r="O626" s="290"/>
      <c r="P626" s="290"/>
      <c r="Q626" s="290"/>
      <c r="R626" s="290"/>
    </row>
    <row r="627" spans="12:18" ht="12.75">
      <c r="L627" s="290"/>
      <c r="M627" s="290"/>
      <c r="N627" s="290"/>
      <c r="O627" s="290"/>
      <c r="P627" s="290"/>
      <c r="Q627" s="290"/>
      <c r="R627" s="290"/>
    </row>
    <row r="628" spans="12:18" ht="12.75">
      <c r="L628" s="290"/>
      <c r="M628" s="290"/>
      <c r="N628" s="290"/>
      <c r="O628" s="290"/>
      <c r="P628" s="290"/>
      <c r="Q628" s="290"/>
      <c r="R628" s="290"/>
    </row>
    <row r="629" spans="12:18" ht="12.75">
      <c r="L629" s="290"/>
      <c r="M629" s="290"/>
      <c r="N629" s="290"/>
      <c r="O629" s="290"/>
      <c r="P629" s="290"/>
      <c r="Q629" s="290"/>
      <c r="R629" s="290"/>
    </row>
    <row r="630" spans="12:18" ht="12.75">
      <c r="L630" s="290"/>
      <c r="M630" s="290"/>
      <c r="N630" s="290"/>
      <c r="O630" s="290"/>
      <c r="P630" s="290"/>
      <c r="Q630" s="290"/>
      <c r="R630" s="290"/>
    </row>
    <row r="631" spans="12:18" ht="12.75">
      <c r="L631" s="290"/>
      <c r="M631" s="290"/>
      <c r="N631" s="290"/>
      <c r="O631" s="290"/>
      <c r="P631" s="290"/>
      <c r="Q631" s="290"/>
      <c r="R631" s="290"/>
    </row>
    <row r="632" spans="12:18" ht="12.75">
      <c r="L632" s="290"/>
      <c r="M632" s="290"/>
      <c r="N632" s="290"/>
      <c r="O632" s="290"/>
      <c r="P632" s="290"/>
      <c r="Q632" s="290"/>
      <c r="R632" s="290"/>
    </row>
    <row r="633" spans="12:18" ht="12.75">
      <c r="L633" s="290"/>
      <c r="M633" s="290"/>
      <c r="N633" s="290"/>
      <c r="O633" s="290"/>
      <c r="P633" s="290"/>
      <c r="Q633" s="290"/>
      <c r="R633" s="290"/>
    </row>
    <row r="634" spans="12:18" ht="12.75">
      <c r="L634" s="290"/>
      <c r="M634" s="290"/>
      <c r="N634" s="290"/>
      <c r="O634" s="290"/>
      <c r="P634" s="290"/>
      <c r="Q634" s="290"/>
      <c r="R634" s="290"/>
    </row>
    <row r="635" spans="12:18" ht="12.75">
      <c r="L635" s="290"/>
      <c r="M635" s="290"/>
      <c r="N635" s="290"/>
      <c r="O635" s="290"/>
      <c r="P635" s="290"/>
      <c r="Q635" s="290"/>
      <c r="R635" s="290"/>
    </row>
    <row r="636" spans="12:18" ht="12.75">
      <c r="L636" s="290"/>
      <c r="M636" s="290"/>
      <c r="N636" s="290"/>
      <c r="O636" s="290"/>
      <c r="P636" s="290"/>
      <c r="Q636" s="290"/>
      <c r="R636" s="290"/>
    </row>
    <row r="637" spans="12:18" ht="12.75">
      <c r="L637" s="290"/>
      <c r="M637" s="290"/>
      <c r="N637" s="290"/>
      <c r="O637" s="290"/>
      <c r="P637" s="290"/>
      <c r="Q637" s="290"/>
      <c r="R637" s="290"/>
    </row>
    <row r="638" spans="12:18" ht="12.75">
      <c r="L638" s="290"/>
      <c r="M638" s="290"/>
      <c r="N638" s="290"/>
      <c r="O638" s="290"/>
      <c r="P638" s="290"/>
      <c r="Q638" s="290"/>
      <c r="R638" s="290"/>
    </row>
    <row r="639" spans="12:18" ht="12.75">
      <c r="L639" s="290"/>
      <c r="M639" s="290"/>
      <c r="N639" s="290"/>
      <c r="O639" s="290"/>
      <c r="P639" s="290"/>
      <c r="Q639" s="290"/>
      <c r="R639" s="290"/>
    </row>
    <row r="640" spans="12:18" ht="12.75">
      <c r="L640" s="290"/>
      <c r="M640" s="290"/>
      <c r="N640" s="290"/>
      <c r="O640" s="290"/>
      <c r="P640" s="290"/>
      <c r="Q640" s="290"/>
      <c r="R640" s="290"/>
    </row>
    <row r="641" spans="12:18" ht="12.75">
      <c r="L641" s="290"/>
      <c r="M641" s="290"/>
      <c r="N641" s="290"/>
      <c r="O641" s="290"/>
      <c r="P641" s="290"/>
      <c r="Q641" s="290"/>
      <c r="R641" s="290"/>
    </row>
    <row r="642" spans="12:18" ht="12.75">
      <c r="L642" s="290"/>
      <c r="M642" s="290"/>
      <c r="N642" s="290"/>
      <c r="O642" s="290"/>
      <c r="P642" s="290"/>
      <c r="Q642" s="290"/>
      <c r="R642" s="290"/>
    </row>
    <row r="643" spans="12:18" ht="12.75">
      <c r="L643" s="290"/>
      <c r="M643" s="290"/>
      <c r="N643" s="290"/>
      <c r="O643" s="290"/>
      <c r="P643" s="290"/>
      <c r="Q643" s="290"/>
      <c r="R643" s="290"/>
    </row>
    <row r="644" spans="12:18" ht="12.75">
      <c r="L644" s="290"/>
      <c r="M644" s="290"/>
      <c r="N644" s="290"/>
      <c r="O644" s="290"/>
      <c r="P644" s="290"/>
      <c r="Q644" s="290"/>
      <c r="R644" s="290"/>
    </row>
    <row r="645" spans="12:18" ht="12.75">
      <c r="L645" s="290"/>
      <c r="M645" s="290"/>
      <c r="N645" s="290"/>
      <c r="O645" s="290"/>
      <c r="P645" s="290"/>
      <c r="Q645" s="290"/>
      <c r="R645" s="290"/>
    </row>
    <row r="646" spans="12:18" ht="12.75">
      <c r="L646" s="290"/>
      <c r="M646" s="290"/>
      <c r="N646" s="290"/>
      <c r="O646" s="290"/>
      <c r="P646" s="290"/>
      <c r="Q646" s="290"/>
      <c r="R646" s="290"/>
    </row>
    <row r="647" spans="12:18" ht="12.75">
      <c r="L647" s="290"/>
      <c r="M647" s="290"/>
      <c r="N647" s="290"/>
      <c r="O647" s="290"/>
      <c r="P647" s="290"/>
      <c r="Q647" s="290"/>
      <c r="R647" s="290"/>
    </row>
    <row r="648" spans="12:18" ht="12.75">
      <c r="L648" s="290"/>
      <c r="M648" s="290"/>
      <c r="N648" s="290"/>
      <c r="O648" s="290"/>
      <c r="P648" s="290"/>
      <c r="Q648" s="290"/>
      <c r="R648" s="290"/>
    </row>
    <row r="649" spans="12:18" ht="12.75">
      <c r="L649" s="290"/>
      <c r="M649" s="290"/>
      <c r="N649" s="290"/>
      <c r="O649" s="290"/>
      <c r="P649" s="290"/>
      <c r="Q649" s="290"/>
      <c r="R649" s="290"/>
    </row>
    <row r="650" spans="12:18" ht="12.75">
      <c r="L650" s="290"/>
      <c r="M650" s="290"/>
      <c r="N650" s="290"/>
      <c r="O650" s="290"/>
      <c r="P650" s="290"/>
      <c r="Q650" s="290"/>
      <c r="R650" s="290"/>
    </row>
    <row r="651" spans="12:18" ht="12.75">
      <c r="L651" s="290"/>
      <c r="M651" s="290"/>
      <c r="N651" s="290"/>
      <c r="O651" s="290"/>
      <c r="P651" s="290"/>
      <c r="Q651" s="290"/>
      <c r="R651" s="290"/>
    </row>
    <row r="652" spans="12:18" ht="12.75">
      <c r="L652" s="290"/>
      <c r="M652" s="290"/>
      <c r="N652" s="290"/>
      <c r="O652" s="290"/>
      <c r="P652" s="290"/>
      <c r="Q652" s="290"/>
      <c r="R652" s="290"/>
    </row>
    <row r="653" spans="12:18" ht="12.75">
      <c r="L653" s="290"/>
      <c r="M653" s="290"/>
      <c r="N653" s="290"/>
      <c r="O653" s="290"/>
      <c r="P653" s="290"/>
      <c r="Q653" s="290"/>
      <c r="R653" s="290"/>
    </row>
    <row r="654" spans="12:18" ht="12.75">
      <c r="L654" s="290"/>
      <c r="M654" s="290"/>
      <c r="N654" s="290"/>
      <c r="O654" s="290"/>
      <c r="P654" s="290"/>
      <c r="Q654" s="290"/>
      <c r="R654" s="290"/>
    </row>
    <row r="655" spans="12:18" ht="12.75">
      <c r="L655" s="290"/>
      <c r="M655" s="290"/>
      <c r="N655" s="290"/>
      <c r="O655" s="290"/>
      <c r="P655" s="290"/>
      <c r="Q655" s="290"/>
      <c r="R655" s="290"/>
    </row>
    <row r="656" spans="12:18" ht="12.75">
      <c r="L656" s="290"/>
      <c r="M656" s="290"/>
      <c r="N656" s="290"/>
      <c r="O656" s="290"/>
      <c r="P656" s="290"/>
      <c r="Q656" s="290"/>
      <c r="R656" s="290"/>
    </row>
    <row r="657" spans="12:18" ht="12.75">
      <c r="L657" s="290"/>
      <c r="M657" s="290"/>
      <c r="N657" s="290"/>
      <c r="O657" s="290"/>
      <c r="P657" s="290"/>
      <c r="Q657" s="290"/>
      <c r="R657" s="290"/>
    </row>
    <row r="658" spans="12:18" ht="12.75">
      <c r="L658" s="290"/>
      <c r="M658" s="290"/>
      <c r="N658" s="290"/>
      <c r="O658" s="290"/>
      <c r="P658" s="290"/>
      <c r="Q658" s="290"/>
      <c r="R658" s="290"/>
    </row>
    <row r="659" spans="12:18" ht="12.75">
      <c r="L659" s="290"/>
      <c r="M659" s="290"/>
      <c r="N659" s="290"/>
      <c r="O659" s="290"/>
      <c r="P659" s="290"/>
      <c r="Q659" s="290"/>
      <c r="R659" s="290"/>
    </row>
    <row r="660" spans="12:18" ht="12.75">
      <c r="L660" s="290"/>
      <c r="M660" s="290"/>
      <c r="N660" s="290"/>
      <c r="O660" s="290"/>
      <c r="P660" s="290"/>
      <c r="Q660" s="290"/>
      <c r="R660" s="290"/>
    </row>
    <row r="661" spans="12:18" ht="12.75">
      <c r="L661" s="290"/>
      <c r="M661" s="290"/>
      <c r="N661" s="290"/>
      <c r="O661" s="290"/>
      <c r="P661" s="290"/>
      <c r="Q661" s="290"/>
      <c r="R661" s="290"/>
    </row>
    <row r="662" spans="12:18" ht="12.75">
      <c r="L662" s="290"/>
      <c r="M662" s="290"/>
      <c r="N662" s="290"/>
      <c r="O662" s="290"/>
      <c r="P662" s="290"/>
      <c r="Q662" s="290"/>
      <c r="R662" s="290"/>
    </row>
    <row r="663" spans="12:18" ht="12.75">
      <c r="L663" s="290"/>
      <c r="M663" s="290"/>
      <c r="N663" s="290"/>
      <c r="O663" s="290"/>
      <c r="P663" s="290"/>
      <c r="Q663" s="290"/>
      <c r="R663" s="290"/>
    </row>
    <row r="664" spans="12:18" ht="12.75">
      <c r="L664" s="290"/>
      <c r="M664" s="290"/>
      <c r="N664" s="290"/>
      <c r="O664" s="290"/>
      <c r="P664" s="290"/>
      <c r="Q664" s="290"/>
      <c r="R664" s="290"/>
    </row>
    <row r="665" spans="12:18" ht="12.75">
      <c r="L665" s="290"/>
      <c r="M665" s="290"/>
      <c r="N665" s="290"/>
      <c r="O665" s="290"/>
      <c r="P665" s="290"/>
      <c r="Q665" s="290"/>
      <c r="R665" s="290"/>
    </row>
    <row r="666" spans="12:18" ht="12.75">
      <c r="L666" s="290"/>
      <c r="M666" s="290"/>
      <c r="N666" s="290"/>
      <c r="O666" s="290"/>
      <c r="P666" s="290"/>
      <c r="Q666" s="290"/>
      <c r="R666" s="290"/>
    </row>
    <row r="667" spans="12:18" ht="12.75">
      <c r="L667" s="290"/>
      <c r="M667" s="290"/>
      <c r="N667" s="290"/>
      <c r="O667" s="290"/>
      <c r="P667" s="290"/>
      <c r="Q667" s="290"/>
      <c r="R667" s="290"/>
    </row>
    <row r="668" spans="12:18" ht="12.75">
      <c r="L668" s="290"/>
      <c r="M668" s="290"/>
      <c r="N668" s="290"/>
      <c r="O668" s="290"/>
      <c r="P668" s="290"/>
      <c r="Q668" s="290"/>
      <c r="R668" s="290"/>
    </row>
    <row r="669" spans="12:18" ht="12.75">
      <c r="L669" s="290"/>
      <c r="M669" s="290"/>
      <c r="N669" s="290"/>
      <c r="O669" s="290"/>
      <c r="P669" s="290"/>
      <c r="Q669" s="290"/>
      <c r="R669" s="290"/>
    </row>
    <row r="670" spans="12:18" ht="12.75">
      <c r="L670" s="290"/>
      <c r="M670" s="290"/>
      <c r="N670" s="290"/>
      <c r="O670" s="290"/>
      <c r="P670" s="290"/>
      <c r="Q670" s="290"/>
      <c r="R670" s="290"/>
    </row>
    <row r="671" spans="12:18" ht="12.75">
      <c r="L671" s="290"/>
      <c r="M671" s="290"/>
      <c r="N671" s="290"/>
      <c r="O671" s="290"/>
      <c r="P671" s="290"/>
      <c r="Q671" s="290"/>
      <c r="R671" s="290"/>
    </row>
    <row r="672" spans="12:18" ht="12.75">
      <c r="L672" s="290"/>
      <c r="M672" s="290"/>
      <c r="N672" s="290"/>
      <c r="O672" s="290"/>
      <c r="P672" s="290"/>
      <c r="Q672" s="290"/>
      <c r="R672" s="290"/>
    </row>
    <row r="673" spans="12:18" ht="12.75">
      <c r="L673" s="290"/>
      <c r="M673" s="290"/>
      <c r="N673" s="290"/>
      <c r="O673" s="290"/>
      <c r="P673" s="290"/>
      <c r="Q673" s="290"/>
      <c r="R673" s="290"/>
    </row>
    <row r="674" spans="12:18" ht="12.75">
      <c r="L674" s="290"/>
      <c r="M674" s="290"/>
      <c r="N674" s="290"/>
      <c r="O674" s="290"/>
      <c r="P674" s="290"/>
      <c r="Q674" s="290"/>
      <c r="R674" s="290"/>
    </row>
    <row r="675" spans="12:18" ht="12.75">
      <c r="L675" s="290"/>
      <c r="M675" s="290"/>
      <c r="N675" s="290"/>
      <c r="O675" s="290"/>
      <c r="P675" s="290"/>
      <c r="Q675" s="290"/>
      <c r="R675" s="290"/>
    </row>
    <row r="676" spans="12:18" ht="12.75">
      <c r="L676" s="290"/>
      <c r="M676" s="290"/>
      <c r="N676" s="290"/>
      <c r="O676" s="290"/>
      <c r="P676" s="290"/>
      <c r="Q676" s="290"/>
      <c r="R676" s="290"/>
    </row>
    <row r="677" spans="12:18" ht="12.75">
      <c r="L677" s="290"/>
      <c r="M677" s="290"/>
      <c r="N677" s="290"/>
      <c r="O677" s="290"/>
      <c r="P677" s="290"/>
      <c r="Q677" s="290"/>
      <c r="R677" s="290"/>
    </row>
    <row r="678" spans="12:18" ht="12.75">
      <c r="L678" s="290"/>
      <c r="M678" s="290"/>
      <c r="N678" s="290"/>
      <c r="O678" s="290"/>
      <c r="P678" s="290"/>
      <c r="Q678" s="290"/>
      <c r="R678" s="290"/>
    </row>
    <row r="679" spans="12:18" ht="12.75">
      <c r="L679" s="290"/>
      <c r="M679" s="290"/>
      <c r="N679" s="290"/>
      <c r="O679" s="290"/>
      <c r="P679" s="290"/>
      <c r="Q679" s="290"/>
      <c r="R679" s="290"/>
    </row>
    <row r="680" spans="12:18" ht="12.75">
      <c r="L680" s="290"/>
      <c r="M680" s="290"/>
      <c r="N680" s="290"/>
      <c r="O680" s="290"/>
      <c r="P680" s="290"/>
      <c r="Q680" s="290"/>
      <c r="R680" s="290"/>
    </row>
    <row r="681" spans="12:18" ht="12.75">
      <c r="L681" s="290"/>
      <c r="M681" s="290"/>
      <c r="N681" s="290"/>
      <c r="O681" s="290"/>
      <c r="P681" s="290"/>
      <c r="Q681" s="290"/>
      <c r="R681" s="290"/>
    </row>
    <row r="682" spans="12:18" ht="12.75">
      <c r="L682" s="290"/>
      <c r="M682" s="290"/>
      <c r="N682" s="290"/>
      <c r="O682" s="290"/>
      <c r="P682" s="290"/>
      <c r="Q682" s="290"/>
      <c r="R682" s="290"/>
    </row>
    <row r="683" spans="12:18" ht="12.75">
      <c r="L683" s="290"/>
      <c r="M683" s="290"/>
      <c r="N683" s="290"/>
      <c r="O683" s="290"/>
      <c r="P683" s="290"/>
      <c r="Q683" s="290"/>
      <c r="R683" s="290"/>
    </row>
    <row r="684" spans="12:18" ht="12.75">
      <c r="L684" s="290"/>
      <c r="M684" s="290"/>
      <c r="N684" s="290"/>
      <c r="O684" s="290"/>
      <c r="P684" s="290"/>
      <c r="Q684" s="290"/>
      <c r="R684" s="290"/>
    </row>
    <row r="685" spans="12:18" ht="12.75">
      <c r="L685" s="290"/>
      <c r="M685" s="290"/>
      <c r="N685" s="290"/>
      <c r="O685" s="290"/>
      <c r="P685" s="290"/>
      <c r="Q685" s="290"/>
      <c r="R685" s="290"/>
    </row>
    <row r="686" spans="12:18" ht="12.75">
      <c r="L686" s="290"/>
      <c r="M686" s="290"/>
      <c r="N686" s="290"/>
      <c r="O686" s="290"/>
      <c r="P686" s="290"/>
      <c r="Q686" s="290"/>
      <c r="R686" s="290"/>
    </row>
    <row r="687" spans="12:18" ht="12.75">
      <c r="L687" s="290"/>
      <c r="M687" s="290"/>
      <c r="N687" s="290"/>
      <c r="O687" s="290"/>
      <c r="P687" s="290"/>
      <c r="Q687" s="290"/>
      <c r="R687" s="290"/>
    </row>
    <row r="688" spans="12:18" ht="12.75">
      <c r="L688" s="290"/>
      <c r="M688" s="290"/>
      <c r="N688" s="290"/>
      <c r="O688" s="290"/>
      <c r="P688" s="290"/>
      <c r="Q688" s="290"/>
      <c r="R688" s="290"/>
    </row>
    <row r="689" spans="12:18" ht="12.75">
      <c r="L689" s="290"/>
      <c r="M689" s="290"/>
      <c r="N689" s="290"/>
      <c r="O689" s="290"/>
      <c r="P689" s="290"/>
      <c r="Q689" s="290"/>
      <c r="R689" s="290"/>
    </row>
    <row r="690" spans="12:18" ht="12.75">
      <c r="L690" s="290"/>
      <c r="M690" s="290"/>
      <c r="N690" s="290"/>
      <c r="O690" s="290"/>
      <c r="P690" s="290"/>
      <c r="Q690" s="290"/>
      <c r="R690" s="290"/>
    </row>
    <row r="691" spans="12:18" ht="12.75">
      <c r="L691" s="290"/>
      <c r="M691" s="290"/>
      <c r="N691" s="290"/>
      <c r="O691" s="290"/>
      <c r="P691" s="290"/>
      <c r="Q691" s="290"/>
      <c r="R691" s="290"/>
    </row>
    <row r="692" spans="12:18" ht="12.75">
      <c r="L692" s="290"/>
      <c r="M692" s="290"/>
      <c r="N692" s="290"/>
      <c r="O692" s="290"/>
      <c r="P692" s="290"/>
      <c r="Q692" s="290"/>
      <c r="R692" s="290"/>
    </row>
    <row r="693" spans="12:18" ht="12.75">
      <c r="L693" s="290"/>
      <c r="M693" s="290"/>
      <c r="N693" s="290"/>
      <c r="O693" s="290"/>
      <c r="P693" s="290"/>
      <c r="Q693" s="290"/>
      <c r="R693" s="290"/>
    </row>
    <row r="694" spans="12:18" ht="12.75">
      <c r="L694" s="290"/>
      <c r="M694" s="290"/>
      <c r="N694" s="290"/>
      <c r="O694" s="290"/>
      <c r="P694" s="290"/>
      <c r="Q694" s="290"/>
      <c r="R694" s="290"/>
    </row>
    <row r="695" spans="12:18" ht="12.75">
      <c r="L695" s="290"/>
      <c r="M695" s="290"/>
      <c r="N695" s="290"/>
      <c r="O695" s="290"/>
      <c r="P695" s="290"/>
      <c r="Q695" s="290"/>
      <c r="R695" s="290"/>
    </row>
    <row r="696" spans="12:18" ht="12.75">
      <c r="L696" s="290"/>
      <c r="M696" s="290"/>
      <c r="N696" s="290"/>
      <c r="O696" s="290"/>
      <c r="P696" s="290"/>
      <c r="Q696" s="290"/>
      <c r="R696" s="290"/>
    </row>
    <row r="697" spans="12:18" ht="12.75">
      <c r="L697" s="290"/>
      <c r="M697" s="290"/>
      <c r="N697" s="290"/>
      <c r="O697" s="290"/>
      <c r="P697" s="290"/>
      <c r="Q697" s="290"/>
      <c r="R697" s="290"/>
    </row>
    <row r="698" spans="12:18" ht="12.75">
      <c r="L698" s="290"/>
      <c r="M698" s="290"/>
      <c r="N698" s="290"/>
      <c r="O698" s="290"/>
      <c r="P698" s="290"/>
      <c r="Q698" s="290"/>
      <c r="R698" s="290"/>
    </row>
    <row r="699" spans="12:18" ht="12.75">
      <c r="L699" s="290"/>
      <c r="M699" s="290"/>
      <c r="N699" s="290"/>
      <c r="O699" s="290"/>
      <c r="P699" s="290"/>
      <c r="Q699" s="290"/>
      <c r="R699" s="290"/>
    </row>
    <row r="700" spans="12:18" ht="12.75">
      <c r="L700" s="290"/>
      <c r="M700" s="290"/>
      <c r="N700" s="290"/>
      <c r="O700" s="290"/>
      <c r="P700" s="290"/>
      <c r="Q700" s="290"/>
      <c r="R700" s="290"/>
    </row>
    <row r="701" spans="12:18" ht="12.75">
      <c r="L701" s="290"/>
      <c r="M701" s="290"/>
      <c r="N701" s="290"/>
      <c r="O701" s="290"/>
      <c r="P701" s="290"/>
      <c r="Q701" s="290"/>
      <c r="R701" s="290"/>
    </row>
    <row r="702" spans="12:18" ht="12.75">
      <c r="L702" s="290"/>
      <c r="M702" s="290"/>
      <c r="N702" s="290"/>
      <c r="O702" s="290"/>
      <c r="P702" s="290"/>
      <c r="Q702" s="290"/>
      <c r="R702" s="290"/>
    </row>
    <row r="703" spans="12:18" ht="12.75">
      <c r="L703" s="290"/>
      <c r="M703" s="290"/>
      <c r="N703" s="290"/>
      <c r="O703" s="290"/>
      <c r="P703" s="290"/>
      <c r="Q703" s="290"/>
      <c r="R703" s="290"/>
    </row>
    <row r="704" spans="12:18" ht="12.75">
      <c r="L704" s="290"/>
      <c r="M704" s="290"/>
      <c r="N704" s="290"/>
      <c r="O704" s="290"/>
      <c r="P704" s="290"/>
      <c r="Q704" s="290"/>
      <c r="R704" s="290"/>
    </row>
    <row r="705" spans="12:18" ht="12.75">
      <c r="L705" s="290"/>
      <c r="M705" s="290"/>
      <c r="N705" s="290"/>
      <c r="O705" s="290"/>
      <c r="P705" s="290"/>
      <c r="Q705" s="290"/>
      <c r="R705" s="290"/>
    </row>
    <row r="706" spans="12:18" ht="12.75">
      <c r="L706" s="290"/>
      <c r="M706" s="290"/>
      <c r="N706" s="290"/>
      <c r="O706" s="290"/>
      <c r="P706" s="290"/>
      <c r="Q706" s="290"/>
      <c r="R706" s="290"/>
    </row>
    <row r="707" spans="12:18" ht="12.75">
      <c r="L707" s="290"/>
      <c r="M707" s="290"/>
      <c r="N707" s="290"/>
      <c r="O707" s="290"/>
      <c r="P707" s="290"/>
      <c r="Q707" s="290"/>
      <c r="R707" s="290"/>
    </row>
    <row r="708" spans="12:18" ht="12.75">
      <c r="L708" s="290"/>
      <c r="M708" s="290"/>
      <c r="N708" s="290"/>
      <c r="O708" s="290"/>
      <c r="P708" s="290"/>
      <c r="Q708" s="290"/>
      <c r="R708" s="290"/>
    </row>
    <row r="709" spans="12:18" ht="12.75">
      <c r="L709" s="290"/>
      <c r="M709" s="290"/>
      <c r="N709" s="290"/>
      <c r="O709" s="290"/>
      <c r="P709" s="290"/>
      <c r="Q709" s="290"/>
      <c r="R709" s="290"/>
    </row>
    <row r="710" spans="12:18" ht="12.75">
      <c r="L710" s="290"/>
      <c r="M710" s="290"/>
      <c r="N710" s="290"/>
      <c r="O710" s="290"/>
      <c r="P710" s="290"/>
      <c r="Q710" s="290"/>
      <c r="R710" s="290"/>
    </row>
    <row r="711" spans="12:18" ht="12.75">
      <c r="L711" s="290"/>
      <c r="M711" s="290"/>
      <c r="N711" s="290"/>
      <c r="O711" s="290"/>
      <c r="P711" s="290"/>
      <c r="Q711" s="290"/>
      <c r="R711" s="290"/>
    </row>
    <row r="712" spans="12:18" ht="12.75">
      <c r="L712" s="290"/>
      <c r="M712" s="290"/>
      <c r="N712" s="290"/>
      <c r="O712" s="290"/>
      <c r="P712" s="290"/>
      <c r="Q712" s="290"/>
      <c r="R712" s="290"/>
    </row>
    <row r="713" spans="12:18" ht="12.75">
      <c r="L713" s="290"/>
      <c r="M713" s="290"/>
      <c r="N713" s="290"/>
      <c r="O713" s="290"/>
      <c r="P713" s="290"/>
      <c r="Q713" s="290"/>
      <c r="R713" s="290"/>
    </row>
    <row r="714" spans="12:18" ht="12.75">
      <c r="L714" s="290"/>
      <c r="M714" s="290"/>
      <c r="N714" s="290"/>
      <c r="O714" s="290"/>
      <c r="P714" s="290"/>
      <c r="Q714" s="290"/>
      <c r="R714" s="290"/>
    </row>
    <row r="715" spans="12:18" ht="12.75">
      <c r="L715" s="290"/>
      <c r="M715" s="290"/>
      <c r="N715" s="290"/>
      <c r="O715" s="290"/>
      <c r="P715" s="290"/>
      <c r="Q715" s="290"/>
      <c r="R715" s="290"/>
    </row>
    <row r="716" spans="12:18" ht="12.75">
      <c r="L716" s="290"/>
      <c r="M716" s="290"/>
      <c r="N716" s="290"/>
      <c r="O716" s="290"/>
      <c r="P716" s="290"/>
      <c r="Q716" s="290"/>
      <c r="R716" s="290"/>
    </row>
    <row r="717" spans="12:18" ht="12.75">
      <c r="L717" s="290"/>
      <c r="M717" s="290"/>
      <c r="N717" s="290"/>
      <c r="O717" s="290"/>
      <c r="P717" s="290"/>
      <c r="Q717" s="290"/>
      <c r="R717" s="290"/>
    </row>
    <row r="718" spans="12:18" ht="12.75">
      <c r="L718" s="290"/>
      <c r="M718" s="290"/>
      <c r="N718" s="290"/>
      <c r="O718" s="290"/>
      <c r="P718" s="290"/>
      <c r="Q718" s="290"/>
      <c r="R718" s="290"/>
    </row>
    <row r="719" spans="12:18" ht="12.75">
      <c r="L719" s="290"/>
      <c r="M719" s="290"/>
      <c r="N719" s="290"/>
      <c r="O719" s="290"/>
      <c r="P719" s="290"/>
      <c r="Q719" s="290"/>
      <c r="R719" s="290"/>
    </row>
    <row r="720" spans="12:18" ht="12.75">
      <c r="L720" s="290"/>
      <c r="M720" s="290"/>
      <c r="N720" s="290"/>
      <c r="O720" s="290"/>
      <c r="P720" s="290"/>
      <c r="Q720" s="290"/>
      <c r="R720" s="290"/>
    </row>
    <row r="721" spans="12:18" ht="12.75">
      <c r="L721" s="290"/>
      <c r="M721" s="290"/>
      <c r="N721" s="290"/>
      <c r="O721" s="290"/>
      <c r="P721" s="290"/>
      <c r="Q721" s="290"/>
      <c r="R721" s="290"/>
    </row>
    <row r="722" spans="12:18" ht="12.75">
      <c r="L722" s="290"/>
      <c r="M722" s="290"/>
      <c r="N722" s="290"/>
      <c r="O722" s="290"/>
      <c r="P722" s="290"/>
      <c r="Q722" s="290"/>
      <c r="R722" s="290"/>
    </row>
    <row r="723" spans="12:18" ht="12.75">
      <c r="L723" s="290"/>
      <c r="M723" s="290"/>
      <c r="N723" s="290"/>
      <c r="O723" s="290"/>
      <c r="P723" s="290"/>
      <c r="Q723" s="290"/>
      <c r="R723" s="290"/>
    </row>
    <row r="724" spans="12:18" ht="12.75">
      <c r="L724" s="290"/>
      <c r="M724" s="290"/>
      <c r="N724" s="290"/>
      <c r="O724" s="290"/>
      <c r="P724" s="290"/>
      <c r="Q724" s="290"/>
      <c r="R724" s="290"/>
    </row>
    <row r="725" spans="12:18" ht="12.75">
      <c r="L725" s="290"/>
      <c r="M725" s="290"/>
      <c r="N725" s="290"/>
      <c r="O725" s="290"/>
      <c r="P725" s="290"/>
      <c r="Q725" s="290"/>
      <c r="R725" s="290"/>
    </row>
    <row r="726" spans="12:18" ht="12.75">
      <c r="L726" s="290"/>
      <c r="M726" s="290"/>
      <c r="N726" s="290"/>
      <c r="O726" s="290"/>
      <c r="P726" s="290"/>
      <c r="Q726" s="290"/>
      <c r="R726" s="290"/>
    </row>
    <row r="727" spans="12:18" ht="12.75">
      <c r="L727" s="290"/>
      <c r="M727" s="290"/>
      <c r="N727" s="290"/>
      <c r="O727" s="290"/>
      <c r="P727" s="290"/>
      <c r="Q727" s="290"/>
      <c r="R727" s="290"/>
    </row>
    <row r="728" spans="12:18" ht="12.75">
      <c r="L728" s="290"/>
      <c r="M728" s="290"/>
      <c r="N728" s="290"/>
      <c r="O728" s="290"/>
      <c r="P728" s="290"/>
      <c r="Q728" s="290"/>
      <c r="R728" s="290"/>
    </row>
    <row r="729" spans="12:18" ht="12.75">
      <c r="L729" s="290"/>
      <c r="M729" s="290"/>
      <c r="N729" s="290"/>
      <c r="O729" s="290"/>
      <c r="P729" s="290"/>
      <c r="Q729" s="290"/>
      <c r="R729" s="290"/>
    </row>
    <row r="730" spans="12:18" ht="12.75">
      <c r="L730" s="290"/>
      <c r="M730" s="290"/>
      <c r="N730" s="290"/>
      <c r="O730" s="290"/>
      <c r="P730" s="290"/>
      <c r="Q730" s="290"/>
      <c r="R730" s="290"/>
    </row>
    <row r="731" spans="12:18" ht="12.75">
      <c r="L731" s="290"/>
      <c r="M731" s="290"/>
      <c r="N731" s="290"/>
      <c r="O731" s="290"/>
      <c r="P731" s="290"/>
      <c r="Q731" s="290"/>
      <c r="R731" s="290"/>
    </row>
    <row r="732" spans="12:18" ht="12.75">
      <c r="L732" s="290"/>
      <c r="M732" s="290"/>
      <c r="N732" s="290"/>
      <c r="O732" s="290"/>
      <c r="P732" s="290"/>
      <c r="Q732" s="290"/>
      <c r="R732" s="290"/>
    </row>
    <row r="733" spans="12:18" ht="12.75">
      <c r="L733" s="290"/>
      <c r="M733" s="290"/>
      <c r="N733" s="290"/>
      <c r="O733" s="290"/>
      <c r="P733" s="290"/>
      <c r="Q733" s="290"/>
      <c r="R733" s="290"/>
    </row>
    <row r="734" spans="12:18" ht="12.75">
      <c r="L734" s="290"/>
      <c r="M734" s="290"/>
      <c r="N734" s="290"/>
      <c r="O734" s="290"/>
      <c r="P734" s="290"/>
      <c r="Q734" s="290"/>
      <c r="R734" s="290"/>
    </row>
    <row r="735" spans="12:18" ht="12.75">
      <c r="L735" s="290"/>
      <c r="M735" s="290"/>
      <c r="N735" s="290"/>
      <c r="O735" s="290"/>
      <c r="P735" s="290"/>
      <c r="Q735" s="290"/>
      <c r="R735" s="290"/>
    </row>
    <row r="736" spans="12:18" ht="12.75">
      <c r="L736" s="290"/>
      <c r="M736" s="290"/>
      <c r="N736" s="290"/>
      <c r="O736" s="290"/>
      <c r="P736" s="290"/>
      <c r="Q736" s="290"/>
      <c r="R736" s="290"/>
    </row>
    <row r="737" spans="12:18" ht="12.75">
      <c r="L737" s="290"/>
      <c r="M737" s="290"/>
      <c r="N737" s="290"/>
      <c r="O737" s="290"/>
      <c r="P737" s="290"/>
      <c r="Q737" s="290"/>
      <c r="R737" s="290"/>
    </row>
    <row r="738" spans="12:18" ht="12.75">
      <c r="L738" s="290"/>
      <c r="M738" s="290"/>
      <c r="N738" s="290"/>
      <c r="O738" s="290"/>
      <c r="P738" s="290"/>
      <c r="Q738" s="290"/>
      <c r="R738" s="290"/>
    </row>
    <row r="739" spans="12:18" ht="12.75">
      <c r="L739" s="290"/>
      <c r="M739" s="290"/>
      <c r="N739" s="290"/>
      <c r="O739" s="290"/>
      <c r="P739" s="290"/>
      <c r="Q739" s="290"/>
      <c r="R739" s="290"/>
    </row>
    <row r="740" spans="12:18" ht="12.75">
      <c r="L740" s="290"/>
      <c r="M740" s="290"/>
      <c r="N740" s="290"/>
      <c r="O740" s="290"/>
      <c r="P740" s="290"/>
      <c r="Q740" s="290"/>
      <c r="R740" s="290"/>
    </row>
    <row r="741" spans="12:18" ht="12.75">
      <c r="L741" s="290"/>
      <c r="M741" s="290"/>
      <c r="N741" s="290"/>
      <c r="O741" s="290"/>
      <c r="P741" s="290"/>
      <c r="Q741" s="290"/>
      <c r="R741" s="290"/>
    </row>
    <row r="742" spans="12:18" ht="12.75">
      <c r="L742" s="290"/>
      <c r="M742" s="290"/>
      <c r="N742" s="290"/>
      <c r="O742" s="290"/>
      <c r="P742" s="290"/>
      <c r="Q742" s="290"/>
      <c r="R742" s="290"/>
    </row>
    <row r="743" spans="12:18" ht="12.75">
      <c r="L743" s="290"/>
      <c r="M743" s="290"/>
      <c r="N743" s="290"/>
      <c r="O743" s="290"/>
      <c r="P743" s="290"/>
      <c r="Q743" s="290"/>
      <c r="R743" s="290"/>
    </row>
    <row r="744" spans="12:18" ht="12.75">
      <c r="L744" s="290"/>
      <c r="M744" s="290"/>
      <c r="N744" s="290"/>
      <c r="O744" s="290"/>
      <c r="P744" s="290"/>
      <c r="Q744" s="290"/>
      <c r="R744" s="290"/>
    </row>
    <row r="745" spans="12:18" ht="12.75">
      <c r="L745" s="290"/>
      <c r="M745" s="290"/>
      <c r="N745" s="290"/>
      <c r="O745" s="290"/>
      <c r="P745" s="290"/>
      <c r="Q745" s="290"/>
      <c r="R745" s="290"/>
    </row>
    <row r="746" spans="12:18" ht="12.75">
      <c r="L746" s="290"/>
      <c r="M746" s="290"/>
      <c r="N746" s="290"/>
      <c r="O746" s="290"/>
      <c r="P746" s="290"/>
      <c r="Q746" s="290"/>
      <c r="R746" s="290"/>
    </row>
    <row r="747" spans="12:18" ht="12.75">
      <c r="L747" s="290"/>
      <c r="M747" s="290"/>
      <c r="N747" s="290"/>
      <c r="O747" s="290"/>
      <c r="P747" s="290"/>
      <c r="Q747" s="290"/>
      <c r="R747" s="290"/>
    </row>
    <row r="748" spans="12:18" ht="12.75">
      <c r="L748" s="290"/>
      <c r="M748" s="290"/>
      <c r="N748" s="290"/>
      <c r="O748" s="290"/>
      <c r="P748" s="290"/>
      <c r="Q748" s="290"/>
      <c r="R748" s="290"/>
    </row>
    <row r="749" spans="12:18" ht="12.75">
      <c r="L749" s="290"/>
      <c r="M749" s="290"/>
      <c r="N749" s="290"/>
      <c r="O749" s="290"/>
      <c r="P749" s="290"/>
      <c r="Q749" s="290"/>
      <c r="R749" s="290"/>
    </row>
    <row r="750" spans="12:18" ht="12.75">
      <c r="L750" s="290"/>
      <c r="M750" s="290"/>
      <c r="N750" s="290"/>
      <c r="O750" s="290"/>
      <c r="P750" s="290"/>
      <c r="Q750" s="290"/>
      <c r="R750" s="290"/>
    </row>
    <row r="751" spans="12:18" ht="12.75">
      <c r="L751" s="290"/>
      <c r="M751" s="290"/>
      <c r="N751" s="290"/>
      <c r="O751" s="290"/>
      <c r="P751" s="290"/>
      <c r="Q751" s="290"/>
      <c r="R751" s="290"/>
    </row>
    <row r="752" spans="12:18" ht="12.75">
      <c r="L752" s="290"/>
      <c r="M752" s="290"/>
      <c r="N752" s="290"/>
      <c r="O752" s="290"/>
      <c r="P752" s="290"/>
      <c r="Q752" s="290"/>
      <c r="R752" s="290"/>
    </row>
    <row r="753" spans="12:18" ht="12.75">
      <c r="L753" s="290"/>
      <c r="M753" s="290"/>
      <c r="N753" s="290"/>
      <c r="O753" s="290"/>
      <c r="P753" s="290"/>
      <c r="Q753" s="290"/>
      <c r="R753" s="290"/>
    </row>
    <row r="754" spans="12:18" ht="12.75">
      <c r="L754" s="290"/>
      <c r="M754" s="290"/>
      <c r="N754" s="290"/>
      <c r="O754" s="290"/>
      <c r="P754" s="290"/>
      <c r="Q754" s="290"/>
      <c r="R754" s="290"/>
    </row>
    <row r="755" spans="12:18" ht="12.75">
      <c r="L755" s="290"/>
      <c r="M755" s="290"/>
      <c r="N755" s="290"/>
      <c r="O755" s="290"/>
      <c r="P755" s="290"/>
      <c r="Q755" s="290"/>
      <c r="R755" s="290"/>
    </row>
    <row r="756" spans="12:18" ht="12.75">
      <c r="L756" s="290"/>
      <c r="M756" s="290"/>
      <c r="N756" s="290"/>
      <c r="O756" s="290"/>
      <c r="P756" s="290"/>
      <c r="Q756" s="290"/>
      <c r="R756" s="290"/>
    </row>
    <row r="757" spans="12:18" ht="12.75">
      <c r="L757" s="290"/>
      <c r="M757" s="290"/>
      <c r="N757" s="290"/>
      <c r="O757" s="290"/>
      <c r="P757" s="290"/>
      <c r="Q757" s="290"/>
      <c r="R757" s="290"/>
    </row>
    <row r="758" spans="12:18" ht="12.75">
      <c r="L758" s="290"/>
      <c r="M758" s="290"/>
      <c r="N758" s="290"/>
      <c r="O758" s="290"/>
      <c r="P758" s="290"/>
      <c r="Q758" s="290"/>
      <c r="R758" s="290"/>
    </row>
    <row r="759" spans="12:18" ht="12.75">
      <c r="L759" s="290"/>
      <c r="M759" s="290"/>
      <c r="N759" s="290"/>
      <c r="O759" s="290"/>
      <c r="P759" s="290"/>
      <c r="Q759" s="290"/>
      <c r="R759" s="290"/>
    </row>
    <row r="760" spans="12:18" ht="12.75">
      <c r="L760" s="290"/>
      <c r="M760" s="290"/>
      <c r="N760" s="290"/>
      <c r="O760" s="290"/>
      <c r="P760" s="290"/>
      <c r="Q760" s="290"/>
      <c r="R760" s="290"/>
    </row>
    <row r="761" spans="12:18" ht="12.75">
      <c r="L761" s="290"/>
      <c r="M761" s="290"/>
      <c r="N761" s="290"/>
      <c r="O761" s="290"/>
      <c r="P761" s="290"/>
      <c r="Q761" s="290"/>
      <c r="R761" s="290"/>
    </row>
    <row r="762" spans="12:18" ht="12.75">
      <c r="L762" s="290"/>
      <c r="M762" s="290"/>
      <c r="N762" s="290"/>
      <c r="O762" s="290"/>
      <c r="P762" s="290"/>
      <c r="Q762" s="290"/>
      <c r="R762" s="290"/>
    </row>
    <row r="763" spans="12:18" ht="12.75">
      <c r="L763" s="290"/>
      <c r="M763" s="290"/>
      <c r="N763" s="290"/>
      <c r="O763" s="290"/>
      <c r="P763" s="290"/>
      <c r="Q763" s="290"/>
      <c r="R763" s="290"/>
    </row>
    <row r="764" spans="12:18" ht="12.75">
      <c r="L764" s="290"/>
      <c r="M764" s="290"/>
      <c r="N764" s="290"/>
      <c r="O764" s="290"/>
      <c r="P764" s="290"/>
      <c r="Q764" s="290"/>
      <c r="R764" s="290"/>
    </row>
    <row r="765" spans="12:18" ht="12.75">
      <c r="L765" s="290"/>
      <c r="M765" s="290"/>
      <c r="N765" s="290"/>
      <c r="O765" s="290"/>
      <c r="P765" s="290"/>
      <c r="Q765" s="290"/>
      <c r="R765" s="290"/>
    </row>
    <row r="766" spans="12:18" ht="12.75">
      <c r="L766" s="290"/>
      <c r="M766" s="290"/>
      <c r="N766" s="290"/>
      <c r="O766" s="290"/>
      <c r="P766" s="290"/>
      <c r="Q766" s="290"/>
      <c r="R766" s="290"/>
    </row>
    <row r="767" spans="12:18" ht="12.75">
      <c r="L767" s="290"/>
      <c r="M767" s="290"/>
      <c r="N767" s="290"/>
      <c r="O767" s="290"/>
      <c r="P767" s="290"/>
      <c r="Q767" s="290"/>
      <c r="R767" s="290"/>
    </row>
    <row r="768" spans="12:18" ht="12.75">
      <c r="L768" s="290"/>
      <c r="M768" s="290"/>
      <c r="N768" s="290"/>
      <c r="O768" s="290"/>
      <c r="P768" s="290"/>
      <c r="Q768" s="290"/>
      <c r="R768" s="290"/>
    </row>
    <row r="769" spans="12:18" ht="12.75">
      <c r="L769" s="290"/>
      <c r="M769" s="290"/>
      <c r="N769" s="290"/>
      <c r="O769" s="290"/>
      <c r="P769" s="290"/>
      <c r="Q769" s="290"/>
      <c r="R769" s="290"/>
    </row>
    <row r="770" spans="12:18" ht="12.75">
      <c r="L770" s="290"/>
      <c r="M770" s="290"/>
      <c r="N770" s="290"/>
      <c r="O770" s="290"/>
      <c r="P770" s="290"/>
      <c r="Q770" s="290"/>
      <c r="R770" s="290"/>
    </row>
    <row r="771" spans="12:18" ht="12.75">
      <c r="L771" s="290"/>
      <c r="M771" s="290"/>
      <c r="N771" s="290"/>
      <c r="O771" s="290"/>
      <c r="P771" s="290"/>
      <c r="Q771" s="290"/>
      <c r="R771" s="290"/>
    </row>
    <row r="772" spans="12:18" ht="12.75">
      <c r="L772" s="290"/>
      <c r="M772" s="290"/>
      <c r="N772" s="290"/>
      <c r="O772" s="290"/>
      <c r="P772" s="290"/>
      <c r="Q772" s="290"/>
      <c r="R772" s="290"/>
    </row>
    <row r="773" spans="12:18" ht="12.75">
      <c r="L773" s="290"/>
      <c r="M773" s="290"/>
      <c r="N773" s="290"/>
      <c r="O773" s="290"/>
      <c r="P773" s="290"/>
      <c r="Q773" s="290"/>
      <c r="R773" s="290"/>
    </row>
    <row r="774" spans="12:18" ht="12.75">
      <c r="L774" s="290"/>
      <c r="M774" s="290"/>
      <c r="N774" s="290"/>
      <c r="O774" s="290"/>
      <c r="P774" s="290"/>
      <c r="Q774" s="290"/>
      <c r="R774" s="290"/>
    </row>
    <row r="775" spans="12:18" ht="12.75">
      <c r="L775" s="290"/>
      <c r="M775" s="290"/>
      <c r="N775" s="290"/>
      <c r="O775" s="290"/>
      <c r="P775" s="290"/>
      <c r="Q775" s="290"/>
      <c r="R775" s="290"/>
    </row>
    <row r="776" spans="12:18" ht="12.75">
      <c r="L776" s="290"/>
      <c r="M776" s="290"/>
      <c r="N776" s="290"/>
      <c r="O776" s="290"/>
      <c r="P776" s="290"/>
      <c r="Q776" s="290"/>
      <c r="R776" s="290"/>
    </row>
    <row r="777" spans="12:18" ht="12.75">
      <c r="L777" s="290"/>
      <c r="M777" s="290"/>
      <c r="N777" s="290"/>
      <c r="O777" s="290"/>
      <c r="P777" s="290"/>
      <c r="Q777" s="290"/>
      <c r="R777" s="290"/>
    </row>
    <row r="778" spans="12:18" ht="12.75">
      <c r="L778" s="290"/>
      <c r="M778" s="290"/>
      <c r="N778" s="290"/>
      <c r="O778" s="290"/>
      <c r="P778" s="290"/>
      <c r="Q778" s="290"/>
      <c r="R778" s="290"/>
    </row>
    <row r="779" spans="12:18" ht="12.75">
      <c r="L779" s="290"/>
      <c r="M779" s="290"/>
      <c r="N779" s="290"/>
      <c r="O779" s="290"/>
      <c r="P779" s="290"/>
      <c r="Q779" s="290"/>
      <c r="R779" s="290"/>
    </row>
    <row r="780" spans="12:18" ht="12.75">
      <c r="L780" s="290"/>
      <c r="M780" s="290"/>
      <c r="N780" s="290"/>
      <c r="O780" s="290"/>
      <c r="P780" s="290"/>
      <c r="Q780" s="290"/>
      <c r="R780" s="290"/>
    </row>
    <row r="781" spans="12:18" ht="12.75">
      <c r="L781" s="290"/>
      <c r="M781" s="290"/>
      <c r="N781" s="290"/>
      <c r="O781" s="290"/>
      <c r="P781" s="290"/>
      <c r="Q781" s="290"/>
      <c r="R781" s="290"/>
    </row>
    <row r="782" spans="12:18" ht="12.75">
      <c r="L782" s="290"/>
      <c r="M782" s="290"/>
      <c r="N782" s="290"/>
      <c r="O782" s="290"/>
      <c r="P782" s="290"/>
      <c r="Q782" s="290"/>
      <c r="R782" s="290"/>
    </row>
    <row r="783" spans="12:18" ht="12.75">
      <c r="L783" s="290"/>
      <c r="M783" s="290"/>
      <c r="N783" s="290"/>
      <c r="O783" s="290"/>
      <c r="P783" s="290"/>
      <c r="Q783" s="290"/>
      <c r="R783" s="290"/>
    </row>
    <row r="784" spans="12:18" ht="12.75">
      <c r="L784" s="290"/>
      <c r="M784" s="290"/>
      <c r="N784" s="290"/>
      <c r="O784" s="290"/>
      <c r="P784" s="290"/>
      <c r="Q784" s="290"/>
      <c r="R784" s="290"/>
    </row>
    <row r="785" spans="12:18" ht="12.75">
      <c r="L785" s="290"/>
      <c r="M785" s="290"/>
      <c r="N785" s="290"/>
      <c r="O785" s="290"/>
      <c r="P785" s="290"/>
      <c r="Q785" s="290"/>
      <c r="R785" s="290"/>
    </row>
    <row r="786" spans="12:18" ht="12.75">
      <c r="L786" s="290"/>
      <c r="M786" s="290"/>
      <c r="N786" s="290"/>
      <c r="O786" s="290"/>
      <c r="P786" s="290"/>
      <c r="Q786" s="290"/>
      <c r="R786" s="290"/>
    </row>
    <row r="787" spans="12:18" ht="12.75">
      <c r="L787" s="290"/>
      <c r="M787" s="290"/>
      <c r="N787" s="290"/>
      <c r="O787" s="290"/>
      <c r="P787" s="290"/>
      <c r="Q787" s="290"/>
      <c r="R787" s="290"/>
    </row>
    <row r="788" spans="12:18" ht="12.75">
      <c r="L788" s="290"/>
      <c r="M788" s="290"/>
      <c r="N788" s="290"/>
      <c r="O788" s="290"/>
      <c r="P788" s="290"/>
      <c r="Q788" s="290"/>
      <c r="R788" s="290"/>
    </row>
    <row r="789" spans="12:18" ht="12.75">
      <c r="L789" s="290"/>
      <c r="M789" s="290"/>
      <c r="N789" s="290"/>
      <c r="O789" s="290"/>
      <c r="P789" s="290"/>
      <c r="Q789" s="290"/>
      <c r="R789" s="290"/>
    </row>
    <row r="790" spans="12:18" ht="12.75">
      <c r="L790" s="290"/>
      <c r="M790" s="290"/>
      <c r="N790" s="290"/>
      <c r="O790" s="290"/>
      <c r="P790" s="290"/>
      <c r="Q790" s="290"/>
      <c r="R790" s="290"/>
    </row>
    <row r="791" spans="12:18" ht="12.75">
      <c r="L791" s="290"/>
      <c r="M791" s="290"/>
      <c r="N791" s="290"/>
      <c r="O791" s="290"/>
      <c r="P791" s="290"/>
      <c r="Q791" s="290"/>
      <c r="R791" s="290"/>
    </row>
    <row r="792" spans="12:18" ht="12.75">
      <c r="L792" s="290"/>
      <c r="M792" s="290"/>
      <c r="N792" s="290"/>
      <c r="O792" s="290"/>
      <c r="P792" s="290"/>
      <c r="Q792" s="290"/>
      <c r="R792" s="290"/>
    </row>
    <row r="793" spans="12:18" ht="12.75">
      <c r="L793" s="290"/>
      <c r="M793" s="290"/>
      <c r="N793" s="290"/>
      <c r="O793" s="290"/>
      <c r="P793" s="290"/>
      <c r="Q793" s="290"/>
      <c r="R793" s="290"/>
    </row>
    <row r="794" spans="12:18" ht="12.75">
      <c r="L794" s="290"/>
      <c r="M794" s="290"/>
      <c r="N794" s="290"/>
      <c r="O794" s="290"/>
      <c r="P794" s="290"/>
      <c r="Q794" s="290"/>
      <c r="R794" s="290"/>
    </row>
    <row r="795" spans="12:18" ht="12.75">
      <c r="L795" s="290"/>
      <c r="M795" s="290"/>
      <c r="N795" s="290"/>
      <c r="O795" s="290"/>
      <c r="P795" s="290"/>
      <c r="Q795" s="290"/>
      <c r="R795" s="290"/>
    </row>
    <row r="796" spans="12:18" ht="12.75">
      <c r="L796" s="290"/>
      <c r="M796" s="290"/>
      <c r="N796" s="290"/>
      <c r="O796" s="290"/>
      <c r="P796" s="290"/>
      <c r="Q796" s="290"/>
      <c r="R796" s="290"/>
    </row>
    <row r="797" spans="12:18" ht="12.75">
      <c r="L797" s="290"/>
      <c r="M797" s="290"/>
      <c r="N797" s="290"/>
      <c r="O797" s="290"/>
      <c r="P797" s="290"/>
      <c r="Q797" s="290"/>
      <c r="R797" s="290"/>
    </row>
    <row r="798" spans="12:18" ht="12.75">
      <c r="L798" s="290"/>
      <c r="M798" s="290"/>
      <c r="N798" s="290"/>
      <c r="O798" s="290"/>
      <c r="P798" s="290"/>
      <c r="Q798" s="290"/>
      <c r="R798" s="290"/>
    </row>
    <row r="799" spans="12:18" ht="12.75">
      <c r="L799" s="290"/>
      <c r="M799" s="290"/>
      <c r="N799" s="290"/>
      <c r="O799" s="290"/>
      <c r="P799" s="290"/>
      <c r="Q799" s="290"/>
      <c r="R799" s="290"/>
    </row>
    <row r="800" spans="12:18" ht="12.75">
      <c r="L800" s="290"/>
      <c r="M800" s="290"/>
      <c r="N800" s="290"/>
      <c r="O800" s="290"/>
      <c r="P800" s="290"/>
      <c r="Q800" s="290"/>
      <c r="R800" s="290"/>
    </row>
    <row r="801" spans="12:18" ht="12.75">
      <c r="L801" s="290"/>
      <c r="M801" s="290"/>
      <c r="N801" s="290"/>
      <c r="O801" s="290"/>
      <c r="P801" s="290"/>
      <c r="Q801" s="290"/>
      <c r="R801" s="290"/>
    </row>
    <row r="802" spans="12:18" ht="12.75">
      <c r="L802" s="290"/>
      <c r="M802" s="290"/>
      <c r="N802" s="290"/>
      <c r="O802" s="290"/>
      <c r="P802" s="290"/>
      <c r="Q802" s="290"/>
      <c r="R802" s="290"/>
    </row>
    <row r="803" spans="12:18" ht="12.75">
      <c r="L803" s="290"/>
      <c r="M803" s="290"/>
      <c r="N803" s="290"/>
      <c r="O803" s="290"/>
      <c r="P803" s="290"/>
      <c r="Q803" s="290"/>
      <c r="R803" s="290"/>
    </row>
    <row r="804" spans="12:18" ht="12.75">
      <c r="L804" s="290"/>
      <c r="M804" s="290"/>
      <c r="N804" s="290"/>
      <c r="O804" s="290"/>
      <c r="P804" s="290"/>
      <c r="Q804" s="290"/>
      <c r="R804" s="290"/>
    </row>
    <row r="805" spans="12:18" ht="12.75">
      <c r="L805" s="290"/>
      <c r="M805" s="290"/>
      <c r="N805" s="290"/>
      <c r="O805" s="290"/>
      <c r="P805" s="290"/>
      <c r="Q805" s="290"/>
      <c r="R805" s="290"/>
    </row>
    <row r="806" spans="12:18" ht="12.75">
      <c r="L806" s="290"/>
      <c r="M806" s="290"/>
      <c r="N806" s="290"/>
      <c r="O806" s="290"/>
      <c r="P806" s="290"/>
      <c r="Q806" s="290"/>
      <c r="R806" s="290"/>
    </row>
    <row r="807" spans="12:18" ht="12.75">
      <c r="L807" s="290"/>
      <c r="M807" s="290"/>
      <c r="N807" s="290"/>
      <c r="O807" s="290"/>
      <c r="P807" s="290"/>
      <c r="Q807" s="290"/>
      <c r="R807" s="290"/>
    </row>
    <row r="808" spans="12:18" ht="12.75">
      <c r="L808" s="290"/>
      <c r="M808" s="290"/>
      <c r="N808" s="290"/>
      <c r="O808" s="290"/>
      <c r="P808" s="290"/>
      <c r="Q808" s="290"/>
      <c r="R808" s="290"/>
    </row>
    <row r="809" spans="12:18" ht="12.75">
      <c r="L809" s="290"/>
      <c r="M809" s="290"/>
      <c r="N809" s="290"/>
      <c r="O809" s="290"/>
      <c r="P809" s="290"/>
      <c r="Q809" s="290"/>
      <c r="R809" s="290"/>
    </row>
    <row r="810" spans="12:18" ht="12.75">
      <c r="L810" s="290"/>
      <c r="M810" s="290"/>
      <c r="N810" s="290"/>
      <c r="O810" s="290"/>
      <c r="P810" s="290"/>
      <c r="Q810" s="290"/>
      <c r="R810" s="290"/>
    </row>
    <row r="811" spans="12:18" ht="12.75">
      <c r="L811" s="290"/>
      <c r="M811" s="290"/>
      <c r="N811" s="290"/>
      <c r="O811" s="290"/>
      <c r="P811" s="290"/>
      <c r="Q811" s="290"/>
      <c r="R811" s="290"/>
    </row>
    <row r="812" spans="12:18" ht="12.75">
      <c r="L812" s="290"/>
      <c r="M812" s="290"/>
      <c r="N812" s="290"/>
      <c r="O812" s="290"/>
      <c r="P812" s="290"/>
      <c r="Q812" s="290"/>
      <c r="R812" s="290"/>
    </row>
    <row r="813" spans="12:18" ht="12.75">
      <c r="L813" s="290"/>
      <c r="M813" s="290"/>
      <c r="N813" s="290"/>
      <c r="O813" s="290"/>
      <c r="P813" s="290"/>
      <c r="Q813" s="290"/>
      <c r="R813" s="290"/>
    </row>
    <row r="814" spans="12:18" ht="12.75">
      <c r="L814" s="290"/>
      <c r="M814" s="290"/>
      <c r="N814" s="290"/>
      <c r="O814" s="290"/>
      <c r="P814" s="290"/>
      <c r="Q814" s="290"/>
      <c r="R814" s="290"/>
    </row>
    <row r="815" spans="12:18" ht="12.75">
      <c r="L815" s="290"/>
      <c r="M815" s="290"/>
      <c r="N815" s="290"/>
      <c r="O815" s="290"/>
      <c r="P815" s="290"/>
      <c r="Q815" s="290"/>
      <c r="R815" s="290"/>
    </row>
    <row r="816" spans="12:18" ht="12.75">
      <c r="L816" s="290"/>
      <c r="M816" s="290"/>
      <c r="N816" s="290"/>
      <c r="O816" s="290"/>
      <c r="P816" s="290"/>
      <c r="Q816" s="290"/>
      <c r="R816" s="290"/>
    </row>
    <row r="817" spans="12:18" ht="12.75">
      <c r="L817" s="290"/>
      <c r="M817" s="290"/>
      <c r="N817" s="290"/>
      <c r="O817" s="290"/>
      <c r="P817" s="290"/>
      <c r="Q817" s="290"/>
      <c r="R817" s="290"/>
    </row>
    <row r="818" spans="12:18" ht="12.75">
      <c r="L818" s="290"/>
      <c r="M818" s="290"/>
      <c r="N818" s="290"/>
      <c r="O818" s="290"/>
      <c r="P818" s="290"/>
      <c r="Q818" s="290"/>
      <c r="R818" s="290"/>
    </row>
    <row r="819" spans="12:18" ht="12.75">
      <c r="L819" s="290"/>
      <c r="M819" s="290"/>
      <c r="N819" s="290"/>
      <c r="O819" s="290"/>
      <c r="P819" s="290"/>
      <c r="Q819" s="290"/>
      <c r="R819" s="290"/>
    </row>
    <row r="820" spans="12:18" ht="12.75">
      <c r="L820" s="290"/>
      <c r="M820" s="290"/>
      <c r="N820" s="290"/>
      <c r="O820" s="290"/>
      <c r="P820" s="290"/>
      <c r="Q820" s="290"/>
      <c r="R820" s="290"/>
    </row>
    <row r="821" spans="12:18" ht="12.75">
      <c r="L821" s="290"/>
      <c r="M821" s="290"/>
      <c r="N821" s="290"/>
      <c r="O821" s="290"/>
      <c r="P821" s="290"/>
      <c r="Q821" s="290"/>
      <c r="R821" s="290"/>
    </row>
    <row r="822" spans="12:18" ht="12.75">
      <c r="L822" s="290"/>
      <c r="M822" s="290"/>
      <c r="N822" s="290"/>
      <c r="O822" s="290"/>
      <c r="P822" s="290"/>
      <c r="Q822" s="290"/>
      <c r="R822" s="290"/>
    </row>
    <row r="823" spans="12:18" ht="12.75">
      <c r="L823" s="290"/>
      <c r="M823" s="290"/>
      <c r="N823" s="290"/>
      <c r="O823" s="290"/>
      <c r="P823" s="290"/>
      <c r="Q823" s="290"/>
      <c r="R823" s="290"/>
    </row>
    <row r="824" spans="12:18" ht="12.75">
      <c r="L824" s="290"/>
      <c r="M824" s="290"/>
      <c r="N824" s="290"/>
      <c r="O824" s="290"/>
      <c r="P824" s="290"/>
      <c r="Q824" s="290"/>
      <c r="R824" s="290"/>
    </row>
    <row r="825" spans="12:18" ht="12.75">
      <c r="L825" s="290"/>
      <c r="M825" s="290"/>
      <c r="N825" s="290"/>
      <c r="O825" s="290"/>
      <c r="P825" s="290"/>
      <c r="Q825" s="290"/>
      <c r="R825" s="290"/>
    </row>
    <row r="826" spans="12:18" ht="12.75">
      <c r="L826" s="290"/>
      <c r="M826" s="290"/>
      <c r="N826" s="290"/>
      <c r="O826" s="290"/>
      <c r="P826" s="290"/>
      <c r="Q826" s="290"/>
      <c r="R826" s="290"/>
    </row>
    <row r="827" spans="12:18" ht="12.75">
      <c r="L827" s="290"/>
      <c r="M827" s="290"/>
      <c r="N827" s="290"/>
      <c r="O827" s="290"/>
      <c r="P827" s="290"/>
      <c r="Q827" s="290"/>
      <c r="R827" s="290"/>
    </row>
    <row r="828" spans="12:18" ht="12.75">
      <c r="L828" s="290"/>
      <c r="M828" s="290"/>
      <c r="N828" s="290"/>
      <c r="O828" s="290"/>
      <c r="P828" s="290"/>
      <c r="Q828" s="290"/>
      <c r="R828" s="290"/>
    </row>
    <row r="829" spans="12:18" ht="12.75">
      <c r="L829" s="290"/>
      <c r="M829" s="290"/>
      <c r="N829" s="290"/>
      <c r="O829" s="290"/>
      <c r="P829" s="290"/>
      <c r="Q829" s="290"/>
      <c r="R829" s="290"/>
    </row>
    <row r="830" spans="12:18" ht="12.75">
      <c r="L830" s="290"/>
      <c r="M830" s="290"/>
      <c r="N830" s="290"/>
      <c r="O830" s="290"/>
      <c r="P830" s="290"/>
      <c r="Q830" s="290"/>
      <c r="R830" s="290"/>
    </row>
    <row r="831" spans="12:18" ht="12.75">
      <c r="L831" s="290"/>
      <c r="M831" s="290"/>
      <c r="N831" s="290"/>
      <c r="O831" s="290"/>
      <c r="P831" s="290"/>
      <c r="Q831" s="290"/>
      <c r="R831" s="290"/>
    </row>
    <row r="832" spans="12:18" ht="12.75">
      <c r="L832" s="290"/>
      <c r="M832" s="290"/>
      <c r="N832" s="290"/>
      <c r="O832" s="290"/>
      <c r="P832" s="290"/>
      <c r="Q832" s="290"/>
      <c r="R832" s="290"/>
    </row>
    <row r="833" spans="12:18" ht="12.75">
      <c r="L833" s="290"/>
      <c r="M833" s="290"/>
      <c r="N833" s="290"/>
      <c r="O833" s="290"/>
      <c r="P833" s="290"/>
      <c r="Q833" s="290"/>
      <c r="R833" s="290"/>
    </row>
    <row r="834" spans="12:18" ht="12.75">
      <c r="L834" s="290"/>
      <c r="M834" s="290"/>
      <c r="N834" s="290"/>
      <c r="O834" s="290"/>
      <c r="P834" s="290"/>
      <c r="Q834" s="290"/>
      <c r="R834" s="290"/>
    </row>
    <row r="835" spans="12:18" ht="12.75">
      <c r="L835" s="290"/>
      <c r="M835" s="290"/>
      <c r="N835" s="290"/>
      <c r="O835" s="290"/>
      <c r="P835" s="290"/>
      <c r="Q835" s="290"/>
      <c r="R835" s="290"/>
    </row>
    <row r="836" spans="12:18" ht="12.75">
      <c r="L836" s="290"/>
      <c r="M836" s="290"/>
      <c r="N836" s="290"/>
      <c r="O836" s="290"/>
      <c r="P836" s="290"/>
      <c r="Q836" s="290"/>
      <c r="R836" s="290"/>
    </row>
    <row r="837" spans="12:18" ht="12.75">
      <c r="L837" s="290"/>
      <c r="M837" s="290"/>
      <c r="N837" s="290"/>
      <c r="O837" s="290"/>
      <c r="P837" s="290"/>
      <c r="Q837" s="290"/>
      <c r="R837" s="290"/>
    </row>
    <row r="838" spans="12:18" ht="12.75">
      <c r="L838" s="290"/>
      <c r="M838" s="290"/>
      <c r="N838" s="290"/>
      <c r="O838" s="290"/>
      <c r="P838" s="290"/>
      <c r="Q838" s="290"/>
      <c r="R838" s="290"/>
    </row>
    <row r="839" spans="12:18" ht="12.75">
      <c r="L839" s="290"/>
      <c r="M839" s="290"/>
      <c r="N839" s="290"/>
      <c r="O839" s="290"/>
      <c r="P839" s="290"/>
      <c r="Q839" s="290"/>
      <c r="R839" s="290"/>
    </row>
    <row r="840" spans="12:18" ht="12.75">
      <c r="L840" s="290"/>
      <c r="M840" s="290"/>
      <c r="N840" s="290"/>
      <c r="O840" s="290"/>
      <c r="P840" s="290"/>
      <c r="Q840" s="290"/>
      <c r="R840" s="290"/>
    </row>
    <row r="841" spans="12:18" ht="12.75">
      <c r="L841" s="290"/>
      <c r="M841" s="290"/>
      <c r="N841" s="290"/>
      <c r="O841" s="290"/>
      <c r="P841" s="290"/>
      <c r="Q841" s="290"/>
      <c r="R841" s="290"/>
    </row>
    <row r="842" spans="12:18" ht="12.75">
      <c r="L842" s="290"/>
      <c r="M842" s="290"/>
      <c r="N842" s="290"/>
      <c r="O842" s="290"/>
      <c r="P842" s="290"/>
      <c r="Q842" s="290"/>
      <c r="R842" s="290"/>
    </row>
    <row r="843" spans="12:18" ht="12.75">
      <c r="L843" s="290"/>
      <c r="M843" s="290"/>
      <c r="N843" s="290"/>
      <c r="O843" s="290"/>
      <c r="P843" s="290"/>
      <c r="Q843" s="290"/>
      <c r="R843" s="290"/>
    </row>
    <row r="844" spans="12:18" ht="12.75">
      <c r="L844" s="290"/>
      <c r="M844" s="290"/>
      <c r="N844" s="290"/>
      <c r="O844" s="290"/>
      <c r="P844" s="290"/>
      <c r="Q844" s="290"/>
      <c r="R844" s="290"/>
    </row>
    <row r="845" spans="12:18" ht="12.75">
      <c r="L845" s="290"/>
      <c r="M845" s="290"/>
      <c r="N845" s="290"/>
      <c r="O845" s="290"/>
      <c r="P845" s="290"/>
      <c r="Q845" s="290"/>
      <c r="R845" s="290"/>
    </row>
    <row r="846" spans="12:18" ht="12.75">
      <c r="L846" s="290"/>
      <c r="M846" s="290"/>
      <c r="N846" s="290"/>
      <c r="O846" s="290"/>
      <c r="P846" s="290"/>
      <c r="Q846" s="290"/>
      <c r="R846" s="290"/>
    </row>
    <row r="847" spans="12:18" ht="12.75">
      <c r="L847" s="290"/>
      <c r="M847" s="290"/>
      <c r="N847" s="290"/>
      <c r="O847" s="290"/>
      <c r="P847" s="290"/>
      <c r="Q847" s="290"/>
      <c r="R847" s="290"/>
    </row>
    <row r="848" spans="12:18" ht="12.75">
      <c r="L848" s="290"/>
      <c r="M848" s="290"/>
      <c r="N848" s="290"/>
      <c r="O848" s="290"/>
      <c r="P848" s="290"/>
      <c r="Q848" s="290"/>
      <c r="R848" s="290"/>
    </row>
    <row r="849" spans="12:18" ht="12.75">
      <c r="L849" s="290"/>
      <c r="M849" s="290"/>
      <c r="N849" s="290"/>
      <c r="O849" s="290"/>
      <c r="P849" s="290"/>
      <c r="Q849" s="290"/>
      <c r="R849" s="290"/>
    </row>
    <row r="850" spans="12:18" ht="12.75">
      <c r="L850" s="290"/>
      <c r="M850" s="290"/>
      <c r="N850" s="290"/>
      <c r="O850" s="290"/>
      <c r="P850" s="290"/>
      <c r="Q850" s="290"/>
      <c r="R850" s="290"/>
    </row>
    <row r="851" spans="12:18" ht="12.75">
      <c r="L851" s="290"/>
      <c r="M851" s="290"/>
      <c r="N851" s="290"/>
      <c r="O851" s="290"/>
      <c r="P851" s="290"/>
      <c r="Q851" s="290"/>
      <c r="R851" s="290"/>
    </row>
    <row r="852" spans="12:18" ht="12.75">
      <c r="L852" s="290"/>
      <c r="M852" s="290"/>
      <c r="N852" s="290"/>
      <c r="O852" s="290"/>
      <c r="P852" s="290"/>
      <c r="Q852" s="290"/>
      <c r="R852" s="290"/>
    </row>
    <row r="853" spans="12:18" ht="12.75">
      <c r="L853" s="290"/>
      <c r="M853" s="290"/>
      <c r="N853" s="290"/>
      <c r="O853" s="290"/>
      <c r="P853" s="290"/>
      <c r="Q853" s="290"/>
      <c r="R853" s="290"/>
    </row>
    <row r="854" spans="12:18" ht="12.75">
      <c r="L854" s="290"/>
      <c r="M854" s="290"/>
      <c r="N854" s="290"/>
      <c r="O854" s="290"/>
      <c r="P854" s="290"/>
      <c r="Q854" s="290"/>
      <c r="R854" s="290"/>
    </row>
    <row r="855" spans="12:18" ht="12.75">
      <c r="L855" s="290"/>
      <c r="M855" s="290"/>
      <c r="N855" s="290"/>
      <c r="O855" s="290"/>
      <c r="P855" s="290"/>
      <c r="Q855" s="290"/>
      <c r="R855" s="290"/>
    </row>
    <row r="856" spans="12:18" ht="12.75">
      <c r="L856" s="290"/>
      <c r="M856" s="290"/>
      <c r="N856" s="290"/>
      <c r="O856" s="290"/>
      <c r="P856" s="290"/>
      <c r="Q856" s="290"/>
      <c r="R856" s="290"/>
    </row>
    <row r="857" spans="12:18" ht="12.75">
      <c r="L857" s="290"/>
      <c r="M857" s="290"/>
      <c r="N857" s="290"/>
      <c r="O857" s="290"/>
      <c r="P857" s="290"/>
      <c r="Q857" s="290"/>
      <c r="R857" s="290"/>
    </row>
    <row r="858" spans="12:18" ht="12.75">
      <c r="L858" s="290"/>
      <c r="M858" s="290"/>
      <c r="N858" s="290"/>
      <c r="O858" s="290"/>
      <c r="P858" s="290"/>
      <c r="Q858" s="290"/>
      <c r="R858" s="290"/>
    </row>
    <row r="859" spans="12:18" ht="12.75">
      <c r="L859" s="290"/>
      <c r="M859" s="290"/>
      <c r="N859" s="290"/>
      <c r="O859" s="290"/>
      <c r="P859" s="290"/>
      <c r="Q859" s="290"/>
      <c r="R859" s="290"/>
    </row>
    <row r="860" spans="12:18" ht="12.75">
      <c r="L860" s="290"/>
      <c r="M860" s="290"/>
      <c r="N860" s="290"/>
      <c r="O860" s="290"/>
      <c r="P860" s="290"/>
      <c r="Q860" s="290"/>
      <c r="R860" s="290"/>
    </row>
    <row r="861" spans="12:18" ht="12.75">
      <c r="L861" s="290"/>
      <c r="M861" s="290"/>
      <c r="N861" s="290"/>
      <c r="O861" s="290"/>
      <c r="P861" s="290"/>
      <c r="Q861" s="290"/>
      <c r="R861" s="290"/>
    </row>
    <row r="862" spans="12:18" ht="12.75">
      <c r="L862" s="290"/>
      <c r="M862" s="290"/>
      <c r="N862" s="290"/>
      <c r="O862" s="290"/>
      <c r="P862" s="290"/>
      <c r="Q862" s="290"/>
      <c r="R862" s="290"/>
    </row>
    <row r="863" spans="12:18" ht="12.75">
      <c r="L863" s="290"/>
      <c r="M863" s="290"/>
      <c r="N863" s="290"/>
      <c r="O863" s="290"/>
      <c r="P863" s="290"/>
      <c r="Q863" s="290"/>
      <c r="R863" s="290"/>
    </row>
    <row r="864" spans="12:18" ht="12.75">
      <c r="L864" s="290"/>
      <c r="M864" s="290"/>
      <c r="N864" s="290"/>
      <c r="O864" s="290"/>
      <c r="P864" s="290"/>
      <c r="Q864" s="290"/>
      <c r="R864" s="290"/>
    </row>
    <row r="865" spans="12:18" ht="12.75">
      <c r="L865" s="290"/>
      <c r="M865" s="290"/>
      <c r="N865" s="290"/>
      <c r="O865" s="290"/>
      <c r="P865" s="290"/>
      <c r="Q865" s="290"/>
      <c r="R865" s="290"/>
    </row>
    <row r="866" spans="12:18" ht="12.75">
      <c r="L866" s="290"/>
      <c r="M866" s="290"/>
      <c r="N866" s="290"/>
      <c r="O866" s="290"/>
      <c r="P866" s="290"/>
      <c r="Q866" s="290"/>
      <c r="R866" s="290"/>
    </row>
    <row r="867" spans="12:18" ht="12.75">
      <c r="L867" s="290"/>
      <c r="M867" s="290"/>
      <c r="N867" s="290"/>
      <c r="O867" s="290"/>
      <c r="P867" s="290"/>
      <c r="Q867" s="290"/>
      <c r="R867" s="290"/>
    </row>
    <row r="868" spans="12:18" ht="12.75">
      <c r="L868" s="290"/>
      <c r="M868" s="290"/>
      <c r="N868" s="290"/>
      <c r="O868" s="290"/>
      <c r="P868" s="290"/>
      <c r="Q868" s="290"/>
      <c r="R868" s="290"/>
    </row>
    <row r="869" spans="12:18" ht="12.75">
      <c r="L869" s="290"/>
      <c r="M869" s="290"/>
      <c r="N869" s="290"/>
      <c r="O869" s="290"/>
      <c r="P869" s="290"/>
      <c r="Q869" s="290"/>
      <c r="R869" s="290"/>
    </row>
    <row r="870" spans="12:18" ht="12.75">
      <c r="L870" s="290"/>
      <c r="M870" s="290"/>
      <c r="N870" s="290"/>
      <c r="O870" s="290"/>
      <c r="P870" s="290"/>
      <c r="Q870" s="290"/>
      <c r="R870" s="290"/>
    </row>
    <row r="871" spans="12:18" ht="12.75">
      <c r="L871" s="290"/>
      <c r="M871" s="290"/>
      <c r="N871" s="290"/>
      <c r="O871" s="290"/>
      <c r="P871" s="290"/>
      <c r="Q871" s="290"/>
      <c r="R871" s="290"/>
    </row>
    <row r="872" spans="12:18" ht="12.75">
      <c r="L872" s="290"/>
      <c r="M872" s="290"/>
      <c r="N872" s="290"/>
      <c r="O872" s="290"/>
      <c r="P872" s="290"/>
      <c r="Q872" s="290"/>
      <c r="R872" s="290"/>
    </row>
    <row r="873" spans="12:18" ht="12.75">
      <c r="L873" s="290"/>
      <c r="M873" s="290"/>
      <c r="N873" s="290"/>
      <c r="O873" s="290"/>
      <c r="P873" s="290"/>
      <c r="Q873" s="290"/>
      <c r="R873" s="290"/>
    </row>
    <row r="874" spans="12:18" ht="12.75">
      <c r="L874" s="290"/>
      <c r="M874" s="290"/>
      <c r="N874" s="290"/>
      <c r="O874" s="290"/>
      <c r="P874" s="290"/>
      <c r="Q874" s="290"/>
      <c r="R874" s="290"/>
    </row>
    <row r="875" spans="12:18" ht="12.75">
      <c r="L875" s="290"/>
      <c r="M875" s="290"/>
      <c r="N875" s="290"/>
      <c r="O875" s="290"/>
      <c r="P875" s="290"/>
      <c r="Q875" s="290"/>
      <c r="R875" s="290"/>
    </row>
    <row r="876" spans="12:18" ht="12.75">
      <c r="L876" s="290"/>
      <c r="M876" s="290"/>
      <c r="N876" s="290"/>
      <c r="O876" s="290"/>
      <c r="P876" s="290"/>
      <c r="Q876" s="290"/>
      <c r="R876" s="290"/>
    </row>
    <row r="877" spans="12:18" ht="12.75">
      <c r="L877" s="290"/>
      <c r="M877" s="290"/>
      <c r="N877" s="290"/>
      <c r="O877" s="290"/>
      <c r="P877" s="290"/>
      <c r="Q877" s="290"/>
      <c r="R877" s="290"/>
    </row>
    <row r="878" spans="12:18" ht="12.75">
      <c r="L878" s="290"/>
      <c r="M878" s="290"/>
      <c r="N878" s="290"/>
      <c r="O878" s="290"/>
      <c r="P878" s="290"/>
      <c r="Q878" s="290"/>
      <c r="R878" s="290"/>
    </row>
    <row r="879" spans="12:18" ht="12.75">
      <c r="L879" s="290"/>
      <c r="M879" s="290"/>
      <c r="N879" s="290"/>
      <c r="O879" s="290"/>
      <c r="P879" s="290"/>
      <c r="Q879" s="290"/>
      <c r="R879" s="290"/>
    </row>
    <row r="880" spans="12:18" ht="12.75">
      <c r="L880" s="290"/>
      <c r="M880" s="290"/>
      <c r="N880" s="290"/>
      <c r="O880" s="290"/>
      <c r="P880" s="290"/>
      <c r="Q880" s="290"/>
      <c r="R880" s="290"/>
    </row>
    <row r="881" spans="12:18" ht="12.75">
      <c r="L881" s="290"/>
      <c r="M881" s="290"/>
      <c r="N881" s="290"/>
      <c r="O881" s="290"/>
      <c r="P881" s="290"/>
      <c r="Q881" s="290"/>
      <c r="R881" s="290"/>
    </row>
    <row r="882" spans="12:18" ht="12.75">
      <c r="L882" s="290"/>
      <c r="M882" s="290"/>
      <c r="N882" s="290"/>
      <c r="O882" s="290"/>
      <c r="P882" s="290"/>
      <c r="Q882" s="290"/>
      <c r="R882" s="290"/>
    </row>
    <row r="883" spans="12:18" ht="12.75">
      <c r="L883" s="290"/>
      <c r="M883" s="290"/>
      <c r="N883" s="290"/>
      <c r="O883" s="290"/>
      <c r="P883" s="290"/>
      <c r="Q883" s="290"/>
      <c r="R883" s="290"/>
    </row>
    <row r="884" spans="12:18" ht="12.75">
      <c r="L884" s="290"/>
      <c r="M884" s="290"/>
      <c r="N884" s="290"/>
      <c r="O884" s="290"/>
      <c r="P884" s="290"/>
      <c r="Q884" s="290"/>
      <c r="R884" s="290"/>
    </row>
    <row r="885" spans="12:18" ht="12.75">
      <c r="L885" s="290"/>
      <c r="M885" s="290"/>
      <c r="N885" s="290"/>
      <c r="O885" s="290"/>
      <c r="P885" s="290"/>
      <c r="Q885" s="290"/>
      <c r="R885" s="290"/>
    </row>
    <row r="886" spans="12:18" ht="12.75">
      <c r="L886" s="290"/>
      <c r="M886" s="290"/>
      <c r="N886" s="290"/>
      <c r="O886" s="290"/>
      <c r="P886" s="290"/>
      <c r="Q886" s="290"/>
      <c r="R886" s="290"/>
    </row>
    <row r="887" spans="12:18" ht="12.75">
      <c r="L887" s="290"/>
      <c r="M887" s="290"/>
      <c r="N887" s="290"/>
      <c r="O887" s="290"/>
      <c r="P887" s="290"/>
      <c r="Q887" s="290"/>
      <c r="R887" s="290"/>
    </row>
    <row r="888" spans="12:18" ht="12.75">
      <c r="L888" s="290"/>
      <c r="M888" s="290"/>
      <c r="N888" s="290"/>
      <c r="O888" s="290"/>
      <c r="P888" s="290"/>
      <c r="Q888" s="290"/>
      <c r="R888" s="290"/>
    </row>
    <row r="889" spans="12:18" ht="12.75">
      <c r="L889" s="290"/>
      <c r="M889" s="290"/>
      <c r="N889" s="290"/>
      <c r="O889" s="290"/>
      <c r="P889" s="290"/>
      <c r="Q889" s="290"/>
      <c r="R889" s="290"/>
    </row>
    <row r="890" spans="12:18" ht="12.75">
      <c r="L890" s="290"/>
      <c r="M890" s="290"/>
      <c r="N890" s="290"/>
      <c r="O890" s="290"/>
      <c r="P890" s="290"/>
      <c r="Q890" s="290"/>
      <c r="R890" s="290"/>
    </row>
    <row r="891" spans="12:18" ht="12.75">
      <c r="L891" s="290"/>
      <c r="M891" s="290"/>
      <c r="N891" s="290"/>
      <c r="O891" s="290"/>
      <c r="P891" s="290"/>
      <c r="Q891" s="290"/>
      <c r="R891" s="290"/>
    </row>
    <row r="892" spans="12:18" ht="12.75">
      <c r="L892" s="290"/>
      <c r="M892" s="290"/>
      <c r="N892" s="290"/>
      <c r="O892" s="290"/>
      <c r="P892" s="290"/>
      <c r="Q892" s="290"/>
      <c r="R892" s="290"/>
    </row>
    <row r="893" spans="12:18" ht="12.75">
      <c r="L893" s="290"/>
      <c r="M893" s="290"/>
      <c r="N893" s="290"/>
      <c r="O893" s="290"/>
      <c r="P893" s="290"/>
      <c r="Q893" s="290"/>
      <c r="R893" s="290"/>
    </row>
    <row r="894" spans="12:18" ht="12.75">
      <c r="L894" s="290"/>
      <c r="M894" s="290"/>
      <c r="N894" s="290"/>
      <c r="O894" s="290"/>
      <c r="P894" s="290"/>
      <c r="Q894" s="290"/>
      <c r="R894" s="290"/>
    </row>
    <row r="895" spans="12:18" ht="12.75">
      <c r="L895" s="290"/>
      <c r="M895" s="290"/>
      <c r="N895" s="290"/>
      <c r="O895" s="290"/>
      <c r="P895" s="290"/>
      <c r="Q895" s="290"/>
      <c r="R895" s="290"/>
    </row>
    <row r="896" spans="12:18" ht="12.75">
      <c r="L896" s="290"/>
      <c r="M896" s="290"/>
      <c r="N896" s="290"/>
      <c r="O896" s="290"/>
      <c r="P896" s="290"/>
      <c r="Q896" s="290"/>
      <c r="R896" s="290"/>
    </row>
    <row r="897" spans="12:18" ht="12.75">
      <c r="L897" s="290"/>
      <c r="M897" s="290"/>
      <c r="N897" s="290"/>
      <c r="O897" s="290"/>
      <c r="P897" s="290"/>
      <c r="Q897" s="290"/>
      <c r="R897" s="290"/>
    </row>
    <row r="898" spans="12:18" ht="12.75">
      <c r="L898" s="290"/>
      <c r="M898" s="290"/>
      <c r="N898" s="290"/>
      <c r="O898" s="290"/>
      <c r="P898" s="290"/>
      <c r="Q898" s="290"/>
      <c r="R898" s="290"/>
    </row>
    <row r="899" spans="12:18" ht="12.75">
      <c r="L899" s="290"/>
      <c r="M899" s="290"/>
      <c r="N899" s="290"/>
      <c r="O899" s="290"/>
      <c r="P899" s="290"/>
      <c r="Q899" s="290"/>
      <c r="R899" s="290"/>
    </row>
    <row r="900" spans="12:18" ht="12.75">
      <c r="L900" s="290"/>
      <c r="M900" s="290"/>
      <c r="N900" s="290"/>
      <c r="O900" s="290"/>
      <c r="P900" s="290"/>
      <c r="Q900" s="290"/>
      <c r="R900" s="290"/>
    </row>
    <row r="901" spans="12:18" ht="12.75">
      <c r="L901" s="290"/>
      <c r="M901" s="290"/>
      <c r="N901" s="290"/>
      <c r="O901" s="290"/>
      <c r="P901" s="290"/>
      <c r="Q901" s="290"/>
      <c r="R901" s="290"/>
    </row>
    <row r="902" spans="12:18" ht="12.75">
      <c r="L902" s="290"/>
      <c r="M902" s="290"/>
      <c r="N902" s="290"/>
      <c r="O902" s="290"/>
      <c r="P902" s="290"/>
      <c r="Q902" s="290"/>
      <c r="R902" s="290"/>
    </row>
    <row r="903" spans="12:18" ht="12.75">
      <c r="L903" s="290"/>
      <c r="M903" s="290"/>
      <c r="N903" s="290"/>
      <c r="O903" s="290"/>
      <c r="P903" s="290"/>
      <c r="Q903" s="290"/>
      <c r="R903" s="290"/>
    </row>
    <row r="904" spans="12:18" ht="12.75">
      <c r="L904" s="290"/>
      <c r="M904" s="290"/>
      <c r="N904" s="290"/>
      <c r="O904" s="290"/>
      <c r="P904" s="290"/>
      <c r="Q904" s="290"/>
      <c r="R904" s="290"/>
    </row>
    <row r="905" spans="12:18" ht="12.75">
      <c r="L905" s="290"/>
      <c r="M905" s="290"/>
      <c r="N905" s="290"/>
      <c r="O905" s="290"/>
      <c r="P905" s="290"/>
      <c r="Q905" s="290"/>
      <c r="R905" s="290"/>
    </row>
    <row r="906" spans="12:18" ht="12.75">
      <c r="L906" s="290"/>
      <c r="M906" s="290"/>
      <c r="N906" s="290"/>
      <c r="O906" s="290"/>
      <c r="P906" s="290"/>
      <c r="Q906" s="290"/>
      <c r="R906" s="290"/>
    </row>
    <row r="907" spans="12:18" ht="12.75">
      <c r="L907" s="290"/>
      <c r="M907" s="290"/>
      <c r="N907" s="290"/>
      <c r="O907" s="290"/>
      <c r="P907" s="290"/>
      <c r="Q907" s="290"/>
      <c r="R907" s="290"/>
    </row>
    <row r="908" spans="12:18" ht="12.75">
      <c r="L908" s="290"/>
      <c r="M908" s="290"/>
      <c r="N908" s="290"/>
      <c r="O908" s="290"/>
      <c r="P908" s="290"/>
      <c r="Q908" s="290"/>
      <c r="R908" s="290"/>
    </row>
    <row r="909" spans="12:18" ht="12.75">
      <c r="L909" s="290"/>
      <c r="M909" s="290"/>
      <c r="N909" s="290"/>
      <c r="O909" s="290"/>
      <c r="P909" s="290"/>
      <c r="Q909" s="290"/>
      <c r="R909" s="290"/>
    </row>
    <row r="910" spans="12:18" ht="12.75">
      <c r="L910" s="290"/>
      <c r="M910" s="290"/>
      <c r="N910" s="290"/>
      <c r="O910" s="290"/>
      <c r="P910" s="290"/>
      <c r="Q910" s="290"/>
      <c r="R910" s="290"/>
    </row>
    <row r="911" spans="12:18" ht="12.75">
      <c r="L911" s="290"/>
      <c r="M911" s="290"/>
      <c r="N911" s="290"/>
      <c r="O911" s="290"/>
      <c r="P911" s="290"/>
      <c r="Q911" s="290"/>
      <c r="R911" s="290"/>
    </row>
    <row r="912" spans="12:18" ht="12.75">
      <c r="L912" s="290"/>
      <c r="M912" s="290"/>
      <c r="N912" s="290"/>
      <c r="O912" s="290"/>
      <c r="P912" s="290"/>
      <c r="Q912" s="290"/>
      <c r="R912" s="290"/>
    </row>
    <row r="913" spans="12:18" ht="12.75">
      <c r="L913" s="290"/>
      <c r="M913" s="290"/>
      <c r="N913" s="290"/>
      <c r="O913" s="290"/>
      <c r="P913" s="290"/>
      <c r="Q913" s="290"/>
      <c r="R913" s="290"/>
    </row>
    <row r="914" spans="12:18" ht="12.75">
      <c r="L914" s="290"/>
      <c r="M914" s="290"/>
      <c r="N914" s="290"/>
      <c r="O914" s="290"/>
      <c r="P914" s="290"/>
      <c r="Q914" s="290"/>
      <c r="R914" s="290"/>
    </row>
    <row r="915" spans="12:18" ht="12.75">
      <c r="L915" s="290"/>
      <c r="M915" s="290"/>
      <c r="N915" s="290"/>
      <c r="O915" s="290"/>
      <c r="P915" s="290"/>
      <c r="Q915" s="290"/>
      <c r="R915" s="290"/>
    </row>
    <row r="916" spans="12:18" ht="12.75">
      <c r="L916" s="290"/>
      <c r="M916" s="290"/>
      <c r="N916" s="290"/>
      <c r="O916" s="290"/>
      <c r="P916" s="290"/>
      <c r="Q916" s="290"/>
      <c r="R916" s="290"/>
    </row>
    <row r="917" spans="12:18" ht="12.75">
      <c r="L917" s="290"/>
      <c r="M917" s="290"/>
      <c r="N917" s="290"/>
      <c r="O917" s="290"/>
      <c r="P917" s="290"/>
      <c r="Q917" s="290"/>
      <c r="R917" s="290"/>
    </row>
    <row r="918" spans="12:18" ht="12.75">
      <c r="L918" s="290"/>
      <c r="M918" s="290"/>
      <c r="N918" s="290"/>
      <c r="O918" s="290"/>
      <c r="P918" s="290"/>
      <c r="Q918" s="290"/>
      <c r="R918" s="290"/>
    </row>
    <row r="919" spans="12:18" ht="12.75">
      <c r="L919" s="290"/>
      <c r="M919" s="290"/>
      <c r="N919" s="290"/>
      <c r="O919" s="290"/>
      <c r="P919" s="290"/>
      <c r="Q919" s="290"/>
      <c r="R919" s="290"/>
    </row>
    <row r="920" spans="12:18" ht="12.75">
      <c r="L920" s="290"/>
      <c r="M920" s="290"/>
      <c r="N920" s="290"/>
      <c r="O920" s="290"/>
      <c r="P920" s="290"/>
      <c r="Q920" s="290"/>
      <c r="R920" s="290"/>
    </row>
    <row r="921" spans="12:18" ht="12.75">
      <c r="L921" s="290"/>
      <c r="M921" s="290"/>
      <c r="N921" s="290"/>
      <c r="O921" s="290"/>
      <c r="P921" s="290"/>
      <c r="Q921" s="290"/>
      <c r="R921" s="290"/>
    </row>
    <row r="922" spans="12:18" ht="12.75">
      <c r="L922" s="290"/>
      <c r="M922" s="290"/>
      <c r="N922" s="290"/>
      <c r="O922" s="290"/>
      <c r="P922" s="290"/>
      <c r="Q922" s="290"/>
      <c r="R922" s="290"/>
    </row>
    <row r="923" spans="12:18" ht="12.75">
      <c r="L923" s="290"/>
      <c r="M923" s="290"/>
      <c r="N923" s="290"/>
      <c r="O923" s="290"/>
      <c r="P923" s="290"/>
      <c r="Q923" s="290"/>
      <c r="R923" s="290"/>
    </row>
    <row r="924" spans="12:18" ht="12.75">
      <c r="L924" s="290"/>
      <c r="M924" s="290"/>
      <c r="N924" s="290"/>
      <c r="O924" s="290"/>
      <c r="P924" s="290"/>
      <c r="Q924" s="290"/>
      <c r="R924" s="290"/>
    </row>
    <row r="925" spans="12:18" ht="12.75">
      <c r="L925" s="290"/>
      <c r="M925" s="290"/>
      <c r="N925" s="290"/>
      <c r="O925" s="290"/>
      <c r="P925" s="290"/>
      <c r="Q925" s="290"/>
      <c r="R925" s="290"/>
    </row>
    <row r="926" spans="12:18" ht="12.75">
      <c r="L926" s="290"/>
      <c r="M926" s="290"/>
      <c r="N926" s="290"/>
      <c r="O926" s="290"/>
      <c r="P926" s="290"/>
      <c r="Q926" s="290"/>
      <c r="R926" s="290"/>
    </row>
    <row r="927" spans="12:18" ht="12.75">
      <c r="L927" s="290"/>
      <c r="M927" s="290"/>
      <c r="N927" s="290"/>
      <c r="O927" s="290"/>
      <c r="P927" s="290"/>
      <c r="Q927" s="290"/>
      <c r="R927" s="290"/>
    </row>
    <row r="928" spans="12:18" ht="12.75">
      <c r="L928" s="290"/>
      <c r="M928" s="290"/>
      <c r="N928" s="290"/>
      <c r="O928" s="290"/>
      <c r="P928" s="290"/>
      <c r="Q928" s="290"/>
      <c r="R928" s="290"/>
    </row>
    <row r="929" spans="12:18" ht="12.75">
      <c r="L929" s="290"/>
      <c r="M929" s="290"/>
      <c r="N929" s="290"/>
      <c r="O929" s="290"/>
      <c r="P929" s="290"/>
      <c r="Q929" s="290"/>
      <c r="R929" s="290"/>
    </row>
    <row r="930" spans="12:18" ht="12.75">
      <c r="L930" s="290"/>
      <c r="M930" s="290"/>
      <c r="N930" s="290"/>
      <c r="O930" s="290"/>
      <c r="P930" s="290"/>
      <c r="Q930" s="290"/>
      <c r="R930" s="290"/>
    </row>
    <row r="931" spans="12:18" ht="12.75">
      <c r="L931" s="290"/>
      <c r="M931" s="290"/>
      <c r="N931" s="290"/>
      <c r="O931" s="290"/>
      <c r="P931" s="290"/>
      <c r="Q931" s="290"/>
      <c r="R931" s="290"/>
    </row>
    <row r="932" spans="12:18" ht="12.75">
      <c r="L932" s="290"/>
      <c r="M932" s="290"/>
      <c r="N932" s="290"/>
      <c r="O932" s="290"/>
      <c r="P932" s="290"/>
      <c r="Q932" s="290"/>
      <c r="R932" s="290"/>
    </row>
    <row r="933" spans="12:18" ht="12.75">
      <c r="L933" s="290"/>
      <c r="M933" s="290"/>
      <c r="N933" s="290"/>
      <c r="O933" s="290"/>
      <c r="P933" s="290"/>
      <c r="Q933" s="290"/>
      <c r="R933" s="290"/>
    </row>
    <row r="934" spans="12:18" ht="12.75">
      <c r="L934" s="290"/>
      <c r="M934" s="290"/>
      <c r="N934" s="290"/>
      <c r="O934" s="290"/>
      <c r="P934" s="290"/>
      <c r="Q934" s="290"/>
      <c r="R934" s="290"/>
    </row>
    <row r="935" spans="12:18" ht="12.75">
      <c r="L935" s="290"/>
      <c r="M935" s="290"/>
      <c r="N935" s="290"/>
      <c r="O935" s="290"/>
      <c r="P935" s="290"/>
      <c r="Q935" s="290"/>
      <c r="R935" s="290"/>
    </row>
    <row r="936" spans="12:18" ht="12.75">
      <c r="L936" s="290"/>
      <c r="M936" s="290"/>
      <c r="N936" s="290"/>
      <c r="O936" s="290"/>
      <c r="P936" s="290"/>
      <c r="Q936" s="290"/>
      <c r="R936" s="290"/>
    </row>
    <row r="937" spans="12:18" ht="12.75">
      <c r="L937" s="290"/>
      <c r="M937" s="290"/>
      <c r="N937" s="290"/>
      <c r="O937" s="290"/>
      <c r="P937" s="290"/>
      <c r="Q937" s="290"/>
      <c r="R937" s="290"/>
    </row>
    <row r="938" spans="12:18" ht="12.75">
      <c r="L938" s="290"/>
      <c r="M938" s="290"/>
      <c r="N938" s="290"/>
      <c r="O938" s="290"/>
      <c r="P938" s="290"/>
      <c r="Q938" s="290"/>
      <c r="R938" s="290"/>
    </row>
    <row r="939" spans="12:18" ht="12.75">
      <c r="L939" s="290"/>
      <c r="M939" s="290"/>
      <c r="N939" s="290"/>
      <c r="O939" s="290"/>
      <c r="P939" s="290"/>
      <c r="Q939" s="290"/>
      <c r="R939" s="290"/>
    </row>
    <row r="940" spans="12:18" ht="12.75">
      <c r="L940" s="290"/>
      <c r="M940" s="290"/>
      <c r="N940" s="290"/>
      <c r="O940" s="290"/>
      <c r="P940" s="290"/>
      <c r="Q940" s="290"/>
      <c r="R940" s="290"/>
    </row>
    <row r="941" spans="12:18" ht="12.75">
      <c r="L941" s="290"/>
      <c r="M941" s="290"/>
      <c r="N941" s="290"/>
      <c r="O941" s="290"/>
      <c r="P941" s="290"/>
      <c r="Q941" s="290"/>
      <c r="R941" s="290"/>
    </row>
    <row r="942" spans="12:18" ht="12.75">
      <c r="L942" s="290"/>
      <c r="M942" s="290"/>
      <c r="N942" s="290"/>
      <c r="O942" s="290"/>
      <c r="P942" s="290"/>
      <c r="Q942" s="290"/>
      <c r="R942" s="290"/>
    </row>
    <row r="943" spans="12:18" ht="12.75">
      <c r="L943" s="290"/>
      <c r="M943" s="290"/>
      <c r="N943" s="290"/>
      <c r="O943" s="290"/>
      <c r="P943" s="290"/>
      <c r="Q943" s="290"/>
      <c r="R943" s="290"/>
    </row>
    <row r="944" spans="12:18" ht="12.75">
      <c r="L944" s="290"/>
      <c r="M944" s="290"/>
      <c r="N944" s="290"/>
      <c r="O944" s="290"/>
      <c r="P944" s="290"/>
      <c r="Q944" s="290"/>
      <c r="R944" s="290"/>
    </row>
    <row r="945" spans="12:18" ht="12.75">
      <c r="L945" s="290"/>
      <c r="M945" s="290"/>
      <c r="N945" s="290"/>
      <c r="O945" s="290"/>
      <c r="P945" s="290"/>
      <c r="Q945" s="290"/>
      <c r="R945" s="290"/>
    </row>
    <row r="946" spans="12:18" ht="12.75">
      <c r="L946" s="290"/>
      <c r="M946" s="290"/>
      <c r="N946" s="290"/>
      <c r="O946" s="290"/>
      <c r="P946" s="290"/>
      <c r="Q946" s="290"/>
      <c r="R946" s="290"/>
    </row>
    <row r="947" spans="12:18" ht="12.75">
      <c r="L947" s="290"/>
      <c r="M947" s="290"/>
      <c r="N947" s="290"/>
      <c r="O947" s="290"/>
      <c r="P947" s="290"/>
      <c r="Q947" s="290"/>
      <c r="R947" s="290"/>
    </row>
    <row r="948" spans="12:18" ht="12.75">
      <c r="L948" s="290"/>
      <c r="M948" s="290"/>
      <c r="N948" s="290"/>
      <c r="O948" s="290"/>
      <c r="P948" s="290"/>
      <c r="Q948" s="290"/>
      <c r="R948" s="290"/>
    </row>
    <row r="949" spans="12:18" ht="12.75">
      <c r="L949" s="290"/>
      <c r="M949" s="290"/>
      <c r="N949" s="290"/>
      <c r="O949" s="290"/>
      <c r="P949" s="290"/>
      <c r="Q949" s="290"/>
      <c r="R949" s="290"/>
    </row>
    <row r="950" spans="12:18" ht="12.75">
      <c r="L950" s="290"/>
      <c r="M950" s="290"/>
      <c r="N950" s="290"/>
      <c r="O950" s="290"/>
      <c r="P950" s="290"/>
      <c r="Q950" s="290"/>
      <c r="R950" s="290"/>
    </row>
    <row r="951" spans="12:18" ht="12.75">
      <c r="L951" s="290"/>
      <c r="M951" s="290"/>
      <c r="N951" s="290"/>
      <c r="O951" s="290"/>
      <c r="P951" s="290"/>
      <c r="Q951" s="290"/>
      <c r="R951" s="290"/>
    </row>
    <row r="952" spans="12:18" ht="12.75">
      <c r="L952" s="290"/>
      <c r="M952" s="290"/>
      <c r="N952" s="290"/>
      <c r="O952" s="290"/>
      <c r="P952" s="290"/>
      <c r="Q952" s="290"/>
      <c r="R952" s="290"/>
    </row>
    <row r="953" spans="12:18" ht="12.75">
      <c r="L953" s="290"/>
      <c r="M953" s="290"/>
      <c r="N953" s="290"/>
      <c r="O953" s="290"/>
      <c r="P953" s="290"/>
      <c r="Q953" s="290"/>
      <c r="R953" s="290"/>
    </row>
    <row r="954" spans="12:18" ht="12.75">
      <c r="L954" s="290"/>
      <c r="M954" s="290"/>
      <c r="N954" s="290"/>
      <c r="O954" s="290"/>
      <c r="P954" s="290"/>
      <c r="Q954" s="290"/>
      <c r="R954" s="290"/>
    </row>
    <row r="955" spans="12:18" ht="12.75">
      <c r="L955" s="290"/>
      <c r="M955" s="290"/>
      <c r="N955" s="290"/>
      <c r="O955" s="290"/>
      <c r="P955" s="290"/>
      <c r="Q955" s="290"/>
      <c r="R955" s="290"/>
    </row>
    <row r="956" spans="12:18" ht="12.75">
      <c r="L956" s="290"/>
      <c r="M956" s="290"/>
      <c r="N956" s="290"/>
      <c r="O956" s="290"/>
      <c r="P956" s="290"/>
      <c r="Q956" s="290"/>
      <c r="R956" s="290"/>
    </row>
    <row r="957" spans="12:18" ht="12.75">
      <c r="L957" s="290"/>
      <c r="M957" s="290"/>
      <c r="N957" s="290"/>
      <c r="O957" s="290"/>
      <c r="P957" s="290"/>
      <c r="Q957" s="290"/>
      <c r="R957" s="290"/>
    </row>
    <row r="958" spans="12:18" ht="12.75">
      <c r="L958" s="290"/>
      <c r="M958" s="290"/>
      <c r="N958" s="290"/>
      <c r="O958" s="290"/>
      <c r="P958" s="290"/>
      <c r="Q958" s="290"/>
      <c r="R958" s="290"/>
    </row>
    <row r="959" spans="12:18" ht="12.75">
      <c r="L959" s="290"/>
      <c r="M959" s="290"/>
      <c r="N959" s="290"/>
      <c r="O959" s="290"/>
      <c r="P959" s="290"/>
      <c r="Q959" s="290"/>
      <c r="R959" s="290"/>
    </row>
    <row r="960" spans="12:18" ht="12.75">
      <c r="L960" s="290"/>
      <c r="M960" s="290"/>
      <c r="N960" s="290"/>
      <c r="O960" s="290"/>
      <c r="P960" s="290"/>
      <c r="Q960" s="290"/>
      <c r="R960" s="290"/>
    </row>
    <row r="961" spans="12:18" ht="12.75">
      <c r="L961" s="290"/>
      <c r="M961" s="290"/>
      <c r="N961" s="290"/>
      <c r="O961" s="290"/>
      <c r="P961" s="290"/>
      <c r="Q961" s="290"/>
      <c r="R961" s="290"/>
    </row>
    <row r="962" spans="12:18" ht="12.75">
      <c r="L962" s="290"/>
      <c r="M962" s="290"/>
      <c r="N962" s="290"/>
      <c r="O962" s="290"/>
      <c r="P962" s="290"/>
      <c r="Q962" s="290"/>
      <c r="R962" s="290"/>
    </row>
    <row r="963" spans="12:18" ht="12.75">
      <c r="L963" s="290"/>
      <c r="M963" s="290"/>
      <c r="N963" s="290"/>
      <c r="O963" s="290"/>
      <c r="P963" s="290"/>
      <c r="Q963" s="290"/>
      <c r="R963" s="290"/>
    </row>
    <row r="964" spans="12:18" ht="12.75">
      <c r="L964" s="290"/>
      <c r="M964" s="290"/>
      <c r="N964" s="290"/>
      <c r="O964" s="290"/>
      <c r="P964" s="290"/>
      <c r="Q964" s="290"/>
      <c r="R964" s="290"/>
    </row>
    <row r="965" spans="12:18" ht="12.75">
      <c r="L965" s="290"/>
      <c r="M965" s="290"/>
      <c r="N965" s="290"/>
      <c r="O965" s="290"/>
      <c r="P965" s="290"/>
      <c r="Q965" s="290"/>
      <c r="R965" s="290"/>
    </row>
    <row r="966" spans="12:18" ht="12.75">
      <c r="L966" s="290"/>
      <c r="M966" s="290"/>
      <c r="N966" s="290"/>
      <c r="O966" s="290"/>
      <c r="P966" s="290"/>
      <c r="Q966" s="290"/>
      <c r="R966" s="290"/>
    </row>
    <row r="967" spans="12:18" ht="12.75">
      <c r="L967" s="290"/>
      <c r="M967" s="290"/>
      <c r="N967" s="290"/>
      <c r="O967" s="290"/>
      <c r="P967" s="290"/>
      <c r="Q967" s="290"/>
      <c r="R967" s="290"/>
    </row>
    <row r="968" spans="12:18" ht="12.75">
      <c r="L968" s="290"/>
      <c r="M968" s="290"/>
      <c r="N968" s="290"/>
      <c r="O968" s="290"/>
      <c r="P968" s="290"/>
      <c r="Q968" s="290"/>
      <c r="R968" s="290"/>
    </row>
    <row r="969" spans="12:18" ht="12.75">
      <c r="L969" s="290"/>
      <c r="M969" s="290"/>
      <c r="N969" s="290"/>
      <c r="O969" s="290"/>
      <c r="P969" s="290"/>
      <c r="Q969" s="290"/>
      <c r="R969" s="290"/>
    </row>
    <row r="970" spans="12:18" ht="12.75">
      <c r="L970" s="290"/>
      <c r="M970" s="290"/>
      <c r="N970" s="290"/>
      <c r="O970" s="290"/>
      <c r="P970" s="290"/>
      <c r="Q970" s="290"/>
      <c r="R970" s="290"/>
    </row>
    <row r="971" spans="12:18" ht="12.75">
      <c r="L971" s="290"/>
      <c r="M971" s="290"/>
      <c r="N971" s="290"/>
      <c r="O971" s="290"/>
      <c r="P971" s="290"/>
      <c r="Q971" s="290"/>
      <c r="R971" s="290"/>
    </row>
    <row r="972" spans="12:18" ht="12.75">
      <c r="L972" s="290"/>
      <c r="M972" s="290"/>
      <c r="N972" s="290"/>
      <c r="O972" s="290"/>
      <c r="P972" s="290"/>
      <c r="Q972" s="290"/>
      <c r="R972" s="290"/>
    </row>
    <row r="973" spans="12:18" ht="12.75">
      <c r="L973" s="290"/>
      <c r="M973" s="290"/>
      <c r="N973" s="290"/>
      <c r="O973" s="290"/>
      <c r="P973" s="290"/>
      <c r="Q973" s="290"/>
      <c r="R973" s="290"/>
    </row>
    <row r="974" spans="12:18" ht="12.75">
      <c r="L974" s="290"/>
      <c r="M974" s="290"/>
      <c r="N974" s="290"/>
      <c r="O974" s="290"/>
      <c r="P974" s="290"/>
      <c r="Q974" s="290"/>
      <c r="R974" s="290"/>
    </row>
    <row r="975" spans="12:18" ht="12.75">
      <c r="L975" s="290"/>
      <c r="M975" s="290"/>
      <c r="N975" s="290"/>
      <c r="O975" s="290"/>
      <c r="P975" s="290"/>
      <c r="Q975" s="290"/>
      <c r="R975" s="290"/>
    </row>
    <row r="976" spans="12:18" ht="12.75">
      <c r="L976" s="290"/>
      <c r="M976" s="290"/>
      <c r="N976" s="290"/>
      <c r="O976" s="290"/>
      <c r="P976" s="290"/>
      <c r="Q976" s="290"/>
      <c r="R976" s="290"/>
    </row>
    <row r="977" spans="12:18" ht="12.75">
      <c r="L977" s="290"/>
      <c r="M977" s="290"/>
      <c r="N977" s="290"/>
      <c r="O977" s="290"/>
      <c r="P977" s="290"/>
      <c r="Q977" s="290"/>
      <c r="R977" s="290"/>
    </row>
    <row r="978" spans="12:18" ht="12.75">
      <c r="L978" s="290"/>
      <c r="M978" s="290"/>
      <c r="N978" s="290"/>
      <c r="O978" s="290"/>
      <c r="P978" s="290"/>
      <c r="Q978" s="290"/>
      <c r="R978" s="290"/>
    </row>
    <row r="979" spans="12:18" ht="12.75">
      <c r="L979" s="290"/>
      <c r="M979" s="290"/>
      <c r="N979" s="290"/>
      <c r="O979" s="290"/>
      <c r="P979" s="290"/>
      <c r="Q979" s="290"/>
      <c r="R979" s="290"/>
    </row>
    <row r="980" spans="12:18" ht="12.75">
      <c r="L980" s="290"/>
      <c r="M980" s="290"/>
      <c r="N980" s="290"/>
      <c r="O980" s="290"/>
      <c r="P980" s="290"/>
      <c r="Q980" s="290"/>
      <c r="R980" s="290"/>
    </row>
    <row r="981" spans="12:18" ht="12.75">
      <c r="L981" s="290"/>
      <c r="M981" s="290"/>
      <c r="N981" s="290"/>
      <c r="O981" s="290"/>
      <c r="P981" s="290"/>
      <c r="Q981" s="290"/>
      <c r="R981" s="290"/>
    </row>
    <row r="982" spans="12:18" ht="12.75">
      <c r="L982" s="290"/>
      <c r="M982" s="290"/>
      <c r="N982" s="290"/>
      <c r="O982" s="290"/>
      <c r="P982" s="290"/>
      <c r="Q982" s="290"/>
      <c r="R982" s="290"/>
    </row>
    <row r="983" spans="12:18" ht="12.75">
      <c r="L983" s="290"/>
      <c r="M983" s="290"/>
      <c r="N983" s="290"/>
      <c r="O983" s="290"/>
      <c r="P983" s="290"/>
      <c r="Q983" s="290"/>
      <c r="R983" s="290"/>
    </row>
    <row r="984" spans="12:18" ht="12.75">
      <c r="L984" s="290"/>
      <c r="M984" s="290"/>
      <c r="N984" s="290"/>
      <c r="O984" s="290"/>
      <c r="P984" s="290"/>
      <c r="Q984" s="290"/>
      <c r="R984" s="290"/>
    </row>
    <row r="985" spans="12:18" ht="12.75">
      <c r="L985" s="290"/>
      <c r="M985" s="290"/>
      <c r="N985" s="290"/>
      <c r="O985" s="290"/>
      <c r="P985" s="290"/>
      <c r="Q985" s="290"/>
      <c r="R985" s="290"/>
    </row>
    <row r="986" spans="12:18" ht="12.75">
      <c r="L986" s="290"/>
      <c r="M986" s="290"/>
      <c r="N986" s="290"/>
      <c r="O986" s="290"/>
      <c r="P986" s="290"/>
      <c r="Q986" s="290"/>
      <c r="R986" s="290"/>
    </row>
    <row r="987" spans="12:18" ht="12.75">
      <c r="L987" s="290"/>
      <c r="M987" s="290"/>
      <c r="N987" s="290"/>
      <c r="O987" s="290"/>
      <c r="P987" s="290"/>
      <c r="Q987" s="290"/>
      <c r="R987" s="290"/>
    </row>
    <row r="988" spans="12:18" ht="12.75">
      <c r="L988" s="290"/>
      <c r="M988" s="290"/>
      <c r="N988" s="290"/>
      <c r="O988" s="290"/>
      <c r="P988" s="290"/>
      <c r="Q988" s="290"/>
      <c r="R988" s="290"/>
    </row>
    <row r="989" spans="12:18" ht="12.75">
      <c r="L989" s="290"/>
      <c r="M989" s="290"/>
      <c r="N989" s="290"/>
      <c r="O989" s="290"/>
      <c r="P989" s="290"/>
      <c r="Q989" s="290"/>
      <c r="R989" s="290"/>
    </row>
    <row r="990" spans="12:18" ht="12.75">
      <c r="L990" s="290"/>
      <c r="M990" s="290"/>
      <c r="N990" s="290"/>
      <c r="O990" s="290"/>
      <c r="P990" s="290"/>
      <c r="Q990" s="290"/>
      <c r="R990" s="290"/>
    </row>
    <row r="991" spans="12:18" ht="12.75">
      <c r="L991" s="290"/>
      <c r="M991" s="290"/>
      <c r="N991" s="290"/>
      <c r="O991" s="290"/>
      <c r="P991" s="290"/>
      <c r="Q991" s="290"/>
      <c r="R991" s="290"/>
    </row>
    <row r="992" spans="12:18" ht="12.75">
      <c r="L992" s="290"/>
      <c r="M992" s="290"/>
      <c r="N992" s="290"/>
      <c r="O992" s="290"/>
      <c r="P992" s="290"/>
      <c r="Q992" s="290"/>
      <c r="R992" s="290"/>
    </row>
    <row r="993" spans="12:18" ht="12.75">
      <c r="L993" s="290"/>
      <c r="M993" s="290"/>
      <c r="N993" s="290"/>
      <c r="O993" s="290"/>
      <c r="P993" s="290"/>
      <c r="Q993" s="290"/>
      <c r="R993" s="290"/>
    </row>
    <row r="994" spans="12:18" ht="12.75">
      <c r="L994" s="290"/>
      <c r="M994" s="290"/>
      <c r="N994" s="290"/>
      <c r="O994" s="290"/>
      <c r="P994" s="290"/>
      <c r="Q994" s="290"/>
      <c r="R994" s="290"/>
    </row>
    <row r="995" spans="12:18" ht="12.75">
      <c r="L995" s="290"/>
      <c r="M995" s="290"/>
      <c r="N995" s="290"/>
      <c r="O995" s="290"/>
      <c r="P995" s="290"/>
      <c r="Q995" s="290"/>
      <c r="R995" s="290"/>
    </row>
    <row r="996" spans="12:18" ht="12.75">
      <c r="L996" s="290"/>
      <c r="M996" s="290"/>
      <c r="N996" s="290"/>
      <c r="O996" s="290"/>
      <c r="P996" s="290"/>
      <c r="Q996" s="290"/>
      <c r="R996" s="290"/>
    </row>
    <row r="997" spans="12:18" ht="12.75">
      <c r="L997" s="290"/>
      <c r="M997" s="290"/>
      <c r="N997" s="290"/>
      <c r="O997" s="290"/>
      <c r="P997" s="290"/>
      <c r="Q997" s="290"/>
      <c r="R997" s="290"/>
    </row>
    <row r="998" spans="12:18" ht="12.75">
      <c r="L998" s="290"/>
      <c r="M998" s="290"/>
      <c r="N998" s="290"/>
      <c r="O998" s="290"/>
      <c r="P998" s="290"/>
      <c r="Q998" s="290"/>
      <c r="R998" s="290"/>
    </row>
    <row r="999" spans="12:18" ht="12.75">
      <c r="L999" s="290"/>
      <c r="M999" s="290"/>
      <c r="N999" s="290"/>
      <c r="O999" s="290"/>
      <c r="P999" s="290"/>
      <c r="Q999" s="290"/>
      <c r="R999" s="290"/>
    </row>
    <row r="1000" spans="12:18" ht="12.75">
      <c r="L1000" s="290"/>
      <c r="M1000" s="290"/>
      <c r="N1000" s="290"/>
      <c r="O1000" s="290"/>
      <c r="P1000" s="290"/>
      <c r="Q1000" s="290"/>
      <c r="R1000" s="290"/>
    </row>
  </sheetData>
  <mergeCells count="79">
    <mergeCell ref="H30:J30"/>
    <mergeCell ref="G71:H71"/>
    <mergeCell ref="B71:F73"/>
    <mergeCell ref="F65:H65"/>
    <mergeCell ref="F66:H66"/>
    <mergeCell ref="F64:H64"/>
    <mergeCell ref="C59:E59"/>
    <mergeCell ref="H31:J31"/>
    <mergeCell ref="H32:J32"/>
    <mergeCell ref="H34:J34"/>
    <mergeCell ref="H35:J35"/>
    <mergeCell ref="H36:J36"/>
    <mergeCell ref="H39:J39"/>
    <mergeCell ref="H38:J38"/>
    <mergeCell ref="B32:C32"/>
    <mergeCell ref="B31:C31"/>
    <mergeCell ref="H33:J33"/>
    <mergeCell ref="H37:J37"/>
    <mergeCell ref="G72:H72"/>
    <mergeCell ref="G73:H73"/>
    <mergeCell ref="B80:J83"/>
    <mergeCell ref="B76:J78"/>
    <mergeCell ref="C58:E58"/>
    <mergeCell ref="C57:E57"/>
    <mergeCell ref="B33:C33"/>
    <mergeCell ref="B37:C37"/>
    <mergeCell ref="B16:C16"/>
    <mergeCell ref="B17:C17"/>
    <mergeCell ref="F68:H68"/>
    <mergeCell ref="F67:H67"/>
    <mergeCell ref="B63:H63"/>
    <mergeCell ref="A50:J50"/>
    <mergeCell ref="H20:J20"/>
    <mergeCell ref="H21:J21"/>
    <mergeCell ref="H29:J29"/>
    <mergeCell ref="H28:J28"/>
    <mergeCell ref="H27:J27"/>
    <mergeCell ref="H26:J26"/>
    <mergeCell ref="H25:J25"/>
    <mergeCell ref="H22:J22"/>
    <mergeCell ref="B64:E65"/>
    <mergeCell ref="B66:E68"/>
    <mergeCell ref="H12:J12"/>
    <mergeCell ref="H16:J16"/>
    <mergeCell ref="H17:J17"/>
    <mergeCell ref="H19:J19"/>
    <mergeCell ref="H18:J18"/>
    <mergeCell ref="H13:J13"/>
    <mergeCell ref="H15:J15"/>
    <mergeCell ref="H14:J14"/>
    <mergeCell ref="B30:C30"/>
    <mergeCell ref="A7:A8"/>
    <mergeCell ref="A2:J2"/>
    <mergeCell ref="H1:I1"/>
    <mergeCell ref="B11:C11"/>
    <mergeCell ref="B12:C12"/>
    <mergeCell ref="H11:J11"/>
    <mergeCell ref="H10:J10"/>
    <mergeCell ref="H9:J9"/>
    <mergeCell ref="B29:C29"/>
    <mergeCell ref="B23:C23"/>
    <mergeCell ref="B24:C24"/>
    <mergeCell ref="E7:J7"/>
    <mergeCell ref="H8:J8"/>
    <mergeCell ref="H23:J23"/>
    <mergeCell ref="H24:J24"/>
    <mergeCell ref="B25:C25"/>
    <mergeCell ref="B27:C27"/>
    <mergeCell ref="B28:C28"/>
    <mergeCell ref="B18:C18"/>
    <mergeCell ref="B19:C19"/>
    <mergeCell ref="B20:C20"/>
    <mergeCell ref="B21:C21"/>
    <mergeCell ref="B22:C22"/>
    <mergeCell ref="B7:C8"/>
    <mergeCell ref="B10:C10"/>
    <mergeCell ref="B14:C14"/>
    <mergeCell ref="B13:C13"/>
    <mergeCell ref="D7:D8"/>
  </mergeCells>
  <conditionalFormatting sqref="F27:G37 H27:H36 F10:G14 E39:G39 F27:H27 F29:H29 E33:E37 E24:E25 F16:G25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512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</row>
    <row r="2" spans="1:12" ht="12.75" customHeight="1">
      <c r="A2" s="271">
        <v>0</v>
      </c>
      <c r="B2" s="271" t="s">
        <v>199</v>
      </c>
      <c r="C2" s="2"/>
      <c r="D2" s="2"/>
      <c r="E2" s="2"/>
      <c r="F2" s="2"/>
      <c r="G2" s="2"/>
      <c r="H2" s="2"/>
      <c r="I2" s="2"/>
      <c r="J2" s="2"/>
      <c r="K2" s="3"/>
      <c r="L2" s="3"/>
    </row>
    <row r="3" spans="1:12" ht="12.75" customHeight="1">
      <c r="A3" s="271">
        <v>1</v>
      </c>
      <c r="B3" s="271" t="s">
        <v>200</v>
      </c>
      <c r="C3" s="2"/>
      <c r="D3" s="2"/>
      <c r="E3" s="2"/>
      <c r="F3" s="2"/>
      <c r="G3" s="2"/>
      <c r="H3" s="4"/>
      <c r="I3" s="111"/>
      <c r="J3" s="2"/>
      <c r="K3" s="3"/>
      <c r="L3" s="3"/>
    </row>
    <row r="4" spans="1:12" ht="12.75" customHeight="1">
      <c r="A4" s="271">
        <v>2</v>
      </c>
      <c r="B4" s="271" t="s">
        <v>201</v>
      </c>
      <c r="C4" s="2"/>
      <c r="D4" s="2"/>
      <c r="E4" s="2"/>
      <c r="F4" s="2"/>
      <c r="G4" s="2"/>
      <c r="H4" s="4"/>
      <c r="I4" s="111"/>
      <c r="J4" s="2"/>
      <c r="K4" s="3"/>
      <c r="L4" s="3"/>
    </row>
    <row r="5" spans="1:12" ht="12.75" customHeight="1">
      <c r="A5" s="271">
        <v>3</v>
      </c>
      <c r="B5" s="271" t="s">
        <v>203</v>
      </c>
      <c r="C5" s="2"/>
      <c r="D5" s="2"/>
      <c r="E5" s="2"/>
      <c r="F5" s="2"/>
      <c r="G5" s="2"/>
      <c r="H5" s="4"/>
      <c r="I5" s="111"/>
      <c r="J5" s="2"/>
      <c r="K5" s="3"/>
      <c r="L5" s="3"/>
    </row>
    <row r="6" spans="1:12" ht="12.75" customHeight="1">
      <c r="A6" s="271">
        <v>4</v>
      </c>
      <c r="B6" s="271" t="s">
        <v>204</v>
      </c>
      <c r="C6" s="2"/>
      <c r="D6" s="2"/>
      <c r="E6" s="2"/>
      <c r="F6" s="2"/>
      <c r="G6" s="2"/>
      <c r="H6" s="4"/>
      <c r="I6" s="111"/>
      <c r="J6" s="2"/>
      <c r="K6" s="3"/>
      <c r="L6" s="3"/>
    </row>
    <row r="7" spans="1:12" ht="12.75" customHeight="1">
      <c r="A7" s="271">
        <v>5</v>
      </c>
      <c r="B7" s="271" t="s">
        <v>205</v>
      </c>
      <c r="C7" s="2"/>
      <c r="D7" s="2"/>
      <c r="E7" s="2"/>
      <c r="F7" s="2"/>
      <c r="G7" s="2"/>
      <c r="H7" s="4"/>
      <c r="I7" s="111"/>
      <c r="J7" s="2"/>
      <c r="K7" s="3"/>
      <c r="L7" s="3"/>
    </row>
    <row r="8" spans="1:12" ht="12.75" customHeight="1">
      <c r="A8" s="271">
        <v>6</v>
      </c>
      <c r="B8" s="271" t="s">
        <v>206</v>
      </c>
      <c r="C8" s="2"/>
      <c r="D8" s="2"/>
      <c r="E8" s="2"/>
      <c r="F8" s="2"/>
      <c r="G8" s="2"/>
      <c r="H8" s="4"/>
      <c r="I8" s="111"/>
      <c r="J8" s="2"/>
      <c r="K8" s="3"/>
      <c r="L8" s="3"/>
    </row>
    <row r="9" spans="1:12" ht="12.75" customHeight="1">
      <c r="A9" s="271">
        <v>7</v>
      </c>
      <c r="B9" s="271" t="s">
        <v>207</v>
      </c>
      <c r="C9" s="2"/>
      <c r="D9" s="2"/>
      <c r="E9" s="2"/>
      <c r="F9" s="2"/>
      <c r="G9" s="2"/>
      <c r="H9" s="4"/>
      <c r="I9" s="111"/>
      <c r="J9" s="2"/>
      <c r="K9" s="3"/>
      <c r="L9" s="3"/>
    </row>
    <row r="10" spans="1:12" ht="12.75" customHeight="1">
      <c r="A10" s="271">
        <v>8</v>
      </c>
      <c r="B10" s="271" t="s">
        <v>208</v>
      </c>
      <c r="C10" s="2"/>
      <c r="D10" s="2"/>
      <c r="E10" s="2"/>
      <c r="F10" s="2"/>
      <c r="G10" s="2"/>
      <c r="H10" s="4"/>
      <c r="I10" s="111"/>
      <c r="J10" s="2"/>
      <c r="K10" s="3"/>
      <c r="L10" s="3"/>
    </row>
    <row r="11" spans="1:12" ht="12.75" customHeight="1">
      <c r="A11" s="271">
        <v>9</v>
      </c>
      <c r="B11" s="271" t="s">
        <v>209</v>
      </c>
      <c r="C11" s="2"/>
      <c r="D11" s="2"/>
      <c r="E11" s="2"/>
      <c r="F11" s="2"/>
      <c r="G11" s="2"/>
      <c r="H11" s="4"/>
      <c r="I11" s="111"/>
      <c r="J11" s="2"/>
      <c r="K11" s="3"/>
      <c r="L11" s="3"/>
    </row>
    <row r="12" spans="1:12" ht="12.75" customHeight="1">
      <c r="A12" s="2"/>
      <c r="B12" s="2"/>
      <c r="C12" s="2"/>
      <c r="D12" s="2"/>
      <c r="E12" s="2"/>
      <c r="F12" s="2"/>
      <c r="G12" s="2"/>
      <c r="H12" s="4"/>
      <c r="I12" s="111"/>
      <c r="J12" s="2"/>
      <c r="K12" s="3"/>
      <c r="L12" s="3"/>
    </row>
    <row r="13" spans="1:12" ht="12.75" customHeight="1">
      <c r="A13" s="2"/>
      <c r="B13" s="2"/>
      <c r="C13" s="2"/>
      <c r="D13" s="2"/>
      <c r="E13" s="2"/>
      <c r="F13" s="2"/>
      <c r="G13" s="2"/>
      <c r="H13" s="2"/>
      <c r="I13" s="111"/>
      <c r="J13" s="2"/>
      <c r="K13" s="3"/>
      <c r="L13" s="3"/>
    </row>
    <row r="14" spans="1:12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</row>
    <row r="15" spans="1:12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</row>
    <row r="16" spans="1:12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</row>
    <row r="17" spans="1:1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</row>
    <row r="18" spans="1:1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</row>
    <row r="19" spans="1:1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</row>
    <row r="20" spans="1:1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</row>
    <row r="21" spans="1:1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</row>
    <row r="22" spans="1:12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nama_mapel</vt:lpstr>
      <vt:lpstr>DAFTAR SISWA</vt:lpstr>
      <vt:lpstr>ENTRI NILAI PILIH TAB INI</vt:lpstr>
      <vt:lpstr>Sheet1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2017-12-19T15:43:01Z</cp:lastPrinted>
  <dcterms:modified xsi:type="dcterms:W3CDTF">2017-12-19T15:43:03Z</dcterms:modified>
</cp:coreProperties>
</file>