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360" windowWidth="19815" windowHeight="7650"/>
  </bookViews>
  <sheets>
    <sheet name="RAPOR" sheetId="7" r:id="rId1"/>
    <sheet name="TRANSKRIP NILAI" sheetId="1" r:id="rId2"/>
  </sheets>
  <definedNames>
    <definedName name="_xlnm._FilterDatabase" localSheetId="1" hidden="1">'TRANSKRIP NILAI'!$D$4:$D$41</definedName>
    <definedName name="_xlnm.Print_Area" localSheetId="0">RAPOR!$A$1:$L$107</definedName>
    <definedName name="_xlnm.Print_Area" localSheetId="1">'TRANSKRIP NILAI'!$A$2:$DN$5</definedName>
    <definedName name="RAPOR">'TRANSKRIP NILAI'!$A$5:$DN$41</definedName>
  </definedNames>
  <calcPr calcId="125725"/>
</workbook>
</file>

<file path=xl/calcChain.xml><?xml version="1.0" encoding="utf-8"?>
<calcChain xmlns="http://schemas.openxmlformats.org/spreadsheetml/2006/main">
  <c r="A81" i="7"/>
  <c r="D77"/>
  <c r="D76"/>
  <c r="D75"/>
  <c r="G71"/>
  <c r="B71"/>
  <c r="B70"/>
  <c r="G70"/>
  <c r="G69"/>
  <c r="B69"/>
  <c r="G64"/>
  <c r="B64"/>
  <c r="G63"/>
  <c r="B63"/>
  <c r="G62"/>
  <c r="B62"/>
  <c r="L49"/>
  <c r="J49"/>
  <c r="I49"/>
  <c r="G49"/>
  <c r="F49"/>
  <c r="E49"/>
  <c r="L47"/>
  <c r="J47"/>
  <c r="I47"/>
  <c r="G47"/>
  <c r="F47"/>
  <c r="E47"/>
  <c r="L46"/>
  <c r="J46"/>
  <c r="I46"/>
  <c r="G46"/>
  <c r="F46"/>
  <c r="E46"/>
  <c r="L45"/>
  <c r="J45"/>
  <c r="I45"/>
  <c r="G45"/>
  <c r="F45"/>
  <c r="E45"/>
  <c r="L43"/>
  <c r="J43"/>
  <c r="I43"/>
  <c r="G43"/>
  <c r="F43"/>
  <c r="E43"/>
  <c r="L42"/>
  <c r="J42"/>
  <c r="I42"/>
  <c r="G42"/>
  <c r="F42"/>
  <c r="E42"/>
  <c r="L41"/>
  <c r="J41"/>
  <c r="I41"/>
  <c r="G41"/>
  <c r="F41"/>
  <c r="E41"/>
  <c r="L40"/>
  <c r="J40"/>
  <c r="I40"/>
  <c r="G40"/>
  <c r="F40"/>
  <c r="E40"/>
  <c r="L37"/>
  <c r="J37"/>
  <c r="I37"/>
  <c r="G37"/>
  <c r="F37"/>
  <c r="E37"/>
  <c r="L36"/>
  <c r="J36"/>
  <c r="I36"/>
  <c r="G36"/>
  <c r="F36"/>
  <c r="E36"/>
  <c r="L34"/>
  <c r="J34"/>
  <c r="I34"/>
  <c r="G34"/>
  <c r="F34"/>
  <c r="E34"/>
  <c r="L33"/>
  <c r="J33"/>
  <c r="I33"/>
  <c r="G33"/>
  <c r="F33"/>
  <c r="E33"/>
  <c r="L32"/>
  <c r="J32"/>
  <c r="I32"/>
  <c r="G32"/>
  <c r="F32"/>
  <c r="E32"/>
  <c r="L31"/>
  <c r="J31"/>
  <c r="I31"/>
  <c r="G31"/>
  <c r="F31"/>
  <c r="E31"/>
  <c r="J30"/>
  <c r="E30"/>
  <c r="L30"/>
  <c r="I30"/>
  <c r="G30"/>
  <c r="F30"/>
  <c r="L29"/>
  <c r="J29"/>
  <c r="I29"/>
  <c r="G29"/>
  <c r="F29"/>
  <c r="E29"/>
  <c r="A20"/>
  <c r="A16"/>
  <c r="D6"/>
  <c r="D5"/>
  <c r="L3"/>
  <c r="B37" l="1"/>
  <c r="B36"/>
  <c r="B34"/>
  <c r="B33"/>
  <c r="B32"/>
  <c r="B31"/>
  <c r="B30"/>
  <c r="B29"/>
  <c r="CW6" i="1"/>
  <c r="CT6"/>
  <c r="CQ6"/>
  <c r="CN6"/>
  <c r="CK6"/>
  <c r="CH6"/>
  <c r="CE6"/>
  <c r="CB6"/>
  <c r="BY6"/>
  <c r="BV6"/>
  <c r="BS6"/>
  <c r="BP6"/>
  <c r="BM6"/>
  <c r="BJ6"/>
  <c r="BG6"/>
  <c r="BD6"/>
  <c r="BA6"/>
  <c r="AX6"/>
  <c r="AU6"/>
  <c r="AR6"/>
  <c r="AO6"/>
  <c r="AL6"/>
  <c r="AI6"/>
  <c r="AF6"/>
  <c r="AC6"/>
  <c r="Z6"/>
  <c r="W6"/>
  <c r="T6"/>
  <c r="Q6"/>
  <c r="N6"/>
  <c r="K6"/>
  <c r="H6"/>
  <c r="K7"/>
  <c r="N7"/>
  <c r="Q7"/>
  <c r="T7"/>
  <c r="W7"/>
  <c r="Z7"/>
  <c r="AC7"/>
  <c r="AF7"/>
  <c r="AI7"/>
  <c r="AL7"/>
  <c r="AO7"/>
  <c r="AR7"/>
  <c r="AU7"/>
  <c r="AX7"/>
  <c r="BA7"/>
  <c r="BD7"/>
  <c r="BG7"/>
  <c r="BJ7"/>
  <c r="BM7"/>
  <c r="BP7"/>
  <c r="BS7"/>
  <c r="BV7"/>
  <c r="BY7"/>
  <c r="CB7"/>
  <c r="CE7"/>
  <c r="CH7"/>
  <c r="CK7"/>
  <c r="CN7"/>
  <c r="CQ7"/>
  <c r="CT7"/>
  <c r="CW7"/>
  <c r="K8"/>
  <c r="N8"/>
  <c r="Q8"/>
  <c r="T8"/>
  <c r="W8"/>
  <c r="Z8"/>
  <c r="AC8"/>
  <c r="AF8"/>
  <c r="AI8"/>
  <c r="AL8"/>
  <c r="AO8"/>
  <c r="AR8"/>
  <c r="AU8"/>
  <c r="AX8"/>
  <c r="BA8"/>
  <c r="BD8"/>
  <c r="BG8"/>
  <c r="BJ8"/>
  <c r="BM8"/>
  <c r="BP8"/>
  <c r="BS8"/>
  <c r="BV8"/>
  <c r="BY8"/>
  <c r="CB8"/>
  <c r="CE8"/>
  <c r="CH8"/>
  <c r="CK8"/>
  <c r="CN8"/>
  <c r="CQ8"/>
  <c r="CT8"/>
  <c r="CW8"/>
  <c r="K9"/>
  <c r="N9"/>
  <c r="Q9"/>
  <c r="T9"/>
  <c r="W9"/>
  <c r="Z9"/>
  <c r="AC9"/>
  <c r="AF9"/>
  <c r="AI9"/>
  <c r="AL9"/>
  <c r="AO9"/>
  <c r="AR9"/>
  <c r="AU9"/>
  <c r="AX9"/>
  <c r="BA9"/>
  <c r="BD9"/>
  <c r="BG9"/>
  <c r="BJ9"/>
  <c r="BM9"/>
  <c r="BP9"/>
  <c r="BS9"/>
  <c r="BV9"/>
  <c r="BY9"/>
  <c r="CB9"/>
  <c r="CE9"/>
  <c r="CH9"/>
  <c r="CK9"/>
  <c r="CN9"/>
  <c r="CQ9"/>
  <c r="CT9"/>
  <c r="CW9"/>
  <c r="K10"/>
  <c r="N10"/>
  <c r="Q10"/>
  <c r="T10"/>
  <c r="W10"/>
  <c r="Z10"/>
  <c r="AC10"/>
  <c r="AF10"/>
  <c r="AI10"/>
  <c r="AL10"/>
  <c r="AO10"/>
  <c r="AR10"/>
  <c r="AU10"/>
  <c r="AX10"/>
  <c r="BA10"/>
  <c r="BD10"/>
  <c r="BG10"/>
  <c r="BJ10"/>
  <c r="BM10"/>
  <c r="BP10"/>
  <c r="BS10"/>
  <c r="BV10"/>
  <c r="BY10"/>
  <c r="CB10"/>
  <c r="CE10"/>
  <c r="CH10"/>
  <c r="CK10"/>
  <c r="CN10"/>
  <c r="CQ10"/>
  <c r="CT10"/>
  <c r="CW10"/>
  <c r="K11"/>
  <c r="N11"/>
  <c r="Q11"/>
  <c r="T11"/>
  <c r="W11"/>
  <c r="Z11"/>
  <c r="AC11"/>
  <c r="AF11"/>
  <c r="AI11"/>
  <c r="AL11"/>
  <c r="AO11"/>
  <c r="AR11"/>
  <c r="AU11"/>
  <c r="AX11"/>
  <c r="BA11"/>
  <c r="BD11"/>
  <c r="BG11"/>
  <c r="BJ11"/>
  <c r="BM11"/>
  <c r="BP11"/>
  <c r="BS11"/>
  <c r="BV11"/>
  <c r="BY11"/>
  <c r="CB11"/>
  <c r="CE11"/>
  <c r="CH11"/>
  <c r="CK11"/>
  <c r="CN11"/>
  <c r="CQ11"/>
  <c r="CT11"/>
  <c r="CW11"/>
  <c r="K12"/>
  <c r="N12"/>
  <c r="Q12"/>
  <c r="T12"/>
  <c r="W12"/>
  <c r="Z12"/>
  <c r="AC12"/>
  <c r="AF12"/>
  <c r="AI12"/>
  <c r="AL12"/>
  <c r="AO12"/>
  <c r="AR12"/>
  <c r="AU12"/>
  <c r="AX12"/>
  <c r="BA12"/>
  <c r="BD12"/>
  <c r="BG12"/>
  <c r="BJ12"/>
  <c r="BM12"/>
  <c r="BP12"/>
  <c r="BS12"/>
  <c r="BV12"/>
  <c r="BY12"/>
  <c r="CB12"/>
  <c r="CE12"/>
  <c r="CH12"/>
  <c r="CK12"/>
  <c r="CN12"/>
  <c r="CQ12"/>
  <c r="CT12"/>
  <c r="CW12"/>
  <c r="K13"/>
  <c r="N13"/>
  <c r="Q13"/>
  <c r="T13"/>
  <c r="W13"/>
  <c r="Z13"/>
  <c r="AC13"/>
  <c r="AF13"/>
  <c r="AI13"/>
  <c r="AL13"/>
  <c r="AO13"/>
  <c r="AR13"/>
  <c r="AU13"/>
  <c r="AX13"/>
  <c r="BA13"/>
  <c r="BD13"/>
  <c r="BG13"/>
  <c r="BJ13"/>
  <c r="BM13"/>
  <c r="BP13"/>
  <c r="BS13"/>
  <c r="BV13"/>
  <c r="BY13"/>
  <c r="CB13"/>
  <c r="CE13"/>
  <c r="CH13"/>
  <c r="CK13"/>
  <c r="CN13"/>
  <c r="CQ13"/>
  <c r="CT13"/>
  <c r="CW13"/>
  <c r="K14"/>
  <c r="N14"/>
  <c r="Q14"/>
  <c r="T14"/>
  <c r="W14"/>
  <c r="Z14"/>
  <c r="AC14"/>
  <c r="AF14"/>
  <c r="AI14"/>
  <c r="AL14"/>
  <c r="AO14"/>
  <c r="AR14"/>
  <c r="AU14"/>
  <c r="AX14"/>
  <c r="BA14"/>
  <c r="BD14"/>
  <c r="BG14"/>
  <c r="BJ14"/>
  <c r="BM14"/>
  <c r="BP14"/>
  <c r="BS14"/>
  <c r="BV14"/>
  <c r="BY14"/>
  <c r="CB14"/>
  <c r="CE14"/>
  <c r="CH14"/>
  <c r="CK14"/>
  <c r="CN14"/>
  <c r="CQ14"/>
  <c r="CT14"/>
  <c r="CW14"/>
  <c r="K15"/>
  <c r="N15"/>
  <c r="Q15"/>
  <c r="T15"/>
  <c r="W15"/>
  <c r="Z15"/>
  <c r="AC15"/>
  <c r="AF15"/>
  <c r="AI15"/>
  <c r="AL15"/>
  <c r="AO15"/>
  <c r="AR15"/>
  <c r="AU15"/>
  <c r="AX15"/>
  <c r="BA15"/>
  <c r="BD15"/>
  <c r="BG15"/>
  <c r="BJ15"/>
  <c r="BM15"/>
  <c r="BP15"/>
  <c r="BS15"/>
  <c r="BV15"/>
  <c r="BY15"/>
  <c r="CB15"/>
  <c r="CE15"/>
  <c r="CH15"/>
  <c r="CK15"/>
  <c r="CN15"/>
  <c r="CQ15"/>
  <c r="CT15"/>
  <c r="CW15"/>
  <c r="K16"/>
  <c r="N16"/>
  <c r="Q16"/>
  <c r="T16"/>
  <c r="W16"/>
  <c r="Z16"/>
  <c r="AC16"/>
  <c r="AF16"/>
  <c r="AI16"/>
  <c r="AL16"/>
  <c r="AO16"/>
  <c r="AR16"/>
  <c r="AU16"/>
  <c r="AX16"/>
  <c r="BA16"/>
  <c r="BD16"/>
  <c r="BG16"/>
  <c r="BJ16"/>
  <c r="BM16"/>
  <c r="BP16"/>
  <c r="BS16"/>
  <c r="BV16"/>
  <c r="BY16"/>
  <c r="CB16"/>
  <c r="CE16"/>
  <c r="CH16"/>
  <c r="CK16"/>
  <c r="CN16"/>
  <c r="CQ16"/>
  <c r="CT16"/>
  <c r="CW16"/>
  <c r="K17"/>
  <c r="N17"/>
  <c r="Q17"/>
  <c r="T17"/>
  <c r="W17"/>
  <c r="Z17"/>
  <c r="AC17"/>
  <c r="AF17"/>
  <c r="AI17"/>
  <c r="AL17"/>
  <c r="AO17"/>
  <c r="AR17"/>
  <c r="AU17"/>
  <c r="AX17"/>
  <c r="BA17"/>
  <c r="BD17"/>
  <c r="BG17"/>
  <c r="BJ17"/>
  <c r="BM17"/>
  <c r="BP17"/>
  <c r="BS17"/>
  <c r="BV17"/>
  <c r="BY17"/>
  <c r="CB17"/>
  <c r="CE17"/>
  <c r="CH17"/>
  <c r="CK17"/>
  <c r="CN17"/>
  <c r="CQ17"/>
  <c r="CT17"/>
  <c r="CW17"/>
  <c r="K18"/>
  <c r="N18"/>
  <c r="Q18"/>
  <c r="T18"/>
  <c r="W18"/>
  <c r="Z18"/>
  <c r="AC18"/>
  <c r="AF18"/>
  <c r="AI18"/>
  <c r="AL18"/>
  <c r="AO18"/>
  <c r="AR18"/>
  <c r="AU18"/>
  <c r="AX18"/>
  <c r="BA18"/>
  <c r="BD18"/>
  <c r="BG18"/>
  <c r="BJ18"/>
  <c r="BM18"/>
  <c r="BP18"/>
  <c r="BS18"/>
  <c r="BV18"/>
  <c r="BY18"/>
  <c r="CB18"/>
  <c r="CE18"/>
  <c r="CH18"/>
  <c r="CK18"/>
  <c r="CN18"/>
  <c r="CQ18"/>
  <c r="CT18"/>
  <c r="CW18"/>
  <c r="K19"/>
  <c r="N19"/>
  <c r="Q19"/>
  <c r="T19"/>
  <c r="W19"/>
  <c r="Z19"/>
  <c r="AC19"/>
  <c r="AF19"/>
  <c r="AI19"/>
  <c r="AL19"/>
  <c r="AO19"/>
  <c r="AR19"/>
  <c r="AU19"/>
  <c r="AX19"/>
  <c r="BA19"/>
  <c r="BD19"/>
  <c r="BG19"/>
  <c r="BJ19"/>
  <c r="BM19"/>
  <c r="BP19"/>
  <c r="BS19"/>
  <c r="BV19"/>
  <c r="BY19"/>
  <c r="CB19"/>
  <c r="CE19"/>
  <c r="CH19"/>
  <c r="CK19"/>
  <c r="CN19"/>
  <c r="CQ19"/>
  <c r="CT19"/>
  <c r="CW19"/>
  <c r="K20"/>
  <c r="N20"/>
  <c r="Q20"/>
  <c r="T20"/>
  <c r="W20"/>
  <c r="Z20"/>
  <c r="AC20"/>
  <c r="AF20"/>
  <c r="AI20"/>
  <c r="AL20"/>
  <c r="AO20"/>
  <c r="AR20"/>
  <c r="AU20"/>
  <c r="AX20"/>
  <c r="BA20"/>
  <c r="BD20"/>
  <c r="BG20"/>
  <c r="BJ20"/>
  <c r="BM20"/>
  <c r="BP20"/>
  <c r="BS20"/>
  <c r="BV20"/>
  <c r="BY20"/>
  <c r="CB20"/>
  <c r="CE20"/>
  <c r="CH20"/>
  <c r="CK20"/>
  <c r="CN20"/>
  <c r="CQ20"/>
  <c r="CT20"/>
  <c r="CW20"/>
  <c r="K21"/>
  <c r="N21"/>
  <c r="Q21"/>
  <c r="T21"/>
  <c r="W21"/>
  <c r="Z21"/>
  <c r="AC21"/>
  <c r="AF21"/>
  <c r="AI21"/>
  <c r="AL21"/>
  <c r="AO21"/>
  <c r="AR21"/>
  <c r="AU21"/>
  <c r="AX21"/>
  <c r="BA21"/>
  <c r="BD21"/>
  <c r="BG21"/>
  <c r="BJ21"/>
  <c r="BM21"/>
  <c r="BP21"/>
  <c r="BS21"/>
  <c r="BV21"/>
  <c r="BY21"/>
  <c r="CB21"/>
  <c r="CE21"/>
  <c r="CH21"/>
  <c r="CK21"/>
  <c r="CN21"/>
  <c r="CQ21"/>
  <c r="CT21"/>
  <c r="CW21"/>
  <c r="K22"/>
  <c r="N22"/>
  <c r="Q22"/>
  <c r="T22"/>
  <c r="W22"/>
  <c r="Z22"/>
  <c r="AC22"/>
  <c r="AF22"/>
  <c r="AI22"/>
  <c r="AL22"/>
  <c r="AO22"/>
  <c r="AR22"/>
  <c r="AU22"/>
  <c r="AX22"/>
  <c r="BA22"/>
  <c r="BD22"/>
  <c r="BG22"/>
  <c r="BJ22"/>
  <c r="BM22"/>
  <c r="BP22"/>
  <c r="BS22"/>
  <c r="BV22"/>
  <c r="BY22"/>
  <c r="CB22"/>
  <c r="CE22"/>
  <c r="CH22"/>
  <c r="CK22"/>
  <c r="CN22"/>
  <c r="CQ22"/>
  <c r="CT22"/>
  <c r="CW22"/>
  <c r="K23"/>
  <c r="N23"/>
  <c r="Q23"/>
  <c r="T23"/>
  <c r="W23"/>
  <c r="Z23"/>
  <c r="AC23"/>
  <c r="AF23"/>
  <c r="AI23"/>
  <c r="AL23"/>
  <c r="AO23"/>
  <c r="AR23"/>
  <c r="AU23"/>
  <c r="AX23"/>
  <c r="BA23"/>
  <c r="BD23"/>
  <c r="BG23"/>
  <c r="BJ23"/>
  <c r="BM23"/>
  <c r="BP23"/>
  <c r="BS23"/>
  <c r="BV23"/>
  <c r="BY23"/>
  <c r="CB23"/>
  <c r="CE23"/>
  <c r="CH23"/>
  <c r="CK23"/>
  <c r="CN23"/>
  <c r="CQ23"/>
  <c r="CT23"/>
  <c r="CW23"/>
  <c r="K24"/>
  <c r="N24"/>
  <c r="Q24"/>
  <c r="T24"/>
  <c r="W24"/>
  <c r="Z24"/>
  <c r="AC24"/>
  <c r="AF24"/>
  <c r="AI24"/>
  <c r="AL24"/>
  <c r="AO24"/>
  <c r="AR24"/>
  <c r="AU24"/>
  <c r="AX24"/>
  <c r="BA24"/>
  <c r="BD24"/>
  <c r="BG24"/>
  <c r="BJ24"/>
  <c r="BM24"/>
  <c r="BP24"/>
  <c r="BS24"/>
  <c r="BV24"/>
  <c r="BY24"/>
  <c r="CB24"/>
  <c r="CE24"/>
  <c r="CH24"/>
  <c r="CK24"/>
  <c r="CN24"/>
  <c r="CQ24"/>
  <c r="CT24"/>
  <c r="CW24"/>
  <c r="K25"/>
  <c r="N25"/>
  <c r="Q25"/>
  <c r="T25"/>
  <c r="W25"/>
  <c r="Z25"/>
  <c r="AC25"/>
  <c r="AF25"/>
  <c r="AI25"/>
  <c r="AL25"/>
  <c r="AO25"/>
  <c r="AR25"/>
  <c r="AU25"/>
  <c r="AX25"/>
  <c r="BA25"/>
  <c r="BD25"/>
  <c r="BG25"/>
  <c r="BJ25"/>
  <c r="BM25"/>
  <c r="BP25"/>
  <c r="BS25"/>
  <c r="BV25"/>
  <c r="BY25"/>
  <c r="CB25"/>
  <c r="CE25"/>
  <c r="CH25"/>
  <c r="CK25"/>
  <c r="CN25"/>
  <c r="CQ25"/>
  <c r="CT25"/>
  <c r="CW25"/>
  <c r="K26"/>
  <c r="N26"/>
  <c r="Q26"/>
  <c r="T26"/>
  <c r="W26"/>
  <c r="Z26"/>
  <c r="AC26"/>
  <c r="AF26"/>
  <c r="AI26"/>
  <c r="AL26"/>
  <c r="AO26"/>
  <c r="AR26"/>
  <c r="AU26"/>
  <c r="AX26"/>
  <c r="BA26"/>
  <c r="BD26"/>
  <c r="BG26"/>
  <c r="BJ26"/>
  <c r="BM26"/>
  <c r="BP26"/>
  <c r="BS26"/>
  <c r="BV26"/>
  <c r="BY26"/>
  <c r="CB26"/>
  <c r="CE26"/>
  <c r="CH26"/>
  <c r="CK26"/>
  <c r="CN26"/>
  <c r="CQ26"/>
  <c r="CT26"/>
  <c r="CW26"/>
  <c r="K27"/>
  <c r="N27"/>
  <c r="Q27"/>
  <c r="T27"/>
  <c r="W27"/>
  <c r="Z27"/>
  <c r="AC27"/>
  <c r="AF27"/>
  <c r="AI27"/>
  <c r="AL27"/>
  <c r="AO27"/>
  <c r="AR27"/>
  <c r="AU27"/>
  <c r="AX27"/>
  <c r="BA27"/>
  <c r="BD27"/>
  <c r="BG27"/>
  <c r="BJ27"/>
  <c r="BM27"/>
  <c r="BP27"/>
  <c r="BS27"/>
  <c r="BV27"/>
  <c r="BY27"/>
  <c r="CB27"/>
  <c r="CE27"/>
  <c r="CH27"/>
  <c r="CK27"/>
  <c r="CN27"/>
  <c r="CQ27"/>
  <c r="CT27"/>
  <c r="CW27"/>
  <c r="K28"/>
  <c r="N28"/>
  <c r="Q28"/>
  <c r="T28"/>
  <c r="W28"/>
  <c r="Z28"/>
  <c r="AC28"/>
  <c r="AF28"/>
  <c r="AI28"/>
  <c r="AL28"/>
  <c r="AO28"/>
  <c r="AR28"/>
  <c r="AU28"/>
  <c r="AX28"/>
  <c r="BA28"/>
  <c r="BD28"/>
  <c r="BG28"/>
  <c r="BJ28"/>
  <c r="BM28"/>
  <c r="BP28"/>
  <c r="BS28"/>
  <c r="BV28"/>
  <c r="BY28"/>
  <c r="CB28"/>
  <c r="CE28"/>
  <c r="CH28"/>
  <c r="CK28"/>
  <c r="CN28"/>
  <c r="CQ28"/>
  <c r="CT28"/>
  <c r="CW28"/>
  <c r="K29"/>
  <c r="N29"/>
  <c r="Q29"/>
  <c r="T29"/>
  <c r="W29"/>
  <c r="Z29"/>
  <c r="AC29"/>
  <c r="AF29"/>
  <c r="AI29"/>
  <c r="AL29"/>
  <c r="AO29"/>
  <c r="AR29"/>
  <c r="AU29"/>
  <c r="AX29"/>
  <c r="BA29"/>
  <c r="BD29"/>
  <c r="BG29"/>
  <c r="BJ29"/>
  <c r="BM29"/>
  <c r="BP29"/>
  <c r="BS29"/>
  <c r="BV29"/>
  <c r="BY29"/>
  <c r="CB29"/>
  <c r="CE29"/>
  <c r="CH29"/>
  <c r="CK29"/>
  <c r="CN29"/>
  <c r="CQ29"/>
  <c r="CT29"/>
  <c r="CW29"/>
  <c r="K30"/>
  <c r="N30"/>
  <c r="Q30"/>
  <c r="T30"/>
  <c r="W30"/>
  <c r="Z30"/>
  <c r="AC30"/>
  <c r="AF30"/>
  <c r="AI30"/>
  <c r="AL30"/>
  <c r="AO30"/>
  <c r="AR30"/>
  <c r="AU30"/>
  <c r="AX30"/>
  <c r="BA30"/>
  <c r="BD30"/>
  <c r="BG30"/>
  <c r="BJ30"/>
  <c r="BM30"/>
  <c r="BP30"/>
  <c r="BS30"/>
  <c r="BV30"/>
  <c r="BY30"/>
  <c r="CB30"/>
  <c r="CE30"/>
  <c r="CH30"/>
  <c r="CK30"/>
  <c r="CN30"/>
  <c r="CQ30"/>
  <c r="CT30"/>
  <c r="CW30"/>
  <c r="K31"/>
  <c r="N31"/>
  <c r="Q31"/>
  <c r="T31"/>
  <c r="W31"/>
  <c r="Z31"/>
  <c r="AC31"/>
  <c r="AF31"/>
  <c r="AI31"/>
  <c r="AL31"/>
  <c r="AO31"/>
  <c r="AR31"/>
  <c r="AU31"/>
  <c r="AX31"/>
  <c r="BA31"/>
  <c r="BD31"/>
  <c r="BG31"/>
  <c r="BJ31"/>
  <c r="BM31"/>
  <c r="BP31"/>
  <c r="BS31"/>
  <c r="BV31"/>
  <c r="BY31"/>
  <c r="CB31"/>
  <c r="CE31"/>
  <c r="CH31"/>
  <c r="CK31"/>
  <c r="CN31"/>
  <c r="CQ31"/>
  <c r="CT31"/>
  <c r="CW31"/>
  <c r="K32"/>
  <c r="N32"/>
  <c r="Q32"/>
  <c r="T32"/>
  <c r="W32"/>
  <c r="Z32"/>
  <c r="AC32"/>
  <c r="AF32"/>
  <c r="AI32"/>
  <c r="AL32"/>
  <c r="AO32"/>
  <c r="AR32"/>
  <c r="AU32"/>
  <c r="AX32"/>
  <c r="BA32"/>
  <c r="BD32"/>
  <c r="BG32"/>
  <c r="BJ32"/>
  <c r="BM32"/>
  <c r="BP32"/>
  <c r="BS32"/>
  <c r="BV32"/>
  <c r="BY32"/>
  <c r="CB32"/>
  <c r="CE32"/>
  <c r="CH32"/>
  <c r="CK32"/>
  <c r="CN32"/>
  <c r="CQ32"/>
  <c r="CT32"/>
  <c r="CW32"/>
  <c r="K33"/>
  <c r="N33"/>
  <c r="Q33"/>
  <c r="T33"/>
  <c r="W33"/>
  <c r="Z33"/>
  <c r="AC33"/>
  <c r="AF33"/>
  <c r="AI33"/>
  <c r="AL33"/>
  <c r="AO33"/>
  <c r="AR33"/>
  <c r="AU33"/>
  <c r="AX33"/>
  <c r="BA33"/>
  <c r="BD33"/>
  <c r="BG33"/>
  <c r="BJ33"/>
  <c r="BM33"/>
  <c r="BP33"/>
  <c r="BS33"/>
  <c r="BV33"/>
  <c r="BY33"/>
  <c r="CB33"/>
  <c r="CE33"/>
  <c r="CH33"/>
  <c r="CK33"/>
  <c r="CN33"/>
  <c r="CQ33"/>
  <c r="CT33"/>
  <c r="CW33"/>
  <c r="K34"/>
  <c r="N34"/>
  <c r="Q34"/>
  <c r="T34"/>
  <c r="W34"/>
  <c r="Z34"/>
  <c r="AC34"/>
  <c r="AF34"/>
  <c r="AI34"/>
  <c r="AL34"/>
  <c r="AO34"/>
  <c r="AR34"/>
  <c r="AU34"/>
  <c r="AX34"/>
  <c r="BA34"/>
  <c r="BD34"/>
  <c r="BG34"/>
  <c r="BJ34"/>
  <c r="BM34"/>
  <c r="BP34"/>
  <c r="BS34"/>
  <c r="BV34"/>
  <c r="BY34"/>
  <c r="CB34"/>
  <c r="CE34"/>
  <c r="CH34"/>
  <c r="CK34"/>
  <c r="CN34"/>
  <c r="CQ34"/>
  <c r="CT34"/>
  <c r="CW34"/>
  <c r="K35"/>
  <c r="N35"/>
  <c r="Q35"/>
  <c r="T35"/>
  <c r="W35"/>
  <c r="Z35"/>
  <c r="AC35"/>
  <c r="AF35"/>
  <c r="AI35"/>
  <c r="AL35"/>
  <c r="AO35"/>
  <c r="AR35"/>
  <c r="AU35"/>
  <c r="AX35"/>
  <c r="BA35"/>
  <c r="BD35"/>
  <c r="BG35"/>
  <c r="BJ35"/>
  <c r="BM35"/>
  <c r="BP35"/>
  <c r="BS35"/>
  <c r="BV35"/>
  <c r="BY35"/>
  <c r="CB35"/>
  <c r="CE35"/>
  <c r="CH35"/>
  <c r="CK35"/>
  <c r="CN35"/>
  <c r="CQ35"/>
  <c r="CT35"/>
  <c r="CW35"/>
  <c r="K36"/>
  <c r="N36"/>
  <c r="Q36"/>
  <c r="T36"/>
  <c r="W36"/>
  <c r="Z36"/>
  <c r="AC36"/>
  <c r="AF36"/>
  <c r="AI36"/>
  <c r="AL36"/>
  <c r="AO36"/>
  <c r="AR36"/>
  <c r="AU36"/>
  <c r="AX36"/>
  <c r="BA36"/>
  <c r="BD36"/>
  <c r="BG36"/>
  <c r="BJ36"/>
  <c r="BM36"/>
  <c r="BP36"/>
  <c r="BS36"/>
  <c r="BV36"/>
  <c r="BY36"/>
  <c r="CB36"/>
  <c r="CE36"/>
  <c r="CH36"/>
  <c r="CK36"/>
  <c r="CN36"/>
  <c r="CQ36"/>
  <c r="CT36"/>
  <c r="CW36"/>
  <c r="K37"/>
  <c r="N37"/>
  <c r="Q37"/>
  <c r="T37"/>
  <c r="W37"/>
  <c r="Z37"/>
  <c r="AC37"/>
  <c r="AF37"/>
  <c r="AI37"/>
  <c r="AL37"/>
  <c r="AO37"/>
  <c r="AR37"/>
  <c r="AU37"/>
  <c r="AX37"/>
  <c r="BA37"/>
  <c r="BD37"/>
  <c r="BG37"/>
  <c r="BJ37"/>
  <c r="BM37"/>
  <c r="BP37"/>
  <c r="BS37"/>
  <c r="BV37"/>
  <c r="BY37"/>
  <c r="CB37"/>
  <c r="CE37"/>
  <c r="CH37"/>
  <c r="CK37"/>
  <c r="CN37"/>
  <c r="CQ37"/>
  <c r="CT37"/>
  <c r="CW37"/>
  <c r="K38"/>
  <c r="N38"/>
  <c r="Q38"/>
  <c r="T38"/>
  <c r="W38"/>
  <c r="Z38"/>
  <c r="AC38"/>
  <c r="AF38"/>
  <c r="AI38"/>
  <c r="AL38"/>
  <c r="AO38"/>
  <c r="AR38"/>
  <c r="AU38"/>
  <c r="AX38"/>
  <c r="BA38"/>
  <c r="BD38"/>
  <c r="BG38"/>
  <c r="BJ38"/>
  <c r="BM38"/>
  <c r="BP38"/>
  <c r="BS38"/>
  <c r="BV38"/>
  <c r="BY38"/>
  <c r="CB38"/>
  <c r="CE38"/>
  <c r="CH38"/>
  <c r="CK38"/>
  <c r="CN38"/>
  <c r="CQ38"/>
  <c r="CT38"/>
  <c r="CW38"/>
  <c r="K39"/>
  <c r="N39"/>
  <c r="Q39"/>
  <c r="T39"/>
  <c r="W39"/>
  <c r="Z39"/>
  <c r="AC39"/>
  <c r="AF39"/>
  <c r="AI39"/>
  <c r="AL39"/>
  <c r="AO39"/>
  <c r="AR39"/>
  <c r="AU39"/>
  <c r="AX39"/>
  <c r="BA39"/>
  <c r="BD39"/>
  <c r="BG39"/>
  <c r="BJ39"/>
  <c r="BM39"/>
  <c r="BP39"/>
  <c r="BS39"/>
  <c r="BV39"/>
  <c r="BY39"/>
  <c r="CB39"/>
  <c r="CE39"/>
  <c r="CH39"/>
  <c r="CK39"/>
  <c r="CN39"/>
  <c r="CQ39"/>
  <c r="CT39"/>
  <c r="CW39"/>
  <c r="K40"/>
  <c r="N40"/>
  <c r="Q40"/>
  <c r="T40"/>
  <c r="W40"/>
  <c r="Z40"/>
  <c r="AC40"/>
  <c r="AF40"/>
  <c r="AI40"/>
  <c r="AL40"/>
  <c r="AO40"/>
  <c r="AR40"/>
  <c r="AU40"/>
  <c r="AX40"/>
  <c r="BA40"/>
  <c r="BD40"/>
  <c r="BG40"/>
  <c r="BJ40"/>
  <c r="BM40"/>
  <c r="BP40"/>
  <c r="BS40"/>
  <c r="BV40"/>
  <c r="BY40"/>
  <c r="CB40"/>
  <c r="CE40"/>
  <c r="CH40"/>
  <c r="CK40"/>
  <c r="CN40"/>
  <c r="CQ40"/>
  <c r="CT40"/>
  <c r="CW40"/>
  <c r="K41"/>
  <c r="N41"/>
  <c r="Q41"/>
  <c r="T41"/>
  <c r="W41"/>
  <c r="Z41"/>
  <c r="AC41"/>
  <c r="AF41"/>
  <c r="AI41"/>
  <c r="AL41"/>
  <c r="AO41"/>
  <c r="AR41"/>
  <c r="AU41"/>
  <c r="AX41"/>
  <c r="BA41"/>
  <c r="BD41"/>
  <c r="BG41"/>
  <c r="BJ41"/>
  <c r="BM41"/>
  <c r="BP41"/>
  <c r="BS41"/>
  <c r="BV41"/>
  <c r="BY41"/>
  <c r="CB41"/>
  <c r="CE41"/>
  <c r="CH41"/>
  <c r="CK41"/>
  <c r="CN41"/>
  <c r="CQ41"/>
  <c r="CT41"/>
  <c r="CW41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</calcChain>
</file>

<file path=xl/sharedStrings.xml><?xml version="1.0" encoding="utf-8"?>
<sst xmlns="http://schemas.openxmlformats.org/spreadsheetml/2006/main" count="505" uniqueCount="260">
  <si>
    <t>No</t>
  </si>
  <si>
    <t>Nama Siswa</t>
  </si>
  <si>
    <t>No Induk/NISN</t>
  </si>
  <si>
    <t>Kelas</t>
  </si>
  <si>
    <t>Pengetahuan</t>
  </si>
  <si>
    <t>Ketrampilan</t>
  </si>
  <si>
    <t>angka</t>
  </si>
  <si>
    <t>predikat</t>
  </si>
  <si>
    <t>deskripsi</t>
  </si>
  <si>
    <t>Pendidikan Agama dan Budi Pekerti</t>
  </si>
  <si>
    <t>Pendidikan Pacasila dan Kewarganegaraan</t>
  </si>
  <si>
    <t>Bahasa Indonesia</t>
  </si>
  <si>
    <t>Matematika</t>
  </si>
  <si>
    <t>Sejarah Indonesia</t>
  </si>
  <si>
    <t>Bahasa Inggris</t>
  </si>
  <si>
    <t>Seni Budaya</t>
  </si>
  <si>
    <t>Pendidikan Jasmani, Olah Raga dan Kesehatan</t>
  </si>
  <si>
    <t>Simulasi Dan Komunikasi Digital</t>
  </si>
  <si>
    <t>Ekonomi Bisnis</t>
  </si>
  <si>
    <t>Aministrasi Umum</t>
  </si>
  <si>
    <t>IPA</t>
  </si>
  <si>
    <t>Teknologi Perkantoran</t>
  </si>
  <si>
    <t>Korespondensi</t>
  </si>
  <si>
    <t>Kearsipan</t>
  </si>
  <si>
    <t>Bahasa Jawa</t>
  </si>
  <si>
    <t>Nama Ekstra</t>
  </si>
  <si>
    <t>Keterangan</t>
  </si>
  <si>
    <t>Nama Prestasi</t>
  </si>
  <si>
    <t>sakit</t>
  </si>
  <si>
    <t>izin</t>
  </si>
  <si>
    <t>tanpa keterangan</t>
  </si>
  <si>
    <t>ABDUL AZIZ ULUL AZMY</t>
  </si>
  <si>
    <t>AHMAD WISNU SAPUTRA</t>
  </si>
  <si>
    <t>AINUN NIAM</t>
  </si>
  <si>
    <t>ANDRI YUSTINA FAJAR</t>
  </si>
  <si>
    <t>ANGGITA VINA SAPUTRI</t>
  </si>
  <si>
    <t>ANISA SAFITRI</t>
  </si>
  <si>
    <t>ARIANI NIKEN PRATIWI</t>
  </si>
  <si>
    <t>ARIF ENDRA IRAWAN</t>
  </si>
  <si>
    <t>ARIS AHMAD PURWANTO</t>
  </si>
  <si>
    <t>AULIA RIZQI AMALIA</t>
  </si>
  <si>
    <t>BENIKA KRISTA</t>
  </si>
  <si>
    <t>CICI ERLINA CITRA KHARISMA</t>
  </si>
  <si>
    <t>DEVI EKA FITRIYANA</t>
  </si>
  <si>
    <t>DWI ROHMATUL MAULA</t>
  </si>
  <si>
    <t>EGI NURDIAN SAPUTRA</t>
  </si>
  <si>
    <t>EVITA VITRIYANI</t>
  </si>
  <si>
    <t>FADELA DWI MEISANTI</t>
  </si>
  <si>
    <t>HANI WULANDARI</t>
  </si>
  <si>
    <t>IDA SHOLIKATUN NIKMAH</t>
  </si>
  <si>
    <t>LISA SILFIA AYUNINGTYAS</t>
  </si>
  <si>
    <t>LULUK AGUSTIN</t>
  </si>
  <si>
    <t>MEITA ADELIA</t>
  </si>
  <si>
    <t>MUHAMMAD ABIEM YUNIKO</t>
  </si>
  <si>
    <t>MUHAMMAD IMRON</t>
  </si>
  <si>
    <t>MUHAMMAD WILDAN ALIF HILMAWAN</t>
  </si>
  <si>
    <t>NALA FAUZIYAH</t>
  </si>
  <si>
    <t>NOVALINDA CITRASARI</t>
  </si>
  <si>
    <t>PRADNYA PARAMITA GAYATRI</t>
  </si>
  <si>
    <t>RENTY DESIANNA SARI</t>
  </si>
  <si>
    <t>RIRIS AMELIA MELATI</t>
  </si>
  <si>
    <t>RIZKA DIAH AYU PRAMUDITA</t>
  </si>
  <si>
    <t>SEGER DWI FALINTINO</t>
  </si>
  <si>
    <t>SELLY WINDIYANI</t>
  </si>
  <si>
    <t>SITI MUYASSAROH</t>
  </si>
  <si>
    <t>SIVA KHANA DESTRIONA</t>
  </si>
  <si>
    <t>WIDIYA RAHMA SALSABILA</t>
  </si>
  <si>
    <t>X OTKP 1</t>
  </si>
  <si>
    <t>Sangat menonjol pada pemahanam __________________  dan perlu meningkatkan pemahaman ____________________</t>
  </si>
  <si>
    <t xml:space="preserve">Selalu bersikap santun, peduli, percaya diri, dan perlu meningkatkan sikap jujur, disiplin, dan tanggungjawab </t>
  </si>
  <si>
    <t xml:space="preserve">Selalu bersyukur, selalu berdoa sebelum melakukan kegiatan, toleran pada agama yang berbeda dan perlu meningkatkan ketaatan beribadah </t>
  </si>
  <si>
    <t>Sangat menonjol pada ketrampilan __________________  dan perlu meningkatkan ketrampilan ____________________</t>
  </si>
  <si>
    <t>Diskripsi Sikap (wali kelas)</t>
  </si>
  <si>
    <t>Ekstra Kurikuler (guru pendamping ekstrakurikuler)</t>
  </si>
  <si>
    <t>Prestasi (waka kesiswaan/pembina OSIS)</t>
  </si>
  <si>
    <t>Ketidakhadiran (Wali Kelas)</t>
  </si>
  <si>
    <t>Catatan Wali Kelas
(Wali Kelas)</t>
  </si>
  <si>
    <t>Pramuka</t>
  </si>
  <si>
    <r>
      <t xml:space="preserve">Melaksanakan kegiatan kepramukaan dengan </t>
    </r>
    <r>
      <rPr>
        <b/>
        <sz val="11"/>
        <color rgb="FF000000"/>
        <rFont val="Times New Roman"/>
        <family val="1"/>
      </rPr>
      <t>Baik</t>
    </r>
  </si>
  <si>
    <r>
      <t xml:space="preserve">Melaksanakan kegiatan ekstrakurikuler sepakbola dengan </t>
    </r>
    <r>
      <rPr>
        <b/>
        <sz val="11"/>
        <color rgb="FF000000"/>
        <rFont val="Times New Roman"/>
        <family val="1"/>
      </rPr>
      <t>Baik</t>
    </r>
  </si>
  <si>
    <t>Sepakbola</t>
  </si>
  <si>
    <r>
      <t xml:space="preserve">Memperoleh </t>
    </r>
    <r>
      <rPr>
        <b/>
        <sz val="11"/>
        <color rgb="FF000000"/>
        <rFont val="Times New Roman"/>
        <family val="1"/>
      </rPr>
      <t>Juara 1</t>
    </r>
    <r>
      <rPr>
        <sz val="11"/>
        <color rgb="FF000000"/>
        <rFont val="Times New Roman"/>
        <family val="1"/>
      </rPr>
      <t xml:space="preserve"> untuk bidang lomba ________________________________________</t>
    </r>
  </si>
  <si>
    <t>Juara lomba Ketrampilan Siswa Tingkat Provinsi Jawa Tengah</t>
  </si>
  <si>
    <t>no</t>
  </si>
  <si>
    <t>Spritual (Guru PAI)</t>
  </si>
  <si>
    <t>Sosial (Guru PKN/Semua Guru/Wali Kelas)</t>
  </si>
  <si>
    <t>NIS</t>
  </si>
  <si>
    <t>KELAS</t>
  </si>
  <si>
    <t>SIKAP SPIRITUAL</t>
  </si>
  <si>
    <t>SIKAP SOSIAL</t>
  </si>
  <si>
    <t>PAI DESK PENGET</t>
  </si>
  <si>
    <t>PAI KETR</t>
  </si>
  <si>
    <t>PAI PENGET</t>
  </si>
  <si>
    <t>PAI DES PENGET</t>
  </si>
  <si>
    <t>PAI PRED KETR</t>
  </si>
  <si>
    <t>PAI DESK KETRAM</t>
  </si>
  <si>
    <t>PKN PENGET</t>
  </si>
  <si>
    <t>PKN PRED PENGET</t>
  </si>
  <si>
    <t>PKN DESK PENGET</t>
  </si>
  <si>
    <t>PKN KETRAM</t>
  </si>
  <si>
    <t>PKN PRED KETRAM</t>
  </si>
  <si>
    <t>PKN DESK KETRAMP</t>
  </si>
  <si>
    <t>B IND PENGET</t>
  </si>
  <si>
    <t>B IND PRED PENGET</t>
  </si>
  <si>
    <t>B INDO DESKRI PENGET</t>
  </si>
  <si>
    <t>B IND KETRAMP</t>
  </si>
  <si>
    <t>B IND PRED KETRAMP</t>
  </si>
  <si>
    <t>B IND DESKR KETRAMP</t>
  </si>
  <si>
    <t>MTK PENGET</t>
  </si>
  <si>
    <t>MTK PRED PENGET</t>
  </si>
  <si>
    <t>MTK DESKR PENGET</t>
  </si>
  <si>
    <t>MTK KETRAMP</t>
  </si>
  <si>
    <t>MTK PRED KETRAMP</t>
  </si>
  <si>
    <t>MTK DESKRIP KETRAMP</t>
  </si>
  <si>
    <t>SEJARAH PENGET</t>
  </si>
  <si>
    <t>SEJARAH PRED PENGET</t>
  </si>
  <si>
    <t>SEJARAH DESKRI PENGET</t>
  </si>
  <si>
    <t>SEJARAH KETRAM</t>
  </si>
  <si>
    <t>SEJARAH PRED KETRAMP</t>
  </si>
  <si>
    <t>SEJARAH DESKRI KETRAMP</t>
  </si>
  <si>
    <t>INGGRIS PENGET</t>
  </si>
  <si>
    <t>INGGRIS PRED PENGET</t>
  </si>
  <si>
    <t>INGGRIS DESKRIP PENGET</t>
  </si>
  <si>
    <t>INGGRIS KETRAMP</t>
  </si>
  <si>
    <t>INGGRIS PRED KETRAM</t>
  </si>
  <si>
    <t>INGGRIS DESKRIP KETRAMP</t>
  </si>
  <si>
    <t>SENI BUDAYA PENGET</t>
  </si>
  <si>
    <t>SENI BUDAYA PRED PENGETAHUAN</t>
  </si>
  <si>
    <t>SENI BUDAYA DESKRIP PENGETAHU</t>
  </si>
  <si>
    <t>SENI BUDAYA KETRAM</t>
  </si>
  <si>
    <t>SENI BUDAYA PRED KETRAMP</t>
  </si>
  <si>
    <t>SENI BUDAYA DESKRIP KETRAMP</t>
  </si>
  <si>
    <t>OLAH RAGA PENGET</t>
  </si>
  <si>
    <t>OLAH RAGA PRED PENGET</t>
  </si>
  <si>
    <t>OLAH RAGA DESKRIP PENGET</t>
  </si>
  <si>
    <t>OLAH RAGA KETRAMP</t>
  </si>
  <si>
    <t>OLAH RAGA PREDI KETRAMP</t>
  </si>
  <si>
    <t>OLAH RAGA DESKRIP KETRAMP</t>
  </si>
  <si>
    <t>SIMDIG PENGET</t>
  </si>
  <si>
    <t>SIMDIG PREDIK PENGET</t>
  </si>
  <si>
    <t>SIMDIG DESKRIPSI PENGET</t>
  </si>
  <si>
    <t>SIMDIG KETRAMP</t>
  </si>
  <si>
    <t>SIMDIG PREDIKAT KETRAMP</t>
  </si>
  <si>
    <t>SIMDIG DESKRIPSI KETRAMP</t>
  </si>
  <si>
    <t>EKON BISNIS PENGET</t>
  </si>
  <si>
    <t>EKON BISNIS PRED PENGET</t>
  </si>
  <si>
    <t>EKON BISNIS DESKRIPS PENGET</t>
  </si>
  <si>
    <t>EKONO BISNIS KETRAMP</t>
  </si>
  <si>
    <t>EKONO BISNIS PREDIKAT KETRAMP</t>
  </si>
  <si>
    <t>EKON BISNIS DISKRIP KETRAMP</t>
  </si>
  <si>
    <t>ADMINISTRASI UMUM PENGET</t>
  </si>
  <si>
    <t>ADM UMUM PREDI PENGET</t>
  </si>
  <si>
    <t>ADM UMUM DESKRIPSI PENGET</t>
  </si>
  <si>
    <t xml:space="preserve">ADM UMUM KETRAMP </t>
  </si>
  <si>
    <t>ADM UMUM PREDI KETRAMP</t>
  </si>
  <si>
    <t>ADM UMUM DESKRIP KETRAMP</t>
  </si>
  <si>
    <t>IPA PENGET</t>
  </si>
  <si>
    <t>IPA PRED PENGET</t>
  </si>
  <si>
    <t>IPA DESKRIP PENGETAHUAN</t>
  </si>
  <si>
    <t>IPA KETRAMP</t>
  </si>
  <si>
    <t>IPA PRED KETRAMP</t>
  </si>
  <si>
    <t>IPA DESKRIPSI KETRAMP</t>
  </si>
  <si>
    <t>TEKNOLOGI PERKANTORAN PENGET</t>
  </si>
  <si>
    <t>TEKN PERKANTORAN PREDIKAT PENGET</t>
  </si>
  <si>
    <t>TEK PERKANTO DESKRIP PENGET</t>
  </si>
  <si>
    <t>TEK PERKANTORAN KETRAMP</t>
  </si>
  <si>
    <t>TEK PERKANTORAN PREDIKAT KETRAMP</t>
  </si>
  <si>
    <t>TEK PERKANTORAN DESKRIP KETRAMP</t>
  </si>
  <si>
    <t>KORESPONDENSI PENGET</t>
  </si>
  <si>
    <t>KORESPONDENSI PREDIKAT PENGET</t>
  </si>
  <si>
    <t>KORESPONDENSI DESKRIPSI PENGET</t>
  </si>
  <si>
    <t>KORESPONDENSI KETRAMP</t>
  </si>
  <si>
    <t>KORESPONDENSI PREDIKAT KETRAMP</t>
  </si>
  <si>
    <t>KORESPONDENSI DESKRIPSI KETRAMP</t>
  </si>
  <si>
    <t>KEARSIPAN PENGET</t>
  </si>
  <si>
    <t>KEARSIPAN DESKRIP PENGET</t>
  </si>
  <si>
    <t>KEARSIPAN KETRAMP</t>
  </si>
  <si>
    <t>KEARSIPAN PREDIKAT KETRAMP</t>
  </si>
  <si>
    <t>KEARSIPAN DESKRIPSI KETRAMPILAN</t>
  </si>
  <si>
    <t>JAWA PENGET</t>
  </si>
  <si>
    <t>JAWA PREDIKAT PENGET</t>
  </si>
  <si>
    <t>JAWA DESKRIPSI PENGET</t>
  </si>
  <si>
    <t xml:space="preserve">JAWA KETRAMP </t>
  </si>
  <si>
    <t>JAWA PREDIKAT KETRAMP</t>
  </si>
  <si>
    <t>JAWA DESKRIPSI KETRAMP</t>
  </si>
  <si>
    <t>Nama Sekolah</t>
  </si>
  <si>
    <t xml:space="preserve">:  </t>
  </si>
  <si>
    <t>Alamat</t>
  </si>
  <si>
    <t>Semester</t>
  </si>
  <si>
    <t xml:space="preserve">Tahun Pelajaran </t>
  </si>
  <si>
    <t xml:space="preserve">Nomor Induk/NISN  </t>
  </si>
  <si>
    <t>CAPAIAN HASIL BELAJAR</t>
  </si>
  <si>
    <t>Mata Pelajaran</t>
  </si>
  <si>
    <t>Keterampilan</t>
  </si>
  <si>
    <t>KKM</t>
  </si>
  <si>
    <t>Angka</t>
  </si>
  <si>
    <t>Predikat</t>
  </si>
  <si>
    <t>Deskripsi</t>
  </si>
  <si>
    <t>Muatan Nasional</t>
  </si>
  <si>
    <t>Muatan Kewilayahan</t>
  </si>
  <si>
    <t>Muatan Peminatan Kejuruan</t>
  </si>
  <si>
    <t>C1. Dasar Bidang Keahlian</t>
  </si>
  <si>
    <t>Simulasi dan Komunikasi Digital</t>
  </si>
  <si>
    <t>Administrasi Umum</t>
  </si>
  <si>
    <t>C2. Dasar Program Keahlian</t>
  </si>
  <si>
    <t>Muatan Lokal</t>
  </si>
  <si>
    <t>*coret yang tidak perlu</t>
  </si>
  <si>
    <t>No.</t>
  </si>
  <si>
    <t>Mitra DU/DI</t>
  </si>
  <si>
    <t>Lokasi</t>
  </si>
  <si>
    <t>1.</t>
  </si>
  <si>
    <t>2.</t>
  </si>
  <si>
    <t>3.</t>
  </si>
  <si>
    <t>Kegiatan Ekstrakurikuler</t>
  </si>
  <si>
    <t>Jenis Prestasi</t>
  </si>
  <si>
    <t>Sakit</t>
  </si>
  <si>
    <t>:</t>
  </si>
  <si>
    <t>Izin</t>
  </si>
  <si>
    <t>Tanpa Keterangan</t>
  </si>
  <si>
    <t>Catatan Wali Kelas</t>
  </si>
  <si>
    <t>Bangsri, 22 Desember  2017</t>
  </si>
  <si>
    <t>Mengetahui:</t>
  </si>
  <si>
    <t>Orang Tua/Wali,</t>
  </si>
  <si>
    <t>Wali Kelas,</t>
  </si>
  <si>
    <t>.......................................</t>
  </si>
  <si>
    <t>Mengetahui,</t>
  </si>
  <si>
    <t>Kepala Sekolah</t>
  </si>
  <si>
    <t>Drs. Muh Zainudin Azis, M.Ds.</t>
  </si>
  <si>
    <t>NIP. 19640416 199303 1 003</t>
  </si>
  <si>
    <t xml:space="preserve">A. </t>
  </si>
  <si>
    <t>SMK Negeri 1 Bangsri</t>
  </si>
  <si>
    <t xml:space="preserve">: </t>
  </si>
  <si>
    <t xml:space="preserve">Jl. KH. Achmad Fauzan No.17 Bangsri </t>
  </si>
  <si>
    <t>Sikap</t>
  </si>
  <si>
    <t>Sikap Spiritual</t>
  </si>
  <si>
    <t>Sikap Sosial</t>
  </si>
  <si>
    <t>2017/2018</t>
  </si>
  <si>
    <t>Lamanya (Bulan)</t>
  </si>
  <si>
    <t>hari</t>
  </si>
  <si>
    <t>Deskripsi :</t>
  </si>
  <si>
    <t xml:space="preserve">B.   </t>
  </si>
  <si>
    <t>Pengetahuan dan Keterampilan</t>
  </si>
  <si>
    <t xml:space="preserve">C.  </t>
  </si>
  <si>
    <t xml:space="preserve"> Praktik Kerja Lapangan</t>
  </si>
  <si>
    <t xml:space="preserve">D.   </t>
  </si>
  <si>
    <t>Ekstra Kurikuler</t>
  </si>
  <si>
    <t xml:space="preserve">E.   </t>
  </si>
  <si>
    <t>Prestasi</t>
  </si>
  <si>
    <t xml:space="preserve">F.   </t>
  </si>
  <si>
    <t>Ketidakhadiran</t>
  </si>
  <si>
    <t xml:space="preserve">G.   </t>
  </si>
  <si>
    <t xml:space="preserve">H.   </t>
  </si>
  <si>
    <t>Tanggapan Orang Tua/Wali</t>
  </si>
  <si>
    <t>1 (Satu)</t>
  </si>
  <si>
    <t>Program</t>
  </si>
  <si>
    <t>Abdul Qohhar, S.Psi.</t>
  </si>
  <si>
    <t>NIP. -</t>
  </si>
  <si>
    <t>LAPORAN HASIL BELAJAR SISWA</t>
  </si>
  <si>
    <t xml:space="preserve">Otomatisasi dan Tata Kelola </t>
  </si>
  <si>
    <t>Perkantoran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</si>
</sst>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charset val="1"/>
      <scheme val="minor"/>
    </font>
    <font>
      <sz val="10"/>
      <name val="Cambria"/>
      <family val="1"/>
      <scheme val="major"/>
    </font>
    <font>
      <sz val="12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Cambria"/>
      <family val="1"/>
      <scheme val="major"/>
    </font>
    <font>
      <b/>
      <sz val="11"/>
      <color theme="1"/>
      <name val="Arial Narrow"/>
      <family val="2"/>
    </font>
    <font>
      <sz val="10"/>
      <color rgb="FF000000"/>
      <name val="Arial Narrow"/>
      <family val="2"/>
    </font>
    <font>
      <sz val="10"/>
      <color theme="1"/>
      <name val="Arial Narrow"/>
      <family val="2"/>
    </font>
    <font>
      <b/>
      <sz val="10"/>
      <color rgb="FF000000"/>
      <name val="Arial Narrow"/>
      <family val="2"/>
    </font>
    <font>
      <b/>
      <sz val="10"/>
      <color theme="1"/>
      <name val="Arial Narrow"/>
      <family val="2"/>
    </font>
  </fonts>
  <fills count="1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1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3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 wrapText="1"/>
    </xf>
    <xf numFmtId="0" fontId="0" fillId="11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Fill="1" applyBorder="1" applyAlignment="1" applyProtection="1">
      <alignment horizontal="center" vertical="center"/>
    </xf>
    <xf numFmtId="0" fontId="0" fillId="0" borderId="1" xfId="0" applyBorder="1" applyAlignment="1"/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1" fillId="0" borderId="1" xfId="0" applyFont="1" applyFill="1" applyBorder="1" applyProtection="1"/>
    <xf numFmtId="0" fontId="1" fillId="0" borderId="1" xfId="0" applyFont="1" applyBorder="1"/>
    <xf numFmtId="0" fontId="1" fillId="0" borderId="1" xfId="0" applyFont="1" applyFill="1" applyBorder="1" applyAlignment="1" applyProtection="1">
      <alignment horizontal="center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2" fillId="0" borderId="1" xfId="0" applyFont="1" applyBorder="1" applyAlignment="1">
      <alignment vertical="top"/>
    </xf>
    <xf numFmtId="0" fontId="3" fillId="0" borderId="1" xfId="0" applyFont="1" applyBorder="1" applyAlignment="1">
      <alignment vertical="top"/>
    </xf>
    <xf numFmtId="0" fontId="0" fillId="0" borderId="1" xfId="0" applyFill="1" applyBorder="1" applyAlignment="1">
      <alignment horizontal="center" vertical="center"/>
    </xf>
    <xf numFmtId="0" fontId="0" fillId="12" borderId="2" xfId="0" applyFill="1" applyBorder="1" applyAlignment="1">
      <alignment vertical="center" wrapText="1"/>
    </xf>
    <xf numFmtId="0" fontId="0" fillId="11" borderId="2" xfId="0" applyFill="1" applyBorder="1" applyAlignment="1">
      <alignment vertical="center" wrapText="1"/>
    </xf>
    <xf numFmtId="0" fontId="0" fillId="12" borderId="4" xfId="0" applyFill="1" applyBorder="1" applyAlignment="1">
      <alignment vertical="center" wrapText="1"/>
    </xf>
    <xf numFmtId="0" fontId="0" fillId="11" borderId="4" xfId="0" applyFill="1" applyBorder="1" applyAlignment="1">
      <alignment vertical="center" wrapText="1"/>
    </xf>
    <xf numFmtId="0" fontId="0" fillId="0" borderId="2" xfId="0" applyFill="1" applyBorder="1" applyAlignment="1">
      <alignment vertical="center" wrapText="1"/>
    </xf>
    <xf numFmtId="0" fontId="2" fillId="0" borderId="0" xfId="0" applyFont="1"/>
    <xf numFmtId="0" fontId="2" fillId="0" borderId="0" xfId="0" applyFont="1" applyAlignment="1">
      <alignment wrapText="1"/>
    </xf>
    <xf numFmtId="0" fontId="0" fillId="12" borderId="6" xfId="0" applyFill="1" applyBorder="1" applyAlignment="1">
      <alignment vertical="center"/>
    </xf>
    <xf numFmtId="0" fontId="0" fillId="12" borderId="5" xfId="0" applyFill="1" applyBorder="1" applyAlignment="1">
      <alignment vertical="center"/>
    </xf>
    <xf numFmtId="0" fontId="0" fillId="12" borderId="7" xfId="0" applyFill="1" applyBorder="1" applyAlignment="1">
      <alignment vertical="center"/>
    </xf>
    <xf numFmtId="0" fontId="0" fillId="11" borderId="6" xfId="0" applyFill="1" applyBorder="1" applyAlignment="1">
      <alignment vertical="center"/>
    </xf>
    <xf numFmtId="0" fontId="0" fillId="11" borderId="5" xfId="0" applyFill="1" applyBorder="1" applyAlignment="1">
      <alignment vertical="center"/>
    </xf>
    <xf numFmtId="0" fontId="0" fillId="11" borderId="7" xfId="0" applyFill="1" applyBorder="1" applyAlignment="1">
      <alignment vertical="center"/>
    </xf>
    <xf numFmtId="0" fontId="0" fillId="4" borderId="6" xfId="0" applyFill="1" applyBorder="1" applyAlignment="1">
      <alignment vertical="center"/>
    </xf>
    <xf numFmtId="0" fontId="0" fillId="0" borderId="2" xfId="0" applyBorder="1" applyAlignment="1">
      <alignment vertical="center"/>
    </xf>
    <xf numFmtId="0" fontId="0" fillId="4" borderId="5" xfId="0" applyFill="1" applyBorder="1" applyAlignment="1">
      <alignment vertical="center"/>
    </xf>
    <xf numFmtId="0" fontId="0" fillId="4" borderId="7" xfId="0" applyFill="1" applyBorder="1" applyAlignment="1">
      <alignment vertical="center"/>
    </xf>
    <xf numFmtId="0" fontId="0" fillId="5" borderId="6" xfId="0" applyFill="1" applyBorder="1" applyAlignment="1">
      <alignment vertical="center"/>
    </xf>
    <xf numFmtId="0" fontId="0" fillId="5" borderId="5" xfId="0" applyFill="1" applyBorder="1" applyAlignment="1">
      <alignment vertical="center"/>
    </xf>
    <xf numFmtId="0" fontId="0" fillId="5" borderId="7" xfId="0" applyFill="1" applyBorder="1" applyAlignment="1">
      <alignment vertical="center"/>
    </xf>
    <xf numFmtId="0" fontId="0" fillId="8" borderId="6" xfId="0" applyFill="1" applyBorder="1" applyAlignment="1">
      <alignment vertical="center"/>
    </xf>
    <xf numFmtId="0" fontId="0" fillId="8" borderId="5" xfId="0" applyFill="1" applyBorder="1" applyAlignment="1">
      <alignment vertical="center"/>
    </xf>
    <xf numFmtId="0" fontId="0" fillId="8" borderId="7" xfId="0" applyFill="1" applyBorder="1" applyAlignment="1">
      <alignment vertical="center"/>
    </xf>
    <xf numFmtId="0" fontId="0" fillId="10" borderId="6" xfId="0" applyFill="1" applyBorder="1" applyAlignment="1">
      <alignment vertical="center"/>
    </xf>
    <xf numFmtId="0" fontId="0" fillId="10" borderId="5" xfId="0" applyFill="1" applyBorder="1" applyAlignment="1">
      <alignment vertical="center"/>
    </xf>
    <xf numFmtId="0" fontId="0" fillId="10" borderId="7" xfId="0" applyFill="1" applyBorder="1" applyAlignment="1">
      <alignment vertical="center"/>
    </xf>
    <xf numFmtId="0" fontId="0" fillId="6" borderId="6" xfId="0" applyFill="1" applyBorder="1" applyAlignment="1">
      <alignment vertical="center"/>
    </xf>
    <xf numFmtId="0" fontId="0" fillId="6" borderId="5" xfId="0" applyFill="1" applyBorder="1" applyAlignment="1">
      <alignment vertical="center"/>
    </xf>
    <xf numFmtId="0" fontId="0" fillId="6" borderId="7" xfId="0" applyFill="1" applyBorder="1" applyAlignment="1">
      <alignment vertical="center"/>
    </xf>
    <xf numFmtId="0" fontId="0" fillId="2" borderId="6" xfId="0" applyFill="1" applyBorder="1" applyAlignment="1">
      <alignment vertical="center"/>
    </xf>
    <xf numFmtId="0" fontId="0" fillId="2" borderId="5" xfId="0" applyFill="1" applyBorder="1" applyAlignment="1">
      <alignment vertical="center"/>
    </xf>
    <xf numFmtId="0" fontId="0" fillId="2" borderId="7" xfId="0" applyFill="1" applyBorder="1" applyAlignment="1">
      <alignment vertical="center"/>
    </xf>
    <xf numFmtId="0" fontId="0" fillId="3" borderId="6" xfId="0" applyFill="1" applyBorder="1" applyAlignment="1">
      <alignment vertical="center"/>
    </xf>
    <xf numFmtId="0" fontId="0" fillId="3" borderId="5" xfId="0" applyFill="1" applyBorder="1" applyAlignment="1">
      <alignment vertical="center"/>
    </xf>
    <xf numFmtId="0" fontId="0" fillId="3" borderId="7" xfId="0" applyFill="1" applyBorder="1" applyAlignment="1">
      <alignment vertical="center"/>
    </xf>
    <xf numFmtId="0" fontId="0" fillId="9" borderId="6" xfId="0" applyFill="1" applyBorder="1" applyAlignment="1">
      <alignment vertical="center"/>
    </xf>
    <xf numFmtId="0" fontId="0" fillId="9" borderId="5" xfId="0" applyFill="1" applyBorder="1" applyAlignment="1">
      <alignment vertical="center"/>
    </xf>
    <xf numFmtId="0" fontId="0" fillId="9" borderId="7" xfId="0" applyFill="1" applyBorder="1" applyAlignment="1">
      <alignment vertical="center"/>
    </xf>
    <xf numFmtId="0" fontId="0" fillId="0" borderId="0" xfId="0" applyAlignment="1"/>
    <xf numFmtId="0" fontId="5" fillId="0" borderId="0" xfId="0" applyFont="1"/>
    <xf numFmtId="0" fontId="5" fillId="0" borderId="0" xfId="0" applyFont="1" applyAlignment="1">
      <alignment vertical="center"/>
    </xf>
    <xf numFmtId="0" fontId="0" fillId="0" borderId="0" xfId="0" applyFill="1" applyAlignment="1">
      <alignment horizontal="center"/>
    </xf>
    <xf numFmtId="0" fontId="0" fillId="0" borderId="4" xfId="0" applyFill="1" applyBorder="1" applyAlignment="1">
      <alignment horizontal="center" vertical="center" wrapText="1"/>
    </xf>
    <xf numFmtId="0" fontId="2" fillId="13" borderId="1" xfId="0" applyFont="1" applyFill="1" applyBorder="1" applyAlignment="1">
      <alignment horizontal="center"/>
    </xf>
    <xf numFmtId="0" fontId="7" fillId="0" borderId="0" xfId="0" applyFont="1"/>
    <xf numFmtId="0" fontId="8" fillId="0" borderId="0" xfId="0" applyFont="1"/>
    <xf numFmtId="0" fontId="7" fillId="0" borderId="0" xfId="0" applyFont="1" applyAlignment="1">
      <alignment horizontal="left"/>
    </xf>
    <xf numFmtId="0" fontId="9" fillId="0" borderId="0" xfId="0" applyFont="1"/>
    <xf numFmtId="0" fontId="9" fillId="0" borderId="0" xfId="0" applyFont="1" applyAlignment="1">
      <alignment horizontal="left"/>
    </xf>
    <xf numFmtId="0" fontId="10" fillId="0" borderId="0" xfId="0" applyFont="1"/>
    <xf numFmtId="0" fontId="9" fillId="0" borderId="0" xfId="0" applyFont="1" applyBorder="1" applyAlignment="1">
      <alignment horizontal="left" vertical="top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left" vertical="top" wrapText="1"/>
    </xf>
    <xf numFmtId="0" fontId="7" fillId="0" borderId="1" xfId="0" applyFont="1" applyBorder="1" applyAlignment="1">
      <alignment vertical="top" wrapText="1"/>
    </xf>
    <xf numFmtId="0" fontId="8" fillId="0" borderId="0" xfId="0" applyFont="1" applyAlignment="1">
      <alignment horizontal="left" indent="2"/>
    </xf>
    <xf numFmtId="0" fontId="7" fillId="0" borderId="0" xfId="0" applyFont="1" applyAlignment="1">
      <alignment horizontal="left" indent="2"/>
    </xf>
    <xf numFmtId="0" fontId="9" fillId="0" borderId="0" xfId="0" applyFont="1" applyAlignment="1">
      <alignment horizontal="center"/>
    </xf>
    <xf numFmtId="0" fontId="7" fillId="0" borderId="1" xfId="0" applyFont="1" applyFill="1" applyBorder="1" applyAlignment="1">
      <alignment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5" fillId="0" borderId="0" xfId="0" applyFont="1" applyFill="1" applyAlignment="1">
      <alignment vertical="center"/>
    </xf>
    <xf numFmtId="0" fontId="7" fillId="0" borderId="1" xfId="0" applyFont="1" applyFill="1" applyBorder="1" applyAlignment="1">
      <alignment vertical="top" wrapText="1"/>
    </xf>
    <xf numFmtId="0" fontId="5" fillId="0" borderId="0" xfId="0" applyFont="1" applyFill="1"/>
    <xf numFmtId="0" fontId="7" fillId="0" borderId="0" xfId="0" applyFont="1" applyFill="1" applyAlignment="1">
      <alignment horizontal="left" indent="8"/>
    </xf>
    <xf numFmtId="0" fontId="8" fillId="0" borderId="0" xfId="0" applyFont="1" applyFill="1"/>
    <xf numFmtId="0" fontId="2" fillId="0" borderId="0" xfId="0" applyFont="1" applyFill="1"/>
    <xf numFmtId="0" fontId="0" fillId="0" borderId="0" xfId="0" applyFill="1"/>
    <xf numFmtId="0" fontId="9" fillId="0" borderId="0" xfId="0" applyFont="1" applyFill="1" applyAlignment="1">
      <alignment horizontal="left"/>
    </xf>
    <xf numFmtId="0" fontId="10" fillId="0" borderId="0" xfId="0" applyFont="1" applyFill="1"/>
    <xf numFmtId="0" fontId="9" fillId="0" borderId="0" xfId="0" applyFont="1" applyFill="1" applyAlignment="1">
      <alignment horizontal="justify"/>
    </xf>
    <xf numFmtId="0" fontId="7" fillId="0" borderId="1" xfId="0" applyFont="1" applyFill="1" applyBorder="1" applyAlignment="1">
      <alignment horizontal="center" wrapText="1"/>
    </xf>
    <xf numFmtId="0" fontId="8" fillId="0" borderId="1" xfId="0" applyFont="1" applyFill="1" applyBorder="1"/>
    <xf numFmtId="0" fontId="7" fillId="0" borderId="6" xfId="0" applyFont="1" applyFill="1" applyBorder="1" applyAlignment="1">
      <alignment wrapText="1"/>
    </xf>
    <xf numFmtId="0" fontId="7" fillId="0" borderId="5" xfId="0" applyFont="1" applyFill="1" applyBorder="1" applyAlignment="1">
      <alignment wrapText="1"/>
    </xf>
    <xf numFmtId="0" fontId="7" fillId="0" borderId="7" xfId="0" applyFont="1" applyFill="1" applyBorder="1" applyAlignment="1">
      <alignment wrapText="1"/>
    </xf>
    <xf numFmtId="0" fontId="9" fillId="0" borderId="0" xfId="0" applyFont="1" applyFill="1" applyAlignment="1">
      <alignment horizontal="left" indent="4"/>
    </xf>
    <xf numFmtId="0" fontId="2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0" fontId="9" fillId="0" borderId="0" xfId="0" applyFont="1" applyFill="1" applyAlignment="1">
      <alignment horizontal="left" indent="2"/>
    </xf>
    <xf numFmtId="0" fontId="7" fillId="0" borderId="0" xfId="0" applyFont="1" applyFill="1" applyBorder="1" applyAlignment="1">
      <alignment horizontal="center" wrapText="1"/>
    </xf>
    <xf numFmtId="0" fontId="7" fillId="0" borderId="0" xfId="0" applyFont="1" applyFill="1" applyBorder="1" applyAlignment="1">
      <alignment horizontal="left" wrapText="1"/>
    </xf>
    <xf numFmtId="0" fontId="8" fillId="0" borderId="0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left"/>
    </xf>
    <xf numFmtId="0" fontId="9" fillId="0" borderId="0" xfId="0" applyFont="1" applyFill="1" applyBorder="1" applyAlignment="1">
      <alignment horizontal="left" wrapText="1"/>
    </xf>
    <xf numFmtId="0" fontId="7" fillId="0" borderId="5" xfId="0" applyFont="1" applyFill="1" applyBorder="1" applyAlignment="1">
      <alignment horizontal="center" vertical="center" wrapText="1"/>
    </xf>
    <xf numFmtId="0" fontId="8" fillId="0" borderId="0" xfId="0" applyFont="1" applyFill="1" applyAlignment="1">
      <alignment vertical="center"/>
    </xf>
    <xf numFmtId="0" fontId="8" fillId="0" borderId="0" xfId="0" applyFont="1" applyFill="1" applyAlignment="1">
      <alignment horizontal="left" indent="4"/>
    </xf>
    <xf numFmtId="0" fontId="7" fillId="0" borderId="0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left"/>
    </xf>
    <xf numFmtId="0" fontId="8" fillId="0" borderId="0" xfId="0" applyFont="1" applyFill="1" applyAlignment="1">
      <alignment horizontal="left" indent="2"/>
    </xf>
    <xf numFmtId="0" fontId="7" fillId="0" borderId="0" xfId="0" applyFont="1" applyFill="1" applyAlignment="1">
      <alignment horizontal="left" indent="2"/>
    </xf>
    <xf numFmtId="0" fontId="7" fillId="0" borderId="8" xfId="0" applyFont="1" applyBorder="1" applyAlignment="1">
      <alignment horizontal="left" indent="1"/>
    </xf>
    <xf numFmtId="0" fontId="8" fillId="0" borderId="9" xfId="0" applyFont="1" applyBorder="1" applyAlignment="1">
      <alignment horizontal="left" indent="1"/>
    </xf>
    <xf numFmtId="0" fontId="8" fillId="0" borderId="10" xfId="0" applyFont="1" applyBorder="1" applyAlignment="1">
      <alignment horizontal="left" indent="1"/>
    </xf>
    <xf numFmtId="0" fontId="7" fillId="0" borderId="11" xfId="0" applyFont="1" applyBorder="1" applyAlignment="1">
      <alignment horizontal="left" indent="1"/>
    </xf>
    <xf numFmtId="0" fontId="8" fillId="0" borderId="0" xfId="0" applyFont="1" applyBorder="1" applyAlignment="1">
      <alignment horizontal="left" indent="1"/>
    </xf>
    <xf numFmtId="0" fontId="8" fillId="0" borderId="12" xfId="0" applyFont="1" applyBorder="1" applyAlignment="1">
      <alignment horizontal="left" indent="1"/>
    </xf>
    <xf numFmtId="0" fontId="7" fillId="0" borderId="11" xfId="0" applyFont="1" applyBorder="1" applyAlignment="1">
      <alignment horizontal="left" vertical="top" indent="1"/>
    </xf>
    <xf numFmtId="0" fontId="7" fillId="0" borderId="0" xfId="0" applyFont="1" applyBorder="1" applyAlignment="1">
      <alignment horizontal="left" vertical="top" indent="1"/>
    </xf>
    <xf numFmtId="0" fontId="7" fillId="0" borderId="12" xfId="0" applyFont="1" applyBorder="1" applyAlignment="1">
      <alignment horizontal="left" vertical="top" indent="1"/>
    </xf>
    <xf numFmtId="0" fontId="7" fillId="0" borderId="7" xfId="0" applyFont="1" applyFill="1" applyBorder="1" applyAlignment="1">
      <alignment horizontal="right" vertical="center"/>
    </xf>
    <xf numFmtId="0" fontId="7" fillId="0" borderId="1" xfId="0" applyFont="1" applyFill="1" applyBorder="1" applyAlignment="1">
      <alignment horizontal="left" vertical="center" wrapText="1"/>
    </xf>
    <xf numFmtId="0" fontId="7" fillId="0" borderId="11" xfId="0" applyFont="1" applyBorder="1" applyAlignment="1">
      <alignment horizontal="left" vertical="top" indent="1"/>
    </xf>
    <xf numFmtId="0" fontId="7" fillId="0" borderId="0" xfId="0" applyFont="1" applyBorder="1" applyAlignment="1">
      <alignment horizontal="left" vertical="top" indent="1"/>
    </xf>
    <xf numFmtId="0" fontId="7" fillId="0" borderId="12" xfId="0" applyFont="1" applyBorder="1" applyAlignment="1">
      <alignment horizontal="left" vertical="top" indent="1"/>
    </xf>
    <xf numFmtId="0" fontId="7" fillId="0" borderId="13" xfId="0" applyFont="1" applyBorder="1" applyAlignment="1">
      <alignment horizontal="left" vertical="top" indent="1"/>
    </xf>
    <xf numFmtId="0" fontId="7" fillId="0" borderId="14" xfId="0" applyFont="1" applyBorder="1" applyAlignment="1">
      <alignment horizontal="left" vertical="top" indent="1"/>
    </xf>
    <xf numFmtId="0" fontId="7" fillId="0" borderId="15" xfId="0" applyFont="1" applyBorder="1" applyAlignment="1">
      <alignment horizontal="left" vertical="top" indent="1"/>
    </xf>
    <xf numFmtId="0" fontId="7" fillId="0" borderId="6" xfId="0" applyFont="1" applyFill="1" applyBorder="1" applyAlignment="1">
      <alignment horizontal="left" vertical="center" wrapText="1"/>
    </xf>
    <xf numFmtId="0" fontId="7" fillId="0" borderId="7" xfId="0" applyFont="1" applyFill="1" applyBorder="1" applyAlignment="1">
      <alignment horizontal="left" vertical="center" wrapText="1"/>
    </xf>
    <xf numFmtId="0" fontId="7" fillId="0" borderId="6" xfId="0" applyFont="1" applyFill="1" applyBorder="1" applyAlignment="1">
      <alignment horizontal="center" vertical="center" wrapText="1"/>
    </xf>
    <xf numFmtId="0" fontId="7" fillId="0" borderId="7" xfId="0" applyFont="1" applyFill="1" applyBorder="1" applyAlignment="1">
      <alignment horizontal="center" vertical="center" wrapText="1"/>
    </xf>
    <xf numFmtId="0" fontId="9" fillId="0" borderId="6" xfId="0" applyFont="1" applyFill="1" applyBorder="1" applyAlignment="1">
      <alignment horizontal="left" vertical="center" wrapText="1"/>
    </xf>
    <xf numFmtId="0" fontId="9" fillId="0" borderId="5" xfId="0" applyFont="1" applyFill="1" applyBorder="1" applyAlignment="1">
      <alignment horizontal="left" vertical="center" wrapText="1"/>
    </xf>
    <xf numFmtId="0" fontId="9" fillId="0" borderId="7" xfId="0" applyFont="1" applyFill="1" applyBorder="1" applyAlignment="1">
      <alignment horizontal="left" vertical="center" wrapText="1"/>
    </xf>
    <xf numFmtId="0" fontId="8" fillId="0" borderId="6" xfId="0" applyFont="1" applyFill="1" applyBorder="1" applyAlignment="1">
      <alignment horizontal="left" vertical="center"/>
    </xf>
    <xf numFmtId="0" fontId="8" fillId="0" borderId="5" xfId="0" applyFont="1" applyFill="1" applyBorder="1" applyAlignment="1">
      <alignment horizontal="left" vertical="center"/>
    </xf>
    <xf numFmtId="0" fontId="8" fillId="0" borderId="7" xfId="0" applyFont="1" applyFill="1" applyBorder="1" applyAlignment="1">
      <alignment horizontal="left" vertical="center"/>
    </xf>
    <xf numFmtId="0" fontId="8" fillId="0" borderId="6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0" fontId="8" fillId="0" borderId="7" xfId="0" applyFont="1" applyFill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7" fillId="0" borderId="1" xfId="0" applyFont="1" applyFill="1" applyBorder="1" applyAlignment="1">
      <alignment horizontal="left" vertical="center"/>
    </xf>
    <xf numFmtId="0" fontId="7" fillId="0" borderId="6" xfId="0" applyFont="1" applyFill="1" applyBorder="1" applyAlignment="1">
      <alignment horizontal="left" vertical="center"/>
    </xf>
    <xf numFmtId="0" fontId="8" fillId="0" borderId="1" xfId="0" applyFont="1" applyFill="1" applyBorder="1" applyAlignment="1">
      <alignment horizontal="left" vertical="center"/>
    </xf>
    <xf numFmtId="0" fontId="7" fillId="0" borderId="8" xfId="0" applyFont="1" applyFill="1" applyBorder="1" applyAlignment="1">
      <alignment horizontal="left" vertical="top"/>
    </xf>
    <xf numFmtId="0" fontId="7" fillId="0" borderId="9" xfId="0" applyFont="1" applyFill="1" applyBorder="1" applyAlignment="1">
      <alignment horizontal="left" vertical="top"/>
    </xf>
    <xf numFmtId="0" fontId="7" fillId="0" borderId="10" xfId="0" applyFont="1" applyFill="1" applyBorder="1" applyAlignment="1">
      <alignment horizontal="left" vertical="top"/>
    </xf>
    <xf numFmtId="0" fontId="7" fillId="0" borderId="11" xfId="0" applyFont="1" applyFill="1" applyBorder="1" applyAlignment="1">
      <alignment horizontal="left" vertical="top"/>
    </xf>
    <xf numFmtId="0" fontId="7" fillId="0" borderId="0" xfId="0" applyFont="1" applyFill="1" applyBorder="1" applyAlignment="1">
      <alignment horizontal="left" vertical="top"/>
    </xf>
    <xf numFmtId="0" fontId="7" fillId="0" borderId="12" xfId="0" applyFont="1" applyFill="1" applyBorder="1" applyAlignment="1">
      <alignment horizontal="left" vertical="top"/>
    </xf>
    <xf numFmtId="0" fontId="7" fillId="0" borderId="13" xfId="0" applyFont="1" applyFill="1" applyBorder="1" applyAlignment="1">
      <alignment horizontal="left" vertical="top"/>
    </xf>
    <xf numFmtId="0" fontId="7" fillId="0" borderId="14" xfId="0" applyFont="1" applyFill="1" applyBorder="1" applyAlignment="1">
      <alignment horizontal="left" vertical="top"/>
    </xf>
    <xf numFmtId="0" fontId="7" fillId="0" borderId="15" xfId="0" applyFont="1" applyFill="1" applyBorder="1" applyAlignment="1">
      <alignment horizontal="left" vertical="top"/>
    </xf>
    <xf numFmtId="0" fontId="7" fillId="0" borderId="8" xfId="0" applyFont="1" applyFill="1" applyBorder="1" applyAlignment="1">
      <alignment horizontal="center"/>
    </xf>
    <xf numFmtId="0" fontId="7" fillId="0" borderId="9" xfId="0" applyFont="1" applyFill="1" applyBorder="1" applyAlignment="1">
      <alignment horizontal="center"/>
    </xf>
    <xf numFmtId="0" fontId="7" fillId="0" borderId="10" xfId="0" applyFont="1" applyFill="1" applyBorder="1" applyAlignment="1">
      <alignment horizontal="center"/>
    </xf>
    <xf numFmtId="0" fontId="7" fillId="0" borderId="11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14" xfId="0" applyFont="1" applyFill="1" applyBorder="1" applyAlignment="1">
      <alignment horizontal="center"/>
    </xf>
    <xf numFmtId="0" fontId="7" fillId="0" borderId="15" xfId="0" applyFont="1" applyFill="1" applyBorder="1" applyAlignment="1">
      <alignment horizontal="center"/>
    </xf>
    <xf numFmtId="0" fontId="8" fillId="0" borderId="6" xfId="0" applyFont="1" applyFill="1" applyBorder="1" applyAlignment="1">
      <alignment horizontal="center"/>
    </xf>
    <xf numFmtId="0" fontId="8" fillId="0" borderId="5" xfId="0" applyFont="1" applyFill="1" applyBorder="1"/>
    <xf numFmtId="0" fontId="8" fillId="0" borderId="7" xfId="0" applyFont="1" applyFill="1" applyBorder="1"/>
    <xf numFmtId="0" fontId="7" fillId="0" borderId="6" xfId="0" applyFont="1" applyFill="1" applyBorder="1" applyAlignment="1">
      <alignment horizont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6" xfId="0" applyFont="1" applyBorder="1" applyAlignment="1">
      <alignment vertical="center" wrapText="1"/>
    </xf>
    <xf numFmtId="0" fontId="7" fillId="0" borderId="7" xfId="0" applyFont="1" applyBorder="1" applyAlignment="1">
      <alignment vertical="center" wrapText="1"/>
    </xf>
    <xf numFmtId="0" fontId="6" fillId="0" borderId="0" xfId="0" applyFont="1" applyAlignment="1">
      <alignment horizontal="center"/>
    </xf>
    <xf numFmtId="0" fontId="0" fillId="2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0" fillId="11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 wrapText="1"/>
    </xf>
    <xf numFmtId="0" fontId="9" fillId="14" borderId="1" xfId="0" applyFont="1" applyFill="1" applyBorder="1" applyAlignment="1">
      <alignment horizontal="center" vertical="center" wrapText="1"/>
    </xf>
    <xf numFmtId="0" fontId="9" fillId="14" borderId="8" xfId="0" applyFont="1" applyFill="1" applyBorder="1" applyAlignment="1">
      <alignment horizontal="center" vertical="center" wrapText="1"/>
    </xf>
    <xf numFmtId="0" fontId="9" fillId="14" borderId="10" xfId="0" applyFont="1" applyFill="1" applyBorder="1" applyAlignment="1">
      <alignment horizontal="center" vertical="center" wrapText="1"/>
    </xf>
    <xf numFmtId="0" fontId="9" fillId="14" borderId="6" xfId="0" applyFont="1" applyFill="1" applyBorder="1" applyAlignment="1">
      <alignment horizontal="center" vertical="center" wrapText="1"/>
    </xf>
    <xf numFmtId="0" fontId="9" fillId="14" borderId="5" xfId="0" applyFont="1" applyFill="1" applyBorder="1" applyAlignment="1">
      <alignment horizontal="center" vertical="center" wrapText="1"/>
    </xf>
    <xf numFmtId="0" fontId="9" fillId="14" borderId="7" xfId="0" applyFont="1" applyFill="1" applyBorder="1" applyAlignment="1">
      <alignment horizontal="center" vertical="center" wrapText="1"/>
    </xf>
    <xf numFmtId="0" fontId="9" fillId="14" borderId="13" xfId="0" applyFont="1" applyFill="1" applyBorder="1" applyAlignment="1">
      <alignment horizontal="center" vertical="center" wrapText="1"/>
    </xf>
    <xf numFmtId="0" fontId="9" fillId="14" borderId="15" xfId="0" applyFont="1" applyFill="1" applyBorder="1" applyAlignment="1">
      <alignment horizontal="center" vertical="center" wrapText="1"/>
    </xf>
    <xf numFmtId="0" fontId="9" fillId="14" borderId="1" xfId="0" applyFont="1" applyFill="1" applyBorder="1" applyAlignment="1">
      <alignment horizontal="center" vertical="center" wrapText="1"/>
    </xf>
    <xf numFmtId="0" fontId="9" fillId="14" borderId="6" xfId="0" applyFont="1" applyFill="1" applyBorder="1" applyAlignment="1">
      <alignment horizontal="left" vertical="center"/>
    </xf>
    <xf numFmtId="0" fontId="9" fillId="14" borderId="5" xfId="0" applyFont="1" applyFill="1" applyBorder="1" applyAlignment="1">
      <alignment horizontal="left" vertical="center"/>
    </xf>
    <xf numFmtId="0" fontId="9" fillId="14" borderId="7" xfId="0" applyFont="1" applyFill="1" applyBorder="1" applyAlignment="1">
      <alignment horizontal="left" vertical="center"/>
    </xf>
    <xf numFmtId="0" fontId="7" fillId="14" borderId="1" xfId="0" applyFont="1" applyFill="1" applyBorder="1" applyAlignment="1">
      <alignment horizontal="center" vertical="center" wrapText="1"/>
    </xf>
    <xf numFmtId="0" fontId="7" fillId="14" borderId="1" xfId="0" applyFont="1" applyFill="1" applyBorder="1" applyAlignment="1">
      <alignment vertical="top" wrapText="1"/>
    </xf>
    <xf numFmtId="0" fontId="7" fillId="14" borderId="6" xfId="0" applyFont="1" applyFill="1" applyBorder="1" applyAlignment="1">
      <alignment horizontal="center" vertical="center" wrapText="1"/>
    </xf>
    <xf numFmtId="0" fontId="7" fillId="14" borderId="7" xfId="0" applyFont="1" applyFill="1" applyBorder="1" applyAlignment="1">
      <alignment horizontal="center" vertical="center" wrapText="1"/>
    </xf>
    <xf numFmtId="0" fontId="9" fillId="14" borderId="6" xfId="0" applyFont="1" applyFill="1" applyBorder="1" applyAlignment="1">
      <alignment horizontal="left" vertical="center" wrapText="1"/>
    </xf>
    <xf numFmtId="0" fontId="9" fillId="14" borderId="5" xfId="0" applyFont="1" applyFill="1" applyBorder="1" applyAlignment="1">
      <alignment horizontal="left" vertical="center" wrapText="1"/>
    </xf>
    <xf numFmtId="0" fontId="9" fillId="14" borderId="7" xfId="0" applyFont="1" applyFill="1" applyBorder="1" applyAlignment="1">
      <alignment horizontal="left" vertical="center" wrapText="1"/>
    </xf>
    <xf numFmtId="0" fontId="9" fillId="14" borderId="1" xfId="0" applyFont="1" applyFill="1" applyBorder="1" applyAlignment="1">
      <alignment horizontal="center" vertical="center"/>
    </xf>
    <xf numFmtId="0" fontId="9" fillId="14" borderId="8" xfId="0" applyFont="1" applyFill="1" applyBorder="1" applyAlignment="1">
      <alignment horizontal="center" vertical="center"/>
    </xf>
    <xf numFmtId="0" fontId="9" fillId="14" borderId="10" xfId="0" applyFont="1" applyFill="1" applyBorder="1" applyAlignment="1">
      <alignment horizontal="center" vertical="center"/>
    </xf>
    <xf numFmtId="0" fontId="8" fillId="14" borderId="9" xfId="0" applyFont="1" applyFill="1" applyBorder="1"/>
    <xf numFmtId="0" fontId="8" fillId="14" borderId="10" xfId="0" applyFont="1" applyFill="1" applyBorder="1"/>
    <xf numFmtId="0" fontId="9" fillId="14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135"/>
  <sheetViews>
    <sheetView tabSelected="1" zoomScaleNormal="100" workbookViewId="0">
      <selection activeCell="P8" sqref="P8"/>
    </sheetView>
  </sheetViews>
  <sheetFormatPr defaultRowHeight="15"/>
  <cols>
    <col min="1" max="1" width="5" customWidth="1"/>
    <col min="2" max="2" width="21.28515625" customWidth="1"/>
    <col min="3" max="3" width="2.5703125" customWidth="1"/>
    <col min="4" max="5" width="6.7109375" customWidth="1"/>
    <col min="6" max="6" width="6.85546875" customWidth="1"/>
    <col min="7" max="7" width="24.140625" customWidth="1"/>
    <col min="8" max="9" width="6.7109375" customWidth="1"/>
    <col min="10" max="10" width="4.140625" customWidth="1"/>
    <col min="11" max="11" width="2.7109375" customWidth="1"/>
    <col min="12" max="12" width="24.140625" customWidth="1"/>
  </cols>
  <sheetData>
    <row r="1" spans="1:20" ht="16.5">
      <c r="A1" s="179" t="s">
        <v>257</v>
      </c>
      <c r="B1" s="179"/>
      <c r="C1" s="179"/>
      <c r="D1" s="179"/>
      <c r="E1" s="179"/>
      <c r="F1" s="179"/>
      <c r="G1" s="179"/>
      <c r="H1" s="179"/>
      <c r="I1" s="179"/>
      <c r="J1" s="179"/>
      <c r="K1" s="179"/>
      <c r="L1" s="179"/>
    </row>
    <row r="3" spans="1:20" ht="15.75">
      <c r="A3" s="71" t="s">
        <v>185</v>
      </c>
      <c r="B3" s="72"/>
      <c r="C3" s="71" t="s">
        <v>186</v>
      </c>
      <c r="D3" s="72" t="s">
        <v>230</v>
      </c>
      <c r="E3" s="72"/>
      <c r="F3" s="72"/>
      <c r="G3" s="72"/>
      <c r="H3" s="82" t="s">
        <v>3</v>
      </c>
      <c r="J3" s="71"/>
      <c r="K3" s="71" t="s">
        <v>186</v>
      </c>
      <c r="L3" s="72" t="str">
        <f>VLOOKUP(M3,RAPOR,4)</f>
        <v>X OTKP 1</v>
      </c>
      <c r="M3" s="70">
        <v>1</v>
      </c>
      <c r="N3" s="32"/>
      <c r="O3" s="32"/>
      <c r="P3" s="32"/>
      <c r="Q3" s="32"/>
      <c r="R3" s="32"/>
      <c r="S3" s="32"/>
      <c r="T3" s="32"/>
    </row>
    <row r="4" spans="1:20" ht="15.75">
      <c r="A4" s="71" t="s">
        <v>187</v>
      </c>
      <c r="B4" s="72"/>
      <c r="C4" s="71" t="s">
        <v>231</v>
      </c>
      <c r="D4" s="72" t="s">
        <v>232</v>
      </c>
      <c r="E4" s="72"/>
      <c r="F4" s="72"/>
      <c r="G4" s="72"/>
      <c r="H4" s="82" t="s">
        <v>188</v>
      </c>
      <c r="J4" s="71"/>
      <c r="K4" s="71" t="s">
        <v>186</v>
      </c>
      <c r="L4" s="72" t="s">
        <v>253</v>
      </c>
      <c r="M4" s="32"/>
      <c r="N4" s="32"/>
      <c r="O4" s="32"/>
      <c r="P4" s="32"/>
      <c r="Q4" s="32"/>
      <c r="R4" s="32"/>
      <c r="S4" s="32"/>
      <c r="T4" s="32"/>
    </row>
    <row r="5" spans="1:20" ht="15.75">
      <c r="A5" s="71" t="s">
        <v>1</v>
      </c>
      <c r="B5" s="72"/>
      <c r="C5" s="71" t="s">
        <v>186</v>
      </c>
      <c r="D5" s="71" t="str">
        <f>VLOOKUP(M3,RAPOR,3)</f>
        <v>ABDUL AZIZ ULUL AZMY</v>
      </c>
      <c r="E5" s="72"/>
      <c r="F5" s="72"/>
      <c r="G5" s="72"/>
      <c r="H5" s="82" t="s">
        <v>189</v>
      </c>
      <c r="J5" s="71"/>
      <c r="K5" s="71" t="s">
        <v>186</v>
      </c>
      <c r="L5" s="72" t="s">
        <v>236</v>
      </c>
      <c r="M5" s="32"/>
      <c r="N5" s="32"/>
      <c r="O5" s="32"/>
      <c r="P5" s="32"/>
      <c r="Q5" s="32"/>
      <c r="R5" s="32"/>
      <c r="S5" s="32"/>
      <c r="T5" s="32"/>
    </row>
    <row r="6" spans="1:20" ht="15.75">
      <c r="A6" s="71" t="s">
        <v>190</v>
      </c>
      <c r="B6" s="72"/>
      <c r="C6" s="71" t="s">
        <v>186</v>
      </c>
      <c r="D6" s="73">
        <f>VLOOKUP(M3,RAPOR,2)</f>
        <v>1964</v>
      </c>
      <c r="E6" s="72"/>
      <c r="F6" s="72"/>
      <c r="G6" s="72"/>
      <c r="H6" s="81" t="s">
        <v>254</v>
      </c>
      <c r="J6" s="72"/>
      <c r="K6" s="72" t="s">
        <v>216</v>
      </c>
      <c r="L6" s="72" t="s">
        <v>258</v>
      </c>
      <c r="M6" s="32"/>
      <c r="N6" s="32"/>
      <c r="O6" s="32"/>
      <c r="P6" s="32"/>
      <c r="Q6" s="32"/>
      <c r="R6" s="32"/>
      <c r="S6" s="32"/>
      <c r="T6" s="32"/>
    </row>
    <row r="7" spans="1:20" ht="15.75">
      <c r="A7" s="71"/>
      <c r="B7" s="72"/>
      <c r="C7" s="71"/>
      <c r="D7" s="71"/>
      <c r="E7" s="72"/>
      <c r="F7" s="72"/>
      <c r="G7" s="72"/>
      <c r="H7" s="72"/>
      <c r="I7" s="72"/>
      <c r="J7" s="72"/>
      <c r="K7" s="72"/>
      <c r="L7" s="72" t="s">
        <v>259</v>
      </c>
      <c r="M7" s="32"/>
      <c r="N7" s="32"/>
      <c r="O7" s="32"/>
      <c r="P7" s="32"/>
      <c r="Q7" s="32"/>
      <c r="R7" s="32"/>
      <c r="S7" s="32"/>
      <c r="T7" s="32"/>
    </row>
    <row r="8" spans="1:20" ht="15.75">
      <c r="A8" s="71"/>
      <c r="B8" s="72"/>
      <c r="C8" s="71"/>
      <c r="D8" s="71"/>
      <c r="E8" s="72"/>
      <c r="F8" s="72"/>
      <c r="G8" s="72"/>
      <c r="H8" s="72"/>
      <c r="I8" s="72"/>
      <c r="J8" s="72"/>
      <c r="K8" s="72"/>
      <c r="L8" s="72"/>
      <c r="M8" s="32"/>
      <c r="N8" s="32"/>
      <c r="O8" s="32"/>
      <c r="P8" s="32"/>
      <c r="Q8" s="32"/>
      <c r="R8" s="32"/>
      <c r="S8" s="32"/>
      <c r="T8" s="32"/>
    </row>
    <row r="9" spans="1:20" ht="15.75">
      <c r="A9" s="74" t="s">
        <v>191</v>
      </c>
      <c r="B9" s="72"/>
      <c r="C9" s="72"/>
      <c r="D9" s="72"/>
      <c r="E9" s="72"/>
      <c r="F9" s="72"/>
      <c r="G9" s="72"/>
      <c r="H9" s="72"/>
      <c r="I9" s="72"/>
      <c r="J9" s="72"/>
      <c r="K9" s="72"/>
      <c r="L9" s="72"/>
      <c r="M9" s="32"/>
      <c r="N9" s="33"/>
      <c r="O9" s="33"/>
      <c r="P9" s="32"/>
      <c r="Q9" s="32"/>
      <c r="R9" s="32"/>
      <c r="S9" s="32"/>
      <c r="T9" s="32"/>
    </row>
    <row r="10" spans="1:20" ht="15.75">
      <c r="A10" s="74"/>
      <c r="B10" s="72"/>
      <c r="C10" s="72"/>
      <c r="D10" s="72"/>
      <c r="E10" s="72"/>
      <c r="F10" s="72"/>
      <c r="G10" s="72"/>
      <c r="H10" s="72"/>
      <c r="I10" s="72"/>
      <c r="J10" s="72"/>
      <c r="K10" s="72"/>
      <c r="L10" s="72"/>
      <c r="M10" s="32"/>
      <c r="N10" s="32"/>
      <c r="O10" s="32"/>
      <c r="P10" s="32"/>
      <c r="Q10" s="32"/>
      <c r="R10" s="32"/>
      <c r="S10" s="32"/>
      <c r="T10" s="32"/>
    </row>
    <row r="11" spans="1:20" ht="15.75">
      <c r="A11" s="75" t="s">
        <v>229</v>
      </c>
      <c r="B11" s="76" t="s">
        <v>233</v>
      </c>
      <c r="C11" s="72"/>
      <c r="D11" s="72"/>
      <c r="E11" s="72"/>
      <c r="F11" s="72"/>
      <c r="G11" s="72"/>
      <c r="H11" s="72"/>
      <c r="I11" s="72"/>
      <c r="J11" s="72"/>
      <c r="K11" s="72"/>
      <c r="L11" s="72"/>
      <c r="M11" s="32"/>
      <c r="N11" s="32"/>
      <c r="O11" s="32"/>
      <c r="P11" s="32"/>
      <c r="Q11" s="32"/>
      <c r="R11" s="32"/>
      <c r="S11" s="32"/>
      <c r="T11" s="32"/>
    </row>
    <row r="12" spans="1:20" ht="8.25" customHeight="1">
      <c r="A12" s="75"/>
      <c r="B12" s="72"/>
      <c r="C12" s="72"/>
      <c r="D12" s="72"/>
      <c r="E12" s="72"/>
      <c r="F12" s="72"/>
      <c r="G12" s="72"/>
      <c r="H12" s="72"/>
      <c r="I12" s="72"/>
      <c r="J12" s="72"/>
      <c r="K12" s="72"/>
      <c r="L12" s="72"/>
      <c r="M12" s="32"/>
      <c r="N12" s="32"/>
      <c r="O12" s="32"/>
      <c r="P12" s="32"/>
      <c r="Q12" s="32"/>
      <c r="R12" s="32"/>
      <c r="S12" s="32"/>
      <c r="T12" s="32"/>
    </row>
    <row r="13" spans="1:20" ht="15.75">
      <c r="A13" s="118" t="s">
        <v>239</v>
      </c>
      <c r="B13" s="119"/>
      <c r="C13" s="119"/>
      <c r="D13" s="119"/>
      <c r="E13" s="119"/>
      <c r="F13" s="119"/>
      <c r="G13" s="119"/>
      <c r="H13" s="119"/>
      <c r="I13" s="119"/>
      <c r="J13" s="119"/>
      <c r="K13" s="119"/>
      <c r="L13" s="120"/>
      <c r="M13" s="32"/>
      <c r="N13" s="32"/>
      <c r="O13" s="32"/>
      <c r="P13" s="32"/>
      <c r="Q13" s="32"/>
      <c r="R13" s="32"/>
      <c r="S13" s="32"/>
      <c r="T13" s="32"/>
    </row>
    <row r="14" spans="1:20" ht="11.25" customHeight="1">
      <c r="A14" s="121"/>
      <c r="B14" s="122"/>
      <c r="C14" s="122"/>
      <c r="D14" s="122"/>
      <c r="E14" s="122"/>
      <c r="F14" s="122"/>
      <c r="G14" s="122"/>
      <c r="H14" s="122"/>
      <c r="I14" s="122"/>
      <c r="J14" s="122"/>
      <c r="K14" s="122"/>
      <c r="L14" s="123"/>
      <c r="M14" s="32"/>
      <c r="N14" s="32"/>
      <c r="O14" s="32"/>
      <c r="P14" s="32"/>
      <c r="Q14" s="32"/>
      <c r="R14" s="32"/>
      <c r="S14" s="32"/>
      <c r="T14" s="32"/>
    </row>
    <row r="15" spans="1:20" ht="15.75">
      <c r="A15" s="124" t="s">
        <v>234</v>
      </c>
      <c r="B15" s="125"/>
      <c r="C15" s="125"/>
      <c r="D15" s="125"/>
      <c r="E15" s="125"/>
      <c r="F15" s="125"/>
      <c r="G15" s="125"/>
      <c r="H15" s="125"/>
      <c r="I15" s="125"/>
      <c r="J15" s="125"/>
      <c r="K15" s="125"/>
      <c r="L15" s="126"/>
      <c r="M15" s="32"/>
      <c r="N15" s="32"/>
      <c r="O15" s="32"/>
      <c r="P15" s="32"/>
      <c r="Q15" s="32"/>
      <c r="R15" s="32"/>
      <c r="S15" s="32"/>
      <c r="T15" s="32"/>
    </row>
    <row r="16" spans="1:20" ht="15.75">
      <c r="A16" s="129" t="str">
        <f>VLOOKUP(M3,RAPOR,5)</f>
        <v xml:space="preserve">Selalu bersyukur, selalu berdoa sebelum melakukan kegiatan, toleran pada agama yang berbeda dan perlu meningkatkan ketaatan beribadah </v>
      </c>
      <c r="B16" s="130"/>
      <c r="C16" s="130"/>
      <c r="D16" s="130"/>
      <c r="E16" s="130"/>
      <c r="F16" s="130"/>
      <c r="G16" s="130"/>
      <c r="H16" s="130"/>
      <c r="I16" s="130"/>
      <c r="J16" s="130"/>
      <c r="K16" s="130"/>
      <c r="L16" s="131"/>
      <c r="M16" s="32"/>
      <c r="N16" s="32"/>
      <c r="O16" s="32"/>
      <c r="P16" s="32"/>
      <c r="Q16" s="32"/>
      <c r="R16" s="32"/>
      <c r="S16" s="32"/>
      <c r="T16" s="32"/>
    </row>
    <row r="17" spans="1:20" ht="15.75">
      <c r="A17" s="129"/>
      <c r="B17" s="130"/>
      <c r="C17" s="130"/>
      <c r="D17" s="130"/>
      <c r="E17" s="130"/>
      <c r="F17" s="130"/>
      <c r="G17" s="130"/>
      <c r="H17" s="130"/>
      <c r="I17" s="130"/>
      <c r="J17" s="130"/>
      <c r="K17" s="130"/>
      <c r="L17" s="131"/>
      <c r="M17" s="32"/>
      <c r="N17" s="32"/>
      <c r="O17" s="32"/>
      <c r="P17" s="32"/>
      <c r="Q17" s="32"/>
      <c r="R17" s="32"/>
      <c r="S17" s="32"/>
      <c r="T17" s="32"/>
    </row>
    <row r="18" spans="1:20" ht="15.75">
      <c r="A18" s="129"/>
      <c r="B18" s="130"/>
      <c r="C18" s="130"/>
      <c r="D18" s="130"/>
      <c r="E18" s="130"/>
      <c r="F18" s="130"/>
      <c r="G18" s="130"/>
      <c r="H18" s="130"/>
      <c r="I18" s="130"/>
      <c r="J18" s="130"/>
      <c r="K18" s="130"/>
      <c r="L18" s="131"/>
      <c r="M18" s="32"/>
      <c r="N18" s="32"/>
      <c r="O18" s="32"/>
      <c r="P18" s="32"/>
      <c r="Q18" s="32"/>
      <c r="R18" s="32"/>
      <c r="S18" s="32"/>
      <c r="T18" s="32"/>
    </row>
    <row r="19" spans="1:20" ht="15.75">
      <c r="A19" s="124" t="s">
        <v>235</v>
      </c>
      <c r="B19" s="125"/>
      <c r="C19" s="125"/>
      <c r="D19" s="125"/>
      <c r="E19" s="125"/>
      <c r="F19" s="125"/>
      <c r="G19" s="125"/>
      <c r="H19" s="125"/>
      <c r="I19" s="125"/>
      <c r="J19" s="125"/>
      <c r="K19" s="125"/>
      <c r="L19" s="126"/>
      <c r="M19" s="32"/>
      <c r="N19" s="32"/>
      <c r="O19" s="32"/>
      <c r="P19" s="32"/>
      <c r="Q19" s="32"/>
      <c r="R19" s="32"/>
      <c r="S19" s="32"/>
      <c r="T19" s="32"/>
    </row>
    <row r="20" spans="1:20" ht="15.75">
      <c r="A20" s="129" t="str">
        <f>VLOOKUP(M3,RAPOR,6)</f>
        <v xml:space="preserve">Selalu bersikap santun, peduli, percaya diri, dan perlu meningkatkan sikap jujur, disiplin, dan tanggungjawab </v>
      </c>
      <c r="B20" s="130"/>
      <c r="C20" s="130"/>
      <c r="D20" s="130"/>
      <c r="E20" s="130"/>
      <c r="F20" s="130"/>
      <c r="G20" s="130"/>
      <c r="H20" s="130"/>
      <c r="I20" s="130"/>
      <c r="J20" s="130"/>
      <c r="K20" s="130"/>
      <c r="L20" s="131"/>
      <c r="M20" s="32"/>
      <c r="N20" s="32"/>
      <c r="O20" s="32"/>
      <c r="P20" s="32"/>
      <c r="Q20" s="32"/>
      <c r="R20" s="32"/>
      <c r="S20" s="32"/>
      <c r="T20" s="32"/>
    </row>
    <row r="21" spans="1:20" ht="15.75">
      <c r="A21" s="129"/>
      <c r="B21" s="130"/>
      <c r="C21" s="130"/>
      <c r="D21" s="130"/>
      <c r="E21" s="130"/>
      <c r="F21" s="130"/>
      <c r="G21" s="130"/>
      <c r="H21" s="130"/>
      <c r="I21" s="130"/>
      <c r="J21" s="130"/>
      <c r="K21" s="130"/>
      <c r="L21" s="131"/>
      <c r="M21" s="32"/>
      <c r="N21" s="32"/>
      <c r="O21" s="32"/>
      <c r="P21" s="32"/>
      <c r="Q21" s="32"/>
      <c r="R21" s="32"/>
      <c r="S21" s="32"/>
      <c r="T21" s="32"/>
    </row>
    <row r="22" spans="1:20" ht="15.75">
      <c r="A22" s="132"/>
      <c r="B22" s="133"/>
      <c r="C22" s="133"/>
      <c r="D22" s="133"/>
      <c r="E22" s="133"/>
      <c r="F22" s="133"/>
      <c r="G22" s="133"/>
      <c r="H22" s="133"/>
      <c r="I22" s="133"/>
      <c r="J22" s="133"/>
      <c r="K22" s="133"/>
      <c r="L22" s="134"/>
      <c r="M22" s="32"/>
      <c r="N22" s="32"/>
      <c r="O22" s="32"/>
      <c r="P22" s="32"/>
      <c r="Q22" s="32"/>
      <c r="R22" s="32"/>
      <c r="S22" s="32"/>
      <c r="T22" s="32"/>
    </row>
    <row r="23" spans="1:20" ht="15.75">
      <c r="A23" s="77"/>
      <c r="B23" s="77"/>
      <c r="C23" s="77"/>
      <c r="D23" s="77"/>
      <c r="E23" s="77"/>
      <c r="F23" s="77"/>
      <c r="G23" s="77"/>
      <c r="H23" s="77"/>
      <c r="I23" s="77"/>
      <c r="J23" s="77"/>
      <c r="K23" s="77"/>
      <c r="L23" s="77"/>
      <c r="M23" s="32"/>
      <c r="N23" s="32"/>
      <c r="O23" s="32"/>
      <c r="P23" s="32"/>
      <c r="Q23" s="32"/>
      <c r="R23" s="32"/>
      <c r="S23" s="32"/>
      <c r="T23" s="32"/>
    </row>
    <row r="24" spans="1:20" ht="15.75">
      <c r="A24" s="77" t="s">
        <v>240</v>
      </c>
      <c r="B24" s="77" t="s">
        <v>241</v>
      </c>
      <c r="C24" s="77"/>
      <c r="D24" s="77"/>
      <c r="E24" s="77"/>
      <c r="F24" s="77"/>
      <c r="G24" s="77"/>
      <c r="H24" s="77"/>
      <c r="I24" s="77"/>
      <c r="J24" s="77"/>
      <c r="K24" s="77"/>
      <c r="L24" s="77"/>
      <c r="M24" s="32"/>
      <c r="N24" s="32"/>
      <c r="O24" s="32"/>
      <c r="P24" s="32"/>
      <c r="Q24" s="32"/>
      <c r="R24" s="32"/>
      <c r="S24" s="32"/>
      <c r="T24" s="32"/>
    </row>
    <row r="25" spans="1:20" ht="6" customHeight="1">
      <c r="A25" s="77"/>
      <c r="B25" s="77"/>
      <c r="C25" s="77"/>
      <c r="D25" s="77"/>
      <c r="E25" s="77"/>
      <c r="F25" s="77"/>
      <c r="G25" s="77"/>
      <c r="H25" s="77"/>
      <c r="I25" s="77"/>
      <c r="J25" s="77"/>
      <c r="K25" s="77"/>
      <c r="L25" s="77"/>
      <c r="M25" s="32"/>
      <c r="N25" s="32"/>
      <c r="O25" s="32"/>
      <c r="P25" s="32"/>
      <c r="Q25" s="32"/>
      <c r="R25" s="32"/>
      <c r="S25" s="32"/>
      <c r="T25" s="32"/>
    </row>
    <row r="26" spans="1:20" s="66" customFormat="1" ht="22.5" customHeight="1">
      <c r="A26" s="194" t="s">
        <v>0</v>
      </c>
      <c r="B26" s="195" t="s">
        <v>192</v>
      </c>
      <c r="C26" s="196"/>
      <c r="D26" s="197" t="s">
        <v>4</v>
      </c>
      <c r="E26" s="198"/>
      <c r="F26" s="198"/>
      <c r="G26" s="199"/>
      <c r="H26" s="194" t="s">
        <v>193</v>
      </c>
      <c r="I26" s="194"/>
      <c r="J26" s="194"/>
      <c r="K26" s="194"/>
      <c r="L26" s="194"/>
    </row>
    <row r="27" spans="1:20" s="66" customFormat="1" ht="21" customHeight="1">
      <c r="A27" s="194"/>
      <c r="B27" s="200"/>
      <c r="C27" s="201"/>
      <c r="D27" s="202" t="s">
        <v>194</v>
      </c>
      <c r="E27" s="202" t="s">
        <v>195</v>
      </c>
      <c r="F27" s="202" t="s">
        <v>196</v>
      </c>
      <c r="G27" s="202" t="s">
        <v>197</v>
      </c>
      <c r="H27" s="202" t="s">
        <v>194</v>
      </c>
      <c r="I27" s="202" t="s">
        <v>195</v>
      </c>
      <c r="J27" s="197" t="s">
        <v>196</v>
      </c>
      <c r="K27" s="199"/>
      <c r="L27" s="202" t="s">
        <v>197</v>
      </c>
    </row>
    <row r="28" spans="1:20" s="67" customFormat="1" ht="21.95" customHeight="1">
      <c r="A28" s="139" t="s">
        <v>198</v>
      </c>
      <c r="B28" s="140"/>
      <c r="C28" s="141"/>
      <c r="D28" s="84"/>
      <c r="E28" s="84"/>
      <c r="F28" s="84"/>
      <c r="G28" s="84"/>
      <c r="H28" s="84"/>
      <c r="I28" s="84"/>
      <c r="J28" s="137"/>
      <c r="K28" s="138"/>
      <c r="L28" s="84"/>
    </row>
    <row r="29" spans="1:20" s="66" customFormat="1" ht="63.75">
      <c r="A29" s="78">
        <v>1</v>
      </c>
      <c r="B29" s="177" t="str">
        <f>'TRANSKRIP NILAI'!G2</f>
        <v>Pendidikan Agama dan Budi Pekerti</v>
      </c>
      <c r="C29" s="178"/>
      <c r="D29" s="78">
        <v>75</v>
      </c>
      <c r="E29" s="78">
        <f>VLOOKUP(M3,RAPOR,7)</f>
        <v>78</v>
      </c>
      <c r="F29" s="78" t="str">
        <f>VLOOKUP(M3,RAPOR,8)</f>
        <v>C</v>
      </c>
      <c r="G29" s="79" t="str">
        <f>VLOOKUP(M3,RAPOR,9)</f>
        <v>Sangat menonjol pada pemahanam __________________  dan perlu meningkatkan pemahaman ____________________</v>
      </c>
      <c r="H29" s="78">
        <v>75</v>
      </c>
      <c r="I29" s="78">
        <f>VLOOKUP(M3,RAPOR,10)</f>
        <v>77</v>
      </c>
      <c r="J29" s="175" t="str">
        <f>VLOOKUP(M3,RAPOR,11)</f>
        <v>C</v>
      </c>
      <c r="K29" s="176"/>
      <c r="L29" s="80" t="str">
        <f>VLOOKUP(M3,RAPOR,12)</f>
        <v>Sangat menonjol pada ketrampilan __________________  dan perlu meningkatkan ketrampilan ____________________</v>
      </c>
    </row>
    <row r="30" spans="1:20" s="66" customFormat="1" ht="63.75">
      <c r="A30" s="78">
        <v>2</v>
      </c>
      <c r="B30" s="177" t="str">
        <f>'TRANSKRIP NILAI'!M2</f>
        <v>Pendidikan Pacasila dan Kewarganegaraan</v>
      </c>
      <c r="C30" s="178"/>
      <c r="D30" s="78">
        <v>75</v>
      </c>
      <c r="E30" s="78">
        <f>VLOOKUP(M3,RAPOR,13)</f>
        <v>78</v>
      </c>
      <c r="F30" s="78" t="str">
        <f>VLOOKUP(M3,RAPOR,14)</f>
        <v>C</v>
      </c>
      <c r="G30" s="80" t="str">
        <f>VLOOKUP(M3,RAPOR,15)</f>
        <v>Sangat menonjol pada pemahanam __________________  dan perlu meningkatkan pemahaman ____________________</v>
      </c>
      <c r="H30" s="78">
        <v>75</v>
      </c>
      <c r="I30" s="78">
        <f>VLOOKUP(M3,RAPOR,16)</f>
        <v>80</v>
      </c>
      <c r="J30" s="175" t="str">
        <f>VLOOKUP(M3,RAPOR,17)</f>
        <v>C</v>
      </c>
      <c r="K30" s="176"/>
      <c r="L30" s="80" t="str">
        <f>VLOOKUP(M3,RAPOR,18)</f>
        <v>Sangat menonjol pada ketrampilan __________________  dan perlu meningkatkan ketrampilan ____________________</v>
      </c>
    </row>
    <row r="31" spans="1:20" s="66" customFormat="1" ht="63.75">
      <c r="A31" s="78">
        <v>3</v>
      </c>
      <c r="B31" s="177" t="str">
        <f>'TRANSKRIP NILAI'!S2</f>
        <v>Bahasa Indonesia</v>
      </c>
      <c r="C31" s="178"/>
      <c r="D31" s="78">
        <v>75</v>
      </c>
      <c r="E31" s="78">
        <f>VLOOKUP(M3,RAPOR,19)</f>
        <v>90</v>
      </c>
      <c r="F31" s="78" t="str">
        <f>VLOOKUP(M3,RAPOR,20)</f>
        <v>B</v>
      </c>
      <c r="G31" s="80" t="str">
        <f>VLOOKUP(M3,RAPOR,21)</f>
        <v>Sangat menonjol pada pemahanam __________________  dan perlu meningkatkan pemahaman ____________________</v>
      </c>
      <c r="H31" s="78">
        <v>75</v>
      </c>
      <c r="I31" s="78">
        <f>VLOOKUP(M3,RAPOR,22)</f>
        <v>67</v>
      </c>
      <c r="J31" s="175" t="str">
        <f>VLOOKUP(M3,RAPOR,23)</f>
        <v>D</v>
      </c>
      <c r="K31" s="176"/>
      <c r="L31" s="80" t="str">
        <f>VLOOKUP(M3,RAPOR,24)</f>
        <v>Sangat menonjol pada ketrampilan __________________  dan perlu meningkatkan ketrampilan ____________________</v>
      </c>
    </row>
    <row r="32" spans="1:20" s="66" customFormat="1" ht="63.75">
      <c r="A32" s="78">
        <v>4</v>
      </c>
      <c r="B32" s="177" t="str">
        <f>'TRANSKRIP NILAI'!Y2</f>
        <v>Matematika</v>
      </c>
      <c r="C32" s="178"/>
      <c r="D32" s="78">
        <v>75</v>
      </c>
      <c r="E32" s="78">
        <f>VLOOKUP(M3,RAPOR,25)</f>
        <v>78</v>
      </c>
      <c r="F32" s="78" t="str">
        <f>VLOOKUP(M3,RAPOR,26)</f>
        <v>C</v>
      </c>
      <c r="G32" s="80" t="str">
        <f>VLOOKUP(M3,RAPOR,27)</f>
        <v>Sangat menonjol pada pemahanam __________________  dan perlu meningkatkan pemahaman ____________________</v>
      </c>
      <c r="H32" s="78">
        <v>75</v>
      </c>
      <c r="I32" s="78">
        <f>VLOOKUP(M3,RAPOR,28)</f>
        <v>83</v>
      </c>
      <c r="J32" s="175" t="str">
        <f>VLOOKUP(M3,RAPOR,29)</f>
        <v>C</v>
      </c>
      <c r="K32" s="176"/>
      <c r="L32" s="80" t="str">
        <f>VLOOKUP(M3,RAPOR,30)</f>
        <v>Sangat menonjol pada ketrampilan __________________  dan perlu meningkatkan ketrampilan ____________________</v>
      </c>
    </row>
    <row r="33" spans="1:12" s="66" customFormat="1" ht="63.75">
      <c r="A33" s="78">
        <v>5</v>
      </c>
      <c r="B33" s="177" t="str">
        <f>'TRANSKRIP NILAI'!AE2</f>
        <v>Sejarah Indonesia</v>
      </c>
      <c r="C33" s="178"/>
      <c r="D33" s="78">
        <v>75</v>
      </c>
      <c r="E33" s="78">
        <f>VLOOKUP(M3,RAPOR,31)</f>
        <v>85</v>
      </c>
      <c r="F33" s="78" t="str">
        <f>VLOOKUP(M3,RAPOR,32)</f>
        <v>B</v>
      </c>
      <c r="G33" s="80" t="str">
        <f>VLOOKUP(M3,RAPOR,33)</f>
        <v>Sangat menonjol pada pemahanam __________________  dan perlu meningkatkan pemahaman ____________________</v>
      </c>
      <c r="H33" s="78">
        <v>75</v>
      </c>
      <c r="I33" s="78">
        <f>VLOOKUP(M3,RAPOR,34)</f>
        <v>86</v>
      </c>
      <c r="J33" s="175" t="str">
        <f>VLOOKUP(M3,RAPOR,35)</f>
        <v>B</v>
      </c>
      <c r="K33" s="176"/>
      <c r="L33" s="80" t="str">
        <f>VLOOKUP(M3,RAPOR,36)</f>
        <v>Sangat menonjol pada ketrampilan __________________  dan perlu meningkatkan ketrampilan ____________________</v>
      </c>
    </row>
    <row r="34" spans="1:12" s="66" customFormat="1" ht="63.75">
      <c r="A34" s="78">
        <v>6</v>
      </c>
      <c r="B34" s="177" t="str">
        <f>'TRANSKRIP NILAI'!AK2</f>
        <v>Bahasa Inggris</v>
      </c>
      <c r="C34" s="178"/>
      <c r="D34" s="78">
        <v>75</v>
      </c>
      <c r="E34" s="78">
        <f>VLOOKUP(M3,RAPOR,37)</f>
        <v>88</v>
      </c>
      <c r="F34" s="78" t="str">
        <f>VLOOKUP(M3,RAPOR,38)</f>
        <v>B</v>
      </c>
      <c r="G34" s="80" t="str">
        <f>VLOOKUP(M3,RAPOR,39)</f>
        <v>Sangat menonjol pada pemahanam __________________  dan perlu meningkatkan pemahaman ____________________</v>
      </c>
      <c r="H34" s="78">
        <v>75</v>
      </c>
      <c r="I34" s="78">
        <f>VLOOKUP(M3,RAPOR,40)</f>
        <v>88</v>
      </c>
      <c r="J34" s="175" t="str">
        <f>VLOOKUP(M3,RAPOR,41)</f>
        <v>B</v>
      </c>
      <c r="K34" s="176"/>
      <c r="L34" s="80" t="str">
        <f>VLOOKUP(M3,RAPOR,42)</f>
        <v>Sangat menonjol pada ketrampilan __________________  dan perlu meningkatkan ketrampilan ____________________</v>
      </c>
    </row>
    <row r="35" spans="1:12" s="86" customFormat="1" ht="21.95" customHeight="1">
      <c r="A35" s="139" t="s">
        <v>199</v>
      </c>
      <c r="B35" s="140"/>
      <c r="C35" s="141"/>
      <c r="D35" s="85"/>
      <c r="E35" s="85"/>
      <c r="F35" s="85"/>
      <c r="G35" s="84"/>
      <c r="H35" s="85"/>
      <c r="I35" s="85"/>
      <c r="J35" s="137"/>
      <c r="K35" s="138"/>
      <c r="L35" s="84"/>
    </row>
    <row r="36" spans="1:12" s="88" customFormat="1" ht="63.75">
      <c r="A36" s="85">
        <v>1</v>
      </c>
      <c r="B36" s="135" t="str">
        <f>'TRANSKRIP NILAI'!AQ2</f>
        <v>Seni Budaya</v>
      </c>
      <c r="C36" s="136"/>
      <c r="D36" s="85">
        <v>75</v>
      </c>
      <c r="E36" s="85">
        <f>VLOOKUP(M3,RAPOR,43)</f>
        <v>75</v>
      </c>
      <c r="F36" s="85" t="str">
        <f>VLOOKUP(M3,RAPOR,44)</f>
        <v>C</v>
      </c>
      <c r="G36" s="87" t="str">
        <f>VLOOKUP(M3,RAPOR,45)</f>
        <v>Sangat menonjol pada pemahanam __________________  dan perlu meningkatkan pemahaman ____________________</v>
      </c>
      <c r="H36" s="85">
        <v>75</v>
      </c>
      <c r="I36" s="85">
        <f>VLOOKUP(M3,RAPOR,46)</f>
        <v>75</v>
      </c>
      <c r="J36" s="137" t="str">
        <f>VLOOKUP(M3,RAPOR,47)</f>
        <v>C</v>
      </c>
      <c r="K36" s="138"/>
      <c r="L36" s="87" t="str">
        <f>VLOOKUP(M3,RAPOR,48)</f>
        <v>Sangat menonjol pada ketrampilan __________________  dan perlu meningkatkan ketrampilan ____________________</v>
      </c>
    </row>
    <row r="37" spans="1:12" s="88" customFormat="1" ht="63.75">
      <c r="A37" s="85">
        <v>2</v>
      </c>
      <c r="B37" s="135" t="str">
        <f>'TRANSKRIP NILAI'!AW2</f>
        <v>Pendidikan Jasmani, Olah Raga dan Kesehatan</v>
      </c>
      <c r="C37" s="136"/>
      <c r="D37" s="85">
        <v>75</v>
      </c>
      <c r="E37" s="85">
        <f>VLOOKUP(M3,RAPOR,49)</f>
        <v>78</v>
      </c>
      <c r="F37" s="85" t="str">
        <f>VLOOKUP(M3,RAPOR,50)</f>
        <v>C</v>
      </c>
      <c r="G37" s="87" t="str">
        <f>VLOOKUP(M3,RAPOR,51)</f>
        <v>Sangat menonjol pada pemahanam __________________  dan perlu meningkatkan pemahaman ____________________</v>
      </c>
      <c r="H37" s="85">
        <v>75</v>
      </c>
      <c r="I37" s="85">
        <f>VLOOKUP(M3,RAPOR,52)</f>
        <v>78</v>
      </c>
      <c r="J37" s="137" t="str">
        <f>VLOOKUP(M3,RAPOR,53)</f>
        <v>C</v>
      </c>
      <c r="K37" s="138"/>
      <c r="L37" s="87" t="str">
        <f>VLOOKUP(M3,RAPOR,54)</f>
        <v>Sangat menonjol pada ketrampilan __________________  dan perlu meningkatkan ketrampilan ____________________</v>
      </c>
    </row>
    <row r="38" spans="1:12" s="88" customFormat="1" ht="21.95" customHeight="1">
      <c r="A38" s="203" t="s">
        <v>200</v>
      </c>
      <c r="B38" s="204"/>
      <c r="C38" s="205"/>
      <c r="D38" s="206"/>
      <c r="E38" s="206"/>
      <c r="F38" s="206"/>
      <c r="G38" s="207"/>
      <c r="H38" s="206"/>
      <c r="I38" s="206"/>
      <c r="J38" s="208"/>
      <c r="K38" s="209"/>
      <c r="L38" s="207"/>
    </row>
    <row r="39" spans="1:12" s="88" customFormat="1" ht="21.95" customHeight="1">
      <c r="A39" s="210" t="s">
        <v>201</v>
      </c>
      <c r="B39" s="211"/>
      <c r="C39" s="212"/>
      <c r="D39" s="206"/>
      <c r="E39" s="206"/>
      <c r="F39" s="206"/>
      <c r="G39" s="207"/>
      <c r="H39" s="206"/>
      <c r="I39" s="206"/>
      <c r="J39" s="208"/>
      <c r="K39" s="209"/>
      <c r="L39" s="207"/>
    </row>
    <row r="40" spans="1:12" s="88" customFormat="1" ht="63.75">
      <c r="A40" s="85">
        <v>1</v>
      </c>
      <c r="B40" s="135" t="s">
        <v>202</v>
      </c>
      <c r="C40" s="136"/>
      <c r="D40" s="85">
        <v>75</v>
      </c>
      <c r="E40" s="85">
        <f>VLOOKUP(M3,RAPOR,55)</f>
        <v>78</v>
      </c>
      <c r="F40" s="85" t="str">
        <f>VLOOKUP(M3,RAPOR,56)</f>
        <v>C</v>
      </c>
      <c r="G40" s="87" t="str">
        <f>VLOOKUP(M3,RAPOR,57)</f>
        <v>Sangat menonjol pada pemahanam __________________  dan perlu meningkatkan pemahaman ____________________</v>
      </c>
      <c r="H40" s="85">
        <v>75</v>
      </c>
      <c r="I40" s="85">
        <f>VLOOKUP(M3,RAPOR,58)</f>
        <v>78</v>
      </c>
      <c r="J40" s="137" t="str">
        <f>VLOOKUP(M3,RAPOR,59)</f>
        <v>C</v>
      </c>
      <c r="K40" s="138"/>
      <c r="L40" s="87" t="str">
        <f>VLOOKUP(M3,RAPOR,60)</f>
        <v>Sangat menonjol pada ketrampilan __________________  dan perlu meningkatkan ketrampilan ____________________</v>
      </c>
    </row>
    <row r="41" spans="1:12" s="88" customFormat="1" ht="63.75">
      <c r="A41" s="85">
        <v>2</v>
      </c>
      <c r="B41" s="135" t="s">
        <v>18</v>
      </c>
      <c r="C41" s="136"/>
      <c r="D41" s="85">
        <v>75</v>
      </c>
      <c r="E41" s="85">
        <f>VLOOKUP(M3,RAPOR,61)</f>
        <v>77</v>
      </c>
      <c r="F41" s="85" t="str">
        <f>VLOOKUP(M3,RAPOR,62)</f>
        <v>C</v>
      </c>
      <c r="G41" s="87" t="str">
        <f>VLOOKUP(M3,RAPOR,63)</f>
        <v>Sangat menonjol pada pemahanam __________________  dan perlu meningkatkan pemahaman ____________________</v>
      </c>
      <c r="H41" s="85">
        <v>75</v>
      </c>
      <c r="I41" s="85">
        <f>VLOOKUP(M3,RAPOR,64)</f>
        <v>90</v>
      </c>
      <c r="J41" s="137" t="str">
        <f>VLOOKUP(M3,RAPOR,65)</f>
        <v>B</v>
      </c>
      <c r="K41" s="138"/>
      <c r="L41" s="87" t="str">
        <f>VLOOKUP(M3,RAPOR,66)</f>
        <v>Sangat menonjol pada ketrampilan __________________  dan perlu meningkatkan ketrampilan ____________________</v>
      </c>
    </row>
    <row r="42" spans="1:12" s="88" customFormat="1" ht="63.75">
      <c r="A42" s="85">
        <v>3</v>
      </c>
      <c r="B42" s="135" t="s">
        <v>203</v>
      </c>
      <c r="C42" s="136"/>
      <c r="D42" s="85">
        <v>75</v>
      </c>
      <c r="E42" s="85">
        <f>VLOOKUP(M3,RAPOR,67)</f>
        <v>95</v>
      </c>
      <c r="F42" s="85" t="str">
        <f>VLOOKUP(M3,RAPOR,68)</f>
        <v>A</v>
      </c>
      <c r="G42" s="87" t="str">
        <f>VLOOKUP(M3,RAPOR,69)</f>
        <v>Sangat menonjol pada pemahanam __________________  dan perlu meningkatkan pemahaman ____________________</v>
      </c>
      <c r="H42" s="85">
        <v>75</v>
      </c>
      <c r="I42" s="85">
        <f>VLOOKUP(M3,RAPOR,70)</f>
        <v>75</v>
      </c>
      <c r="J42" s="137" t="str">
        <f>VLOOKUP(M3,RAPOR,71)</f>
        <v>C</v>
      </c>
      <c r="K42" s="138"/>
      <c r="L42" s="87" t="str">
        <f>VLOOKUP(M3,RAPOR,72)</f>
        <v>Sangat menonjol pada ketrampilan __________________  dan perlu meningkatkan ketrampilan ____________________</v>
      </c>
    </row>
    <row r="43" spans="1:12" s="88" customFormat="1" ht="63.75">
      <c r="A43" s="85">
        <v>4</v>
      </c>
      <c r="B43" s="135" t="s">
        <v>20</v>
      </c>
      <c r="C43" s="136"/>
      <c r="D43" s="85">
        <v>75</v>
      </c>
      <c r="E43" s="85">
        <f>VLOOKUP(M3,RAPOR,73)</f>
        <v>77</v>
      </c>
      <c r="F43" s="85" t="str">
        <f>VLOOKUP(M3,RAPOR,74)</f>
        <v>C</v>
      </c>
      <c r="G43" s="87" t="str">
        <f>VLOOKUP(M3,RAPOR,75)</f>
        <v>Sangat menonjol pada pemahanam __________________  dan perlu meningkatkan pemahaman ____________________</v>
      </c>
      <c r="H43" s="85">
        <v>75</v>
      </c>
      <c r="I43" s="85">
        <f>VLOOKUP(M3,RAPOR,76)</f>
        <v>77</v>
      </c>
      <c r="J43" s="137" t="str">
        <f>VLOOKUP(M3,RAPOR,77)</f>
        <v>C</v>
      </c>
      <c r="K43" s="138"/>
      <c r="L43" s="87" t="str">
        <f>VLOOKUP(M3,RAPOR,78)</f>
        <v>Sangat menonjol pada ketrampilan __________________  dan perlu meningkatkan ketrampilan ____________________</v>
      </c>
    </row>
    <row r="44" spans="1:12" s="88" customFormat="1" ht="21.95" customHeight="1">
      <c r="A44" s="197" t="s">
        <v>204</v>
      </c>
      <c r="B44" s="198"/>
      <c r="C44" s="199"/>
      <c r="D44" s="206"/>
      <c r="E44" s="206"/>
      <c r="F44" s="206"/>
      <c r="G44" s="207"/>
      <c r="H44" s="206"/>
      <c r="I44" s="206"/>
      <c r="J44" s="208"/>
      <c r="K44" s="209"/>
      <c r="L44" s="207"/>
    </row>
    <row r="45" spans="1:12" s="88" customFormat="1" ht="63.75">
      <c r="A45" s="85">
        <v>5</v>
      </c>
      <c r="B45" s="135" t="s">
        <v>21</v>
      </c>
      <c r="C45" s="136"/>
      <c r="D45" s="85">
        <v>75</v>
      </c>
      <c r="E45" s="85">
        <f>VLOOKUP(M3,RAPOR,79)</f>
        <v>80</v>
      </c>
      <c r="F45" s="85" t="str">
        <f>VLOOKUP(M3,RAPOR,80)</f>
        <v>C</v>
      </c>
      <c r="G45" s="87" t="str">
        <f>VLOOKUP(M3,RAPOR,81)</f>
        <v>Sangat menonjol pada pemahanam __________________  dan perlu meningkatkan pemahaman ____________________</v>
      </c>
      <c r="H45" s="85">
        <v>75</v>
      </c>
      <c r="I45" s="85">
        <f>VLOOKUP(M3,RAPOR,82)</f>
        <v>78</v>
      </c>
      <c r="J45" s="137" t="str">
        <f>VLOOKUP(M3,RAPOR,83)</f>
        <v>C</v>
      </c>
      <c r="K45" s="138"/>
      <c r="L45" s="87" t="str">
        <f>VLOOKUP(M3,RAPOR,84)</f>
        <v>Sangat menonjol pada ketrampilan __________________  dan perlu meningkatkan ketrampilan ____________________</v>
      </c>
    </row>
    <row r="46" spans="1:12" s="88" customFormat="1" ht="63.75">
      <c r="A46" s="85">
        <v>6</v>
      </c>
      <c r="B46" s="135" t="s">
        <v>22</v>
      </c>
      <c r="C46" s="136"/>
      <c r="D46" s="85">
        <v>75</v>
      </c>
      <c r="E46" s="85">
        <f>VLOOKUP(M3,RAPOR,85)</f>
        <v>80</v>
      </c>
      <c r="F46" s="85" t="str">
        <f>VLOOKUP(M3,RAPOR,86)</f>
        <v>C</v>
      </c>
      <c r="G46" s="87" t="str">
        <f>VLOOKUP(M3,RAPOR,87)</f>
        <v>Sangat menonjol pada pemahanam __________________  dan perlu meningkatkan pemahaman ____________________</v>
      </c>
      <c r="H46" s="85">
        <v>75</v>
      </c>
      <c r="I46" s="85">
        <f>VLOOKUP(M3,RAPOR,88)</f>
        <v>88</v>
      </c>
      <c r="J46" s="137" t="str">
        <f>VLOOKUP(M3,RAPOR,89)</f>
        <v>B</v>
      </c>
      <c r="K46" s="138"/>
      <c r="L46" s="87" t="str">
        <f>VLOOKUP(M3,RAPOR,90)</f>
        <v>Sangat menonjol pada ketrampilan __________________  dan perlu meningkatkan ketrampilan ____________________</v>
      </c>
    </row>
    <row r="47" spans="1:12" s="88" customFormat="1" ht="63.75">
      <c r="A47" s="85">
        <v>7</v>
      </c>
      <c r="B47" s="135" t="s">
        <v>23</v>
      </c>
      <c r="C47" s="136"/>
      <c r="D47" s="85">
        <v>75</v>
      </c>
      <c r="E47" s="85">
        <f>VLOOKUP(M3,RAPOR,91)</f>
        <v>70</v>
      </c>
      <c r="F47" s="85" t="str">
        <f>VLOOKUP(M3,RAPOR,92)</f>
        <v>D</v>
      </c>
      <c r="G47" s="87" t="str">
        <f>VLOOKUP(M3,RAPOR,93)</f>
        <v>Sangat menonjol pada pemahanam __________________  dan perlu meningkatkan pemahaman ____________________</v>
      </c>
      <c r="H47" s="85">
        <v>75</v>
      </c>
      <c r="I47" s="85">
        <f>VLOOKUP(M3,RAPOR,94)</f>
        <v>90</v>
      </c>
      <c r="J47" s="137" t="str">
        <f>VLOOKUP(M3,RAPOR,95)</f>
        <v>B</v>
      </c>
      <c r="K47" s="138"/>
      <c r="L47" s="87" t="str">
        <f>VLOOKUP(M3,RAPOR,96)</f>
        <v>Sangat menonjol pada ketrampilan __________________  dan perlu meningkatkan ketrampilan ____________________</v>
      </c>
    </row>
    <row r="48" spans="1:12" s="88" customFormat="1" ht="21.95" customHeight="1">
      <c r="A48" s="210" t="s">
        <v>205</v>
      </c>
      <c r="B48" s="211"/>
      <c r="C48" s="212"/>
      <c r="D48" s="206"/>
      <c r="E48" s="206"/>
      <c r="F48" s="206"/>
      <c r="G48" s="207"/>
      <c r="H48" s="206"/>
      <c r="I48" s="206"/>
      <c r="J48" s="208"/>
      <c r="K48" s="209"/>
      <c r="L48" s="207"/>
    </row>
    <row r="49" spans="1:20" s="88" customFormat="1" ht="63.75">
      <c r="A49" s="85">
        <v>1</v>
      </c>
      <c r="B49" s="135" t="s">
        <v>24</v>
      </c>
      <c r="C49" s="136"/>
      <c r="D49" s="85">
        <v>75</v>
      </c>
      <c r="E49" s="85">
        <f>VLOOKUP(M3,RAPOR,97)</f>
        <v>90</v>
      </c>
      <c r="F49" s="85" t="str">
        <f>VLOOKUP(M3,RAPOR,98)</f>
        <v>B</v>
      </c>
      <c r="G49" s="87" t="str">
        <f>VLOOKUP(M3,RAPOR,99)</f>
        <v>Sangat menonjol pada pemahanam __________________  dan perlu meningkatkan pemahaman ____________________</v>
      </c>
      <c r="H49" s="85">
        <v>75</v>
      </c>
      <c r="I49" s="85">
        <f>VLOOKUP(M3,RAPOR,100)</f>
        <v>93</v>
      </c>
      <c r="J49" s="137" t="str">
        <f>VLOOKUP(M3,RAPOR,101)</f>
        <v>A</v>
      </c>
      <c r="K49" s="138"/>
      <c r="L49" s="87" t="str">
        <f>VLOOKUP(M3,RAPOR,102)</f>
        <v>Sangat menonjol pada ketrampilan __________________  dan perlu meningkatkan ketrampilan ____________________</v>
      </c>
    </row>
    <row r="50" spans="1:20" s="92" customFormat="1" ht="15.75">
      <c r="A50" s="89" t="s">
        <v>206</v>
      </c>
      <c r="B50" s="90"/>
      <c r="C50" s="90"/>
      <c r="D50" s="90"/>
      <c r="E50" s="90"/>
      <c r="F50" s="90"/>
      <c r="G50" s="90"/>
      <c r="H50" s="90"/>
      <c r="I50" s="90"/>
      <c r="J50" s="90"/>
      <c r="K50" s="90"/>
      <c r="L50" s="90"/>
      <c r="M50" s="91"/>
      <c r="N50" s="91"/>
      <c r="O50" s="91"/>
      <c r="P50" s="91"/>
      <c r="Q50" s="91"/>
      <c r="R50" s="91"/>
      <c r="S50" s="91"/>
      <c r="T50" s="91"/>
    </row>
    <row r="51" spans="1:20" s="92" customFormat="1" ht="15.75">
      <c r="A51" s="89"/>
      <c r="B51" s="90"/>
      <c r="C51" s="90"/>
      <c r="D51" s="90"/>
      <c r="E51" s="90"/>
      <c r="F51" s="90"/>
      <c r="G51" s="90"/>
      <c r="H51" s="90"/>
      <c r="I51" s="90"/>
      <c r="J51" s="90"/>
      <c r="K51" s="90"/>
      <c r="L51" s="90"/>
      <c r="M51" s="91"/>
      <c r="N51" s="91"/>
      <c r="O51" s="91"/>
      <c r="P51" s="91"/>
      <c r="Q51" s="91"/>
      <c r="R51" s="91"/>
      <c r="S51" s="91"/>
      <c r="T51" s="91"/>
    </row>
    <row r="52" spans="1:20" s="92" customFormat="1" ht="15.75">
      <c r="A52" s="93" t="s">
        <v>242</v>
      </c>
      <c r="B52" s="94" t="s">
        <v>243</v>
      </c>
      <c r="C52" s="90"/>
      <c r="D52" s="90"/>
      <c r="E52" s="90"/>
      <c r="F52" s="90"/>
      <c r="G52" s="90"/>
      <c r="H52" s="90"/>
      <c r="I52" s="90"/>
      <c r="J52" s="90"/>
      <c r="K52" s="90"/>
      <c r="L52" s="90"/>
      <c r="M52" s="91"/>
      <c r="N52" s="91"/>
      <c r="O52" s="91"/>
      <c r="P52" s="91"/>
      <c r="Q52" s="91"/>
      <c r="R52" s="91"/>
      <c r="S52" s="91"/>
      <c r="T52" s="91"/>
    </row>
    <row r="53" spans="1:20" s="92" customFormat="1" ht="6.75" customHeight="1">
      <c r="A53" s="95"/>
      <c r="B53" s="90"/>
      <c r="C53" s="90"/>
      <c r="D53" s="90"/>
      <c r="E53" s="90"/>
      <c r="F53" s="90"/>
      <c r="G53" s="90"/>
      <c r="H53" s="90"/>
      <c r="I53" s="90"/>
      <c r="J53" s="90"/>
      <c r="K53" s="90"/>
      <c r="L53" s="90"/>
      <c r="M53" s="91"/>
      <c r="N53" s="91"/>
      <c r="O53" s="91"/>
      <c r="P53" s="91"/>
      <c r="Q53" s="91"/>
      <c r="R53" s="91"/>
      <c r="S53" s="91"/>
      <c r="T53" s="91"/>
    </row>
    <row r="54" spans="1:20" s="92" customFormat="1" ht="24" customHeight="1">
      <c r="A54" s="213" t="s">
        <v>207</v>
      </c>
      <c r="B54" s="214" t="s">
        <v>208</v>
      </c>
      <c r="C54" s="215"/>
      <c r="D54" s="214" t="s">
        <v>209</v>
      </c>
      <c r="E54" s="216"/>
      <c r="F54" s="217"/>
      <c r="G54" s="218" t="s">
        <v>237</v>
      </c>
      <c r="H54" s="214" t="s">
        <v>26</v>
      </c>
      <c r="I54" s="216"/>
      <c r="J54" s="216"/>
      <c r="K54" s="216"/>
      <c r="L54" s="217"/>
      <c r="M54" s="91"/>
      <c r="N54" s="91"/>
      <c r="O54" s="91"/>
      <c r="P54" s="91"/>
      <c r="Q54" s="91"/>
      <c r="R54" s="91"/>
      <c r="S54" s="91"/>
      <c r="T54" s="91"/>
    </row>
    <row r="55" spans="1:20" s="92" customFormat="1" ht="20.100000000000001" customHeight="1">
      <c r="A55" s="96" t="s">
        <v>210</v>
      </c>
      <c r="B55" s="174"/>
      <c r="C55" s="173"/>
      <c r="D55" s="174"/>
      <c r="E55" s="172"/>
      <c r="F55" s="173"/>
      <c r="G55" s="97"/>
      <c r="H55" s="171"/>
      <c r="I55" s="172"/>
      <c r="J55" s="172"/>
      <c r="K55" s="172"/>
      <c r="L55" s="173"/>
      <c r="M55" s="91"/>
      <c r="N55" s="91"/>
      <c r="O55" s="91"/>
      <c r="P55" s="91"/>
      <c r="Q55" s="91"/>
      <c r="R55" s="91"/>
      <c r="S55" s="91"/>
      <c r="T55" s="91"/>
    </row>
    <row r="56" spans="1:20" s="92" customFormat="1" ht="20.100000000000001" customHeight="1">
      <c r="A56" s="96" t="s">
        <v>211</v>
      </c>
      <c r="B56" s="174"/>
      <c r="C56" s="173"/>
      <c r="D56" s="174"/>
      <c r="E56" s="172"/>
      <c r="F56" s="173"/>
      <c r="G56" s="97"/>
      <c r="H56" s="171"/>
      <c r="I56" s="172"/>
      <c r="J56" s="172"/>
      <c r="K56" s="172"/>
      <c r="L56" s="173"/>
      <c r="M56" s="91"/>
      <c r="N56" s="91"/>
      <c r="O56" s="91"/>
      <c r="P56" s="91"/>
      <c r="Q56" s="91"/>
      <c r="R56" s="91"/>
      <c r="S56" s="91"/>
      <c r="T56" s="91"/>
    </row>
    <row r="57" spans="1:20" s="92" customFormat="1" ht="20.100000000000001" customHeight="1">
      <c r="A57" s="96" t="s">
        <v>212</v>
      </c>
      <c r="B57" s="174"/>
      <c r="C57" s="173"/>
      <c r="D57" s="98"/>
      <c r="E57" s="99"/>
      <c r="F57" s="100"/>
      <c r="G57" s="97"/>
      <c r="H57" s="171"/>
      <c r="I57" s="172"/>
      <c r="J57" s="172"/>
      <c r="K57" s="172"/>
      <c r="L57" s="173"/>
      <c r="M57" s="91"/>
      <c r="N57" s="91"/>
      <c r="O57" s="91"/>
      <c r="P57" s="91"/>
      <c r="Q57" s="91"/>
      <c r="R57" s="91"/>
      <c r="S57" s="91"/>
      <c r="T57" s="91"/>
    </row>
    <row r="58" spans="1:20" s="92" customFormat="1" ht="15.75">
      <c r="A58" s="101"/>
      <c r="B58" s="90"/>
      <c r="C58" s="90"/>
      <c r="D58" s="90"/>
      <c r="E58" s="90"/>
      <c r="F58" s="90"/>
      <c r="G58" s="90"/>
      <c r="H58" s="90"/>
      <c r="I58" s="90"/>
      <c r="J58" s="90"/>
      <c r="K58" s="90"/>
      <c r="L58" s="90"/>
      <c r="M58" s="91"/>
      <c r="N58" s="91"/>
      <c r="O58" s="91"/>
      <c r="P58" s="91"/>
      <c r="Q58" s="91"/>
      <c r="R58" s="91"/>
      <c r="S58" s="91"/>
      <c r="T58" s="91"/>
    </row>
    <row r="59" spans="1:20" s="92" customFormat="1" ht="15.75">
      <c r="A59" s="93" t="s">
        <v>244</v>
      </c>
      <c r="B59" s="94" t="s">
        <v>245</v>
      </c>
      <c r="C59" s="90"/>
      <c r="D59" s="90"/>
      <c r="E59" s="90"/>
      <c r="F59" s="90"/>
      <c r="G59" s="90"/>
      <c r="H59" s="90"/>
      <c r="I59" s="90"/>
      <c r="J59" s="90"/>
      <c r="K59" s="90"/>
      <c r="L59" s="90"/>
      <c r="M59" s="91"/>
      <c r="N59" s="91"/>
      <c r="O59" s="91"/>
      <c r="P59" s="91"/>
      <c r="Q59" s="91"/>
      <c r="R59" s="91"/>
      <c r="S59" s="91"/>
      <c r="T59" s="91"/>
    </row>
    <row r="60" spans="1:20" s="92" customFormat="1" ht="4.5" customHeight="1">
      <c r="A60" s="101"/>
      <c r="B60" s="90"/>
      <c r="C60" s="90"/>
      <c r="D60" s="90"/>
      <c r="E60" s="90"/>
      <c r="F60" s="90"/>
      <c r="G60" s="90"/>
      <c r="H60" s="90"/>
      <c r="I60" s="90"/>
      <c r="J60" s="90"/>
      <c r="K60" s="90"/>
      <c r="L60" s="90"/>
      <c r="M60" s="91"/>
      <c r="N60" s="91"/>
      <c r="O60" s="91"/>
      <c r="P60" s="91"/>
      <c r="Q60" s="91"/>
      <c r="R60" s="91"/>
      <c r="S60" s="91"/>
      <c r="T60" s="91"/>
    </row>
    <row r="61" spans="1:20" s="103" customFormat="1" ht="24" customHeight="1">
      <c r="A61" s="202" t="s">
        <v>207</v>
      </c>
      <c r="B61" s="194" t="s">
        <v>213</v>
      </c>
      <c r="C61" s="194"/>
      <c r="D61" s="194"/>
      <c r="E61" s="194"/>
      <c r="F61" s="194"/>
      <c r="G61" s="194" t="s">
        <v>26</v>
      </c>
      <c r="H61" s="194"/>
      <c r="I61" s="194"/>
      <c r="J61" s="194"/>
      <c r="K61" s="194"/>
      <c r="L61" s="194"/>
      <c r="M61" s="102"/>
      <c r="N61" s="102"/>
      <c r="O61" s="102"/>
      <c r="P61" s="102"/>
      <c r="Q61" s="102"/>
      <c r="R61" s="102"/>
      <c r="S61" s="102"/>
      <c r="T61" s="102"/>
    </row>
    <row r="62" spans="1:20" s="103" customFormat="1" ht="20.100000000000001" customHeight="1">
      <c r="A62" s="85" t="s">
        <v>210</v>
      </c>
      <c r="B62" s="128" t="str">
        <f>VLOOKUP(M3,RAPOR,103)</f>
        <v>Pramuka</v>
      </c>
      <c r="C62" s="128"/>
      <c r="D62" s="128"/>
      <c r="E62" s="128"/>
      <c r="F62" s="128"/>
      <c r="G62" s="142" t="str">
        <f>VLOOKUP(M3,RAPOR,104)</f>
        <v>Melaksanakan kegiatan kepramukaan dengan Baik</v>
      </c>
      <c r="H62" s="143"/>
      <c r="I62" s="143"/>
      <c r="J62" s="143"/>
      <c r="K62" s="143"/>
      <c r="L62" s="144"/>
      <c r="M62" s="102"/>
      <c r="N62" s="102"/>
      <c r="O62" s="102"/>
      <c r="P62" s="102"/>
      <c r="Q62" s="102"/>
      <c r="R62" s="102"/>
      <c r="S62" s="102"/>
      <c r="T62" s="102"/>
    </row>
    <row r="63" spans="1:20" s="103" customFormat="1" ht="20.100000000000001" customHeight="1">
      <c r="A63" s="85" t="s">
        <v>211</v>
      </c>
      <c r="B63" s="128" t="str">
        <f>VLOOKUP(M3,RAPOR,105)</f>
        <v>Sepakbola</v>
      </c>
      <c r="C63" s="128"/>
      <c r="D63" s="128"/>
      <c r="E63" s="128"/>
      <c r="F63" s="128"/>
      <c r="G63" s="142" t="str">
        <f>VLOOKUP(M3,RAPOR,106)</f>
        <v>Melaksanakan kegiatan ekstrakurikuler sepakbola dengan Baik</v>
      </c>
      <c r="H63" s="143"/>
      <c r="I63" s="143"/>
      <c r="J63" s="143"/>
      <c r="K63" s="143"/>
      <c r="L63" s="144"/>
      <c r="M63" s="102"/>
      <c r="N63" s="102"/>
      <c r="O63" s="102"/>
      <c r="P63" s="102"/>
      <c r="Q63" s="102"/>
      <c r="R63" s="102"/>
      <c r="S63" s="102"/>
      <c r="T63" s="102"/>
    </row>
    <row r="64" spans="1:20" s="103" customFormat="1" ht="20.100000000000001" customHeight="1">
      <c r="A64" s="85" t="s">
        <v>212</v>
      </c>
      <c r="B64" s="128">
        <f>VLOOKUP(M3,RAPOR,107)</f>
        <v>0</v>
      </c>
      <c r="C64" s="128"/>
      <c r="D64" s="128"/>
      <c r="E64" s="128"/>
      <c r="F64" s="128"/>
      <c r="G64" s="142">
        <f>VLOOKUP(M3,RAPOR,108)</f>
        <v>0</v>
      </c>
      <c r="H64" s="143"/>
      <c r="I64" s="143"/>
      <c r="J64" s="143"/>
      <c r="K64" s="143"/>
      <c r="L64" s="144"/>
      <c r="M64" s="102"/>
      <c r="N64" s="102"/>
      <c r="O64" s="102"/>
      <c r="P64" s="102"/>
      <c r="Q64" s="102"/>
      <c r="R64" s="102"/>
      <c r="S64" s="102"/>
      <c r="T64" s="102"/>
    </row>
    <row r="65" spans="1:20" s="92" customFormat="1" ht="15.75">
      <c r="A65" s="104"/>
      <c r="B65" s="90"/>
      <c r="C65" s="90"/>
      <c r="D65" s="90"/>
      <c r="E65" s="90"/>
      <c r="F65" s="90"/>
      <c r="G65" s="90"/>
      <c r="H65" s="90"/>
      <c r="I65" s="90"/>
      <c r="J65" s="90"/>
      <c r="K65" s="90"/>
      <c r="L65" s="90"/>
      <c r="M65" s="91"/>
      <c r="N65" s="91"/>
      <c r="O65" s="91"/>
      <c r="P65" s="91"/>
      <c r="Q65" s="91"/>
      <c r="R65" s="91"/>
      <c r="S65" s="91"/>
      <c r="T65" s="91"/>
    </row>
    <row r="66" spans="1:20" s="92" customFormat="1" ht="15.75">
      <c r="A66" s="93" t="s">
        <v>246</v>
      </c>
      <c r="B66" s="94" t="s">
        <v>247</v>
      </c>
      <c r="C66" s="90"/>
      <c r="D66" s="90"/>
      <c r="E66" s="90"/>
      <c r="F66" s="90"/>
      <c r="G66" s="90"/>
      <c r="H66" s="90"/>
      <c r="I66" s="90"/>
      <c r="J66" s="90"/>
      <c r="K66" s="90"/>
      <c r="L66" s="90"/>
      <c r="M66" s="91"/>
      <c r="N66" s="91"/>
      <c r="O66" s="91"/>
      <c r="P66" s="91"/>
      <c r="Q66" s="91"/>
      <c r="R66" s="91"/>
      <c r="S66" s="91"/>
      <c r="T66" s="91"/>
    </row>
    <row r="67" spans="1:20" s="92" customFormat="1" ht="6.75" customHeight="1">
      <c r="A67" s="101"/>
      <c r="B67" s="90"/>
      <c r="C67" s="90"/>
      <c r="D67" s="90"/>
      <c r="E67" s="90"/>
      <c r="F67" s="90"/>
      <c r="G67" s="90"/>
      <c r="H67" s="90"/>
      <c r="I67" s="90"/>
      <c r="J67" s="90"/>
      <c r="K67" s="90"/>
      <c r="L67" s="90"/>
      <c r="M67" s="91"/>
      <c r="N67" s="91"/>
      <c r="O67" s="91"/>
      <c r="P67" s="91"/>
      <c r="Q67" s="91"/>
      <c r="R67" s="91"/>
      <c r="S67" s="91"/>
      <c r="T67" s="91"/>
    </row>
    <row r="68" spans="1:20" s="103" customFormat="1" ht="24" customHeight="1">
      <c r="A68" s="202" t="s">
        <v>0</v>
      </c>
      <c r="B68" s="194" t="s">
        <v>214</v>
      </c>
      <c r="C68" s="194"/>
      <c r="D68" s="194"/>
      <c r="E68" s="194"/>
      <c r="F68" s="194"/>
      <c r="G68" s="194" t="s">
        <v>26</v>
      </c>
      <c r="H68" s="194"/>
      <c r="I68" s="194"/>
      <c r="J68" s="194"/>
      <c r="K68" s="194"/>
      <c r="L68" s="194"/>
      <c r="M68" s="102"/>
      <c r="N68" s="102"/>
      <c r="O68" s="102"/>
      <c r="P68" s="102"/>
      <c r="Q68" s="102"/>
      <c r="R68" s="102"/>
      <c r="S68" s="102"/>
      <c r="T68" s="102"/>
    </row>
    <row r="69" spans="1:20" s="103" customFormat="1" ht="20.100000000000001" customHeight="1">
      <c r="A69" s="85" t="s">
        <v>210</v>
      </c>
      <c r="B69" s="128" t="str">
        <f>VLOOKUP(M3,RAPOR,109)</f>
        <v>Juara lomba Ketrampilan Siswa Tingkat Provinsi Jawa Tengah</v>
      </c>
      <c r="C69" s="128"/>
      <c r="D69" s="128"/>
      <c r="E69" s="128"/>
      <c r="F69" s="128"/>
      <c r="G69" s="142" t="str">
        <f>VLOOKUP(M3,RAPOR,110)</f>
        <v>Memperoleh Juara 1 untuk bidang lomba ________________________________________</v>
      </c>
      <c r="H69" s="143"/>
      <c r="I69" s="143"/>
      <c r="J69" s="143"/>
      <c r="K69" s="143"/>
      <c r="L69" s="144"/>
      <c r="M69" s="102"/>
      <c r="N69" s="102"/>
      <c r="O69" s="102"/>
      <c r="P69" s="102"/>
      <c r="Q69" s="102"/>
      <c r="R69" s="102"/>
      <c r="S69" s="102"/>
      <c r="T69" s="102"/>
    </row>
    <row r="70" spans="1:20" s="103" customFormat="1" ht="20.100000000000001" customHeight="1">
      <c r="A70" s="85" t="s">
        <v>211</v>
      </c>
      <c r="B70" s="128">
        <f>VLOOKUP(M3,RAPOR,111)</f>
        <v>0</v>
      </c>
      <c r="C70" s="128"/>
      <c r="D70" s="128"/>
      <c r="E70" s="128"/>
      <c r="F70" s="128"/>
      <c r="G70" s="145">
        <f>VLOOKUP(M3,RAPOR,112)</f>
        <v>0</v>
      </c>
      <c r="H70" s="146"/>
      <c r="I70" s="146"/>
      <c r="J70" s="146"/>
      <c r="K70" s="146"/>
      <c r="L70" s="147"/>
      <c r="M70" s="102"/>
      <c r="N70" s="102"/>
      <c r="O70" s="102"/>
      <c r="P70" s="102"/>
      <c r="Q70" s="102"/>
      <c r="R70" s="102"/>
      <c r="S70" s="102"/>
      <c r="T70" s="102"/>
    </row>
    <row r="71" spans="1:20" s="103" customFormat="1" ht="20.100000000000001" customHeight="1">
      <c r="A71" s="85" t="s">
        <v>212</v>
      </c>
      <c r="B71" s="128">
        <f>VLOOKUP(M3,RAPOR,113)</f>
        <v>0</v>
      </c>
      <c r="C71" s="128"/>
      <c r="D71" s="128"/>
      <c r="E71" s="128"/>
      <c r="F71" s="128"/>
      <c r="G71" s="145">
        <f>VLOOKUP(M3,RAPOR,114)</f>
        <v>0</v>
      </c>
      <c r="H71" s="146"/>
      <c r="I71" s="146"/>
      <c r="J71" s="146"/>
      <c r="K71" s="146"/>
      <c r="L71" s="147"/>
      <c r="M71" s="102"/>
      <c r="N71" s="102"/>
      <c r="O71" s="102"/>
      <c r="P71" s="102"/>
      <c r="Q71" s="102"/>
      <c r="R71" s="102"/>
      <c r="S71" s="102"/>
      <c r="T71" s="102"/>
    </row>
    <row r="72" spans="1:20" s="92" customFormat="1" ht="15.75">
      <c r="A72" s="105"/>
      <c r="B72" s="106"/>
      <c r="C72" s="106"/>
      <c r="D72" s="106"/>
      <c r="E72" s="106"/>
      <c r="F72" s="106"/>
      <c r="G72" s="107"/>
      <c r="H72" s="107"/>
      <c r="I72" s="107"/>
      <c r="J72" s="107"/>
      <c r="K72" s="107"/>
      <c r="L72" s="107"/>
      <c r="M72" s="91"/>
      <c r="N72" s="91"/>
      <c r="O72" s="91"/>
      <c r="P72" s="91"/>
      <c r="Q72" s="91"/>
      <c r="R72" s="91"/>
      <c r="S72" s="91"/>
      <c r="T72" s="91"/>
    </row>
    <row r="73" spans="1:20" s="92" customFormat="1" ht="15.75">
      <c r="A73" s="108" t="s">
        <v>248</v>
      </c>
      <c r="B73" s="109" t="s">
        <v>249</v>
      </c>
      <c r="C73" s="106"/>
      <c r="D73" s="106"/>
      <c r="E73" s="106"/>
      <c r="F73" s="106"/>
      <c r="G73" s="107"/>
      <c r="H73" s="107"/>
      <c r="I73" s="107"/>
      <c r="J73" s="107"/>
      <c r="K73" s="107"/>
      <c r="L73" s="107"/>
      <c r="M73" s="91"/>
      <c r="N73" s="91"/>
      <c r="O73" s="91"/>
      <c r="P73" s="91"/>
      <c r="Q73" s="91"/>
      <c r="R73" s="91"/>
      <c r="S73" s="91"/>
      <c r="T73" s="91"/>
    </row>
    <row r="74" spans="1:20" s="92" customFormat="1" ht="6" customHeight="1">
      <c r="A74" s="101"/>
      <c r="B74" s="90"/>
      <c r="C74" s="90"/>
      <c r="D74" s="90"/>
      <c r="E74" s="90"/>
      <c r="F74" s="90"/>
      <c r="G74" s="90"/>
      <c r="H74" s="90"/>
      <c r="I74" s="90"/>
      <c r="J74" s="90"/>
      <c r="K74" s="90"/>
      <c r="L74" s="90"/>
      <c r="M74" s="91"/>
      <c r="N74" s="91"/>
      <c r="O74" s="91"/>
      <c r="P74" s="91"/>
      <c r="Q74" s="91"/>
      <c r="R74" s="91"/>
      <c r="S74" s="91"/>
      <c r="T74" s="91"/>
    </row>
    <row r="75" spans="1:20" s="103" customFormat="1" ht="20.100000000000001" customHeight="1">
      <c r="A75" s="150" t="s">
        <v>215</v>
      </c>
      <c r="B75" s="151"/>
      <c r="C75" s="127"/>
      <c r="D75" s="110">
        <f>VLOOKUP(M3,RAPOR,115)</f>
        <v>2</v>
      </c>
      <c r="E75" s="144" t="s">
        <v>238</v>
      </c>
      <c r="F75" s="152"/>
      <c r="G75" s="152"/>
      <c r="H75" s="111"/>
      <c r="I75" s="111"/>
      <c r="J75" s="111"/>
      <c r="K75" s="111"/>
      <c r="L75" s="111"/>
      <c r="M75" s="102"/>
      <c r="N75" s="102"/>
      <c r="O75" s="102"/>
      <c r="P75" s="102"/>
      <c r="Q75" s="102"/>
      <c r="R75" s="102"/>
      <c r="S75" s="102"/>
      <c r="T75" s="102"/>
    </row>
    <row r="76" spans="1:20" s="103" customFormat="1" ht="20.100000000000001" customHeight="1">
      <c r="A76" s="150" t="s">
        <v>217</v>
      </c>
      <c r="B76" s="151"/>
      <c r="C76" s="127"/>
      <c r="D76" s="110">
        <f>VLOOKUP(M3,RAPOR,116)</f>
        <v>1</v>
      </c>
      <c r="E76" s="144" t="s">
        <v>238</v>
      </c>
      <c r="F76" s="152"/>
      <c r="G76" s="152"/>
      <c r="H76" s="111"/>
      <c r="I76" s="111"/>
      <c r="J76" s="111"/>
      <c r="K76" s="111"/>
      <c r="L76" s="111"/>
      <c r="M76" s="102"/>
      <c r="N76" s="102"/>
      <c r="O76" s="102"/>
      <c r="P76" s="102"/>
      <c r="Q76" s="102"/>
      <c r="R76" s="102"/>
      <c r="S76" s="102"/>
      <c r="T76" s="102"/>
    </row>
    <row r="77" spans="1:20" s="103" customFormat="1" ht="20.100000000000001" customHeight="1">
      <c r="A77" s="150" t="s">
        <v>218</v>
      </c>
      <c r="B77" s="151"/>
      <c r="C77" s="127"/>
      <c r="D77" s="110">
        <f>VLOOKUP(M3,RAPOR,117)</f>
        <v>1</v>
      </c>
      <c r="E77" s="144" t="s">
        <v>238</v>
      </c>
      <c r="F77" s="152"/>
      <c r="G77" s="152"/>
      <c r="H77" s="111"/>
      <c r="I77" s="111"/>
      <c r="J77" s="111"/>
      <c r="K77" s="111"/>
      <c r="L77" s="111"/>
      <c r="M77" s="102"/>
      <c r="N77" s="102"/>
      <c r="O77" s="102"/>
      <c r="P77" s="102"/>
      <c r="Q77" s="102"/>
      <c r="R77" s="102"/>
      <c r="S77" s="102"/>
      <c r="T77" s="102"/>
    </row>
    <row r="78" spans="1:20" s="92" customFormat="1" ht="15.75">
      <c r="A78" s="101"/>
      <c r="B78" s="90"/>
      <c r="C78" s="90"/>
      <c r="D78" s="90"/>
      <c r="E78" s="90"/>
      <c r="F78" s="90"/>
      <c r="G78" s="90"/>
      <c r="H78" s="90"/>
      <c r="I78" s="90"/>
      <c r="J78" s="90"/>
      <c r="K78" s="90"/>
      <c r="L78" s="90"/>
      <c r="M78" s="91"/>
      <c r="N78" s="91"/>
      <c r="O78" s="91"/>
      <c r="P78" s="91"/>
      <c r="Q78" s="91"/>
      <c r="R78" s="91"/>
      <c r="S78" s="91"/>
      <c r="T78" s="91"/>
    </row>
    <row r="79" spans="1:20" s="92" customFormat="1" ht="15.75">
      <c r="A79" s="93" t="s">
        <v>250</v>
      </c>
      <c r="B79" s="94" t="s">
        <v>219</v>
      </c>
      <c r="C79" s="90"/>
      <c r="D79" s="90"/>
      <c r="E79" s="90"/>
      <c r="F79" s="90"/>
      <c r="G79" s="90"/>
      <c r="H79" s="90"/>
      <c r="I79" s="90"/>
      <c r="J79" s="90"/>
      <c r="K79" s="90"/>
      <c r="L79" s="90"/>
      <c r="M79" s="91"/>
      <c r="N79" s="91"/>
      <c r="O79" s="91"/>
      <c r="P79" s="91"/>
      <c r="Q79" s="91"/>
      <c r="R79" s="91"/>
      <c r="S79" s="91"/>
      <c r="T79" s="91"/>
    </row>
    <row r="80" spans="1:20" s="92" customFormat="1" ht="4.5" customHeight="1">
      <c r="A80" s="112"/>
      <c r="B80" s="90"/>
      <c r="C80" s="90"/>
      <c r="D80" s="90"/>
      <c r="E80" s="90"/>
      <c r="F80" s="90"/>
      <c r="G80" s="90"/>
      <c r="H80" s="90"/>
      <c r="I80" s="90"/>
      <c r="J80" s="90"/>
      <c r="K80" s="90"/>
      <c r="L80" s="90"/>
      <c r="M80" s="91"/>
      <c r="N80" s="91"/>
      <c r="O80" s="91"/>
      <c r="P80" s="91"/>
      <c r="Q80" s="91"/>
      <c r="R80" s="91"/>
      <c r="S80" s="91"/>
      <c r="T80" s="91"/>
    </row>
    <row r="81" spans="1:20" s="92" customFormat="1" ht="15.75">
      <c r="A81" s="153">
        <f>VLOOKUP(M3,RAPOR,118)</f>
        <v>0</v>
      </c>
      <c r="B81" s="154"/>
      <c r="C81" s="154"/>
      <c r="D81" s="154"/>
      <c r="E81" s="154"/>
      <c r="F81" s="154"/>
      <c r="G81" s="154"/>
      <c r="H81" s="154"/>
      <c r="I81" s="154"/>
      <c r="J81" s="154"/>
      <c r="K81" s="154"/>
      <c r="L81" s="155"/>
      <c r="M81" s="91"/>
      <c r="N81" s="91"/>
      <c r="O81" s="91"/>
      <c r="P81" s="91"/>
      <c r="Q81" s="91"/>
      <c r="R81" s="91"/>
      <c r="S81" s="91"/>
      <c r="T81" s="91"/>
    </row>
    <row r="82" spans="1:20" s="92" customFormat="1" ht="15.75">
      <c r="A82" s="156"/>
      <c r="B82" s="157"/>
      <c r="C82" s="157"/>
      <c r="D82" s="157"/>
      <c r="E82" s="157"/>
      <c r="F82" s="157"/>
      <c r="G82" s="157"/>
      <c r="H82" s="157"/>
      <c r="I82" s="157"/>
      <c r="J82" s="157"/>
      <c r="K82" s="157"/>
      <c r="L82" s="158"/>
      <c r="M82" s="91"/>
      <c r="N82" s="91"/>
      <c r="O82" s="91"/>
      <c r="P82" s="91"/>
      <c r="Q82" s="91"/>
      <c r="R82" s="91"/>
      <c r="S82" s="91"/>
      <c r="T82" s="91"/>
    </row>
    <row r="83" spans="1:20" s="92" customFormat="1" ht="15.75">
      <c r="A83" s="156"/>
      <c r="B83" s="157"/>
      <c r="C83" s="157"/>
      <c r="D83" s="157"/>
      <c r="E83" s="157"/>
      <c r="F83" s="157"/>
      <c r="G83" s="157"/>
      <c r="H83" s="157"/>
      <c r="I83" s="157"/>
      <c r="J83" s="157"/>
      <c r="K83" s="157"/>
      <c r="L83" s="158"/>
      <c r="M83" s="91"/>
      <c r="N83" s="91"/>
      <c r="O83" s="91"/>
      <c r="P83" s="91"/>
      <c r="Q83" s="91"/>
      <c r="R83" s="91"/>
      <c r="S83" s="91"/>
      <c r="T83" s="91"/>
    </row>
    <row r="84" spans="1:20" s="92" customFormat="1" ht="15.75">
      <c r="A84" s="159"/>
      <c r="B84" s="160"/>
      <c r="C84" s="160"/>
      <c r="D84" s="160"/>
      <c r="E84" s="160"/>
      <c r="F84" s="160"/>
      <c r="G84" s="160"/>
      <c r="H84" s="160"/>
      <c r="I84" s="160"/>
      <c r="J84" s="160"/>
      <c r="K84" s="160"/>
      <c r="L84" s="161"/>
      <c r="M84" s="91"/>
      <c r="N84" s="91"/>
      <c r="O84" s="91"/>
      <c r="P84" s="91"/>
      <c r="Q84" s="91"/>
      <c r="R84" s="91"/>
      <c r="S84" s="91"/>
      <c r="T84" s="91"/>
    </row>
    <row r="85" spans="1:20" s="92" customFormat="1" ht="15.75">
      <c r="A85" s="113"/>
      <c r="B85" s="113"/>
      <c r="C85" s="113"/>
      <c r="D85" s="113"/>
      <c r="E85" s="113"/>
      <c r="F85" s="113"/>
      <c r="G85" s="113"/>
      <c r="H85" s="113"/>
      <c r="I85" s="113"/>
      <c r="J85" s="113"/>
      <c r="K85" s="113"/>
      <c r="L85" s="113"/>
      <c r="M85" s="91"/>
      <c r="N85" s="91"/>
      <c r="O85" s="91"/>
      <c r="P85" s="91"/>
      <c r="Q85" s="91"/>
      <c r="R85" s="91"/>
      <c r="S85" s="91"/>
      <c r="T85" s="91"/>
    </row>
    <row r="86" spans="1:20" s="92" customFormat="1" ht="15.75">
      <c r="A86" s="93" t="s">
        <v>251</v>
      </c>
      <c r="B86" s="108" t="s">
        <v>252</v>
      </c>
      <c r="C86" s="113"/>
      <c r="D86" s="113"/>
      <c r="E86" s="113"/>
      <c r="F86" s="113"/>
      <c r="G86" s="113"/>
      <c r="H86" s="113"/>
      <c r="I86" s="113"/>
      <c r="J86" s="113"/>
      <c r="K86" s="113"/>
      <c r="L86" s="113"/>
      <c r="M86" s="91"/>
      <c r="N86" s="91"/>
      <c r="O86" s="91"/>
      <c r="P86" s="91"/>
      <c r="Q86" s="91"/>
      <c r="R86" s="91"/>
      <c r="S86" s="91"/>
      <c r="T86" s="91"/>
    </row>
    <row r="87" spans="1:20" s="92" customFormat="1" ht="4.5" customHeight="1">
      <c r="A87" s="90"/>
      <c r="B87" s="90"/>
      <c r="C87" s="90"/>
      <c r="D87" s="90"/>
      <c r="E87" s="90"/>
      <c r="F87" s="90"/>
      <c r="G87" s="90"/>
      <c r="H87" s="90"/>
      <c r="I87" s="90"/>
      <c r="J87" s="90"/>
      <c r="K87" s="90"/>
      <c r="L87" s="90"/>
      <c r="M87" s="91"/>
      <c r="N87" s="91"/>
      <c r="O87" s="91"/>
      <c r="P87" s="91"/>
      <c r="Q87" s="91"/>
      <c r="R87" s="91"/>
      <c r="S87" s="91"/>
      <c r="T87" s="91"/>
    </row>
    <row r="88" spans="1:20" s="92" customFormat="1" ht="15.75">
      <c r="A88" s="162"/>
      <c r="B88" s="163"/>
      <c r="C88" s="163"/>
      <c r="D88" s="163"/>
      <c r="E88" s="163"/>
      <c r="F88" s="163"/>
      <c r="G88" s="163"/>
      <c r="H88" s="163"/>
      <c r="I88" s="163"/>
      <c r="J88" s="163"/>
      <c r="K88" s="163"/>
      <c r="L88" s="164"/>
      <c r="M88" s="91"/>
      <c r="N88" s="91"/>
      <c r="O88" s="91"/>
      <c r="P88" s="91"/>
      <c r="Q88" s="91"/>
      <c r="R88" s="91"/>
      <c r="S88" s="91"/>
      <c r="T88" s="91"/>
    </row>
    <row r="89" spans="1:20" s="92" customFormat="1" ht="15.75">
      <c r="A89" s="165"/>
      <c r="B89" s="166"/>
      <c r="C89" s="166"/>
      <c r="D89" s="166"/>
      <c r="E89" s="166"/>
      <c r="F89" s="166"/>
      <c r="G89" s="166"/>
      <c r="H89" s="166"/>
      <c r="I89" s="166"/>
      <c r="J89" s="166"/>
      <c r="K89" s="166"/>
      <c r="L89" s="167"/>
      <c r="M89" s="91"/>
      <c r="N89" s="91"/>
      <c r="O89" s="91"/>
      <c r="P89" s="91"/>
      <c r="Q89" s="91"/>
      <c r="R89" s="91"/>
      <c r="S89" s="91"/>
      <c r="T89" s="91"/>
    </row>
    <row r="90" spans="1:20" s="92" customFormat="1" ht="15.75">
      <c r="A90" s="165"/>
      <c r="B90" s="166"/>
      <c r="C90" s="166"/>
      <c r="D90" s="166"/>
      <c r="E90" s="166"/>
      <c r="F90" s="166"/>
      <c r="G90" s="166"/>
      <c r="H90" s="166"/>
      <c r="I90" s="166"/>
      <c r="J90" s="166"/>
      <c r="K90" s="166"/>
      <c r="L90" s="167"/>
      <c r="M90" s="91"/>
      <c r="N90" s="91"/>
      <c r="O90" s="91"/>
      <c r="P90" s="91"/>
      <c r="Q90" s="91"/>
      <c r="R90" s="91"/>
      <c r="S90" s="91"/>
      <c r="T90" s="91"/>
    </row>
    <row r="91" spans="1:20" s="92" customFormat="1" ht="15.75">
      <c r="A91" s="168"/>
      <c r="B91" s="169"/>
      <c r="C91" s="169"/>
      <c r="D91" s="169"/>
      <c r="E91" s="169"/>
      <c r="F91" s="169"/>
      <c r="G91" s="169"/>
      <c r="H91" s="169"/>
      <c r="I91" s="169"/>
      <c r="J91" s="169"/>
      <c r="K91" s="169"/>
      <c r="L91" s="170"/>
      <c r="M91" s="91"/>
      <c r="N91" s="91"/>
      <c r="O91" s="91"/>
      <c r="P91" s="91"/>
      <c r="Q91" s="91"/>
      <c r="R91" s="91"/>
      <c r="S91" s="91"/>
      <c r="T91" s="91"/>
    </row>
    <row r="92" spans="1:20" s="92" customFormat="1" ht="15.75">
      <c r="A92" s="114"/>
      <c r="B92" s="90"/>
      <c r="C92" s="90"/>
      <c r="D92" s="90"/>
      <c r="E92" s="90"/>
      <c r="F92" s="90"/>
      <c r="G92" s="90"/>
      <c r="H92" s="90"/>
      <c r="I92" s="90"/>
      <c r="J92" s="90"/>
      <c r="K92" s="90"/>
      <c r="L92" s="90"/>
      <c r="M92" s="91"/>
      <c r="N92" s="91"/>
      <c r="O92" s="91"/>
      <c r="P92" s="91"/>
      <c r="Q92" s="91"/>
      <c r="R92" s="91"/>
      <c r="S92" s="91"/>
      <c r="T92" s="91"/>
    </row>
    <row r="93" spans="1:20" s="92" customFormat="1" ht="15.75">
      <c r="A93" s="90"/>
      <c r="B93" s="90"/>
      <c r="C93" s="90"/>
      <c r="D93" s="90"/>
      <c r="E93" s="90"/>
      <c r="F93" s="90"/>
      <c r="G93" s="90"/>
      <c r="H93" s="90"/>
      <c r="I93" s="90"/>
      <c r="J93" s="115" t="s">
        <v>220</v>
      </c>
      <c r="K93" s="90"/>
      <c r="L93" s="90"/>
      <c r="M93" s="91"/>
      <c r="N93" s="91"/>
      <c r="O93" s="91"/>
      <c r="P93" s="91"/>
      <c r="R93" s="91"/>
      <c r="S93" s="91"/>
      <c r="T93" s="91"/>
    </row>
    <row r="94" spans="1:20" s="92" customFormat="1" ht="15.75">
      <c r="A94" s="90"/>
      <c r="B94" s="90"/>
      <c r="C94" s="90"/>
      <c r="D94" s="90"/>
      <c r="E94" s="90"/>
      <c r="F94" s="90"/>
      <c r="G94" s="90"/>
      <c r="H94" s="90"/>
      <c r="I94" s="90"/>
      <c r="J94" s="115"/>
      <c r="K94" s="90"/>
      <c r="L94" s="90"/>
      <c r="M94" s="91"/>
      <c r="N94" s="91"/>
      <c r="O94" s="91"/>
      <c r="P94" s="91"/>
      <c r="R94" s="91"/>
      <c r="S94" s="91"/>
      <c r="T94" s="91"/>
    </row>
    <row r="95" spans="1:20" s="92" customFormat="1" ht="15.75">
      <c r="A95" s="116"/>
      <c r="B95" s="117" t="s">
        <v>221</v>
      </c>
      <c r="C95" s="90"/>
      <c r="D95" s="90"/>
      <c r="E95" s="90"/>
      <c r="F95" s="90"/>
      <c r="G95" s="90"/>
      <c r="H95" s="90"/>
      <c r="I95" s="90"/>
      <c r="J95" s="115" t="s">
        <v>223</v>
      </c>
      <c r="K95" s="90"/>
      <c r="L95" s="90"/>
      <c r="M95" s="91"/>
      <c r="N95" s="91"/>
      <c r="O95" s="91"/>
      <c r="P95" s="91"/>
      <c r="Q95" s="91"/>
      <c r="R95" s="91"/>
      <c r="S95" s="91"/>
      <c r="T95" s="91"/>
    </row>
    <row r="96" spans="1:20" s="92" customFormat="1" ht="15.75">
      <c r="A96" s="116"/>
      <c r="B96" s="117" t="s">
        <v>222</v>
      </c>
      <c r="C96" s="90"/>
      <c r="D96" s="90"/>
      <c r="E96" s="90"/>
      <c r="F96" s="90"/>
      <c r="G96" s="90"/>
      <c r="H96" s="90"/>
      <c r="I96" s="90"/>
      <c r="J96" s="90"/>
      <c r="K96" s="90"/>
      <c r="L96" s="90"/>
      <c r="M96" s="91"/>
      <c r="N96" s="91"/>
      <c r="P96" s="91"/>
      <c r="Q96" s="91"/>
      <c r="R96" s="91"/>
      <c r="S96" s="91"/>
      <c r="T96" s="91"/>
    </row>
    <row r="97" spans="1:20" s="92" customFormat="1" ht="15.75">
      <c r="A97" s="116"/>
      <c r="B97" s="89"/>
      <c r="C97" s="90"/>
      <c r="D97" s="90"/>
      <c r="E97" s="90"/>
      <c r="F97" s="90"/>
      <c r="G97" s="90"/>
      <c r="H97" s="90"/>
      <c r="I97" s="90"/>
      <c r="J97" s="90"/>
      <c r="K97" s="90"/>
      <c r="L97" s="90"/>
      <c r="M97" s="91"/>
      <c r="N97" s="91"/>
      <c r="P97" s="91"/>
      <c r="Q97" s="91"/>
      <c r="R97" s="91"/>
      <c r="S97" s="91"/>
      <c r="T97" s="91"/>
    </row>
    <row r="98" spans="1:20" s="92" customFormat="1" ht="15.75">
      <c r="A98" s="116"/>
      <c r="B98" s="89"/>
      <c r="C98" s="90"/>
      <c r="D98" s="90"/>
      <c r="E98" s="90"/>
      <c r="F98" s="90"/>
      <c r="G98" s="90"/>
      <c r="H98" s="90"/>
      <c r="I98" s="90"/>
      <c r="J98" s="90"/>
      <c r="K98" s="90"/>
      <c r="L98" s="90"/>
      <c r="M98" s="91"/>
      <c r="N98" s="91"/>
      <c r="P98" s="91"/>
      <c r="Q98" s="91"/>
      <c r="R98" s="91"/>
      <c r="S98" s="91"/>
      <c r="T98" s="91"/>
    </row>
    <row r="99" spans="1:20" s="92" customFormat="1" ht="15.75">
      <c r="A99" s="116"/>
      <c r="B99" s="117" t="s">
        <v>224</v>
      </c>
      <c r="C99" s="90"/>
      <c r="D99" s="90"/>
      <c r="E99" s="90"/>
      <c r="F99" s="90"/>
      <c r="G99" s="90"/>
      <c r="H99" s="90"/>
      <c r="I99" s="90"/>
      <c r="J99" s="93" t="s">
        <v>255</v>
      </c>
      <c r="K99" s="90"/>
      <c r="L99" s="90"/>
      <c r="M99" s="91"/>
      <c r="P99" s="91"/>
      <c r="Q99" s="91"/>
      <c r="R99" s="91"/>
      <c r="S99" s="91"/>
      <c r="T99" s="91"/>
    </row>
    <row r="100" spans="1:20" ht="15.75">
      <c r="A100" s="72"/>
      <c r="B100" s="72"/>
      <c r="C100" s="72"/>
      <c r="D100" s="72"/>
      <c r="E100" s="72"/>
      <c r="F100" s="72"/>
      <c r="G100" s="72"/>
      <c r="H100" s="72"/>
      <c r="I100" s="72"/>
      <c r="J100" s="71" t="s">
        <v>256</v>
      </c>
      <c r="K100" s="72"/>
      <c r="L100" s="72"/>
      <c r="M100" s="32"/>
      <c r="N100" s="32"/>
      <c r="O100" s="32"/>
      <c r="P100" s="32"/>
      <c r="Q100" s="32"/>
      <c r="S100" s="32"/>
      <c r="T100" s="32"/>
    </row>
    <row r="101" spans="1:20" ht="15.75">
      <c r="A101" s="148" t="s">
        <v>225</v>
      </c>
      <c r="B101" s="148"/>
      <c r="C101" s="148"/>
      <c r="D101" s="148"/>
      <c r="E101" s="148"/>
      <c r="F101" s="148"/>
      <c r="G101" s="148"/>
      <c r="H101" s="148"/>
      <c r="I101" s="148"/>
      <c r="J101" s="148"/>
      <c r="K101" s="148"/>
      <c r="L101" s="148"/>
      <c r="M101" s="32"/>
      <c r="N101" s="32"/>
      <c r="O101" s="32"/>
      <c r="P101" s="32"/>
      <c r="Q101" s="32"/>
      <c r="R101" s="32"/>
      <c r="S101" s="32"/>
      <c r="T101" s="32"/>
    </row>
    <row r="102" spans="1:20" ht="15.75">
      <c r="A102" s="148" t="s">
        <v>226</v>
      </c>
      <c r="B102" s="148"/>
      <c r="C102" s="148"/>
      <c r="D102" s="148"/>
      <c r="E102" s="148"/>
      <c r="F102" s="148"/>
      <c r="G102" s="148"/>
      <c r="H102" s="148"/>
      <c r="I102" s="148"/>
      <c r="J102" s="148"/>
      <c r="K102" s="148"/>
      <c r="L102" s="148"/>
      <c r="M102" s="32"/>
      <c r="N102" s="32"/>
      <c r="O102" s="32"/>
      <c r="P102" s="32"/>
      <c r="Q102" s="32"/>
      <c r="R102" s="32"/>
      <c r="S102" s="32"/>
      <c r="T102" s="32"/>
    </row>
    <row r="103" spans="1:20" ht="15.75">
      <c r="A103" s="72"/>
      <c r="B103" s="72"/>
      <c r="C103" s="72"/>
      <c r="D103" s="72"/>
      <c r="E103" s="72"/>
      <c r="F103" s="72"/>
      <c r="G103" s="83"/>
      <c r="H103" s="72"/>
      <c r="I103" s="72"/>
      <c r="J103" s="72"/>
      <c r="K103" s="72"/>
      <c r="L103" s="72"/>
      <c r="M103" s="32"/>
      <c r="N103" s="32"/>
      <c r="O103" s="32"/>
      <c r="P103" s="32"/>
      <c r="Q103" s="32"/>
      <c r="R103" s="32"/>
      <c r="S103" s="32"/>
      <c r="T103" s="32"/>
    </row>
    <row r="104" spans="1:20" ht="15.75">
      <c r="A104" s="72"/>
      <c r="B104" s="72"/>
      <c r="C104" s="72"/>
      <c r="D104" s="72"/>
      <c r="E104" s="72"/>
      <c r="F104" s="72"/>
      <c r="G104" s="83"/>
      <c r="H104" s="72"/>
      <c r="I104" s="72"/>
      <c r="J104" s="72"/>
      <c r="K104" s="72"/>
      <c r="L104" s="72"/>
      <c r="M104" s="32"/>
      <c r="N104" s="32"/>
      <c r="O104" s="32"/>
      <c r="P104" s="32"/>
      <c r="Q104" s="32"/>
      <c r="R104" s="32"/>
      <c r="S104" s="32"/>
      <c r="T104" s="32"/>
    </row>
    <row r="105" spans="1:20" ht="15.75">
      <c r="A105" s="72"/>
      <c r="B105" s="72"/>
      <c r="C105" s="72"/>
      <c r="D105" s="72"/>
      <c r="E105" s="72"/>
      <c r="F105" s="72"/>
      <c r="G105" s="83"/>
      <c r="H105" s="72"/>
      <c r="I105" s="72"/>
      <c r="J105" s="72"/>
      <c r="K105" s="72"/>
      <c r="L105" s="72"/>
      <c r="M105" s="32"/>
      <c r="N105" s="32"/>
      <c r="O105" s="32"/>
      <c r="P105" s="32"/>
      <c r="Q105" s="32"/>
      <c r="R105" s="32"/>
      <c r="S105" s="32"/>
      <c r="T105" s="32"/>
    </row>
    <row r="106" spans="1:20" ht="15.75">
      <c r="A106" s="149" t="s">
        <v>227</v>
      </c>
      <c r="B106" s="149"/>
      <c r="C106" s="149"/>
      <c r="D106" s="149"/>
      <c r="E106" s="149"/>
      <c r="F106" s="149"/>
      <c r="G106" s="149"/>
      <c r="H106" s="149"/>
      <c r="I106" s="149"/>
      <c r="J106" s="149"/>
      <c r="K106" s="149"/>
      <c r="L106" s="149"/>
      <c r="M106" s="32"/>
      <c r="N106" s="32"/>
      <c r="O106" s="32"/>
      <c r="P106" s="32"/>
      <c r="Q106" s="32"/>
      <c r="R106" s="32"/>
      <c r="S106" s="32"/>
      <c r="T106" s="32"/>
    </row>
    <row r="107" spans="1:20" ht="15.75">
      <c r="A107" s="148" t="s">
        <v>228</v>
      </c>
      <c r="B107" s="148"/>
      <c r="C107" s="148"/>
      <c r="D107" s="148"/>
      <c r="E107" s="148"/>
      <c r="F107" s="148"/>
      <c r="G107" s="148"/>
      <c r="H107" s="148"/>
      <c r="I107" s="148"/>
      <c r="J107" s="148"/>
      <c r="K107" s="148"/>
      <c r="L107" s="148"/>
      <c r="M107" s="32"/>
      <c r="N107" s="32"/>
      <c r="O107" s="32"/>
      <c r="P107" s="32"/>
      <c r="Q107" s="32"/>
      <c r="R107" s="32"/>
      <c r="S107" s="32"/>
      <c r="T107" s="32"/>
    </row>
    <row r="108" spans="1:20" ht="15.75">
      <c r="B108" s="32"/>
      <c r="C108" s="32"/>
      <c r="D108" s="32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</row>
    <row r="109" spans="1:20" ht="15.75">
      <c r="A109" s="32"/>
      <c r="B109" s="32"/>
      <c r="C109" s="32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</row>
    <row r="110" spans="1:20" ht="15.75">
      <c r="A110" s="32"/>
      <c r="B110" s="32"/>
      <c r="C110" s="32"/>
      <c r="D110" s="32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</row>
    <row r="111" spans="1:20" ht="15.75">
      <c r="A111" s="32"/>
      <c r="B111" s="32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</row>
    <row r="112" spans="1:20" ht="15.75">
      <c r="A112" s="32"/>
      <c r="B112" s="32"/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</row>
    <row r="113" spans="1:20" ht="15.75">
      <c r="A113" s="32"/>
      <c r="B113" s="32"/>
      <c r="C113" s="32"/>
      <c r="D113" s="32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</row>
    <row r="114" spans="1:20" ht="15.75">
      <c r="A114" s="32"/>
      <c r="B114" s="32"/>
      <c r="C114" s="32"/>
      <c r="D114" s="32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</row>
    <row r="115" spans="1:20" ht="15.75">
      <c r="A115" s="32"/>
      <c r="B115" s="32"/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</row>
    <row r="116" spans="1:20" ht="15.75">
      <c r="A116" s="32"/>
      <c r="B116" s="32"/>
      <c r="C116" s="32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</row>
    <row r="117" spans="1:20" ht="15.75">
      <c r="A117" s="32"/>
      <c r="B117" s="32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</row>
    <row r="118" spans="1:20" ht="15.75">
      <c r="A118" s="32"/>
      <c r="B118" s="32"/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</row>
    <row r="119" spans="1:20" ht="15.75">
      <c r="A119" s="32"/>
      <c r="B119" s="32"/>
      <c r="C119" s="32"/>
      <c r="D119" s="32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</row>
    <row r="120" spans="1:20" ht="15.75">
      <c r="A120" s="32"/>
      <c r="B120" s="32"/>
      <c r="C120" s="32"/>
      <c r="D120" s="32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</row>
    <row r="121" spans="1:20" ht="15.75">
      <c r="A121" s="32"/>
      <c r="B121" s="32"/>
      <c r="C121" s="32"/>
      <c r="D121" s="32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</row>
    <row r="122" spans="1:20" ht="15.75">
      <c r="A122" s="32"/>
      <c r="B122" s="32"/>
      <c r="C122" s="32"/>
      <c r="D122" s="32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</row>
    <row r="123" spans="1:20" ht="15.75">
      <c r="A123" s="32"/>
      <c r="B123" s="32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</row>
    <row r="124" spans="1:20" ht="15.75">
      <c r="A124" s="32"/>
      <c r="B124" s="32"/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</row>
    <row r="125" spans="1:20" ht="15.75">
      <c r="A125" s="32"/>
      <c r="B125" s="32"/>
      <c r="C125" s="32"/>
      <c r="D125" s="32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</row>
    <row r="126" spans="1:20" ht="15.75">
      <c r="A126" s="32"/>
      <c r="B126" s="32"/>
      <c r="C126" s="32"/>
      <c r="D126" s="32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</row>
    <row r="127" spans="1:20" ht="15.75">
      <c r="A127" s="32"/>
      <c r="B127" s="32"/>
      <c r="C127" s="32"/>
      <c r="D127" s="32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</row>
    <row r="128" spans="1:20" ht="15.75">
      <c r="A128" s="32"/>
      <c r="B128" s="32"/>
      <c r="C128" s="32"/>
      <c r="D128" s="32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</row>
    <row r="129" spans="1:20" ht="15.75">
      <c r="A129" s="32"/>
      <c r="B129" s="32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</row>
    <row r="130" spans="1:20" ht="15.75">
      <c r="A130" s="32"/>
      <c r="B130" s="32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</row>
    <row r="131" spans="1:20" ht="15.75">
      <c r="A131" s="32"/>
      <c r="B131" s="32"/>
      <c r="C131" s="32"/>
      <c r="D131" s="32"/>
      <c r="E131" s="32"/>
      <c r="F131" s="32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</row>
    <row r="132" spans="1:20" ht="15.75">
      <c r="A132" s="32"/>
      <c r="B132" s="32"/>
      <c r="C132" s="32"/>
      <c r="D132" s="32"/>
      <c r="E132" s="32"/>
      <c r="F132" s="32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</row>
    <row r="133" spans="1:20" ht="15.75">
      <c r="A133" s="32"/>
      <c r="B133" s="32"/>
      <c r="C133" s="32"/>
      <c r="D133" s="32"/>
      <c r="E133" s="32"/>
      <c r="F133" s="32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</row>
    <row r="134" spans="1:20" ht="15.75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</row>
    <row r="135" spans="1:20" ht="15.75">
      <c r="A135" s="32"/>
      <c r="B135" s="32"/>
      <c r="C135" s="32"/>
      <c r="D135" s="32"/>
      <c r="E135" s="32"/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</row>
  </sheetData>
  <mergeCells count="91">
    <mergeCell ref="J32:K32"/>
    <mergeCell ref="J33:K33"/>
    <mergeCell ref="A1:L1"/>
    <mergeCell ref="H26:L26"/>
    <mergeCell ref="D26:G26"/>
    <mergeCell ref="B31:C31"/>
    <mergeCell ref="B32:C32"/>
    <mergeCell ref="J27:K27"/>
    <mergeCell ref="J28:K28"/>
    <mergeCell ref="J29:K29"/>
    <mergeCell ref="J30:K30"/>
    <mergeCell ref="J31:K31"/>
    <mergeCell ref="B54:C54"/>
    <mergeCell ref="B26:C27"/>
    <mergeCell ref="A28:C28"/>
    <mergeCell ref="B29:C29"/>
    <mergeCell ref="B30:C30"/>
    <mergeCell ref="B40:C40"/>
    <mergeCell ref="B41:C41"/>
    <mergeCell ref="B42:C42"/>
    <mergeCell ref="B43:C43"/>
    <mergeCell ref="A26:A27"/>
    <mergeCell ref="B34:C34"/>
    <mergeCell ref="B47:C47"/>
    <mergeCell ref="A48:C48"/>
    <mergeCell ref="B49:C49"/>
    <mergeCell ref="B33:C33"/>
    <mergeCell ref="J34:K34"/>
    <mergeCell ref="J47:K47"/>
    <mergeCell ref="J48:K48"/>
    <mergeCell ref="J49:K49"/>
    <mergeCell ref="J40:K40"/>
    <mergeCell ref="J41:K41"/>
    <mergeCell ref="J42:K42"/>
    <mergeCell ref="J43:K43"/>
    <mergeCell ref="J44:K44"/>
    <mergeCell ref="J45:K45"/>
    <mergeCell ref="J37:K37"/>
    <mergeCell ref="J38:K38"/>
    <mergeCell ref="J39:K39"/>
    <mergeCell ref="B55:C55"/>
    <mergeCell ref="B56:C56"/>
    <mergeCell ref="B57:C57"/>
    <mergeCell ref="D55:F55"/>
    <mergeCell ref="D56:F56"/>
    <mergeCell ref="H55:L55"/>
    <mergeCell ref="H56:L56"/>
    <mergeCell ref="H57:L57"/>
    <mergeCell ref="H54:L54"/>
    <mergeCell ref="D54:F54"/>
    <mergeCell ref="B63:F63"/>
    <mergeCell ref="B64:F64"/>
    <mergeCell ref="G62:L62"/>
    <mergeCell ref="G63:L63"/>
    <mergeCell ref="G64:L64"/>
    <mergeCell ref="A101:L101"/>
    <mergeCell ref="A102:L102"/>
    <mergeCell ref="A106:L106"/>
    <mergeCell ref="A107:L107"/>
    <mergeCell ref="A75:B75"/>
    <mergeCell ref="A76:B76"/>
    <mergeCell ref="A77:B77"/>
    <mergeCell ref="E75:G75"/>
    <mergeCell ref="E76:G76"/>
    <mergeCell ref="E77:G77"/>
    <mergeCell ref="A81:L84"/>
    <mergeCell ref="A88:L91"/>
    <mergeCell ref="B68:F68"/>
    <mergeCell ref="G68:L68"/>
    <mergeCell ref="B69:F69"/>
    <mergeCell ref="B70:F70"/>
    <mergeCell ref="B71:F71"/>
    <mergeCell ref="G69:L69"/>
    <mergeCell ref="G70:L70"/>
    <mergeCell ref="G71:L71"/>
    <mergeCell ref="B61:F61"/>
    <mergeCell ref="G61:L61"/>
    <mergeCell ref="B62:F62"/>
    <mergeCell ref="A16:L18"/>
    <mergeCell ref="A20:L22"/>
    <mergeCell ref="A44:C44"/>
    <mergeCell ref="B45:C45"/>
    <mergeCell ref="B46:C46"/>
    <mergeCell ref="J46:K46"/>
    <mergeCell ref="J35:K35"/>
    <mergeCell ref="A35:C35"/>
    <mergeCell ref="B36:C36"/>
    <mergeCell ref="B37:C37"/>
    <mergeCell ref="A38:C38"/>
    <mergeCell ref="A39:C39"/>
    <mergeCell ref="J36:K36"/>
  </mergeCells>
  <printOptions horizontalCentered="1"/>
  <pageMargins left="0.27559055118110237" right="0.27559055118110237" top="0.59055118110236227" bottom="0.59055118110236227" header="0.31496062992125984" footer="0.31496062992125984"/>
  <pageSetup paperSize="512" scale="85" orientation="portrait" horizontalDpi="0" verticalDpi="0" r:id="rId1"/>
  <headerFooter>
    <oddFooter>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DN41"/>
  <sheetViews>
    <sheetView zoomScaleNormal="100" workbookViewId="0">
      <pane ySplit="4" topLeftCell="A5" activePane="bottomLeft" state="frozen"/>
      <selection pane="bottomLeft" activeCell="E17" sqref="E17"/>
    </sheetView>
  </sheetViews>
  <sheetFormatPr defaultRowHeight="15"/>
  <cols>
    <col min="1" max="1" width="5.7109375" style="18" customWidth="1"/>
    <col min="2" max="2" width="7.140625" style="18" customWidth="1"/>
    <col min="3" max="3" width="29.5703125" style="18" customWidth="1"/>
    <col min="4" max="4" width="11" style="12" customWidth="1"/>
    <col min="5" max="5" width="29.28515625" style="12" customWidth="1"/>
    <col min="6" max="6" width="29.28515625" customWidth="1"/>
    <col min="9" max="9" width="27" style="17" customWidth="1"/>
    <col min="12" max="12" width="27" customWidth="1"/>
    <col min="15" max="15" width="27" customWidth="1"/>
    <col min="18" max="18" width="27" customWidth="1"/>
    <col min="21" max="21" width="27" customWidth="1"/>
    <col min="24" max="24" width="27" customWidth="1"/>
    <col min="27" max="27" width="27" customWidth="1"/>
    <col min="30" max="30" width="27" customWidth="1"/>
    <col min="33" max="33" width="27" customWidth="1"/>
    <col min="36" max="36" width="27" customWidth="1"/>
    <col min="39" max="39" width="27" customWidth="1"/>
    <col min="42" max="42" width="27" customWidth="1"/>
    <col min="45" max="45" width="27" customWidth="1"/>
    <col min="48" max="48" width="27" customWidth="1"/>
    <col min="51" max="51" width="27" customWidth="1"/>
    <col min="54" max="54" width="27" customWidth="1"/>
    <col min="57" max="57" width="27" customWidth="1"/>
    <col min="60" max="60" width="27" customWidth="1"/>
    <col min="63" max="63" width="27" customWidth="1"/>
    <col min="66" max="66" width="27" customWidth="1"/>
    <col min="69" max="69" width="27" customWidth="1"/>
    <col min="72" max="72" width="27" customWidth="1"/>
    <col min="75" max="75" width="27" customWidth="1"/>
    <col min="78" max="78" width="27" customWidth="1"/>
    <col min="81" max="81" width="27" customWidth="1"/>
    <col min="84" max="84" width="27" customWidth="1"/>
    <col min="87" max="87" width="27" customWidth="1"/>
    <col min="90" max="90" width="27" customWidth="1"/>
    <col min="93" max="93" width="27" customWidth="1"/>
    <col min="96" max="96" width="27" customWidth="1"/>
    <col min="99" max="99" width="27" customWidth="1"/>
    <col min="102" max="102" width="27" customWidth="1"/>
    <col min="103" max="108" width="12.5703125" style="12" customWidth="1"/>
    <col min="109" max="114" width="13.28515625" customWidth="1"/>
    <col min="115" max="117" width="12" customWidth="1"/>
    <col min="118" max="118" width="26.140625" customWidth="1"/>
  </cols>
  <sheetData>
    <row r="1" spans="1:118" ht="15" customHeight="1">
      <c r="A1" s="18" t="s">
        <v>83</v>
      </c>
      <c r="B1" s="18" t="s">
        <v>86</v>
      </c>
      <c r="C1" s="18" t="s">
        <v>1</v>
      </c>
      <c r="D1" s="12" t="s">
        <v>87</v>
      </c>
      <c r="E1" s="12" t="s">
        <v>88</v>
      </c>
      <c r="F1" s="18" t="s">
        <v>89</v>
      </c>
      <c r="G1" s="18" t="s">
        <v>92</v>
      </c>
      <c r="H1" s="18" t="s">
        <v>93</v>
      </c>
      <c r="I1" s="17" t="s">
        <v>90</v>
      </c>
      <c r="J1" s="18" t="s">
        <v>91</v>
      </c>
      <c r="K1" s="18" t="s">
        <v>94</v>
      </c>
      <c r="L1" s="18" t="s">
        <v>95</v>
      </c>
      <c r="M1" s="18" t="s">
        <v>96</v>
      </c>
      <c r="N1" s="18" t="s">
        <v>97</v>
      </c>
      <c r="O1" s="18" t="s">
        <v>98</v>
      </c>
      <c r="P1" s="18" t="s">
        <v>99</v>
      </c>
      <c r="Q1" s="18" t="s">
        <v>100</v>
      </c>
      <c r="R1" s="18" t="s">
        <v>101</v>
      </c>
      <c r="S1" s="18" t="s">
        <v>102</v>
      </c>
      <c r="T1" s="18" t="s">
        <v>103</v>
      </c>
      <c r="U1" s="18" t="s">
        <v>104</v>
      </c>
      <c r="V1" s="18" t="s">
        <v>105</v>
      </c>
      <c r="W1" s="18" t="s">
        <v>106</v>
      </c>
      <c r="X1" s="18" t="s">
        <v>107</v>
      </c>
      <c r="Y1" s="18" t="s">
        <v>108</v>
      </c>
      <c r="Z1" s="18" t="s">
        <v>109</v>
      </c>
      <c r="AA1" s="18" t="s">
        <v>110</v>
      </c>
      <c r="AB1" s="18" t="s">
        <v>111</v>
      </c>
      <c r="AC1" s="18" t="s">
        <v>112</v>
      </c>
      <c r="AD1" s="18" t="s">
        <v>113</v>
      </c>
      <c r="AE1" s="18" t="s">
        <v>114</v>
      </c>
      <c r="AF1" s="18" t="s">
        <v>115</v>
      </c>
      <c r="AG1" s="18" t="s">
        <v>116</v>
      </c>
      <c r="AH1" s="18" t="s">
        <v>117</v>
      </c>
      <c r="AI1" s="18" t="s">
        <v>118</v>
      </c>
      <c r="AJ1" s="18" t="s">
        <v>119</v>
      </c>
      <c r="AK1" s="18" t="s">
        <v>120</v>
      </c>
      <c r="AL1" s="18" t="s">
        <v>121</v>
      </c>
      <c r="AM1" s="18" t="s">
        <v>122</v>
      </c>
      <c r="AN1" s="18" t="s">
        <v>123</v>
      </c>
      <c r="AO1" s="18" t="s">
        <v>124</v>
      </c>
      <c r="AP1" s="18" t="s">
        <v>125</v>
      </c>
      <c r="AQ1" s="18" t="s">
        <v>126</v>
      </c>
      <c r="AR1" s="18" t="s">
        <v>127</v>
      </c>
      <c r="AS1" s="18" t="s">
        <v>128</v>
      </c>
      <c r="AT1" s="18" t="s">
        <v>129</v>
      </c>
      <c r="AU1" s="18" t="s">
        <v>130</v>
      </c>
      <c r="AV1" s="18" t="s">
        <v>131</v>
      </c>
      <c r="AW1" s="18" t="s">
        <v>132</v>
      </c>
      <c r="AX1" s="18" t="s">
        <v>133</v>
      </c>
      <c r="AY1" s="18" t="s">
        <v>134</v>
      </c>
      <c r="AZ1" s="18" t="s">
        <v>135</v>
      </c>
      <c r="BA1" s="18" t="s">
        <v>136</v>
      </c>
      <c r="BB1" s="18" t="s">
        <v>137</v>
      </c>
      <c r="BC1" s="18" t="s">
        <v>138</v>
      </c>
      <c r="BD1" s="18" t="s">
        <v>139</v>
      </c>
      <c r="BE1" s="18" t="s">
        <v>140</v>
      </c>
      <c r="BF1" s="18" t="s">
        <v>141</v>
      </c>
      <c r="BG1" s="18" t="s">
        <v>142</v>
      </c>
      <c r="BH1" s="18" t="s">
        <v>143</v>
      </c>
      <c r="BI1" s="18" t="s">
        <v>144</v>
      </c>
      <c r="BJ1" s="18" t="s">
        <v>145</v>
      </c>
      <c r="BK1" s="18" t="s">
        <v>146</v>
      </c>
      <c r="BL1" s="18" t="s">
        <v>147</v>
      </c>
      <c r="BM1" s="18" t="s">
        <v>148</v>
      </c>
      <c r="BN1" s="18" t="s">
        <v>149</v>
      </c>
      <c r="BO1" s="18" t="s">
        <v>150</v>
      </c>
      <c r="BP1" s="18" t="s">
        <v>151</v>
      </c>
      <c r="BQ1" s="18" t="s">
        <v>152</v>
      </c>
      <c r="BR1" s="18" t="s">
        <v>153</v>
      </c>
      <c r="BS1" s="18" t="s">
        <v>154</v>
      </c>
      <c r="BT1" s="18" t="s">
        <v>155</v>
      </c>
      <c r="BU1" s="18" t="s">
        <v>156</v>
      </c>
      <c r="BV1" s="18" t="s">
        <v>157</v>
      </c>
      <c r="BW1" s="18" t="s">
        <v>158</v>
      </c>
      <c r="BX1" s="18" t="s">
        <v>159</v>
      </c>
      <c r="BY1" s="18" t="s">
        <v>160</v>
      </c>
      <c r="BZ1" s="18" t="s">
        <v>161</v>
      </c>
      <c r="CA1" s="18" t="s">
        <v>162</v>
      </c>
      <c r="CB1" s="18" t="s">
        <v>163</v>
      </c>
      <c r="CC1" s="18" t="s">
        <v>164</v>
      </c>
      <c r="CD1" s="18" t="s">
        <v>165</v>
      </c>
      <c r="CE1" s="18" t="s">
        <v>166</v>
      </c>
      <c r="CF1" s="18" t="s">
        <v>167</v>
      </c>
      <c r="CG1" s="18" t="s">
        <v>168</v>
      </c>
      <c r="CH1" s="18" t="s">
        <v>169</v>
      </c>
      <c r="CI1" s="18" t="s">
        <v>170</v>
      </c>
      <c r="CJ1" s="18" t="s">
        <v>171</v>
      </c>
      <c r="CK1" s="18" t="s">
        <v>172</v>
      </c>
      <c r="CL1" s="18" t="s">
        <v>173</v>
      </c>
      <c r="CN1" s="18" t="s">
        <v>174</v>
      </c>
      <c r="CO1" s="18" t="s">
        <v>175</v>
      </c>
      <c r="CP1" s="18" t="s">
        <v>176</v>
      </c>
      <c r="CQ1" s="18" t="s">
        <v>177</v>
      </c>
      <c r="CR1" s="18" t="s">
        <v>178</v>
      </c>
      <c r="CS1" s="18" t="s">
        <v>179</v>
      </c>
      <c r="CT1" s="18" t="s">
        <v>180</v>
      </c>
      <c r="CU1" s="18" t="s">
        <v>181</v>
      </c>
      <c r="CV1" s="18" t="s">
        <v>182</v>
      </c>
      <c r="CW1" s="18" t="s">
        <v>183</v>
      </c>
      <c r="CX1" s="18" t="s">
        <v>184</v>
      </c>
      <c r="CY1" s="31" t="s">
        <v>25</v>
      </c>
      <c r="CZ1" s="31" t="s">
        <v>26</v>
      </c>
      <c r="DA1" s="31" t="s">
        <v>25</v>
      </c>
      <c r="DB1" s="31" t="s">
        <v>26</v>
      </c>
      <c r="DC1" s="31" t="s">
        <v>25</v>
      </c>
      <c r="DD1" s="31" t="s">
        <v>26</v>
      </c>
      <c r="DE1" s="31" t="s">
        <v>27</v>
      </c>
      <c r="DF1" s="31" t="s">
        <v>26</v>
      </c>
      <c r="DG1" s="31" t="s">
        <v>27</v>
      </c>
      <c r="DH1" s="31" t="s">
        <v>26</v>
      </c>
      <c r="DI1" s="31" t="s">
        <v>27</v>
      </c>
      <c r="DJ1" s="31" t="s">
        <v>26</v>
      </c>
      <c r="DK1" s="31" t="s">
        <v>28</v>
      </c>
      <c r="DL1" s="31" t="s">
        <v>29</v>
      </c>
      <c r="DM1" s="31" t="s">
        <v>30</v>
      </c>
    </row>
    <row r="2" spans="1:118" s="65" customFormat="1" ht="24.75" customHeight="1">
      <c r="A2" s="189" t="s">
        <v>0</v>
      </c>
      <c r="B2" s="189" t="s">
        <v>2</v>
      </c>
      <c r="C2" s="189" t="s">
        <v>1</v>
      </c>
      <c r="D2" s="41" t="s">
        <v>3</v>
      </c>
      <c r="E2" s="192" t="s">
        <v>72</v>
      </c>
      <c r="F2" s="192"/>
      <c r="G2" s="40" t="s">
        <v>9</v>
      </c>
      <c r="H2" s="42"/>
      <c r="I2" s="42"/>
      <c r="J2" s="42"/>
      <c r="K2" s="42"/>
      <c r="L2" s="43"/>
      <c r="M2" s="44" t="s">
        <v>10</v>
      </c>
      <c r="N2" s="45"/>
      <c r="O2" s="45"/>
      <c r="P2" s="45"/>
      <c r="Q2" s="45"/>
      <c r="R2" s="46"/>
      <c r="S2" s="47" t="s">
        <v>11</v>
      </c>
      <c r="T2" s="48"/>
      <c r="U2" s="48"/>
      <c r="V2" s="48"/>
      <c r="W2" s="48"/>
      <c r="X2" s="49"/>
      <c r="Y2" s="50" t="s">
        <v>12</v>
      </c>
      <c r="Z2" s="51"/>
      <c r="AA2" s="51"/>
      <c r="AB2" s="51"/>
      <c r="AC2" s="51"/>
      <c r="AD2" s="52"/>
      <c r="AE2" s="37" t="s">
        <v>13</v>
      </c>
      <c r="AF2" s="38"/>
      <c r="AG2" s="38"/>
      <c r="AH2" s="38"/>
      <c r="AI2" s="38"/>
      <c r="AJ2" s="39"/>
      <c r="AK2" s="53" t="s">
        <v>14</v>
      </c>
      <c r="AL2" s="54"/>
      <c r="AM2" s="54"/>
      <c r="AN2" s="54"/>
      <c r="AO2" s="54"/>
      <c r="AP2" s="55"/>
      <c r="AQ2" s="56" t="s">
        <v>15</v>
      </c>
      <c r="AR2" s="57"/>
      <c r="AS2" s="57"/>
      <c r="AT2" s="57"/>
      <c r="AU2" s="57"/>
      <c r="AV2" s="58"/>
      <c r="AW2" s="59" t="s">
        <v>16</v>
      </c>
      <c r="AX2" s="60"/>
      <c r="AY2" s="60"/>
      <c r="AZ2" s="60"/>
      <c r="BA2" s="60"/>
      <c r="BB2" s="61"/>
      <c r="BC2" s="53" t="s">
        <v>17</v>
      </c>
      <c r="BD2" s="54"/>
      <c r="BE2" s="54"/>
      <c r="BF2" s="54"/>
      <c r="BG2" s="54"/>
      <c r="BH2" s="55"/>
      <c r="BI2" s="62" t="s">
        <v>18</v>
      </c>
      <c r="BJ2" s="63"/>
      <c r="BK2" s="63"/>
      <c r="BL2" s="63"/>
      <c r="BM2" s="63"/>
      <c r="BN2" s="64"/>
      <c r="BO2" s="53" t="s">
        <v>19</v>
      </c>
      <c r="BP2" s="54"/>
      <c r="BQ2" s="54"/>
      <c r="BR2" s="54"/>
      <c r="BS2" s="54"/>
      <c r="BT2" s="55"/>
      <c r="BU2" s="59" t="s">
        <v>20</v>
      </c>
      <c r="BV2" s="60"/>
      <c r="BW2" s="60"/>
      <c r="BX2" s="60"/>
      <c r="BY2" s="60"/>
      <c r="BZ2" s="61"/>
      <c r="CA2" s="40" t="s">
        <v>21</v>
      </c>
      <c r="CB2" s="42"/>
      <c r="CC2" s="42"/>
      <c r="CD2" s="42"/>
      <c r="CE2" s="42"/>
      <c r="CF2" s="43"/>
      <c r="CG2" s="47" t="s">
        <v>22</v>
      </c>
      <c r="CH2" s="48"/>
      <c r="CI2" s="48"/>
      <c r="CJ2" s="48"/>
      <c r="CK2" s="48"/>
      <c r="CL2" s="49"/>
      <c r="CM2" s="56" t="s">
        <v>23</v>
      </c>
      <c r="CN2" s="57"/>
      <c r="CO2" s="57"/>
      <c r="CP2" s="57"/>
      <c r="CQ2" s="57"/>
      <c r="CR2" s="58"/>
      <c r="CS2" s="53" t="s">
        <v>24</v>
      </c>
      <c r="CT2" s="54"/>
      <c r="CU2" s="54"/>
      <c r="CV2" s="54"/>
      <c r="CW2" s="54"/>
      <c r="CX2" s="55"/>
      <c r="CY2" s="34" t="s">
        <v>73</v>
      </c>
      <c r="CZ2" s="35"/>
      <c r="DA2" s="35"/>
      <c r="DB2" s="35"/>
      <c r="DC2" s="35"/>
      <c r="DD2" s="36"/>
      <c r="DE2" s="37" t="s">
        <v>74</v>
      </c>
      <c r="DF2" s="38"/>
      <c r="DG2" s="38"/>
      <c r="DH2" s="38"/>
      <c r="DI2" s="38"/>
      <c r="DJ2" s="39"/>
      <c r="DK2" s="34" t="s">
        <v>75</v>
      </c>
      <c r="DL2" s="35"/>
      <c r="DM2" s="36"/>
      <c r="DN2" s="180" t="s">
        <v>76</v>
      </c>
    </row>
    <row r="3" spans="1:118" ht="15" customHeight="1">
      <c r="A3" s="190"/>
      <c r="B3" s="190"/>
      <c r="C3" s="190"/>
      <c r="D3" s="22"/>
      <c r="E3" s="193" t="s">
        <v>84</v>
      </c>
      <c r="F3" s="193" t="s">
        <v>85</v>
      </c>
      <c r="G3" s="182" t="s">
        <v>4</v>
      </c>
      <c r="H3" s="182"/>
      <c r="I3" s="182"/>
      <c r="J3" s="182" t="s">
        <v>5</v>
      </c>
      <c r="K3" s="182"/>
      <c r="L3" s="182"/>
      <c r="M3" s="187" t="s">
        <v>4</v>
      </c>
      <c r="N3" s="187"/>
      <c r="O3" s="187"/>
      <c r="P3" s="187" t="s">
        <v>5</v>
      </c>
      <c r="Q3" s="187"/>
      <c r="R3" s="187"/>
      <c r="S3" s="183" t="s">
        <v>4</v>
      </c>
      <c r="T3" s="183"/>
      <c r="U3" s="183"/>
      <c r="V3" s="183" t="s">
        <v>5</v>
      </c>
      <c r="W3" s="183"/>
      <c r="X3" s="183"/>
      <c r="Y3" s="188" t="s">
        <v>4</v>
      </c>
      <c r="Z3" s="188"/>
      <c r="AA3" s="188"/>
      <c r="AB3" s="188" t="s">
        <v>5</v>
      </c>
      <c r="AC3" s="188"/>
      <c r="AD3" s="188"/>
      <c r="AE3" s="184" t="s">
        <v>4</v>
      </c>
      <c r="AF3" s="184"/>
      <c r="AG3" s="184"/>
      <c r="AH3" s="184" t="s">
        <v>5</v>
      </c>
      <c r="AI3" s="184"/>
      <c r="AJ3" s="184"/>
      <c r="AK3" s="181" t="s">
        <v>4</v>
      </c>
      <c r="AL3" s="181"/>
      <c r="AM3" s="181"/>
      <c r="AN3" s="181" t="s">
        <v>5</v>
      </c>
      <c r="AO3" s="181"/>
      <c r="AP3" s="181"/>
      <c r="AQ3" s="180" t="s">
        <v>4</v>
      </c>
      <c r="AR3" s="180"/>
      <c r="AS3" s="180"/>
      <c r="AT3" s="180" t="s">
        <v>5</v>
      </c>
      <c r="AU3" s="180"/>
      <c r="AV3" s="180"/>
      <c r="AW3" s="185" t="s">
        <v>4</v>
      </c>
      <c r="AX3" s="185"/>
      <c r="AY3" s="185"/>
      <c r="AZ3" s="185" t="s">
        <v>5</v>
      </c>
      <c r="BA3" s="185"/>
      <c r="BB3" s="185"/>
      <c r="BC3" s="181" t="s">
        <v>4</v>
      </c>
      <c r="BD3" s="181"/>
      <c r="BE3" s="181"/>
      <c r="BF3" s="181" t="s">
        <v>5</v>
      </c>
      <c r="BG3" s="181"/>
      <c r="BH3" s="181"/>
      <c r="BI3" s="186" t="s">
        <v>4</v>
      </c>
      <c r="BJ3" s="186"/>
      <c r="BK3" s="186"/>
      <c r="BL3" s="186" t="s">
        <v>5</v>
      </c>
      <c r="BM3" s="186"/>
      <c r="BN3" s="186"/>
      <c r="BO3" s="181" t="s">
        <v>4</v>
      </c>
      <c r="BP3" s="181"/>
      <c r="BQ3" s="181"/>
      <c r="BR3" s="181" t="s">
        <v>5</v>
      </c>
      <c r="BS3" s="181"/>
      <c r="BT3" s="181"/>
      <c r="BU3" s="185" t="s">
        <v>4</v>
      </c>
      <c r="BV3" s="185"/>
      <c r="BW3" s="185"/>
      <c r="BX3" s="185" t="s">
        <v>5</v>
      </c>
      <c r="BY3" s="185"/>
      <c r="BZ3" s="185"/>
      <c r="CA3" s="182" t="s">
        <v>4</v>
      </c>
      <c r="CB3" s="182"/>
      <c r="CC3" s="182"/>
      <c r="CD3" s="182" t="s">
        <v>5</v>
      </c>
      <c r="CE3" s="182"/>
      <c r="CF3" s="182"/>
      <c r="CG3" s="183" t="s">
        <v>4</v>
      </c>
      <c r="CH3" s="183"/>
      <c r="CI3" s="183"/>
      <c r="CJ3" s="183" t="s">
        <v>5</v>
      </c>
      <c r="CK3" s="183"/>
      <c r="CL3" s="183"/>
      <c r="CM3" s="180" t="s">
        <v>4</v>
      </c>
      <c r="CN3" s="180"/>
      <c r="CO3" s="180"/>
      <c r="CP3" s="180" t="s">
        <v>5</v>
      </c>
      <c r="CQ3" s="180"/>
      <c r="CR3" s="180"/>
      <c r="CS3" s="181" t="s">
        <v>4</v>
      </c>
      <c r="CT3" s="181"/>
      <c r="CU3" s="181"/>
      <c r="CV3" s="181" t="s">
        <v>5</v>
      </c>
      <c r="CW3" s="181"/>
      <c r="CX3" s="181"/>
      <c r="CY3" s="27" t="s">
        <v>25</v>
      </c>
      <c r="CZ3" s="27" t="s">
        <v>26</v>
      </c>
      <c r="DA3" s="27" t="s">
        <v>25</v>
      </c>
      <c r="DB3" s="27" t="s">
        <v>26</v>
      </c>
      <c r="DC3" s="27" t="s">
        <v>25</v>
      </c>
      <c r="DD3" s="27" t="s">
        <v>26</v>
      </c>
      <c r="DE3" s="28" t="s">
        <v>27</v>
      </c>
      <c r="DF3" s="28" t="s">
        <v>26</v>
      </c>
      <c r="DG3" s="28" t="s">
        <v>27</v>
      </c>
      <c r="DH3" s="28" t="s">
        <v>26</v>
      </c>
      <c r="DI3" s="28" t="s">
        <v>27</v>
      </c>
      <c r="DJ3" s="28" t="s">
        <v>26</v>
      </c>
      <c r="DK3" s="27" t="s">
        <v>28</v>
      </c>
      <c r="DL3" s="27" t="s">
        <v>29</v>
      </c>
      <c r="DM3" s="27" t="s">
        <v>30</v>
      </c>
      <c r="DN3" s="180"/>
    </row>
    <row r="4" spans="1:118" s="1" customFormat="1">
      <c r="A4" s="191"/>
      <c r="B4" s="191"/>
      <c r="C4" s="191"/>
      <c r="D4" s="23"/>
      <c r="E4" s="193"/>
      <c r="F4" s="193"/>
      <c r="G4" s="4" t="s">
        <v>6</v>
      </c>
      <c r="H4" s="4" t="s">
        <v>7</v>
      </c>
      <c r="I4" s="4" t="s">
        <v>8</v>
      </c>
      <c r="J4" s="4" t="s">
        <v>6</v>
      </c>
      <c r="K4" s="4" t="s">
        <v>7</v>
      </c>
      <c r="L4" s="4" t="s">
        <v>8</v>
      </c>
      <c r="M4" s="5" t="s">
        <v>6</v>
      </c>
      <c r="N4" s="5" t="s">
        <v>7</v>
      </c>
      <c r="O4" s="5" t="s">
        <v>8</v>
      </c>
      <c r="P4" s="5" t="s">
        <v>6</v>
      </c>
      <c r="Q4" s="5" t="s">
        <v>7</v>
      </c>
      <c r="R4" s="5" t="s">
        <v>8</v>
      </c>
      <c r="S4" s="7" t="s">
        <v>6</v>
      </c>
      <c r="T4" s="7" t="s">
        <v>7</v>
      </c>
      <c r="U4" s="7" t="s">
        <v>8</v>
      </c>
      <c r="V4" s="7" t="s">
        <v>6</v>
      </c>
      <c r="W4" s="7" t="s">
        <v>7</v>
      </c>
      <c r="X4" s="7" t="s">
        <v>8</v>
      </c>
      <c r="Y4" s="9" t="s">
        <v>6</v>
      </c>
      <c r="Z4" s="9" t="s">
        <v>7</v>
      </c>
      <c r="AA4" s="9" t="s">
        <v>8</v>
      </c>
      <c r="AB4" s="9" t="s">
        <v>6</v>
      </c>
      <c r="AC4" s="9" t="s">
        <v>7</v>
      </c>
      <c r="AD4" s="9" t="s">
        <v>8</v>
      </c>
      <c r="AE4" s="10" t="s">
        <v>6</v>
      </c>
      <c r="AF4" s="10" t="s">
        <v>7</v>
      </c>
      <c r="AG4" s="10" t="s">
        <v>8</v>
      </c>
      <c r="AH4" s="10" t="s">
        <v>6</v>
      </c>
      <c r="AI4" s="10" t="s">
        <v>7</v>
      </c>
      <c r="AJ4" s="10" t="s">
        <v>8</v>
      </c>
      <c r="AK4" s="6" t="s">
        <v>6</v>
      </c>
      <c r="AL4" s="6" t="s">
        <v>7</v>
      </c>
      <c r="AM4" s="6" t="s">
        <v>8</v>
      </c>
      <c r="AN4" s="6" t="s">
        <v>6</v>
      </c>
      <c r="AO4" s="6" t="s">
        <v>7</v>
      </c>
      <c r="AP4" s="6" t="s">
        <v>8</v>
      </c>
      <c r="AQ4" s="11" t="s">
        <v>6</v>
      </c>
      <c r="AR4" s="11" t="s">
        <v>7</v>
      </c>
      <c r="AS4" s="11" t="s">
        <v>8</v>
      </c>
      <c r="AT4" s="11" t="s">
        <v>6</v>
      </c>
      <c r="AU4" s="11" t="s">
        <v>7</v>
      </c>
      <c r="AV4" s="11" t="s">
        <v>8</v>
      </c>
      <c r="AW4" s="3" t="s">
        <v>6</v>
      </c>
      <c r="AX4" s="3" t="s">
        <v>7</v>
      </c>
      <c r="AY4" s="3" t="s">
        <v>8</v>
      </c>
      <c r="AZ4" s="3" t="s">
        <v>6</v>
      </c>
      <c r="BA4" s="3" t="s">
        <v>7</v>
      </c>
      <c r="BB4" s="3" t="s">
        <v>8</v>
      </c>
      <c r="BC4" s="6" t="s">
        <v>6</v>
      </c>
      <c r="BD4" s="6" t="s">
        <v>7</v>
      </c>
      <c r="BE4" s="6" t="s">
        <v>8</v>
      </c>
      <c r="BF4" s="6" t="s">
        <v>6</v>
      </c>
      <c r="BG4" s="6" t="s">
        <v>7</v>
      </c>
      <c r="BH4" s="6" t="s">
        <v>8</v>
      </c>
      <c r="BI4" s="8" t="s">
        <v>6</v>
      </c>
      <c r="BJ4" s="8" t="s">
        <v>7</v>
      </c>
      <c r="BK4" s="8" t="s">
        <v>8</v>
      </c>
      <c r="BL4" s="8" t="s">
        <v>6</v>
      </c>
      <c r="BM4" s="8" t="s">
        <v>7</v>
      </c>
      <c r="BN4" s="8" t="s">
        <v>8</v>
      </c>
      <c r="BO4" s="6" t="s">
        <v>6</v>
      </c>
      <c r="BP4" s="6" t="s">
        <v>7</v>
      </c>
      <c r="BQ4" s="6" t="s">
        <v>8</v>
      </c>
      <c r="BR4" s="6" t="s">
        <v>6</v>
      </c>
      <c r="BS4" s="6" t="s">
        <v>7</v>
      </c>
      <c r="BT4" s="6" t="s">
        <v>8</v>
      </c>
      <c r="BU4" s="3" t="s">
        <v>6</v>
      </c>
      <c r="BV4" s="3" t="s">
        <v>7</v>
      </c>
      <c r="BW4" s="3" t="s">
        <v>8</v>
      </c>
      <c r="BX4" s="3" t="s">
        <v>6</v>
      </c>
      <c r="BY4" s="3" t="s">
        <v>7</v>
      </c>
      <c r="BZ4" s="3" t="s">
        <v>8</v>
      </c>
      <c r="CA4" s="4" t="s">
        <v>6</v>
      </c>
      <c r="CB4" s="4" t="s">
        <v>7</v>
      </c>
      <c r="CC4" s="4" t="s">
        <v>8</v>
      </c>
      <c r="CD4" s="4" t="s">
        <v>6</v>
      </c>
      <c r="CE4" s="4" t="s">
        <v>7</v>
      </c>
      <c r="CF4" s="4" t="s">
        <v>8</v>
      </c>
      <c r="CG4" s="7" t="s">
        <v>6</v>
      </c>
      <c r="CH4" s="7" t="s">
        <v>7</v>
      </c>
      <c r="CI4" s="7" t="s">
        <v>8</v>
      </c>
      <c r="CJ4" s="7" t="s">
        <v>6</v>
      </c>
      <c r="CK4" s="7" t="s">
        <v>7</v>
      </c>
      <c r="CL4" s="7" t="s">
        <v>8</v>
      </c>
      <c r="CM4" s="11" t="s">
        <v>6</v>
      </c>
      <c r="CN4" s="11" t="s">
        <v>7</v>
      </c>
      <c r="CO4" s="11" t="s">
        <v>8</v>
      </c>
      <c r="CP4" s="11" t="s">
        <v>6</v>
      </c>
      <c r="CQ4" s="11" t="s">
        <v>7</v>
      </c>
      <c r="CR4" s="11" t="s">
        <v>8</v>
      </c>
      <c r="CS4" s="6" t="s">
        <v>6</v>
      </c>
      <c r="CT4" s="6" t="s">
        <v>7</v>
      </c>
      <c r="CU4" s="6" t="s">
        <v>8</v>
      </c>
      <c r="CV4" s="6" t="s">
        <v>6</v>
      </c>
      <c r="CW4" s="6" t="s">
        <v>7</v>
      </c>
      <c r="CX4" s="6" t="s">
        <v>8</v>
      </c>
      <c r="CY4" s="29"/>
      <c r="CZ4" s="29"/>
      <c r="DA4" s="29"/>
      <c r="DB4" s="29"/>
      <c r="DC4" s="29"/>
      <c r="DD4" s="29"/>
      <c r="DE4" s="30"/>
      <c r="DF4" s="30"/>
      <c r="DG4" s="30"/>
      <c r="DH4" s="30"/>
      <c r="DI4" s="30"/>
      <c r="DJ4" s="30"/>
      <c r="DK4" s="29"/>
      <c r="DL4" s="29"/>
      <c r="DM4" s="29"/>
      <c r="DN4" s="180"/>
    </row>
    <row r="5" spans="1:118" s="68" customFormat="1">
      <c r="A5" s="69">
        <v>1</v>
      </c>
      <c r="B5" s="69">
        <v>2</v>
      </c>
      <c r="C5" s="69">
        <v>3</v>
      </c>
      <c r="D5" s="69">
        <v>4</v>
      </c>
      <c r="E5" s="69">
        <v>5</v>
      </c>
      <c r="F5" s="69">
        <v>6</v>
      </c>
      <c r="G5" s="69">
        <v>7</v>
      </c>
      <c r="H5" s="69">
        <v>8</v>
      </c>
      <c r="I5" s="69">
        <v>9</v>
      </c>
      <c r="J5" s="69">
        <v>10</v>
      </c>
      <c r="K5" s="69">
        <v>11</v>
      </c>
      <c r="L5" s="69">
        <v>12</v>
      </c>
      <c r="M5" s="69">
        <v>13</v>
      </c>
      <c r="N5" s="69">
        <v>14</v>
      </c>
      <c r="O5" s="69">
        <v>15</v>
      </c>
      <c r="P5" s="69">
        <v>16</v>
      </c>
      <c r="Q5" s="69">
        <v>17</v>
      </c>
      <c r="R5" s="69">
        <v>18</v>
      </c>
      <c r="S5" s="69">
        <v>19</v>
      </c>
      <c r="T5" s="69">
        <v>20</v>
      </c>
      <c r="U5" s="69">
        <v>21</v>
      </c>
      <c r="V5" s="69">
        <v>22</v>
      </c>
      <c r="W5" s="69">
        <v>23</v>
      </c>
      <c r="X5" s="69">
        <v>24</v>
      </c>
      <c r="Y5" s="69">
        <v>25</v>
      </c>
      <c r="Z5" s="69">
        <v>26</v>
      </c>
      <c r="AA5" s="69">
        <v>27</v>
      </c>
      <c r="AB5" s="69">
        <v>28</v>
      </c>
      <c r="AC5" s="69">
        <v>29</v>
      </c>
      <c r="AD5" s="69">
        <v>30</v>
      </c>
      <c r="AE5" s="69">
        <v>31</v>
      </c>
      <c r="AF5" s="69">
        <v>32</v>
      </c>
      <c r="AG5" s="69">
        <v>33</v>
      </c>
      <c r="AH5" s="69">
        <v>34</v>
      </c>
      <c r="AI5" s="69">
        <v>35</v>
      </c>
      <c r="AJ5" s="69">
        <v>36</v>
      </c>
      <c r="AK5" s="69">
        <v>37</v>
      </c>
      <c r="AL5" s="69">
        <v>38</v>
      </c>
      <c r="AM5" s="69">
        <v>39</v>
      </c>
      <c r="AN5" s="69">
        <v>40</v>
      </c>
      <c r="AO5" s="69">
        <v>41</v>
      </c>
      <c r="AP5" s="69">
        <v>42</v>
      </c>
      <c r="AQ5" s="69">
        <v>43</v>
      </c>
      <c r="AR5" s="69">
        <v>44</v>
      </c>
      <c r="AS5" s="69">
        <v>45</v>
      </c>
      <c r="AT5" s="69">
        <v>46</v>
      </c>
      <c r="AU5" s="69">
        <v>47</v>
      </c>
      <c r="AV5" s="69">
        <v>48</v>
      </c>
      <c r="AW5" s="69">
        <v>49</v>
      </c>
      <c r="AX5" s="69">
        <v>50</v>
      </c>
      <c r="AY5" s="69">
        <v>51</v>
      </c>
      <c r="AZ5" s="69">
        <v>52</v>
      </c>
      <c r="BA5" s="69">
        <v>53</v>
      </c>
      <c r="BB5" s="69">
        <v>54</v>
      </c>
      <c r="BC5" s="69">
        <v>55</v>
      </c>
      <c r="BD5" s="69">
        <v>56</v>
      </c>
      <c r="BE5" s="69">
        <v>57</v>
      </c>
      <c r="BF5" s="69">
        <v>58</v>
      </c>
      <c r="BG5" s="69">
        <v>59</v>
      </c>
      <c r="BH5" s="69">
        <v>60</v>
      </c>
      <c r="BI5" s="69">
        <v>61</v>
      </c>
      <c r="BJ5" s="69">
        <v>62</v>
      </c>
      <c r="BK5" s="69">
        <v>63</v>
      </c>
      <c r="BL5" s="69">
        <v>64</v>
      </c>
      <c r="BM5" s="69">
        <v>65</v>
      </c>
      <c r="BN5" s="69">
        <v>66</v>
      </c>
      <c r="BO5" s="69">
        <v>67</v>
      </c>
      <c r="BP5" s="69">
        <v>68</v>
      </c>
      <c r="BQ5" s="69">
        <v>69</v>
      </c>
      <c r="BR5" s="69">
        <v>70</v>
      </c>
      <c r="BS5" s="69">
        <v>71</v>
      </c>
      <c r="BT5" s="69">
        <v>72</v>
      </c>
      <c r="BU5" s="69">
        <v>73</v>
      </c>
      <c r="BV5" s="69">
        <v>74</v>
      </c>
      <c r="BW5" s="69">
        <v>75</v>
      </c>
      <c r="BX5" s="69">
        <v>76</v>
      </c>
      <c r="BY5" s="69">
        <v>77</v>
      </c>
      <c r="BZ5" s="69">
        <v>78</v>
      </c>
      <c r="CA5" s="69">
        <v>79</v>
      </c>
      <c r="CB5" s="69">
        <v>80</v>
      </c>
      <c r="CC5" s="69">
        <v>81</v>
      </c>
      <c r="CD5" s="69">
        <v>82</v>
      </c>
      <c r="CE5" s="69">
        <v>83</v>
      </c>
      <c r="CF5" s="69">
        <v>84</v>
      </c>
      <c r="CG5" s="69">
        <v>85</v>
      </c>
      <c r="CH5" s="69">
        <v>86</v>
      </c>
      <c r="CI5" s="69">
        <v>87</v>
      </c>
      <c r="CJ5" s="69">
        <v>88</v>
      </c>
      <c r="CK5" s="69">
        <v>89</v>
      </c>
      <c r="CL5" s="69">
        <v>90</v>
      </c>
      <c r="CM5" s="69">
        <v>91</v>
      </c>
      <c r="CN5" s="69">
        <v>92</v>
      </c>
      <c r="CO5" s="69">
        <v>93</v>
      </c>
      <c r="CP5" s="69">
        <v>94</v>
      </c>
      <c r="CQ5" s="69">
        <v>95</v>
      </c>
      <c r="CR5" s="69">
        <v>96</v>
      </c>
      <c r="CS5" s="69">
        <v>97</v>
      </c>
      <c r="CT5" s="69">
        <v>98</v>
      </c>
      <c r="CU5" s="69">
        <v>99</v>
      </c>
      <c r="CV5" s="69">
        <v>100</v>
      </c>
      <c r="CW5" s="69">
        <v>101</v>
      </c>
      <c r="CX5" s="69">
        <v>102</v>
      </c>
      <c r="CY5" s="69">
        <v>103</v>
      </c>
      <c r="CZ5" s="69">
        <v>104</v>
      </c>
      <c r="DA5" s="69">
        <v>105</v>
      </c>
      <c r="DB5" s="69">
        <v>106</v>
      </c>
      <c r="DC5" s="69">
        <v>107</v>
      </c>
      <c r="DD5" s="69">
        <v>108</v>
      </c>
      <c r="DE5" s="69">
        <v>109</v>
      </c>
      <c r="DF5" s="69">
        <v>110</v>
      </c>
      <c r="DG5" s="69">
        <v>111</v>
      </c>
      <c r="DH5" s="69">
        <v>112</v>
      </c>
      <c r="DI5" s="69">
        <v>113</v>
      </c>
      <c r="DJ5" s="69">
        <v>114</v>
      </c>
      <c r="DK5" s="69">
        <v>115</v>
      </c>
      <c r="DL5" s="69">
        <v>116</v>
      </c>
      <c r="DM5" s="69">
        <v>117</v>
      </c>
      <c r="DN5" s="69">
        <v>118</v>
      </c>
    </row>
    <row r="6" spans="1:118" ht="15.75">
      <c r="A6" s="20">
        <v>1</v>
      </c>
      <c r="B6" s="14">
        <v>1964</v>
      </c>
      <c r="C6" s="19" t="s">
        <v>31</v>
      </c>
      <c r="D6" s="21" t="s">
        <v>67</v>
      </c>
      <c r="E6" s="24" t="s">
        <v>70</v>
      </c>
      <c r="F6" s="24" t="s">
        <v>69</v>
      </c>
      <c r="G6" s="15">
        <v>78</v>
      </c>
      <c r="H6" s="15" t="str">
        <f>IF(G6&lt;75,"D",IF(G6&lt;84,"C",IF(G6&lt;93,"B","A")))</f>
        <v>C</v>
      </c>
      <c r="I6" s="15" t="s">
        <v>68</v>
      </c>
      <c r="J6" s="15">
        <v>77</v>
      </c>
      <c r="K6" s="15" t="str">
        <f>IF(J6&lt;75,"D",IF(J6&lt;84,"C",IF(J6&lt;93,"B","A")))</f>
        <v>C</v>
      </c>
      <c r="L6" s="15" t="s">
        <v>71</v>
      </c>
      <c r="M6" s="15">
        <v>78</v>
      </c>
      <c r="N6" s="15" t="str">
        <f>IF(M6&lt;75,"D",IF(M6&lt;84,"C",IF(M6&lt;93,"B","A")))</f>
        <v>C</v>
      </c>
      <c r="O6" s="15" t="s">
        <v>68</v>
      </c>
      <c r="P6" s="15">
        <v>80</v>
      </c>
      <c r="Q6" s="15" t="str">
        <f>IF(P6&lt;75,"D",IF(P6&lt;84,"C",IF(P6&lt;93,"B","A")))</f>
        <v>C</v>
      </c>
      <c r="R6" s="15" t="s">
        <v>71</v>
      </c>
      <c r="S6" s="15">
        <v>90</v>
      </c>
      <c r="T6" s="15" t="str">
        <f>IF(S6&lt;75,"D",IF(S6&lt;84,"C",IF(S6&lt;93,"B","A")))</f>
        <v>B</v>
      </c>
      <c r="U6" s="15" t="s">
        <v>68</v>
      </c>
      <c r="V6" s="15">
        <v>67</v>
      </c>
      <c r="W6" s="15" t="str">
        <f>IF(V6&lt;75,"D",IF(V6&lt;84,"C",IF(V6&lt;93,"B","A")))</f>
        <v>D</v>
      </c>
      <c r="X6" s="15" t="s">
        <v>71</v>
      </c>
      <c r="Y6" s="15">
        <v>78</v>
      </c>
      <c r="Z6" s="15" t="str">
        <f>IF(Y6&lt;75,"D",IF(Y6&lt;84,"C",IF(Y6&lt;93,"B","A")))</f>
        <v>C</v>
      </c>
      <c r="AA6" s="15" t="s">
        <v>68</v>
      </c>
      <c r="AB6" s="15">
        <v>83</v>
      </c>
      <c r="AC6" s="15" t="str">
        <f>IF(AB6&lt;75,"D",IF(AB6&lt;84,"C",IF(AB6&lt;93,"B","A")))</f>
        <v>C</v>
      </c>
      <c r="AD6" s="15" t="s">
        <v>71</v>
      </c>
      <c r="AE6" s="15">
        <v>85</v>
      </c>
      <c r="AF6" s="15" t="str">
        <f>IF(AE6&lt;75,"D",IF(AE6&lt;84,"C",IF(AE6&lt;93,"B","A")))</f>
        <v>B</v>
      </c>
      <c r="AG6" s="15" t="s">
        <v>68</v>
      </c>
      <c r="AH6" s="15">
        <v>86</v>
      </c>
      <c r="AI6" s="15" t="str">
        <f>IF(AH6&lt;75,"D",IF(AH6&lt;84,"C",IF(AH6&lt;93,"B","A")))</f>
        <v>B</v>
      </c>
      <c r="AJ6" s="15" t="s">
        <v>71</v>
      </c>
      <c r="AK6" s="15">
        <v>88</v>
      </c>
      <c r="AL6" s="15" t="str">
        <f>IF(AK6&lt;75,"D",IF(AK6&lt;84,"C",IF(AK6&lt;93,"B","A")))</f>
        <v>B</v>
      </c>
      <c r="AM6" s="15" t="s">
        <v>68</v>
      </c>
      <c r="AN6" s="15">
        <v>88</v>
      </c>
      <c r="AO6" s="15" t="str">
        <f>IF(AN6&lt;75,"D",IF(AN6&lt;84,"C",IF(AN6&lt;93,"B","A")))</f>
        <v>B</v>
      </c>
      <c r="AP6" s="15" t="s">
        <v>71</v>
      </c>
      <c r="AQ6" s="15">
        <v>75</v>
      </c>
      <c r="AR6" s="15" t="str">
        <f>IF(AQ6&lt;75,"D",IF(AQ6&lt;84,"C",IF(AQ6&lt;93,"B","A")))</f>
        <v>C</v>
      </c>
      <c r="AS6" s="15" t="s">
        <v>68</v>
      </c>
      <c r="AT6" s="15">
        <v>75</v>
      </c>
      <c r="AU6" s="15" t="str">
        <f>IF(AT6&lt;75,"D",IF(AT6&lt;84,"C",IF(AT6&lt;93,"B","A")))</f>
        <v>C</v>
      </c>
      <c r="AV6" s="15" t="s">
        <v>71</v>
      </c>
      <c r="AW6" s="15">
        <v>78</v>
      </c>
      <c r="AX6" s="15" t="str">
        <f>IF(AW6&lt;75,"D",IF(AW6&lt;84,"C",IF(AW6&lt;93,"B","A")))</f>
        <v>C</v>
      </c>
      <c r="AY6" s="15" t="s">
        <v>68</v>
      </c>
      <c r="AZ6" s="15">
        <v>78</v>
      </c>
      <c r="BA6" s="15" t="str">
        <f>IF(AZ6&lt;75,"D",IF(AZ6&lt;84,"C",IF(AZ6&lt;93,"B","A")))</f>
        <v>C</v>
      </c>
      <c r="BB6" s="15" t="s">
        <v>71</v>
      </c>
      <c r="BC6" s="15">
        <v>78</v>
      </c>
      <c r="BD6" s="15" t="str">
        <f>IF(BC6&lt;75,"D",IF(BC6&lt;84,"C",IF(BC6&lt;93,"B","A")))</f>
        <v>C</v>
      </c>
      <c r="BE6" s="15" t="s">
        <v>68</v>
      </c>
      <c r="BF6" s="15">
        <v>78</v>
      </c>
      <c r="BG6" s="15" t="str">
        <f>IF(BF6&lt;75,"D",IF(BF6&lt;84,"C",IF(BF6&lt;93,"B","A")))</f>
        <v>C</v>
      </c>
      <c r="BH6" s="15" t="s">
        <v>71</v>
      </c>
      <c r="BI6" s="15">
        <v>77</v>
      </c>
      <c r="BJ6" s="15" t="str">
        <f>IF(BI6&lt;75,"D",IF(BI6&lt;84,"C",IF(BI6&lt;93,"B","A")))</f>
        <v>C</v>
      </c>
      <c r="BK6" s="15" t="s">
        <v>68</v>
      </c>
      <c r="BL6" s="15">
        <v>90</v>
      </c>
      <c r="BM6" s="15" t="str">
        <f>IF(BL6&lt;75,"D",IF(BL6&lt;84,"C",IF(BL6&lt;93,"B","A")))</f>
        <v>B</v>
      </c>
      <c r="BN6" s="15" t="s">
        <v>71</v>
      </c>
      <c r="BO6" s="15">
        <v>95</v>
      </c>
      <c r="BP6" s="15" t="str">
        <f>IF(BO6&lt;75,"D",IF(BO6&lt;84,"C",IF(BO6&lt;93,"B","A")))</f>
        <v>A</v>
      </c>
      <c r="BQ6" s="15" t="s">
        <v>68</v>
      </c>
      <c r="BR6" s="15">
        <v>75</v>
      </c>
      <c r="BS6" s="15" t="str">
        <f>IF(BR6&lt;75,"D",IF(BR6&lt;84,"C",IF(BR6&lt;93,"B","A")))</f>
        <v>C</v>
      </c>
      <c r="BT6" s="15" t="s">
        <v>71</v>
      </c>
      <c r="BU6" s="15">
        <v>77</v>
      </c>
      <c r="BV6" s="15" t="str">
        <f>IF(BU6&lt;75,"D",IF(BU6&lt;84,"C",IF(BU6&lt;93,"B","A")))</f>
        <v>C</v>
      </c>
      <c r="BW6" s="15" t="s">
        <v>68</v>
      </c>
      <c r="BX6" s="15">
        <v>77</v>
      </c>
      <c r="BY6" s="15" t="str">
        <f>IF(BX6&lt;75,"D",IF(BX6&lt;84,"C",IF(BX6&lt;93,"B","A")))</f>
        <v>C</v>
      </c>
      <c r="BZ6" s="15" t="s">
        <v>71</v>
      </c>
      <c r="CA6" s="15">
        <v>80</v>
      </c>
      <c r="CB6" s="15" t="str">
        <f>IF(CA6&lt;75,"D",IF(CA6&lt;84,"C",IF(CA6&lt;93,"B","A")))</f>
        <v>C</v>
      </c>
      <c r="CC6" s="15" t="s">
        <v>68</v>
      </c>
      <c r="CD6" s="15">
        <v>78</v>
      </c>
      <c r="CE6" s="15" t="str">
        <f>IF(CD6&lt;75,"D",IF(CD6&lt;84,"C",IF(CD6&lt;93,"B","A")))</f>
        <v>C</v>
      </c>
      <c r="CF6" s="15" t="s">
        <v>71</v>
      </c>
      <c r="CG6" s="15">
        <v>80</v>
      </c>
      <c r="CH6" s="15" t="str">
        <f>IF(CG6&lt;75,"D",IF(CG6&lt;84,"C",IF(CG6&lt;93,"B","A")))</f>
        <v>C</v>
      </c>
      <c r="CI6" s="15" t="s">
        <v>68</v>
      </c>
      <c r="CJ6" s="15">
        <v>88</v>
      </c>
      <c r="CK6" s="15" t="str">
        <f>IF(CJ6&lt;75,"D",IF(CJ6&lt;84,"C",IF(CJ6&lt;93,"B","A")))</f>
        <v>B</v>
      </c>
      <c r="CL6" s="15" t="s">
        <v>71</v>
      </c>
      <c r="CM6" s="15">
        <v>70</v>
      </c>
      <c r="CN6" s="15" t="str">
        <f>IF(CM6&lt;75,"D",IF(CM6&lt;84,"C",IF(CM6&lt;93,"B","A")))</f>
        <v>D</v>
      </c>
      <c r="CO6" s="15" t="s">
        <v>68</v>
      </c>
      <c r="CP6" s="15">
        <v>90</v>
      </c>
      <c r="CQ6" s="15" t="str">
        <f>IF(CP6&lt;75,"D",IF(CP6&lt;84,"C",IF(CP6&lt;93,"B","A")))</f>
        <v>B</v>
      </c>
      <c r="CR6" s="15" t="s">
        <v>71</v>
      </c>
      <c r="CS6" s="15">
        <v>90</v>
      </c>
      <c r="CT6" s="15" t="str">
        <f>IF(CS6&lt;75,"D",IF(CS6&lt;84,"C",IF(CS6&lt;93,"B","A")))</f>
        <v>B</v>
      </c>
      <c r="CU6" s="15" t="s">
        <v>68</v>
      </c>
      <c r="CV6" s="15">
        <v>93</v>
      </c>
      <c r="CW6" s="15" t="str">
        <f>IF(CV6&lt;75,"D",IF(CV6&lt;84,"C",IF(CV6&lt;93,"B","A")))</f>
        <v>A</v>
      </c>
      <c r="CX6" s="15" t="s">
        <v>71</v>
      </c>
      <c r="CY6" s="13" t="s">
        <v>77</v>
      </c>
      <c r="CZ6" s="25" t="s">
        <v>78</v>
      </c>
      <c r="DA6" s="13" t="s">
        <v>80</v>
      </c>
      <c r="DB6" s="25" t="s">
        <v>79</v>
      </c>
      <c r="DC6" s="13"/>
      <c r="DD6" s="13"/>
      <c r="DE6" s="26" t="s">
        <v>82</v>
      </c>
      <c r="DF6" s="25" t="s">
        <v>81</v>
      </c>
      <c r="DG6" s="2"/>
      <c r="DH6" s="2"/>
      <c r="DI6" s="2"/>
      <c r="DJ6" s="2"/>
      <c r="DK6" s="2">
        <v>2</v>
      </c>
      <c r="DL6" s="2">
        <v>1</v>
      </c>
      <c r="DM6" s="2">
        <v>1</v>
      </c>
      <c r="DN6" s="2"/>
    </row>
    <row r="7" spans="1:118">
      <c r="A7" s="20">
        <v>2</v>
      </c>
      <c r="B7" s="14">
        <v>1965</v>
      </c>
      <c r="C7" s="19" t="s">
        <v>32</v>
      </c>
      <c r="D7" s="21" t="s">
        <v>67</v>
      </c>
      <c r="E7" s="13"/>
      <c r="F7" s="2"/>
      <c r="G7" s="2"/>
      <c r="H7" s="2" t="str">
        <f t="shared" ref="H7:H41" si="0">IF(G7&lt;75,"D",IF(G7&lt;84,"C",IF(G7&lt;93,"B","A")))</f>
        <v>D</v>
      </c>
      <c r="I7" s="16"/>
      <c r="J7" s="2"/>
      <c r="K7" s="2" t="str">
        <f t="shared" ref="K7:K26" si="1">IF(J7&lt;75,"D",IF(J7&lt;84,"C",IF(J7&lt;93,"B","A")))</f>
        <v>D</v>
      </c>
      <c r="L7" s="2"/>
      <c r="M7" s="2"/>
      <c r="N7" s="2" t="str">
        <f t="shared" ref="N7:N26" si="2">IF(M7&lt;75,"D",IF(M7&lt;84,"C",IF(M7&lt;93,"B","A")))</f>
        <v>D</v>
      </c>
      <c r="O7" s="2"/>
      <c r="P7" s="2"/>
      <c r="Q7" s="2" t="str">
        <f t="shared" ref="Q7:Q26" si="3">IF(P7&lt;75,"D",IF(P7&lt;84,"C",IF(P7&lt;93,"B","A")))</f>
        <v>D</v>
      </c>
      <c r="R7" s="2"/>
      <c r="S7" s="2"/>
      <c r="T7" s="2" t="str">
        <f t="shared" ref="T7:T26" si="4">IF(S7&lt;75,"D",IF(S7&lt;84,"C",IF(S7&lt;93,"B","A")))</f>
        <v>D</v>
      </c>
      <c r="U7" s="2"/>
      <c r="V7" s="2"/>
      <c r="W7" s="2" t="str">
        <f t="shared" ref="W7:W26" si="5">IF(V7&lt;75,"D",IF(V7&lt;84,"C",IF(V7&lt;93,"B","A")))</f>
        <v>D</v>
      </c>
      <c r="X7" s="2"/>
      <c r="Y7" s="2"/>
      <c r="Z7" s="2" t="str">
        <f t="shared" ref="Z7:Z26" si="6">IF(Y7&lt;75,"D",IF(Y7&lt;84,"C",IF(Y7&lt;93,"B","A")))</f>
        <v>D</v>
      </c>
      <c r="AA7" s="2"/>
      <c r="AB7" s="2"/>
      <c r="AC7" s="2" t="str">
        <f t="shared" ref="AC7:AC26" si="7">IF(AB7&lt;75,"D",IF(AB7&lt;84,"C",IF(AB7&lt;93,"B","A")))</f>
        <v>D</v>
      </c>
      <c r="AD7" s="2"/>
      <c r="AE7" s="2"/>
      <c r="AF7" s="2" t="str">
        <f t="shared" ref="AF7:AF26" si="8">IF(AE7&lt;75,"D",IF(AE7&lt;84,"C",IF(AE7&lt;93,"B","A")))</f>
        <v>D</v>
      </c>
      <c r="AG7" s="2"/>
      <c r="AH7" s="2"/>
      <c r="AI7" s="2" t="str">
        <f t="shared" ref="AI7:AI26" si="9">IF(AH7&lt;75,"D",IF(AH7&lt;84,"C",IF(AH7&lt;93,"B","A")))</f>
        <v>D</v>
      </c>
      <c r="AJ7" s="2"/>
      <c r="AK7" s="2"/>
      <c r="AL7" s="2" t="str">
        <f t="shared" ref="AL7:AL26" si="10">IF(AK7&lt;75,"D",IF(AK7&lt;84,"C",IF(AK7&lt;93,"B","A")))</f>
        <v>D</v>
      </c>
      <c r="AM7" s="2"/>
      <c r="AN7" s="2"/>
      <c r="AO7" s="2" t="str">
        <f t="shared" ref="AO7:AO26" si="11">IF(AN7&lt;75,"D",IF(AN7&lt;84,"C",IF(AN7&lt;93,"B","A")))</f>
        <v>D</v>
      </c>
      <c r="AP7" s="2"/>
      <c r="AQ7" s="2"/>
      <c r="AR7" s="2" t="str">
        <f t="shared" ref="AR7:AR26" si="12">IF(AQ7&lt;75,"D",IF(AQ7&lt;84,"C",IF(AQ7&lt;93,"B","A")))</f>
        <v>D</v>
      </c>
      <c r="AS7" s="2"/>
      <c r="AT7" s="2"/>
      <c r="AU7" s="2" t="str">
        <f t="shared" ref="AU7:AU26" si="13">IF(AT7&lt;75,"D",IF(AT7&lt;84,"C",IF(AT7&lt;93,"B","A")))</f>
        <v>D</v>
      </c>
      <c r="AV7" s="2"/>
      <c r="AW7" s="2"/>
      <c r="AX7" s="2" t="str">
        <f t="shared" ref="AX7:AX26" si="14">IF(AW7&lt;75,"D",IF(AW7&lt;84,"C",IF(AW7&lt;93,"B","A")))</f>
        <v>D</v>
      </c>
      <c r="AY7" s="2"/>
      <c r="AZ7" s="2"/>
      <c r="BA7" s="2" t="str">
        <f t="shared" ref="BA7:BA26" si="15">IF(AZ7&lt;75,"D",IF(AZ7&lt;84,"C",IF(AZ7&lt;93,"B","A")))</f>
        <v>D</v>
      </c>
      <c r="BB7" s="2"/>
      <c r="BC7" s="2"/>
      <c r="BD7" s="2" t="str">
        <f t="shared" ref="BD7:BD26" si="16">IF(BC7&lt;75,"D",IF(BC7&lt;84,"C",IF(BC7&lt;93,"B","A")))</f>
        <v>D</v>
      </c>
      <c r="BE7" s="2"/>
      <c r="BF7" s="2"/>
      <c r="BG7" s="2" t="str">
        <f t="shared" ref="BG7:BG26" si="17">IF(BF7&lt;75,"D",IF(BF7&lt;84,"C",IF(BF7&lt;93,"B","A")))</f>
        <v>D</v>
      </c>
      <c r="BH7" s="2"/>
      <c r="BI7" s="2"/>
      <c r="BJ7" s="2" t="str">
        <f t="shared" ref="BJ7:BJ26" si="18">IF(BI7&lt;75,"D",IF(BI7&lt;84,"C",IF(BI7&lt;93,"B","A")))</f>
        <v>D</v>
      </c>
      <c r="BK7" s="2"/>
      <c r="BL7" s="2"/>
      <c r="BM7" s="2" t="str">
        <f t="shared" ref="BM7:BM26" si="19">IF(BL7&lt;75,"D",IF(BL7&lt;84,"C",IF(BL7&lt;93,"B","A")))</f>
        <v>D</v>
      </c>
      <c r="BN7" s="2"/>
      <c r="BO7" s="2"/>
      <c r="BP7" s="2" t="str">
        <f t="shared" ref="BP7:BP26" si="20">IF(BO7&lt;75,"D",IF(BO7&lt;84,"C",IF(BO7&lt;93,"B","A")))</f>
        <v>D</v>
      </c>
      <c r="BQ7" s="2"/>
      <c r="BR7" s="2"/>
      <c r="BS7" s="2" t="str">
        <f t="shared" ref="BS7:BS26" si="21">IF(BR7&lt;75,"D",IF(BR7&lt;84,"C",IF(BR7&lt;93,"B","A")))</f>
        <v>D</v>
      </c>
      <c r="BT7" s="2"/>
      <c r="BU7" s="2"/>
      <c r="BV7" s="2" t="str">
        <f t="shared" ref="BV7:BV26" si="22">IF(BU7&lt;75,"D",IF(BU7&lt;84,"C",IF(BU7&lt;93,"B","A")))</f>
        <v>D</v>
      </c>
      <c r="BW7" s="2"/>
      <c r="BX7" s="2"/>
      <c r="BY7" s="2" t="str">
        <f t="shared" ref="BY7:BY26" si="23">IF(BX7&lt;75,"D",IF(BX7&lt;84,"C",IF(BX7&lt;93,"B","A")))</f>
        <v>D</v>
      </c>
      <c r="BZ7" s="2"/>
      <c r="CA7" s="2"/>
      <c r="CB7" s="2" t="str">
        <f t="shared" ref="CB7:CB26" si="24">IF(CA7&lt;75,"D",IF(CA7&lt;84,"C",IF(CA7&lt;93,"B","A")))</f>
        <v>D</v>
      </c>
      <c r="CC7" s="2"/>
      <c r="CD7" s="2"/>
      <c r="CE7" s="2" t="str">
        <f t="shared" ref="CE7:CE26" si="25">IF(CD7&lt;75,"D",IF(CD7&lt;84,"C",IF(CD7&lt;93,"B","A")))</f>
        <v>D</v>
      </c>
      <c r="CF7" s="2"/>
      <c r="CG7" s="2"/>
      <c r="CH7" s="2" t="str">
        <f t="shared" ref="CH7:CH26" si="26">IF(CG7&lt;75,"D",IF(CG7&lt;84,"C",IF(CG7&lt;93,"B","A")))</f>
        <v>D</v>
      </c>
      <c r="CI7" s="2"/>
      <c r="CJ7" s="2"/>
      <c r="CK7" s="2" t="str">
        <f t="shared" ref="CK7:CK26" si="27">IF(CJ7&lt;75,"D",IF(CJ7&lt;84,"C",IF(CJ7&lt;93,"B","A")))</f>
        <v>D</v>
      </c>
      <c r="CL7" s="2"/>
      <c r="CM7" s="2"/>
      <c r="CN7" s="2" t="str">
        <f t="shared" ref="CN7:CN26" si="28">IF(CM7&lt;75,"D",IF(CM7&lt;84,"C",IF(CM7&lt;93,"B","A")))</f>
        <v>D</v>
      </c>
      <c r="CO7" s="2"/>
      <c r="CP7" s="2"/>
      <c r="CQ7" s="2" t="str">
        <f t="shared" ref="CQ7:CQ26" si="29">IF(CP7&lt;75,"D",IF(CP7&lt;84,"C",IF(CP7&lt;93,"B","A")))</f>
        <v>D</v>
      </c>
      <c r="CR7" s="2"/>
      <c r="CS7" s="2"/>
      <c r="CT7" s="2" t="str">
        <f t="shared" ref="CT7:CT26" si="30">IF(CS7&lt;75,"D",IF(CS7&lt;84,"C",IF(CS7&lt;93,"B","A")))</f>
        <v>D</v>
      </c>
      <c r="CU7" s="2"/>
      <c r="CV7" s="2"/>
      <c r="CW7" s="2" t="str">
        <f t="shared" ref="CW7:CW26" si="31">IF(CV7&lt;75,"D",IF(CV7&lt;84,"C",IF(CV7&lt;93,"B","A")))</f>
        <v>D</v>
      </c>
      <c r="CX7" s="2"/>
      <c r="CY7" s="13"/>
      <c r="CZ7" s="13"/>
      <c r="DA7" s="13"/>
      <c r="DB7" s="13"/>
      <c r="DC7" s="13"/>
      <c r="DD7" s="13"/>
      <c r="DE7" s="2"/>
      <c r="DF7" s="2"/>
      <c r="DG7" s="2"/>
      <c r="DH7" s="2"/>
      <c r="DI7" s="2"/>
      <c r="DJ7" s="2"/>
      <c r="DK7" s="2"/>
      <c r="DL7" s="2"/>
      <c r="DM7" s="2"/>
      <c r="DN7" s="2"/>
    </row>
    <row r="8" spans="1:118">
      <c r="A8" s="20">
        <v>3</v>
      </c>
      <c r="B8" s="14">
        <v>1966</v>
      </c>
      <c r="C8" s="19" t="s">
        <v>33</v>
      </c>
      <c r="D8" s="21" t="s">
        <v>67</v>
      </c>
      <c r="E8" s="13"/>
      <c r="F8" s="2"/>
      <c r="G8" s="2"/>
      <c r="H8" s="2" t="str">
        <f t="shared" si="0"/>
        <v>D</v>
      </c>
      <c r="I8" s="16"/>
      <c r="J8" s="2"/>
      <c r="K8" s="2" t="str">
        <f t="shared" si="1"/>
        <v>D</v>
      </c>
      <c r="L8" s="2"/>
      <c r="M8" s="2"/>
      <c r="N8" s="2" t="str">
        <f t="shared" si="2"/>
        <v>D</v>
      </c>
      <c r="O8" s="2"/>
      <c r="P8" s="2"/>
      <c r="Q8" s="2" t="str">
        <f t="shared" si="3"/>
        <v>D</v>
      </c>
      <c r="R8" s="2"/>
      <c r="S8" s="2"/>
      <c r="T8" s="2" t="str">
        <f t="shared" si="4"/>
        <v>D</v>
      </c>
      <c r="U8" s="2"/>
      <c r="V8" s="2"/>
      <c r="W8" s="2" t="str">
        <f t="shared" si="5"/>
        <v>D</v>
      </c>
      <c r="X8" s="2"/>
      <c r="Y8" s="2"/>
      <c r="Z8" s="2" t="str">
        <f t="shared" si="6"/>
        <v>D</v>
      </c>
      <c r="AA8" s="2"/>
      <c r="AB8" s="2"/>
      <c r="AC8" s="2" t="str">
        <f t="shared" si="7"/>
        <v>D</v>
      </c>
      <c r="AD8" s="2"/>
      <c r="AE8" s="2"/>
      <c r="AF8" s="2" t="str">
        <f t="shared" si="8"/>
        <v>D</v>
      </c>
      <c r="AG8" s="2"/>
      <c r="AH8" s="2"/>
      <c r="AI8" s="2" t="str">
        <f t="shared" si="9"/>
        <v>D</v>
      </c>
      <c r="AJ8" s="2"/>
      <c r="AK8" s="2"/>
      <c r="AL8" s="2" t="str">
        <f t="shared" si="10"/>
        <v>D</v>
      </c>
      <c r="AM8" s="2"/>
      <c r="AN8" s="2"/>
      <c r="AO8" s="2" t="str">
        <f t="shared" si="11"/>
        <v>D</v>
      </c>
      <c r="AP8" s="2"/>
      <c r="AQ8" s="2"/>
      <c r="AR8" s="2" t="str">
        <f t="shared" si="12"/>
        <v>D</v>
      </c>
      <c r="AS8" s="2"/>
      <c r="AT8" s="2"/>
      <c r="AU8" s="2" t="str">
        <f t="shared" si="13"/>
        <v>D</v>
      </c>
      <c r="AV8" s="2"/>
      <c r="AW8" s="2"/>
      <c r="AX8" s="2" t="str">
        <f t="shared" si="14"/>
        <v>D</v>
      </c>
      <c r="AY8" s="2"/>
      <c r="AZ8" s="2"/>
      <c r="BA8" s="2" t="str">
        <f t="shared" si="15"/>
        <v>D</v>
      </c>
      <c r="BB8" s="2"/>
      <c r="BC8" s="2"/>
      <c r="BD8" s="2" t="str">
        <f t="shared" si="16"/>
        <v>D</v>
      </c>
      <c r="BE8" s="2"/>
      <c r="BF8" s="2"/>
      <c r="BG8" s="2" t="str">
        <f t="shared" si="17"/>
        <v>D</v>
      </c>
      <c r="BH8" s="2"/>
      <c r="BI8" s="2"/>
      <c r="BJ8" s="2" t="str">
        <f t="shared" si="18"/>
        <v>D</v>
      </c>
      <c r="BK8" s="2"/>
      <c r="BL8" s="2"/>
      <c r="BM8" s="2" t="str">
        <f t="shared" si="19"/>
        <v>D</v>
      </c>
      <c r="BN8" s="2"/>
      <c r="BO8" s="2"/>
      <c r="BP8" s="2" t="str">
        <f t="shared" si="20"/>
        <v>D</v>
      </c>
      <c r="BQ8" s="2"/>
      <c r="BR8" s="2"/>
      <c r="BS8" s="2" t="str">
        <f t="shared" si="21"/>
        <v>D</v>
      </c>
      <c r="BT8" s="2"/>
      <c r="BU8" s="2"/>
      <c r="BV8" s="2" t="str">
        <f t="shared" si="22"/>
        <v>D</v>
      </c>
      <c r="BW8" s="2"/>
      <c r="BX8" s="2"/>
      <c r="BY8" s="2" t="str">
        <f t="shared" si="23"/>
        <v>D</v>
      </c>
      <c r="BZ8" s="2"/>
      <c r="CA8" s="2"/>
      <c r="CB8" s="2" t="str">
        <f t="shared" si="24"/>
        <v>D</v>
      </c>
      <c r="CC8" s="2"/>
      <c r="CD8" s="2"/>
      <c r="CE8" s="2" t="str">
        <f t="shared" si="25"/>
        <v>D</v>
      </c>
      <c r="CF8" s="2"/>
      <c r="CG8" s="2"/>
      <c r="CH8" s="2" t="str">
        <f t="shared" si="26"/>
        <v>D</v>
      </c>
      <c r="CI8" s="2"/>
      <c r="CJ8" s="2"/>
      <c r="CK8" s="2" t="str">
        <f t="shared" si="27"/>
        <v>D</v>
      </c>
      <c r="CL8" s="2"/>
      <c r="CM8" s="2"/>
      <c r="CN8" s="2" t="str">
        <f t="shared" si="28"/>
        <v>D</v>
      </c>
      <c r="CO8" s="2"/>
      <c r="CP8" s="2"/>
      <c r="CQ8" s="2" t="str">
        <f t="shared" si="29"/>
        <v>D</v>
      </c>
      <c r="CR8" s="2"/>
      <c r="CS8" s="2"/>
      <c r="CT8" s="2" t="str">
        <f t="shared" si="30"/>
        <v>D</v>
      </c>
      <c r="CU8" s="2"/>
      <c r="CV8" s="2"/>
      <c r="CW8" s="2" t="str">
        <f t="shared" si="31"/>
        <v>D</v>
      </c>
      <c r="CX8" s="2"/>
      <c r="CY8" s="13"/>
      <c r="CZ8" s="13"/>
      <c r="DA8" s="13"/>
      <c r="DB8" s="13"/>
      <c r="DC8" s="13"/>
      <c r="DD8" s="13"/>
      <c r="DE8" s="2"/>
      <c r="DF8" s="2"/>
      <c r="DG8" s="2"/>
      <c r="DH8" s="2"/>
      <c r="DI8" s="2"/>
      <c r="DJ8" s="2"/>
      <c r="DK8" s="2"/>
      <c r="DL8" s="2"/>
      <c r="DM8" s="2"/>
      <c r="DN8" s="2"/>
    </row>
    <row r="9" spans="1:118">
      <c r="A9" s="20">
        <v>4</v>
      </c>
      <c r="B9" s="14">
        <v>1967</v>
      </c>
      <c r="C9" s="19" t="s">
        <v>34</v>
      </c>
      <c r="D9" s="21" t="s">
        <v>67</v>
      </c>
      <c r="E9" s="13"/>
      <c r="F9" s="2"/>
      <c r="G9" s="2"/>
      <c r="H9" s="2" t="str">
        <f t="shared" si="0"/>
        <v>D</v>
      </c>
      <c r="I9" s="16"/>
      <c r="J9" s="2"/>
      <c r="K9" s="2" t="str">
        <f t="shared" si="1"/>
        <v>D</v>
      </c>
      <c r="L9" s="2"/>
      <c r="M9" s="2"/>
      <c r="N9" s="2" t="str">
        <f t="shared" si="2"/>
        <v>D</v>
      </c>
      <c r="O9" s="2"/>
      <c r="P9" s="2"/>
      <c r="Q9" s="2" t="str">
        <f t="shared" si="3"/>
        <v>D</v>
      </c>
      <c r="R9" s="2"/>
      <c r="S9" s="2"/>
      <c r="T9" s="2" t="str">
        <f t="shared" si="4"/>
        <v>D</v>
      </c>
      <c r="U9" s="2"/>
      <c r="V9" s="2"/>
      <c r="W9" s="2" t="str">
        <f t="shared" si="5"/>
        <v>D</v>
      </c>
      <c r="X9" s="2"/>
      <c r="Y9" s="2"/>
      <c r="Z9" s="2" t="str">
        <f t="shared" si="6"/>
        <v>D</v>
      </c>
      <c r="AA9" s="2"/>
      <c r="AB9" s="2"/>
      <c r="AC9" s="2" t="str">
        <f t="shared" si="7"/>
        <v>D</v>
      </c>
      <c r="AD9" s="2"/>
      <c r="AE9" s="2"/>
      <c r="AF9" s="2" t="str">
        <f t="shared" si="8"/>
        <v>D</v>
      </c>
      <c r="AG9" s="2"/>
      <c r="AH9" s="2"/>
      <c r="AI9" s="2" t="str">
        <f t="shared" si="9"/>
        <v>D</v>
      </c>
      <c r="AJ9" s="2"/>
      <c r="AK9" s="2"/>
      <c r="AL9" s="2" t="str">
        <f t="shared" si="10"/>
        <v>D</v>
      </c>
      <c r="AM9" s="2"/>
      <c r="AN9" s="2"/>
      <c r="AO9" s="2" t="str">
        <f t="shared" si="11"/>
        <v>D</v>
      </c>
      <c r="AP9" s="2"/>
      <c r="AQ9" s="2"/>
      <c r="AR9" s="2" t="str">
        <f t="shared" si="12"/>
        <v>D</v>
      </c>
      <c r="AS9" s="2"/>
      <c r="AT9" s="2"/>
      <c r="AU9" s="2" t="str">
        <f t="shared" si="13"/>
        <v>D</v>
      </c>
      <c r="AV9" s="2"/>
      <c r="AW9" s="2"/>
      <c r="AX9" s="2" t="str">
        <f t="shared" si="14"/>
        <v>D</v>
      </c>
      <c r="AY9" s="2"/>
      <c r="AZ9" s="2"/>
      <c r="BA9" s="2" t="str">
        <f t="shared" si="15"/>
        <v>D</v>
      </c>
      <c r="BB9" s="2"/>
      <c r="BC9" s="2"/>
      <c r="BD9" s="2" t="str">
        <f t="shared" si="16"/>
        <v>D</v>
      </c>
      <c r="BE9" s="2"/>
      <c r="BF9" s="2"/>
      <c r="BG9" s="2" t="str">
        <f t="shared" si="17"/>
        <v>D</v>
      </c>
      <c r="BH9" s="2"/>
      <c r="BI9" s="2"/>
      <c r="BJ9" s="2" t="str">
        <f t="shared" si="18"/>
        <v>D</v>
      </c>
      <c r="BK9" s="2"/>
      <c r="BL9" s="2"/>
      <c r="BM9" s="2" t="str">
        <f t="shared" si="19"/>
        <v>D</v>
      </c>
      <c r="BN9" s="2"/>
      <c r="BO9" s="2"/>
      <c r="BP9" s="2" t="str">
        <f t="shared" si="20"/>
        <v>D</v>
      </c>
      <c r="BQ9" s="2"/>
      <c r="BR9" s="2"/>
      <c r="BS9" s="2" t="str">
        <f t="shared" si="21"/>
        <v>D</v>
      </c>
      <c r="BT9" s="2"/>
      <c r="BU9" s="2"/>
      <c r="BV9" s="2" t="str">
        <f t="shared" si="22"/>
        <v>D</v>
      </c>
      <c r="BW9" s="2"/>
      <c r="BX9" s="2"/>
      <c r="BY9" s="2" t="str">
        <f t="shared" si="23"/>
        <v>D</v>
      </c>
      <c r="BZ9" s="2"/>
      <c r="CA9" s="2"/>
      <c r="CB9" s="2" t="str">
        <f t="shared" si="24"/>
        <v>D</v>
      </c>
      <c r="CC9" s="2"/>
      <c r="CD9" s="2"/>
      <c r="CE9" s="2" t="str">
        <f t="shared" si="25"/>
        <v>D</v>
      </c>
      <c r="CF9" s="2"/>
      <c r="CG9" s="2"/>
      <c r="CH9" s="2" t="str">
        <f t="shared" si="26"/>
        <v>D</v>
      </c>
      <c r="CI9" s="2"/>
      <c r="CJ9" s="2"/>
      <c r="CK9" s="2" t="str">
        <f t="shared" si="27"/>
        <v>D</v>
      </c>
      <c r="CL9" s="2"/>
      <c r="CM9" s="2"/>
      <c r="CN9" s="2" t="str">
        <f t="shared" si="28"/>
        <v>D</v>
      </c>
      <c r="CO9" s="2"/>
      <c r="CP9" s="2"/>
      <c r="CQ9" s="2" t="str">
        <f t="shared" si="29"/>
        <v>D</v>
      </c>
      <c r="CR9" s="2"/>
      <c r="CS9" s="2"/>
      <c r="CT9" s="2" t="str">
        <f t="shared" si="30"/>
        <v>D</v>
      </c>
      <c r="CU9" s="2"/>
      <c r="CV9" s="2"/>
      <c r="CW9" s="2" t="str">
        <f t="shared" si="31"/>
        <v>D</v>
      </c>
      <c r="CX9" s="2"/>
      <c r="CY9" s="13"/>
      <c r="CZ9" s="13"/>
      <c r="DA9" s="13"/>
      <c r="DB9" s="13"/>
      <c r="DC9" s="13"/>
      <c r="DD9" s="13"/>
      <c r="DE9" s="2"/>
      <c r="DF9" s="2"/>
      <c r="DG9" s="2"/>
      <c r="DH9" s="2"/>
      <c r="DI9" s="2"/>
      <c r="DJ9" s="2"/>
      <c r="DK9" s="2"/>
      <c r="DL9" s="2"/>
      <c r="DM9" s="2"/>
      <c r="DN9" s="2"/>
    </row>
    <row r="10" spans="1:118">
      <c r="A10" s="20">
        <v>5</v>
      </c>
      <c r="B10" s="14">
        <v>1968</v>
      </c>
      <c r="C10" s="19" t="s">
        <v>35</v>
      </c>
      <c r="D10" s="21" t="s">
        <v>67</v>
      </c>
      <c r="E10" s="13"/>
      <c r="F10" s="2"/>
      <c r="G10" s="2"/>
      <c r="H10" s="2" t="str">
        <f t="shared" si="0"/>
        <v>D</v>
      </c>
      <c r="I10" s="16"/>
      <c r="J10" s="2"/>
      <c r="K10" s="2" t="str">
        <f t="shared" si="1"/>
        <v>D</v>
      </c>
      <c r="L10" s="2"/>
      <c r="M10" s="2"/>
      <c r="N10" s="2" t="str">
        <f t="shared" si="2"/>
        <v>D</v>
      </c>
      <c r="O10" s="2"/>
      <c r="P10" s="2"/>
      <c r="Q10" s="2" t="str">
        <f t="shared" si="3"/>
        <v>D</v>
      </c>
      <c r="R10" s="2"/>
      <c r="S10" s="2"/>
      <c r="T10" s="2" t="str">
        <f t="shared" si="4"/>
        <v>D</v>
      </c>
      <c r="U10" s="2"/>
      <c r="V10" s="2"/>
      <c r="W10" s="2" t="str">
        <f t="shared" si="5"/>
        <v>D</v>
      </c>
      <c r="X10" s="2"/>
      <c r="Y10" s="2"/>
      <c r="Z10" s="2" t="str">
        <f t="shared" si="6"/>
        <v>D</v>
      </c>
      <c r="AA10" s="2"/>
      <c r="AB10" s="2"/>
      <c r="AC10" s="2" t="str">
        <f t="shared" si="7"/>
        <v>D</v>
      </c>
      <c r="AD10" s="2"/>
      <c r="AE10" s="2"/>
      <c r="AF10" s="2" t="str">
        <f t="shared" si="8"/>
        <v>D</v>
      </c>
      <c r="AG10" s="2"/>
      <c r="AH10" s="2"/>
      <c r="AI10" s="2" t="str">
        <f t="shared" si="9"/>
        <v>D</v>
      </c>
      <c r="AJ10" s="2"/>
      <c r="AK10" s="2"/>
      <c r="AL10" s="2" t="str">
        <f t="shared" si="10"/>
        <v>D</v>
      </c>
      <c r="AM10" s="2"/>
      <c r="AN10" s="2"/>
      <c r="AO10" s="2" t="str">
        <f t="shared" si="11"/>
        <v>D</v>
      </c>
      <c r="AP10" s="2"/>
      <c r="AQ10" s="2"/>
      <c r="AR10" s="2" t="str">
        <f t="shared" si="12"/>
        <v>D</v>
      </c>
      <c r="AS10" s="2"/>
      <c r="AT10" s="2"/>
      <c r="AU10" s="2" t="str">
        <f t="shared" si="13"/>
        <v>D</v>
      </c>
      <c r="AV10" s="2"/>
      <c r="AW10" s="2"/>
      <c r="AX10" s="2" t="str">
        <f t="shared" si="14"/>
        <v>D</v>
      </c>
      <c r="AY10" s="2"/>
      <c r="AZ10" s="2"/>
      <c r="BA10" s="2" t="str">
        <f t="shared" si="15"/>
        <v>D</v>
      </c>
      <c r="BB10" s="2"/>
      <c r="BC10" s="2"/>
      <c r="BD10" s="2" t="str">
        <f t="shared" si="16"/>
        <v>D</v>
      </c>
      <c r="BE10" s="2"/>
      <c r="BF10" s="2"/>
      <c r="BG10" s="2" t="str">
        <f t="shared" si="17"/>
        <v>D</v>
      </c>
      <c r="BH10" s="2"/>
      <c r="BI10" s="2"/>
      <c r="BJ10" s="2" t="str">
        <f t="shared" si="18"/>
        <v>D</v>
      </c>
      <c r="BK10" s="2"/>
      <c r="BL10" s="2"/>
      <c r="BM10" s="2" t="str">
        <f t="shared" si="19"/>
        <v>D</v>
      </c>
      <c r="BN10" s="2"/>
      <c r="BO10" s="2"/>
      <c r="BP10" s="2" t="str">
        <f t="shared" si="20"/>
        <v>D</v>
      </c>
      <c r="BQ10" s="2"/>
      <c r="BR10" s="2"/>
      <c r="BS10" s="2" t="str">
        <f t="shared" si="21"/>
        <v>D</v>
      </c>
      <c r="BT10" s="2"/>
      <c r="BU10" s="2"/>
      <c r="BV10" s="2" t="str">
        <f t="shared" si="22"/>
        <v>D</v>
      </c>
      <c r="BW10" s="2"/>
      <c r="BX10" s="2"/>
      <c r="BY10" s="2" t="str">
        <f t="shared" si="23"/>
        <v>D</v>
      </c>
      <c r="BZ10" s="2"/>
      <c r="CA10" s="2"/>
      <c r="CB10" s="2" t="str">
        <f t="shared" si="24"/>
        <v>D</v>
      </c>
      <c r="CC10" s="2"/>
      <c r="CD10" s="2"/>
      <c r="CE10" s="2" t="str">
        <f t="shared" si="25"/>
        <v>D</v>
      </c>
      <c r="CF10" s="2"/>
      <c r="CG10" s="2"/>
      <c r="CH10" s="2" t="str">
        <f t="shared" si="26"/>
        <v>D</v>
      </c>
      <c r="CI10" s="2"/>
      <c r="CJ10" s="2"/>
      <c r="CK10" s="2" t="str">
        <f t="shared" si="27"/>
        <v>D</v>
      </c>
      <c r="CL10" s="2"/>
      <c r="CM10" s="2"/>
      <c r="CN10" s="2" t="str">
        <f t="shared" si="28"/>
        <v>D</v>
      </c>
      <c r="CO10" s="2"/>
      <c r="CP10" s="2"/>
      <c r="CQ10" s="2" t="str">
        <f t="shared" si="29"/>
        <v>D</v>
      </c>
      <c r="CR10" s="2"/>
      <c r="CS10" s="2"/>
      <c r="CT10" s="2" t="str">
        <f t="shared" si="30"/>
        <v>D</v>
      </c>
      <c r="CU10" s="2"/>
      <c r="CV10" s="2"/>
      <c r="CW10" s="2" t="str">
        <f t="shared" si="31"/>
        <v>D</v>
      </c>
      <c r="CX10" s="2"/>
      <c r="CY10" s="13"/>
      <c r="CZ10" s="13"/>
      <c r="DA10" s="13"/>
      <c r="DB10" s="13"/>
      <c r="DC10" s="13"/>
      <c r="DD10" s="13"/>
      <c r="DE10" s="2"/>
      <c r="DF10" s="2"/>
      <c r="DG10" s="2"/>
      <c r="DH10" s="2"/>
      <c r="DI10" s="2"/>
      <c r="DJ10" s="2"/>
      <c r="DK10" s="2"/>
      <c r="DL10" s="2"/>
      <c r="DM10" s="2"/>
      <c r="DN10" s="2"/>
    </row>
    <row r="11" spans="1:118">
      <c r="A11" s="20">
        <v>6</v>
      </c>
      <c r="B11" s="14">
        <v>1969</v>
      </c>
      <c r="C11" s="19" t="s">
        <v>36</v>
      </c>
      <c r="D11" s="21" t="s">
        <v>67</v>
      </c>
      <c r="E11" s="13"/>
      <c r="F11" s="2"/>
      <c r="G11" s="2"/>
      <c r="H11" s="2" t="str">
        <f t="shared" si="0"/>
        <v>D</v>
      </c>
      <c r="I11" s="16"/>
      <c r="J11" s="2"/>
      <c r="K11" s="2" t="str">
        <f t="shared" si="1"/>
        <v>D</v>
      </c>
      <c r="L11" s="2"/>
      <c r="M11" s="2"/>
      <c r="N11" s="2" t="str">
        <f t="shared" si="2"/>
        <v>D</v>
      </c>
      <c r="O11" s="2"/>
      <c r="P11" s="2"/>
      <c r="Q11" s="2" t="str">
        <f t="shared" si="3"/>
        <v>D</v>
      </c>
      <c r="R11" s="2"/>
      <c r="S11" s="2"/>
      <c r="T11" s="2" t="str">
        <f t="shared" si="4"/>
        <v>D</v>
      </c>
      <c r="U11" s="2"/>
      <c r="V11" s="2"/>
      <c r="W11" s="2" t="str">
        <f t="shared" si="5"/>
        <v>D</v>
      </c>
      <c r="X11" s="2"/>
      <c r="Y11" s="2"/>
      <c r="Z11" s="2" t="str">
        <f t="shared" si="6"/>
        <v>D</v>
      </c>
      <c r="AA11" s="2"/>
      <c r="AB11" s="2"/>
      <c r="AC11" s="2" t="str">
        <f t="shared" si="7"/>
        <v>D</v>
      </c>
      <c r="AD11" s="2"/>
      <c r="AE11" s="2"/>
      <c r="AF11" s="2" t="str">
        <f t="shared" si="8"/>
        <v>D</v>
      </c>
      <c r="AG11" s="2"/>
      <c r="AH11" s="2"/>
      <c r="AI11" s="2" t="str">
        <f t="shared" si="9"/>
        <v>D</v>
      </c>
      <c r="AJ11" s="2"/>
      <c r="AK11" s="2"/>
      <c r="AL11" s="2" t="str">
        <f t="shared" si="10"/>
        <v>D</v>
      </c>
      <c r="AM11" s="2"/>
      <c r="AN11" s="2"/>
      <c r="AO11" s="2" t="str">
        <f t="shared" si="11"/>
        <v>D</v>
      </c>
      <c r="AP11" s="2"/>
      <c r="AQ11" s="2"/>
      <c r="AR11" s="2" t="str">
        <f t="shared" si="12"/>
        <v>D</v>
      </c>
      <c r="AS11" s="2"/>
      <c r="AT11" s="2"/>
      <c r="AU11" s="2" t="str">
        <f t="shared" si="13"/>
        <v>D</v>
      </c>
      <c r="AV11" s="2"/>
      <c r="AW11" s="2"/>
      <c r="AX11" s="2" t="str">
        <f t="shared" si="14"/>
        <v>D</v>
      </c>
      <c r="AY11" s="2"/>
      <c r="AZ11" s="2"/>
      <c r="BA11" s="2" t="str">
        <f t="shared" si="15"/>
        <v>D</v>
      </c>
      <c r="BB11" s="2"/>
      <c r="BC11" s="2"/>
      <c r="BD11" s="2" t="str">
        <f t="shared" si="16"/>
        <v>D</v>
      </c>
      <c r="BE11" s="2"/>
      <c r="BF11" s="2"/>
      <c r="BG11" s="2" t="str">
        <f t="shared" si="17"/>
        <v>D</v>
      </c>
      <c r="BH11" s="2"/>
      <c r="BI11" s="2"/>
      <c r="BJ11" s="2" t="str">
        <f t="shared" si="18"/>
        <v>D</v>
      </c>
      <c r="BK11" s="2"/>
      <c r="BL11" s="2"/>
      <c r="BM11" s="2" t="str">
        <f t="shared" si="19"/>
        <v>D</v>
      </c>
      <c r="BN11" s="2"/>
      <c r="BO11" s="2"/>
      <c r="BP11" s="2" t="str">
        <f t="shared" si="20"/>
        <v>D</v>
      </c>
      <c r="BQ11" s="2"/>
      <c r="BR11" s="2"/>
      <c r="BS11" s="2" t="str">
        <f t="shared" si="21"/>
        <v>D</v>
      </c>
      <c r="BT11" s="2"/>
      <c r="BU11" s="2"/>
      <c r="BV11" s="2" t="str">
        <f t="shared" si="22"/>
        <v>D</v>
      </c>
      <c r="BW11" s="2"/>
      <c r="BX11" s="2"/>
      <c r="BY11" s="2" t="str">
        <f t="shared" si="23"/>
        <v>D</v>
      </c>
      <c r="BZ11" s="2"/>
      <c r="CA11" s="2"/>
      <c r="CB11" s="2" t="str">
        <f t="shared" si="24"/>
        <v>D</v>
      </c>
      <c r="CC11" s="2"/>
      <c r="CD11" s="2"/>
      <c r="CE11" s="2" t="str">
        <f t="shared" si="25"/>
        <v>D</v>
      </c>
      <c r="CF11" s="2"/>
      <c r="CG11" s="2"/>
      <c r="CH11" s="2" t="str">
        <f t="shared" si="26"/>
        <v>D</v>
      </c>
      <c r="CI11" s="2"/>
      <c r="CJ11" s="2"/>
      <c r="CK11" s="2" t="str">
        <f t="shared" si="27"/>
        <v>D</v>
      </c>
      <c r="CL11" s="2"/>
      <c r="CM11" s="2"/>
      <c r="CN11" s="2" t="str">
        <f t="shared" si="28"/>
        <v>D</v>
      </c>
      <c r="CO11" s="2"/>
      <c r="CP11" s="2"/>
      <c r="CQ11" s="2" t="str">
        <f t="shared" si="29"/>
        <v>D</v>
      </c>
      <c r="CR11" s="2"/>
      <c r="CS11" s="2"/>
      <c r="CT11" s="2" t="str">
        <f t="shared" si="30"/>
        <v>D</v>
      </c>
      <c r="CU11" s="2"/>
      <c r="CV11" s="2"/>
      <c r="CW11" s="2" t="str">
        <f t="shared" si="31"/>
        <v>D</v>
      </c>
      <c r="CX11" s="2"/>
      <c r="CY11" s="13"/>
      <c r="CZ11" s="13"/>
      <c r="DA11" s="13"/>
      <c r="DB11" s="13"/>
      <c r="DC11" s="13"/>
      <c r="DD11" s="13"/>
      <c r="DE11" s="2"/>
      <c r="DF11" s="2"/>
      <c r="DG11" s="2"/>
      <c r="DH11" s="2"/>
      <c r="DI11" s="2"/>
      <c r="DJ11" s="2"/>
      <c r="DK11" s="2"/>
      <c r="DL11" s="2"/>
      <c r="DM11" s="2"/>
      <c r="DN11" s="2"/>
    </row>
    <row r="12" spans="1:118">
      <c r="A12" s="20">
        <v>7</v>
      </c>
      <c r="B12" s="14">
        <v>1970</v>
      </c>
      <c r="C12" s="19" t="s">
        <v>37</v>
      </c>
      <c r="D12" s="21" t="s">
        <v>67</v>
      </c>
      <c r="E12" s="13"/>
      <c r="F12" s="2"/>
      <c r="G12" s="2"/>
      <c r="H12" s="2" t="str">
        <f t="shared" si="0"/>
        <v>D</v>
      </c>
      <c r="I12" s="16"/>
      <c r="J12" s="2"/>
      <c r="K12" s="2" t="str">
        <f t="shared" si="1"/>
        <v>D</v>
      </c>
      <c r="L12" s="2"/>
      <c r="M12" s="2"/>
      <c r="N12" s="2" t="str">
        <f t="shared" si="2"/>
        <v>D</v>
      </c>
      <c r="O12" s="2"/>
      <c r="P12" s="2"/>
      <c r="Q12" s="2" t="str">
        <f t="shared" si="3"/>
        <v>D</v>
      </c>
      <c r="R12" s="2"/>
      <c r="S12" s="2"/>
      <c r="T12" s="2" t="str">
        <f t="shared" si="4"/>
        <v>D</v>
      </c>
      <c r="U12" s="2"/>
      <c r="V12" s="2"/>
      <c r="W12" s="2" t="str">
        <f t="shared" si="5"/>
        <v>D</v>
      </c>
      <c r="X12" s="2"/>
      <c r="Y12" s="2"/>
      <c r="Z12" s="2" t="str">
        <f t="shared" si="6"/>
        <v>D</v>
      </c>
      <c r="AA12" s="2"/>
      <c r="AB12" s="2"/>
      <c r="AC12" s="2" t="str">
        <f t="shared" si="7"/>
        <v>D</v>
      </c>
      <c r="AD12" s="2"/>
      <c r="AE12" s="2"/>
      <c r="AF12" s="2" t="str">
        <f t="shared" si="8"/>
        <v>D</v>
      </c>
      <c r="AG12" s="2"/>
      <c r="AH12" s="2"/>
      <c r="AI12" s="2" t="str">
        <f t="shared" si="9"/>
        <v>D</v>
      </c>
      <c r="AJ12" s="2"/>
      <c r="AK12" s="2"/>
      <c r="AL12" s="2" t="str">
        <f t="shared" si="10"/>
        <v>D</v>
      </c>
      <c r="AM12" s="2"/>
      <c r="AN12" s="2"/>
      <c r="AO12" s="2" t="str">
        <f t="shared" si="11"/>
        <v>D</v>
      </c>
      <c r="AP12" s="2"/>
      <c r="AQ12" s="2"/>
      <c r="AR12" s="2" t="str">
        <f t="shared" si="12"/>
        <v>D</v>
      </c>
      <c r="AS12" s="2"/>
      <c r="AT12" s="2"/>
      <c r="AU12" s="2" t="str">
        <f t="shared" si="13"/>
        <v>D</v>
      </c>
      <c r="AV12" s="2"/>
      <c r="AW12" s="2"/>
      <c r="AX12" s="2" t="str">
        <f t="shared" si="14"/>
        <v>D</v>
      </c>
      <c r="AY12" s="2"/>
      <c r="AZ12" s="2"/>
      <c r="BA12" s="2" t="str">
        <f t="shared" si="15"/>
        <v>D</v>
      </c>
      <c r="BB12" s="2"/>
      <c r="BC12" s="2"/>
      <c r="BD12" s="2" t="str">
        <f t="shared" si="16"/>
        <v>D</v>
      </c>
      <c r="BE12" s="2"/>
      <c r="BF12" s="2"/>
      <c r="BG12" s="2" t="str">
        <f t="shared" si="17"/>
        <v>D</v>
      </c>
      <c r="BH12" s="2"/>
      <c r="BI12" s="2"/>
      <c r="BJ12" s="2" t="str">
        <f t="shared" si="18"/>
        <v>D</v>
      </c>
      <c r="BK12" s="2"/>
      <c r="BL12" s="2"/>
      <c r="BM12" s="2" t="str">
        <f t="shared" si="19"/>
        <v>D</v>
      </c>
      <c r="BN12" s="2"/>
      <c r="BO12" s="2"/>
      <c r="BP12" s="2" t="str">
        <f t="shared" si="20"/>
        <v>D</v>
      </c>
      <c r="BQ12" s="2"/>
      <c r="BR12" s="2"/>
      <c r="BS12" s="2" t="str">
        <f t="shared" si="21"/>
        <v>D</v>
      </c>
      <c r="BT12" s="2"/>
      <c r="BU12" s="2"/>
      <c r="BV12" s="2" t="str">
        <f t="shared" si="22"/>
        <v>D</v>
      </c>
      <c r="BW12" s="2"/>
      <c r="BX12" s="2"/>
      <c r="BY12" s="2" t="str">
        <f t="shared" si="23"/>
        <v>D</v>
      </c>
      <c r="BZ12" s="2"/>
      <c r="CA12" s="2"/>
      <c r="CB12" s="2" t="str">
        <f t="shared" si="24"/>
        <v>D</v>
      </c>
      <c r="CC12" s="2"/>
      <c r="CD12" s="2"/>
      <c r="CE12" s="2" t="str">
        <f t="shared" si="25"/>
        <v>D</v>
      </c>
      <c r="CF12" s="2"/>
      <c r="CG12" s="2"/>
      <c r="CH12" s="2" t="str">
        <f t="shared" si="26"/>
        <v>D</v>
      </c>
      <c r="CI12" s="2"/>
      <c r="CJ12" s="2"/>
      <c r="CK12" s="2" t="str">
        <f t="shared" si="27"/>
        <v>D</v>
      </c>
      <c r="CL12" s="2"/>
      <c r="CM12" s="2"/>
      <c r="CN12" s="2" t="str">
        <f t="shared" si="28"/>
        <v>D</v>
      </c>
      <c r="CO12" s="2"/>
      <c r="CP12" s="2"/>
      <c r="CQ12" s="2" t="str">
        <f t="shared" si="29"/>
        <v>D</v>
      </c>
      <c r="CR12" s="2"/>
      <c r="CS12" s="2"/>
      <c r="CT12" s="2" t="str">
        <f t="shared" si="30"/>
        <v>D</v>
      </c>
      <c r="CU12" s="2"/>
      <c r="CV12" s="2"/>
      <c r="CW12" s="2" t="str">
        <f t="shared" si="31"/>
        <v>D</v>
      </c>
      <c r="CX12" s="2"/>
      <c r="CY12" s="13"/>
      <c r="CZ12" s="13"/>
      <c r="DA12" s="13"/>
      <c r="DB12" s="13"/>
      <c r="DC12" s="13"/>
      <c r="DD12" s="13"/>
      <c r="DE12" s="2"/>
      <c r="DF12" s="2"/>
      <c r="DG12" s="2"/>
      <c r="DH12" s="2"/>
      <c r="DI12" s="2"/>
      <c r="DJ12" s="2"/>
      <c r="DK12" s="2"/>
      <c r="DL12" s="2"/>
      <c r="DM12" s="2"/>
      <c r="DN12" s="2"/>
    </row>
    <row r="13" spans="1:118">
      <c r="A13" s="20">
        <v>8</v>
      </c>
      <c r="B13" s="14">
        <v>1971</v>
      </c>
      <c r="C13" s="19" t="s">
        <v>38</v>
      </c>
      <c r="D13" s="21" t="s">
        <v>67</v>
      </c>
      <c r="E13" s="13"/>
      <c r="F13" s="2"/>
      <c r="G13" s="2"/>
      <c r="H13" s="2" t="str">
        <f t="shared" si="0"/>
        <v>D</v>
      </c>
      <c r="I13" s="16"/>
      <c r="J13" s="2"/>
      <c r="K13" s="2" t="str">
        <f t="shared" si="1"/>
        <v>D</v>
      </c>
      <c r="L13" s="2"/>
      <c r="M13" s="2"/>
      <c r="N13" s="2" t="str">
        <f t="shared" si="2"/>
        <v>D</v>
      </c>
      <c r="O13" s="2"/>
      <c r="P13" s="2"/>
      <c r="Q13" s="2" t="str">
        <f t="shared" si="3"/>
        <v>D</v>
      </c>
      <c r="R13" s="2"/>
      <c r="S13" s="2"/>
      <c r="T13" s="2" t="str">
        <f t="shared" si="4"/>
        <v>D</v>
      </c>
      <c r="U13" s="2"/>
      <c r="V13" s="2"/>
      <c r="W13" s="2" t="str">
        <f t="shared" si="5"/>
        <v>D</v>
      </c>
      <c r="X13" s="2"/>
      <c r="Y13" s="2"/>
      <c r="Z13" s="2" t="str">
        <f t="shared" si="6"/>
        <v>D</v>
      </c>
      <c r="AA13" s="2"/>
      <c r="AB13" s="2"/>
      <c r="AC13" s="2" t="str">
        <f t="shared" si="7"/>
        <v>D</v>
      </c>
      <c r="AD13" s="2"/>
      <c r="AE13" s="2"/>
      <c r="AF13" s="2" t="str">
        <f t="shared" si="8"/>
        <v>D</v>
      </c>
      <c r="AG13" s="2"/>
      <c r="AH13" s="2"/>
      <c r="AI13" s="2" t="str">
        <f t="shared" si="9"/>
        <v>D</v>
      </c>
      <c r="AJ13" s="2"/>
      <c r="AK13" s="2"/>
      <c r="AL13" s="2" t="str">
        <f t="shared" si="10"/>
        <v>D</v>
      </c>
      <c r="AM13" s="2"/>
      <c r="AN13" s="2"/>
      <c r="AO13" s="2" t="str">
        <f t="shared" si="11"/>
        <v>D</v>
      </c>
      <c r="AP13" s="2"/>
      <c r="AQ13" s="2"/>
      <c r="AR13" s="2" t="str">
        <f t="shared" si="12"/>
        <v>D</v>
      </c>
      <c r="AS13" s="2"/>
      <c r="AT13" s="2"/>
      <c r="AU13" s="2" t="str">
        <f t="shared" si="13"/>
        <v>D</v>
      </c>
      <c r="AV13" s="2"/>
      <c r="AW13" s="2"/>
      <c r="AX13" s="2" t="str">
        <f t="shared" si="14"/>
        <v>D</v>
      </c>
      <c r="AY13" s="2"/>
      <c r="AZ13" s="2"/>
      <c r="BA13" s="2" t="str">
        <f t="shared" si="15"/>
        <v>D</v>
      </c>
      <c r="BB13" s="2"/>
      <c r="BC13" s="2"/>
      <c r="BD13" s="2" t="str">
        <f t="shared" si="16"/>
        <v>D</v>
      </c>
      <c r="BE13" s="2"/>
      <c r="BF13" s="2"/>
      <c r="BG13" s="2" t="str">
        <f t="shared" si="17"/>
        <v>D</v>
      </c>
      <c r="BH13" s="2"/>
      <c r="BI13" s="2"/>
      <c r="BJ13" s="2" t="str">
        <f t="shared" si="18"/>
        <v>D</v>
      </c>
      <c r="BK13" s="2"/>
      <c r="BL13" s="2"/>
      <c r="BM13" s="2" t="str">
        <f t="shared" si="19"/>
        <v>D</v>
      </c>
      <c r="BN13" s="2"/>
      <c r="BO13" s="2"/>
      <c r="BP13" s="2" t="str">
        <f t="shared" si="20"/>
        <v>D</v>
      </c>
      <c r="BQ13" s="2"/>
      <c r="BR13" s="2"/>
      <c r="BS13" s="2" t="str">
        <f t="shared" si="21"/>
        <v>D</v>
      </c>
      <c r="BT13" s="2"/>
      <c r="BU13" s="2"/>
      <c r="BV13" s="2" t="str">
        <f t="shared" si="22"/>
        <v>D</v>
      </c>
      <c r="BW13" s="2"/>
      <c r="BX13" s="2"/>
      <c r="BY13" s="2" t="str">
        <f t="shared" si="23"/>
        <v>D</v>
      </c>
      <c r="BZ13" s="2"/>
      <c r="CA13" s="2"/>
      <c r="CB13" s="2" t="str">
        <f t="shared" si="24"/>
        <v>D</v>
      </c>
      <c r="CC13" s="2"/>
      <c r="CD13" s="2"/>
      <c r="CE13" s="2" t="str">
        <f t="shared" si="25"/>
        <v>D</v>
      </c>
      <c r="CF13" s="2"/>
      <c r="CG13" s="2"/>
      <c r="CH13" s="2" t="str">
        <f t="shared" si="26"/>
        <v>D</v>
      </c>
      <c r="CI13" s="2"/>
      <c r="CJ13" s="2"/>
      <c r="CK13" s="2" t="str">
        <f t="shared" si="27"/>
        <v>D</v>
      </c>
      <c r="CL13" s="2"/>
      <c r="CM13" s="2"/>
      <c r="CN13" s="2" t="str">
        <f t="shared" si="28"/>
        <v>D</v>
      </c>
      <c r="CO13" s="2"/>
      <c r="CP13" s="2"/>
      <c r="CQ13" s="2" t="str">
        <f t="shared" si="29"/>
        <v>D</v>
      </c>
      <c r="CR13" s="2"/>
      <c r="CS13" s="2"/>
      <c r="CT13" s="2" t="str">
        <f t="shared" si="30"/>
        <v>D</v>
      </c>
      <c r="CU13" s="2"/>
      <c r="CV13" s="2"/>
      <c r="CW13" s="2" t="str">
        <f t="shared" si="31"/>
        <v>D</v>
      </c>
      <c r="CX13" s="2"/>
      <c r="CY13" s="13"/>
      <c r="CZ13" s="13"/>
      <c r="DA13" s="13"/>
      <c r="DB13" s="13"/>
      <c r="DC13" s="13"/>
      <c r="DD13" s="13"/>
      <c r="DE13" s="2"/>
      <c r="DF13" s="2"/>
      <c r="DG13" s="2"/>
      <c r="DH13" s="2"/>
      <c r="DI13" s="2"/>
      <c r="DJ13" s="2"/>
      <c r="DK13" s="2"/>
      <c r="DL13" s="2"/>
      <c r="DM13" s="2"/>
      <c r="DN13" s="2"/>
    </row>
    <row r="14" spans="1:118">
      <c r="A14" s="20">
        <v>9</v>
      </c>
      <c r="B14" s="14">
        <v>1972</v>
      </c>
      <c r="C14" s="19" t="s">
        <v>39</v>
      </c>
      <c r="D14" s="21" t="s">
        <v>67</v>
      </c>
      <c r="E14" s="13"/>
      <c r="F14" s="2"/>
      <c r="G14" s="2"/>
      <c r="H14" s="2" t="str">
        <f t="shared" si="0"/>
        <v>D</v>
      </c>
      <c r="I14" s="16"/>
      <c r="J14" s="2"/>
      <c r="K14" s="2" t="str">
        <f t="shared" si="1"/>
        <v>D</v>
      </c>
      <c r="L14" s="2"/>
      <c r="M14" s="2"/>
      <c r="N14" s="2" t="str">
        <f t="shared" si="2"/>
        <v>D</v>
      </c>
      <c r="O14" s="2"/>
      <c r="P14" s="2"/>
      <c r="Q14" s="2" t="str">
        <f t="shared" si="3"/>
        <v>D</v>
      </c>
      <c r="R14" s="2"/>
      <c r="S14" s="2"/>
      <c r="T14" s="2" t="str">
        <f t="shared" si="4"/>
        <v>D</v>
      </c>
      <c r="U14" s="2"/>
      <c r="V14" s="2"/>
      <c r="W14" s="2" t="str">
        <f t="shared" si="5"/>
        <v>D</v>
      </c>
      <c r="X14" s="2"/>
      <c r="Y14" s="2"/>
      <c r="Z14" s="2" t="str">
        <f t="shared" si="6"/>
        <v>D</v>
      </c>
      <c r="AA14" s="2"/>
      <c r="AB14" s="2"/>
      <c r="AC14" s="2" t="str">
        <f t="shared" si="7"/>
        <v>D</v>
      </c>
      <c r="AD14" s="2"/>
      <c r="AE14" s="2"/>
      <c r="AF14" s="2" t="str">
        <f t="shared" si="8"/>
        <v>D</v>
      </c>
      <c r="AG14" s="2"/>
      <c r="AH14" s="2"/>
      <c r="AI14" s="2" t="str">
        <f t="shared" si="9"/>
        <v>D</v>
      </c>
      <c r="AJ14" s="2"/>
      <c r="AK14" s="2"/>
      <c r="AL14" s="2" t="str">
        <f t="shared" si="10"/>
        <v>D</v>
      </c>
      <c r="AM14" s="2"/>
      <c r="AN14" s="2"/>
      <c r="AO14" s="2" t="str">
        <f t="shared" si="11"/>
        <v>D</v>
      </c>
      <c r="AP14" s="2"/>
      <c r="AQ14" s="2"/>
      <c r="AR14" s="2" t="str">
        <f t="shared" si="12"/>
        <v>D</v>
      </c>
      <c r="AS14" s="2"/>
      <c r="AT14" s="2"/>
      <c r="AU14" s="2" t="str">
        <f t="shared" si="13"/>
        <v>D</v>
      </c>
      <c r="AV14" s="2"/>
      <c r="AW14" s="2"/>
      <c r="AX14" s="2" t="str">
        <f t="shared" si="14"/>
        <v>D</v>
      </c>
      <c r="AY14" s="2"/>
      <c r="AZ14" s="2"/>
      <c r="BA14" s="2" t="str">
        <f t="shared" si="15"/>
        <v>D</v>
      </c>
      <c r="BB14" s="2"/>
      <c r="BC14" s="2"/>
      <c r="BD14" s="2" t="str">
        <f t="shared" si="16"/>
        <v>D</v>
      </c>
      <c r="BE14" s="2"/>
      <c r="BF14" s="2"/>
      <c r="BG14" s="2" t="str">
        <f t="shared" si="17"/>
        <v>D</v>
      </c>
      <c r="BH14" s="2"/>
      <c r="BI14" s="2"/>
      <c r="BJ14" s="2" t="str">
        <f t="shared" si="18"/>
        <v>D</v>
      </c>
      <c r="BK14" s="2"/>
      <c r="BL14" s="2"/>
      <c r="BM14" s="2" t="str">
        <f t="shared" si="19"/>
        <v>D</v>
      </c>
      <c r="BN14" s="2"/>
      <c r="BO14" s="2"/>
      <c r="BP14" s="2" t="str">
        <f t="shared" si="20"/>
        <v>D</v>
      </c>
      <c r="BQ14" s="2"/>
      <c r="BR14" s="2"/>
      <c r="BS14" s="2" t="str">
        <f t="shared" si="21"/>
        <v>D</v>
      </c>
      <c r="BT14" s="2"/>
      <c r="BU14" s="2"/>
      <c r="BV14" s="2" t="str">
        <f t="shared" si="22"/>
        <v>D</v>
      </c>
      <c r="BW14" s="2"/>
      <c r="BX14" s="2"/>
      <c r="BY14" s="2" t="str">
        <f t="shared" si="23"/>
        <v>D</v>
      </c>
      <c r="BZ14" s="2"/>
      <c r="CA14" s="2"/>
      <c r="CB14" s="2" t="str">
        <f t="shared" si="24"/>
        <v>D</v>
      </c>
      <c r="CC14" s="2"/>
      <c r="CD14" s="2"/>
      <c r="CE14" s="2" t="str">
        <f t="shared" si="25"/>
        <v>D</v>
      </c>
      <c r="CF14" s="2"/>
      <c r="CG14" s="2"/>
      <c r="CH14" s="2" t="str">
        <f t="shared" si="26"/>
        <v>D</v>
      </c>
      <c r="CI14" s="2"/>
      <c r="CJ14" s="2"/>
      <c r="CK14" s="2" t="str">
        <f t="shared" si="27"/>
        <v>D</v>
      </c>
      <c r="CL14" s="2"/>
      <c r="CM14" s="2"/>
      <c r="CN14" s="2" t="str">
        <f t="shared" si="28"/>
        <v>D</v>
      </c>
      <c r="CO14" s="2"/>
      <c r="CP14" s="2"/>
      <c r="CQ14" s="2" t="str">
        <f t="shared" si="29"/>
        <v>D</v>
      </c>
      <c r="CR14" s="2"/>
      <c r="CS14" s="2"/>
      <c r="CT14" s="2" t="str">
        <f t="shared" si="30"/>
        <v>D</v>
      </c>
      <c r="CU14" s="2"/>
      <c r="CV14" s="2"/>
      <c r="CW14" s="2" t="str">
        <f t="shared" si="31"/>
        <v>D</v>
      </c>
      <c r="CX14" s="2"/>
      <c r="CY14" s="13"/>
      <c r="CZ14" s="13"/>
      <c r="DA14" s="13"/>
      <c r="DB14" s="13"/>
      <c r="DC14" s="13"/>
      <c r="DD14" s="13"/>
      <c r="DE14" s="2"/>
      <c r="DF14" s="2"/>
      <c r="DG14" s="2"/>
      <c r="DH14" s="2"/>
      <c r="DI14" s="2"/>
      <c r="DJ14" s="2"/>
      <c r="DK14" s="2"/>
      <c r="DL14" s="2"/>
      <c r="DM14" s="2"/>
      <c r="DN14" s="2"/>
    </row>
    <row r="15" spans="1:118">
      <c r="A15" s="20">
        <v>10</v>
      </c>
      <c r="B15" s="14">
        <v>1973</v>
      </c>
      <c r="C15" s="19" t="s">
        <v>40</v>
      </c>
      <c r="D15" s="21" t="s">
        <v>67</v>
      </c>
      <c r="E15" s="13"/>
      <c r="F15" s="2"/>
      <c r="G15" s="2"/>
      <c r="H15" s="2" t="str">
        <f t="shared" si="0"/>
        <v>D</v>
      </c>
      <c r="I15" s="16"/>
      <c r="J15" s="2"/>
      <c r="K15" s="2" t="str">
        <f t="shared" si="1"/>
        <v>D</v>
      </c>
      <c r="L15" s="2"/>
      <c r="M15" s="2"/>
      <c r="N15" s="2" t="str">
        <f t="shared" si="2"/>
        <v>D</v>
      </c>
      <c r="O15" s="2"/>
      <c r="P15" s="2"/>
      <c r="Q15" s="2" t="str">
        <f t="shared" si="3"/>
        <v>D</v>
      </c>
      <c r="R15" s="2"/>
      <c r="S15" s="2"/>
      <c r="T15" s="2" t="str">
        <f t="shared" si="4"/>
        <v>D</v>
      </c>
      <c r="U15" s="2"/>
      <c r="V15" s="2"/>
      <c r="W15" s="2" t="str">
        <f t="shared" si="5"/>
        <v>D</v>
      </c>
      <c r="X15" s="2"/>
      <c r="Y15" s="2"/>
      <c r="Z15" s="2" t="str">
        <f t="shared" si="6"/>
        <v>D</v>
      </c>
      <c r="AA15" s="2"/>
      <c r="AB15" s="2"/>
      <c r="AC15" s="2" t="str">
        <f t="shared" si="7"/>
        <v>D</v>
      </c>
      <c r="AD15" s="2"/>
      <c r="AE15" s="2"/>
      <c r="AF15" s="2" t="str">
        <f t="shared" si="8"/>
        <v>D</v>
      </c>
      <c r="AG15" s="2"/>
      <c r="AH15" s="2"/>
      <c r="AI15" s="2" t="str">
        <f t="shared" si="9"/>
        <v>D</v>
      </c>
      <c r="AJ15" s="2"/>
      <c r="AK15" s="2"/>
      <c r="AL15" s="2" t="str">
        <f t="shared" si="10"/>
        <v>D</v>
      </c>
      <c r="AM15" s="2"/>
      <c r="AN15" s="2"/>
      <c r="AO15" s="2" t="str">
        <f t="shared" si="11"/>
        <v>D</v>
      </c>
      <c r="AP15" s="2"/>
      <c r="AQ15" s="2"/>
      <c r="AR15" s="2" t="str">
        <f t="shared" si="12"/>
        <v>D</v>
      </c>
      <c r="AS15" s="2"/>
      <c r="AT15" s="2"/>
      <c r="AU15" s="2" t="str">
        <f t="shared" si="13"/>
        <v>D</v>
      </c>
      <c r="AV15" s="2"/>
      <c r="AW15" s="2"/>
      <c r="AX15" s="2" t="str">
        <f t="shared" si="14"/>
        <v>D</v>
      </c>
      <c r="AY15" s="2"/>
      <c r="AZ15" s="2"/>
      <c r="BA15" s="2" t="str">
        <f t="shared" si="15"/>
        <v>D</v>
      </c>
      <c r="BB15" s="2"/>
      <c r="BC15" s="2"/>
      <c r="BD15" s="2" t="str">
        <f t="shared" si="16"/>
        <v>D</v>
      </c>
      <c r="BE15" s="2"/>
      <c r="BF15" s="2"/>
      <c r="BG15" s="2" t="str">
        <f t="shared" si="17"/>
        <v>D</v>
      </c>
      <c r="BH15" s="2"/>
      <c r="BI15" s="2"/>
      <c r="BJ15" s="2" t="str">
        <f t="shared" si="18"/>
        <v>D</v>
      </c>
      <c r="BK15" s="2"/>
      <c r="BL15" s="2"/>
      <c r="BM15" s="2" t="str">
        <f t="shared" si="19"/>
        <v>D</v>
      </c>
      <c r="BN15" s="2"/>
      <c r="BO15" s="2"/>
      <c r="BP15" s="2" t="str">
        <f t="shared" si="20"/>
        <v>D</v>
      </c>
      <c r="BQ15" s="2"/>
      <c r="BR15" s="2"/>
      <c r="BS15" s="2" t="str">
        <f t="shared" si="21"/>
        <v>D</v>
      </c>
      <c r="BT15" s="2"/>
      <c r="BU15" s="2"/>
      <c r="BV15" s="2" t="str">
        <f t="shared" si="22"/>
        <v>D</v>
      </c>
      <c r="BW15" s="2"/>
      <c r="BX15" s="2"/>
      <c r="BY15" s="2" t="str">
        <f t="shared" si="23"/>
        <v>D</v>
      </c>
      <c r="BZ15" s="2"/>
      <c r="CA15" s="2"/>
      <c r="CB15" s="2" t="str">
        <f t="shared" si="24"/>
        <v>D</v>
      </c>
      <c r="CC15" s="2"/>
      <c r="CD15" s="2"/>
      <c r="CE15" s="2" t="str">
        <f t="shared" si="25"/>
        <v>D</v>
      </c>
      <c r="CF15" s="2"/>
      <c r="CG15" s="2"/>
      <c r="CH15" s="2" t="str">
        <f t="shared" si="26"/>
        <v>D</v>
      </c>
      <c r="CI15" s="2"/>
      <c r="CJ15" s="2"/>
      <c r="CK15" s="2" t="str">
        <f t="shared" si="27"/>
        <v>D</v>
      </c>
      <c r="CL15" s="2"/>
      <c r="CM15" s="2"/>
      <c r="CN15" s="2" t="str">
        <f t="shared" si="28"/>
        <v>D</v>
      </c>
      <c r="CO15" s="2"/>
      <c r="CP15" s="2"/>
      <c r="CQ15" s="2" t="str">
        <f t="shared" si="29"/>
        <v>D</v>
      </c>
      <c r="CR15" s="2"/>
      <c r="CS15" s="2"/>
      <c r="CT15" s="2" t="str">
        <f t="shared" si="30"/>
        <v>D</v>
      </c>
      <c r="CU15" s="2"/>
      <c r="CV15" s="2"/>
      <c r="CW15" s="2" t="str">
        <f t="shared" si="31"/>
        <v>D</v>
      </c>
      <c r="CX15" s="2"/>
      <c r="CY15" s="13"/>
      <c r="CZ15" s="13"/>
      <c r="DA15" s="13"/>
      <c r="DB15" s="13"/>
      <c r="DC15" s="13"/>
      <c r="DD15" s="13"/>
      <c r="DE15" s="2"/>
      <c r="DF15" s="2"/>
      <c r="DG15" s="2"/>
      <c r="DH15" s="2"/>
      <c r="DI15" s="2"/>
      <c r="DJ15" s="2"/>
      <c r="DK15" s="2"/>
      <c r="DL15" s="2"/>
      <c r="DM15" s="2"/>
      <c r="DN15" s="2"/>
    </row>
    <row r="16" spans="1:118">
      <c r="A16" s="20">
        <v>11</v>
      </c>
      <c r="B16" s="14">
        <v>1974</v>
      </c>
      <c r="C16" s="19" t="s">
        <v>41</v>
      </c>
      <c r="D16" s="21" t="s">
        <v>67</v>
      </c>
      <c r="E16" s="13"/>
      <c r="F16" s="2"/>
      <c r="G16" s="2"/>
      <c r="H16" s="2" t="str">
        <f t="shared" si="0"/>
        <v>D</v>
      </c>
      <c r="I16" s="16"/>
      <c r="J16" s="2"/>
      <c r="K16" s="2" t="str">
        <f t="shared" si="1"/>
        <v>D</v>
      </c>
      <c r="L16" s="2"/>
      <c r="M16" s="2"/>
      <c r="N16" s="2" t="str">
        <f t="shared" si="2"/>
        <v>D</v>
      </c>
      <c r="O16" s="2"/>
      <c r="P16" s="2"/>
      <c r="Q16" s="2" t="str">
        <f t="shared" si="3"/>
        <v>D</v>
      </c>
      <c r="R16" s="2"/>
      <c r="S16" s="2"/>
      <c r="T16" s="2" t="str">
        <f t="shared" si="4"/>
        <v>D</v>
      </c>
      <c r="U16" s="2"/>
      <c r="V16" s="2"/>
      <c r="W16" s="2" t="str">
        <f t="shared" si="5"/>
        <v>D</v>
      </c>
      <c r="X16" s="2"/>
      <c r="Y16" s="2"/>
      <c r="Z16" s="2" t="str">
        <f t="shared" si="6"/>
        <v>D</v>
      </c>
      <c r="AA16" s="2"/>
      <c r="AB16" s="2"/>
      <c r="AC16" s="2" t="str">
        <f t="shared" si="7"/>
        <v>D</v>
      </c>
      <c r="AD16" s="2"/>
      <c r="AE16" s="2"/>
      <c r="AF16" s="2" t="str">
        <f t="shared" si="8"/>
        <v>D</v>
      </c>
      <c r="AG16" s="2"/>
      <c r="AH16" s="2"/>
      <c r="AI16" s="2" t="str">
        <f t="shared" si="9"/>
        <v>D</v>
      </c>
      <c r="AJ16" s="2"/>
      <c r="AK16" s="2"/>
      <c r="AL16" s="2" t="str">
        <f t="shared" si="10"/>
        <v>D</v>
      </c>
      <c r="AM16" s="2"/>
      <c r="AN16" s="2"/>
      <c r="AO16" s="2" t="str">
        <f t="shared" si="11"/>
        <v>D</v>
      </c>
      <c r="AP16" s="2"/>
      <c r="AQ16" s="2"/>
      <c r="AR16" s="2" t="str">
        <f t="shared" si="12"/>
        <v>D</v>
      </c>
      <c r="AS16" s="2"/>
      <c r="AT16" s="2"/>
      <c r="AU16" s="2" t="str">
        <f t="shared" si="13"/>
        <v>D</v>
      </c>
      <c r="AV16" s="2"/>
      <c r="AW16" s="2"/>
      <c r="AX16" s="2" t="str">
        <f t="shared" si="14"/>
        <v>D</v>
      </c>
      <c r="AY16" s="2"/>
      <c r="AZ16" s="2"/>
      <c r="BA16" s="2" t="str">
        <f t="shared" si="15"/>
        <v>D</v>
      </c>
      <c r="BB16" s="2"/>
      <c r="BC16" s="2"/>
      <c r="BD16" s="2" t="str">
        <f t="shared" si="16"/>
        <v>D</v>
      </c>
      <c r="BE16" s="2"/>
      <c r="BF16" s="2"/>
      <c r="BG16" s="2" t="str">
        <f t="shared" si="17"/>
        <v>D</v>
      </c>
      <c r="BH16" s="2"/>
      <c r="BI16" s="2"/>
      <c r="BJ16" s="2" t="str">
        <f t="shared" si="18"/>
        <v>D</v>
      </c>
      <c r="BK16" s="2"/>
      <c r="BL16" s="2"/>
      <c r="BM16" s="2" t="str">
        <f t="shared" si="19"/>
        <v>D</v>
      </c>
      <c r="BN16" s="2"/>
      <c r="BO16" s="2"/>
      <c r="BP16" s="2" t="str">
        <f t="shared" si="20"/>
        <v>D</v>
      </c>
      <c r="BQ16" s="2"/>
      <c r="BR16" s="2"/>
      <c r="BS16" s="2" t="str">
        <f t="shared" si="21"/>
        <v>D</v>
      </c>
      <c r="BT16" s="2"/>
      <c r="BU16" s="2"/>
      <c r="BV16" s="2" t="str">
        <f t="shared" si="22"/>
        <v>D</v>
      </c>
      <c r="BW16" s="2"/>
      <c r="BX16" s="2"/>
      <c r="BY16" s="2" t="str">
        <f t="shared" si="23"/>
        <v>D</v>
      </c>
      <c r="BZ16" s="2"/>
      <c r="CA16" s="2"/>
      <c r="CB16" s="2" t="str">
        <f t="shared" si="24"/>
        <v>D</v>
      </c>
      <c r="CC16" s="2"/>
      <c r="CD16" s="2"/>
      <c r="CE16" s="2" t="str">
        <f t="shared" si="25"/>
        <v>D</v>
      </c>
      <c r="CF16" s="2"/>
      <c r="CG16" s="2"/>
      <c r="CH16" s="2" t="str">
        <f t="shared" si="26"/>
        <v>D</v>
      </c>
      <c r="CI16" s="2"/>
      <c r="CJ16" s="2"/>
      <c r="CK16" s="2" t="str">
        <f t="shared" si="27"/>
        <v>D</v>
      </c>
      <c r="CL16" s="2"/>
      <c r="CM16" s="2"/>
      <c r="CN16" s="2" t="str">
        <f t="shared" si="28"/>
        <v>D</v>
      </c>
      <c r="CO16" s="2"/>
      <c r="CP16" s="2"/>
      <c r="CQ16" s="2" t="str">
        <f t="shared" si="29"/>
        <v>D</v>
      </c>
      <c r="CR16" s="2"/>
      <c r="CS16" s="2"/>
      <c r="CT16" s="2" t="str">
        <f t="shared" si="30"/>
        <v>D</v>
      </c>
      <c r="CU16" s="2"/>
      <c r="CV16" s="2"/>
      <c r="CW16" s="2" t="str">
        <f t="shared" si="31"/>
        <v>D</v>
      </c>
      <c r="CX16" s="2"/>
      <c r="CY16" s="13"/>
      <c r="CZ16" s="13"/>
      <c r="DA16" s="13"/>
      <c r="DB16" s="13"/>
      <c r="DC16" s="13"/>
      <c r="DD16" s="13"/>
      <c r="DE16" s="2"/>
      <c r="DF16" s="2"/>
      <c r="DG16" s="2"/>
      <c r="DH16" s="2"/>
      <c r="DI16" s="2"/>
      <c r="DJ16" s="2"/>
      <c r="DK16" s="2"/>
      <c r="DL16" s="2"/>
      <c r="DM16" s="2"/>
      <c r="DN16" s="2"/>
    </row>
    <row r="17" spans="1:118">
      <c r="A17" s="20">
        <v>12</v>
      </c>
      <c r="B17" s="14">
        <v>1975</v>
      </c>
      <c r="C17" s="19" t="s">
        <v>42</v>
      </c>
      <c r="D17" s="21" t="s">
        <v>67</v>
      </c>
      <c r="E17" s="13"/>
      <c r="F17" s="2"/>
      <c r="G17" s="2"/>
      <c r="H17" s="2" t="str">
        <f t="shared" si="0"/>
        <v>D</v>
      </c>
      <c r="I17" s="16"/>
      <c r="J17" s="2"/>
      <c r="K17" s="2" t="str">
        <f t="shared" si="1"/>
        <v>D</v>
      </c>
      <c r="L17" s="2"/>
      <c r="M17" s="2"/>
      <c r="N17" s="2" t="str">
        <f t="shared" si="2"/>
        <v>D</v>
      </c>
      <c r="O17" s="2"/>
      <c r="P17" s="2"/>
      <c r="Q17" s="2" t="str">
        <f t="shared" si="3"/>
        <v>D</v>
      </c>
      <c r="R17" s="2"/>
      <c r="S17" s="2"/>
      <c r="T17" s="2" t="str">
        <f t="shared" si="4"/>
        <v>D</v>
      </c>
      <c r="U17" s="2"/>
      <c r="V17" s="2"/>
      <c r="W17" s="2" t="str">
        <f t="shared" si="5"/>
        <v>D</v>
      </c>
      <c r="X17" s="2"/>
      <c r="Y17" s="2"/>
      <c r="Z17" s="2" t="str">
        <f t="shared" si="6"/>
        <v>D</v>
      </c>
      <c r="AA17" s="2"/>
      <c r="AB17" s="2"/>
      <c r="AC17" s="2" t="str">
        <f t="shared" si="7"/>
        <v>D</v>
      </c>
      <c r="AD17" s="2"/>
      <c r="AE17" s="2"/>
      <c r="AF17" s="2" t="str">
        <f t="shared" si="8"/>
        <v>D</v>
      </c>
      <c r="AG17" s="2"/>
      <c r="AH17" s="2"/>
      <c r="AI17" s="2" t="str">
        <f t="shared" si="9"/>
        <v>D</v>
      </c>
      <c r="AJ17" s="2"/>
      <c r="AK17" s="2"/>
      <c r="AL17" s="2" t="str">
        <f t="shared" si="10"/>
        <v>D</v>
      </c>
      <c r="AM17" s="2"/>
      <c r="AN17" s="2"/>
      <c r="AO17" s="2" t="str">
        <f t="shared" si="11"/>
        <v>D</v>
      </c>
      <c r="AP17" s="2"/>
      <c r="AQ17" s="2"/>
      <c r="AR17" s="2" t="str">
        <f t="shared" si="12"/>
        <v>D</v>
      </c>
      <c r="AS17" s="2"/>
      <c r="AT17" s="2"/>
      <c r="AU17" s="2" t="str">
        <f t="shared" si="13"/>
        <v>D</v>
      </c>
      <c r="AV17" s="2"/>
      <c r="AW17" s="2"/>
      <c r="AX17" s="2" t="str">
        <f t="shared" si="14"/>
        <v>D</v>
      </c>
      <c r="AY17" s="2"/>
      <c r="AZ17" s="2"/>
      <c r="BA17" s="2" t="str">
        <f t="shared" si="15"/>
        <v>D</v>
      </c>
      <c r="BB17" s="2"/>
      <c r="BC17" s="2"/>
      <c r="BD17" s="2" t="str">
        <f t="shared" si="16"/>
        <v>D</v>
      </c>
      <c r="BE17" s="2"/>
      <c r="BF17" s="2"/>
      <c r="BG17" s="2" t="str">
        <f t="shared" si="17"/>
        <v>D</v>
      </c>
      <c r="BH17" s="2"/>
      <c r="BI17" s="2"/>
      <c r="BJ17" s="2" t="str">
        <f t="shared" si="18"/>
        <v>D</v>
      </c>
      <c r="BK17" s="2"/>
      <c r="BL17" s="2"/>
      <c r="BM17" s="2" t="str">
        <f t="shared" si="19"/>
        <v>D</v>
      </c>
      <c r="BN17" s="2"/>
      <c r="BO17" s="2"/>
      <c r="BP17" s="2" t="str">
        <f t="shared" si="20"/>
        <v>D</v>
      </c>
      <c r="BQ17" s="2"/>
      <c r="BR17" s="2"/>
      <c r="BS17" s="2" t="str">
        <f t="shared" si="21"/>
        <v>D</v>
      </c>
      <c r="BT17" s="2"/>
      <c r="BU17" s="2"/>
      <c r="BV17" s="2" t="str">
        <f t="shared" si="22"/>
        <v>D</v>
      </c>
      <c r="BW17" s="2"/>
      <c r="BX17" s="2"/>
      <c r="BY17" s="2" t="str">
        <f t="shared" si="23"/>
        <v>D</v>
      </c>
      <c r="BZ17" s="2"/>
      <c r="CA17" s="2"/>
      <c r="CB17" s="2" t="str">
        <f t="shared" si="24"/>
        <v>D</v>
      </c>
      <c r="CC17" s="2"/>
      <c r="CD17" s="2"/>
      <c r="CE17" s="2" t="str">
        <f t="shared" si="25"/>
        <v>D</v>
      </c>
      <c r="CF17" s="2"/>
      <c r="CG17" s="2"/>
      <c r="CH17" s="2" t="str">
        <f t="shared" si="26"/>
        <v>D</v>
      </c>
      <c r="CI17" s="2"/>
      <c r="CJ17" s="2"/>
      <c r="CK17" s="2" t="str">
        <f t="shared" si="27"/>
        <v>D</v>
      </c>
      <c r="CL17" s="2"/>
      <c r="CM17" s="2"/>
      <c r="CN17" s="2" t="str">
        <f t="shared" si="28"/>
        <v>D</v>
      </c>
      <c r="CO17" s="2"/>
      <c r="CP17" s="2"/>
      <c r="CQ17" s="2" t="str">
        <f t="shared" si="29"/>
        <v>D</v>
      </c>
      <c r="CR17" s="2"/>
      <c r="CS17" s="2"/>
      <c r="CT17" s="2" t="str">
        <f t="shared" si="30"/>
        <v>D</v>
      </c>
      <c r="CU17" s="2"/>
      <c r="CV17" s="2"/>
      <c r="CW17" s="2" t="str">
        <f t="shared" si="31"/>
        <v>D</v>
      </c>
      <c r="CX17" s="2"/>
      <c r="CY17" s="13"/>
      <c r="CZ17" s="13"/>
      <c r="DA17" s="13"/>
      <c r="DB17" s="13"/>
      <c r="DC17" s="13"/>
      <c r="DD17" s="13"/>
      <c r="DE17" s="2"/>
      <c r="DF17" s="2"/>
      <c r="DG17" s="2"/>
      <c r="DH17" s="2"/>
      <c r="DI17" s="2"/>
      <c r="DJ17" s="2"/>
      <c r="DK17" s="2"/>
      <c r="DL17" s="2"/>
      <c r="DM17" s="2"/>
      <c r="DN17" s="2"/>
    </row>
    <row r="18" spans="1:118">
      <c r="A18" s="20">
        <v>13</v>
      </c>
      <c r="B18" s="14">
        <v>1976</v>
      </c>
      <c r="C18" s="19" t="s">
        <v>43</v>
      </c>
      <c r="D18" s="21" t="s">
        <v>67</v>
      </c>
      <c r="E18" s="13"/>
      <c r="F18" s="2"/>
      <c r="G18" s="2"/>
      <c r="H18" s="2" t="str">
        <f t="shared" si="0"/>
        <v>D</v>
      </c>
      <c r="I18" s="16"/>
      <c r="J18" s="2"/>
      <c r="K18" s="2" t="str">
        <f t="shared" si="1"/>
        <v>D</v>
      </c>
      <c r="L18" s="2"/>
      <c r="M18" s="2"/>
      <c r="N18" s="2" t="str">
        <f t="shared" si="2"/>
        <v>D</v>
      </c>
      <c r="O18" s="2"/>
      <c r="P18" s="2"/>
      <c r="Q18" s="2" t="str">
        <f t="shared" si="3"/>
        <v>D</v>
      </c>
      <c r="R18" s="2"/>
      <c r="S18" s="2"/>
      <c r="T18" s="2" t="str">
        <f t="shared" si="4"/>
        <v>D</v>
      </c>
      <c r="U18" s="2"/>
      <c r="V18" s="2"/>
      <c r="W18" s="2" t="str">
        <f t="shared" si="5"/>
        <v>D</v>
      </c>
      <c r="X18" s="2"/>
      <c r="Y18" s="2"/>
      <c r="Z18" s="2" t="str">
        <f t="shared" si="6"/>
        <v>D</v>
      </c>
      <c r="AA18" s="2"/>
      <c r="AB18" s="2"/>
      <c r="AC18" s="2" t="str">
        <f t="shared" si="7"/>
        <v>D</v>
      </c>
      <c r="AD18" s="2"/>
      <c r="AE18" s="2"/>
      <c r="AF18" s="2" t="str">
        <f t="shared" si="8"/>
        <v>D</v>
      </c>
      <c r="AG18" s="2"/>
      <c r="AH18" s="2"/>
      <c r="AI18" s="2" t="str">
        <f t="shared" si="9"/>
        <v>D</v>
      </c>
      <c r="AJ18" s="2"/>
      <c r="AK18" s="2"/>
      <c r="AL18" s="2" t="str">
        <f t="shared" si="10"/>
        <v>D</v>
      </c>
      <c r="AM18" s="2"/>
      <c r="AN18" s="2"/>
      <c r="AO18" s="2" t="str">
        <f t="shared" si="11"/>
        <v>D</v>
      </c>
      <c r="AP18" s="2"/>
      <c r="AQ18" s="2"/>
      <c r="AR18" s="2" t="str">
        <f t="shared" si="12"/>
        <v>D</v>
      </c>
      <c r="AS18" s="2"/>
      <c r="AT18" s="2"/>
      <c r="AU18" s="2" t="str">
        <f t="shared" si="13"/>
        <v>D</v>
      </c>
      <c r="AV18" s="2"/>
      <c r="AW18" s="2"/>
      <c r="AX18" s="2" t="str">
        <f t="shared" si="14"/>
        <v>D</v>
      </c>
      <c r="AY18" s="2"/>
      <c r="AZ18" s="2"/>
      <c r="BA18" s="2" t="str">
        <f t="shared" si="15"/>
        <v>D</v>
      </c>
      <c r="BB18" s="2"/>
      <c r="BC18" s="2"/>
      <c r="BD18" s="2" t="str">
        <f t="shared" si="16"/>
        <v>D</v>
      </c>
      <c r="BE18" s="2"/>
      <c r="BF18" s="2"/>
      <c r="BG18" s="2" t="str">
        <f t="shared" si="17"/>
        <v>D</v>
      </c>
      <c r="BH18" s="2"/>
      <c r="BI18" s="2"/>
      <c r="BJ18" s="2" t="str">
        <f t="shared" si="18"/>
        <v>D</v>
      </c>
      <c r="BK18" s="2"/>
      <c r="BL18" s="2"/>
      <c r="BM18" s="2" t="str">
        <f t="shared" si="19"/>
        <v>D</v>
      </c>
      <c r="BN18" s="2"/>
      <c r="BO18" s="2"/>
      <c r="BP18" s="2" t="str">
        <f t="shared" si="20"/>
        <v>D</v>
      </c>
      <c r="BQ18" s="2"/>
      <c r="BR18" s="2"/>
      <c r="BS18" s="2" t="str">
        <f t="shared" si="21"/>
        <v>D</v>
      </c>
      <c r="BT18" s="2"/>
      <c r="BU18" s="2"/>
      <c r="BV18" s="2" t="str">
        <f t="shared" si="22"/>
        <v>D</v>
      </c>
      <c r="BW18" s="2"/>
      <c r="BX18" s="2"/>
      <c r="BY18" s="2" t="str">
        <f t="shared" si="23"/>
        <v>D</v>
      </c>
      <c r="BZ18" s="2"/>
      <c r="CA18" s="2"/>
      <c r="CB18" s="2" t="str">
        <f t="shared" si="24"/>
        <v>D</v>
      </c>
      <c r="CC18" s="2"/>
      <c r="CD18" s="2"/>
      <c r="CE18" s="2" t="str">
        <f t="shared" si="25"/>
        <v>D</v>
      </c>
      <c r="CF18" s="2"/>
      <c r="CG18" s="2"/>
      <c r="CH18" s="2" t="str">
        <f t="shared" si="26"/>
        <v>D</v>
      </c>
      <c r="CI18" s="2"/>
      <c r="CJ18" s="2"/>
      <c r="CK18" s="2" t="str">
        <f t="shared" si="27"/>
        <v>D</v>
      </c>
      <c r="CL18" s="2"/>
      <c r="CM18" s="2"/>
      <c r="CN18" s="2" t="str">
        <f t="shared" si="28"/>
        <v>D</v>
      </c>
      <c r="CO18" s="2"/>
      <c r="CP18" s="2"/>
      <c r="CQ18" s="2" t="str">
        <f t="shared" si="29"/>
        <v>D</v>
      </c>
      <c r="CR18" s="2"/>
      <c r="CS18" s="2"/>
      <c r="CT18" s="2" t="str">
        <f t="shared" si="30"/>
        <v>D</v>
      </c>
      <c r="CU18" s="2"/>
      <c r="CV18" s="2"/>
      <c r="CW18" s="2" t="str">
        <f t="shared" si="31"/>
        <v>D</v>
      </c>
      <c r="CX18" s="2"/>
      <c r="CY18" s="13"/>
      <c r="CZ18" s="13"/>
      <c r="DA18" s="13"/>
      <c r="DB18" s="13"/>
      <c r="DC18" s="13"/>
      <c r="DD18" s="13"/>
      <c r="DE18" s="2"/>
      <c r="DF18" s="2"/>
      <c r="DG18" s="2"/>
      <c r="DH18" s="2"/>
      <c r="DI18" s="2"/>
      <c r="DJ18" s="2"/>
      <c r="DK18" s="2"/>
      <c r="DL18" s="2"/>
      <c r="DM18" s="2"/>
      <c r="DN18" s="2"/>
    </row>
    <row r="19" spans="1:118">
      <c r="A19" s="20">
        <v>14</v>
      </c>
      <c r="B19" s="14">
        <v>1977</v>
      </c>
      <c r="C19" s="19" t="s">
        <v>44</v>
      </c>
      <c r="D19" s="21" t="s">
        <v>67</v>
      </c>
      <c r="E19" s="13"/>
      <c r="F19" s="2"/>
      <c r="G19" s="2"/>
      <c r="H19" s="2" t="str">
        <f t="shared" si="0"/>
        <v>D</v>
      </c>
      <c r="I19" s="16"/>
      <c r="J19" s="2"/>
      <c r="K19" s="2" t="str">
        <f t="shared" si="1"/>
        <v>D</v>
      </c>
      <c r="L19" s="2"/>
      <c r="M19" s="2"/>
      <c r="N19" s="2" t="str">
        <f t="shared" si="2"/>
        <v>D</v>
      </c>
      <c r="O19" s="2"/>
      <c r="P19" s="2"/>
      <c r="Q19" s="2" t="str">
        <f t="shared" si="3"/>
        <v>D</v>
      </c>
      <c r="R19" s="2"/>
      <c r="S19" s="2"/>
      <c r="T19" s="2" t="str">
        <f t="shared" si="4"/>
        <v>D</v>
      </c>
      <c r="U19" s="2"/>
      <c r="V19" s="2"/>
      <c r="W19" s="2" t="str">
        <f t="shared" si="5"/>
        <v>D</v>
      </c>
      <c r="X19" s="2"/>
      <c r="Y19" s="2"/>
      <c r="Z19" s="2" t="str">
        <f t="shared" si="6"/>
        <v>D</v>
      </c>
      <c r="AA19" s="2"/>
      <c r="AB19" s="2"/>
      <c r="AC19" s="2" t="str">
        <f t="shared" si="7"/>
        <v>D</v>
      </c>
      <c r="AD19" s="2"/>
      <c r="AE19" s="2"/>
      <c r="AF19" s="2" t="str">
        <f t="shared" si="8"/>
        <v>D</v>
      </c>
      <c r="AG19" s="2"/>
      <c r="AH19" s="2"/>
      <c r="AI19" s="2" t="str">
        <f t="shared" si="9"/>
        <v>D</v>
      </c>
      <c r="AJ19" s="2"/>
      <c r="AK19" s="2"/>
      <c r="AL19" s="2" t="str">
        <f t="shared" si="10"/>
        <v>D</v>
      </c>
      <c r="AM19" s="2"/>
      <c r="AN19" s="2"/>
      <c r="AO19" s="2" t="str">
        <f t="shared" si="11"/>
        <v>D</v>
      </c>
      <c r="AP19" s="2"/>
      <c r="AQ19" s="2"/>
      <c r="AR19" s="2" t="str">
        <f t="shared" si="12"/>
        <v>D</v>
      </c>
      <c r="AS19" s="2"/>
      <c r="AT19" s="2"/>
      <c r="AU19" s="2" t="str">
        <f t="shared" si="13"/>
        <v>D</v>
      </c>
      <c r="AV19" s="2"/>
      <c r="AW19" s="2"/>
      <c r="AX19" s="2" t="str">
        <f t="shared" si="14"/>
        <v>D</v>
      </c>
      <c r="AY19" s="2"/>
      <c r="AZ19" s="2"/>
      <c r="BA19" s="2" t="str">
        <f t="shared" si="15"/>
        <v>D</v>
      </c>
      <c r="BB19" s="2"/>
      <c r="BC19" s="2"/>
      <c r="BD19" s="2" t="str">
        <f t="shared" si="16"/>
        <v>D</v>
      </c>
      <c r="BE19" s="2"/>
      <c r="BF19" s="2"/>
      <c r="BG19" s="2" t="str">
        <f t="shared" si="17"/>
        <v>D</v>
      </c>
      <c r="BH19" s="2"/>
      <c r="BI19" s="2"/>
      <c r="BJ19" s="2" t="str">
        <f t="shared" si="18"/>
        <v>D</v>
      </c>
      <c r="BK19" s="2"/>
      <c r="BL19" s="2"/>
      <c r="BM19" s="2" t="str">
        <f t="shared" si="19"/>
        <v>D</v>
      </c>
      <c r="BN19" s="2"/>
      <c r="BO19" s="2"/>
      <c r="BP19" s="2" t="str">
        <f t="shared" si="20"/>
        <v>D</v>
      </c>
      <c r="BQ19" s="2"/>
      <c r="BR19" s="2"/>
      <c r="BS19" s="2" t="str">
        <f t="shared" si="21"/>
        <v>D</v>
      </c>
      <c r="BT19" s="2"/>
      <c r="BU19" s="2"/>
      <c r="BV19" s="2" t="str">
        <f t="shared" si="22"/>
        <v>D</v>
      </c>
      <c r="BW19" s="2"/>
      <c r="BX19" s="2"/>
      <c r="BY19" s="2" t="str">
        <f t="shared" si="23"/>
        <v>D</v>
      </c>
      <c r="BZ19" s="2"/>
      <c r="CA19" s="2"/>
      <c r="CB19" s="2" t="str">
        <f t="shared" si="24"/>
        <v>D</v>
      </c>
      <c r="CC19" s="2"/>
      <c r="CD19" s="2"/>
      <c r="CE19" s="2" t="str">
        <f t="shared" si="25"/>
        <v>D</v>
      </c>
      <c r="CF19" s="2"/>
      <c r="CG19" s="2"/>
      <c r="CH19" s="2" t="str">
        <f t="shared" si="26"/>
        <v>D</v>
      </c>
      <c r="CI19" s="2"/>
      <c r="CJ19" s="2"/>
      <c r="CK19" s="2" t="str">
        <f t="shared" si="27"/>
        <v>D</v>
      </c>
      <c r="CL19" s="2"/>
      <c r="CM19" s="2"/>
      <c r="CN19" s="2" t="str">
        <f t="shared" si="28"/>
        <v>D</v>
      </c>
      <c r="CO19" s="2"/>
      <c r="CP19" s="2"/>
      <c r="CQ19" s="2" t="str">
        <f t="shared" si="29"/>
        <v>D</v>
      </c>
      <c r="CR19" s="2"/>
      <c r="CS19" s="2"/>
      <c r="CT19" s="2" t="str">
        <f t="shared" si="30"/>
        <v>D</v>
      </c>
      <c r="CU19" s="2"/>
      <c r="CV19" s="2"/>
      <c r="CW19" s="2" t="str">
        <f t="shared" si="31"/>
        <v>D</v>
      </c>
      <c r="CX19" s="2"/>
      <c r="CY19" s="13"/>
      <c r="CZ19" s="13"/>
      <c r="DA19" s="13"/>
      <c r="DB19" s="13"/>
      <c r="DC19" s="13"/>
      <c r="DD19" s="13"/>
      <c r="DE19" s="2"/>
      <c r="DF19" s="2"/>
      <c r="DG19" s="2"/>
      <c r="DH19" s="2"/>
      <c r="DI19" s="2"/>
      <c r="DJ19" s="2"/>
      <c r="DK19" s="2"/>
      <c r="DL19" s="2"/>
      <c r="DM19" s="2"/>
      <c r="DN19" s="2"/>
    </row>
    <row r="20" spans="1:118">
      <c r="A20" s="20">
        <v>15</v>
      </c>
      <c r="B20" s="14">
        <v>1978</v>
      </c>
      <c r="C20" s="19" t="s">
        <v>45</v>
      </c>
      <c r="D20" s="21" t="s">
        <v>67</v>
      </c>
      <c r="E20" s="13"/>
      <c r="F20" s="2"/>
      <c r="G20" s="2"/>
      <c r="H20" s="2" t="str">
        <f t="shared" si="0"/>
        <v>D</v>
      </c>
      <c r="I20" s="16"/>
      <c r="J20" s="2"/>
      <c r="K20" s="2" t="str">
        <f t="shared" si="1"/>
        <v>D</v>
      </c>
      <c r="L20" s="2"/>
      <c r="M20" s="2"/>
      <c r="N20" s="2" t="str">
        <f t="shared" si="2"/>
        <v>D</v>
      </c>
      <c r="O20" s="2"/>
      <c r="P20" s="2"/>
      <c r="Q20" s="2" t="str">
        <f t="shared" si="3"/>
        <v>D</v>
      </c>
      <c r="R20" s="2"/>
      <c r="S20" s="2"/>
      <c r="T20" s="2" t="str">
        <f t="shared" si="4"/>
        <v>D</v>
      </c>
      <c r="U20" s="2"/>
      <c r="V20" s="2"/>
      <c r="W20" s="2" t="str">
        <f t="shared" si="5"/>
        <v>D</v>
      </c>
      <c r="X20" s="2"/>
      <c r="Y20" s="2"/>
      <c r="Z20" s="2" t="str">
        <f t="shared" si="6"/>
        <v>D</v>
      </c>
      <c r="AA20" s="2"/>
      <c r="AB20" s="2"/>
      <c r="AC20" s="2" t="str">
        <f t="shared" si="7"/>
        <v>D</v>
      </c>
      <c r="AD20" s="2"/>
      <c r="AE20" s="2"/>
      <c r="AF20" s="2" t="str">
        <f t="shared" si="8"/>
        <v>D</v>
      </c>
      <c r="AG20" s="2"/>
      <c r="AH20" s="2"/>
      <c r="AI20" s="2" t="str">
        <f t="shared" si="9"/>
        <v>D</v>
      </c>
      <c r="AJ20" s="2"/>
      <c r="AK20" s="2"/>
      <c r="AL20" s="2" t="str">
        <f t="shared" si="10"/>
        <v>D</v>
      </c>
      <c r="AM20" s="2"/>
      <c r="AN20" s="2"/>
      <c r="AO20" s="2" t="str">
        <f t="shared" si="11"/>
        <v>D</v>
      </c>
      <c r="AP20" s="2"/>
      <c r="AQ20" s="2"/>
      <c r="AR20" s="2" t="str">
        <f t="shared" si="12"/>
        <v>D</v>
      </c>
      <c r="AS20" s="2"/>
      <c r="AT20" s="2"/>
      <c r="AU20" s="2" t="str">
        <f t="shared" si="13"/>
        <v>D</v>
      </c>
      <c r="AV20" s="2"/>
      <c r="AW20" s="2"/>
      <c r="AX20" s="2" t="str">
        <f t="shared" si="14"/>
        <v>D</v>
      </c>
      <c r="AY20" s="2"/>
      <c r="AZ20" s="2"/>
      <c r="BA20" s="2" t="str">
        <f t="shared" si="15"/>
        <v>D</v>
      </c>
      <c r="BB20" s="2"/>
      <c r="BC20" s="2"/>
      <c r="BD20" s="2" t="str">
        <f t="shared" si="16"/>
        <v>D</v>
      </c>
      <c r="BE20" s="2"/>
      <c r="BF20" s="2"/>
      <c r="BG20" s="2" t="str">
        <f t="shared" si="17"/>
        <v>D</v>
      </c>
      <c r="BH20" s="2"/>
      <c r="BI20" s="2"/>
      <c r="BJ20" s="2" t="str">
        <f t="shared" si="18"/>
        <v>D</v>
      </c>
      <c r="BK20" s="2"/>
      <c r="BL20" s="2"/>
      <c r="BM20" s="2" t="str">
        <f t="shared" si="19"/>
        <v>D</v>
      </c>
      <c r="BN20" s="2"/>
      <c r="BO20" s="2"/>
      <c r="BP20" s="2" t="str">
        <f t="shared" si="20"/>
        <v>D</v>
      </c>
      <c r="BQ20" s="2"/>
      <c r="BR20" s="2"/>
      <c r="BS20" s="2" t="str">
        <f t="shared" si="21"/>
        <v>D</v>
      </c>
      <c r="BT20" s="2"/>
      <c r="BU20" s="2"/>
      <c r="BV20" s="2" t="str">
        <f t="shared" si="22"/>
        <v>D</v>
      </c>
      <c r="BW20" s="2"/>
      <c r="BX20" s="2"/>
      <c r="BY20" s="2" t="str">
        <f t="shared" si="23"/>
        <v>D</v>
      </c>
      <c r="BZ20" s="2"/>
      <c r="CA20" s="2"/>
      <c r="CB20" s="2" t="str">
        <f t="shared" si="24"/>
        <v>D</v>
      </c>
      <c r="CC20" s="2"/>
      <c r="CD20" s="2"/>
      <c r="CE20" s="2" t="str">
        <f t="shared" si="25"/>
        <v>D</v>
      </c>
      <c r="CF20" s="2"/>
      <c r="CG20" s="2"/>
      <c r="CH20" s="2" t="str">
        <f t="shared" si="26"/>
        <v>D</v>
      </c>
      <c r="CI20" s="2"/>
      <c r="CJ20" s="2"/>
      <c r="CK20" s="2" t="str">
        <f t="shared" si="27"/>
        <v>D</v>
      </c>
      <c r="CL20" s="2"/>
      <c r="CM20" s="2"/>
      <c r="CN20" s="2" t="str">
        <f t="shared" si="28"/>
        <v>D</v>
      </c>
      <c r="CO20" s="2"/>
      <c r="CP20" s="2"/>
      <c r="CQ20" s="2" t="str">
        <f t="shared" si="29"/>
        <v>D</v>
      </c>
      <c r="CR20" s="2"/>
      <c r="CS20" s="2"/>
      <c r="CT20" s="2" t="str">
        <f t="shared" si="30"/>
        <v>D</v>
      </c>
      <c r="CU20" s="2"/>
      <c r="CV20" s="2"/>
      <c r="CW20" s="2" t="str">
        <f t="shared" si="31"/>
        <v>D</v>
      </c>
      <c r="CX20" s="2"/>
      <c r="CY20" s="13"/>
      <c r="CZ20" s="13"/>
      <c r="DA20" s="13"/>
      <c r="DB20" s="13"/>
      <c r="DC20" s="13"/>
      <c r="DD20" s="13"/>
      <c r="DE20" s="2"/>
      <c r="DF20" s="2"/>
      <c r="DG20" s="2"/>
      <c r="DH20" s="2"/>
      <c r="DI20" s="2"/>
      <c r="DJ20" s="2"/>
      <c r="DK20" s="2"/>
      <c r="DL20" s="2"/>
      <c r="DM20" s="2"/>
      <c r="DN20" s="2"/>
    </row>
    <row r="21" spans="1:118">
      <c r="A21" s="20">
        <v>16</v>
      </c>
      <c r="B21" s="14">
        <v>1979</v>
      </c>
      <c r="C21" s="19" t="s">
        <v>46</v>
      </c>
      <c r="D21" s="21" t="s">
        <v>67</v>
      </c>
      <c r="E21" s="13"/>
      <c r="F21" s="2"/>
      <c r="G21" s="2"/>
      <c r="H21" s="2" t="str">
        <f t="shared" si="0"/>
        <v>D</v>
      </c>
      <c r="I21" s="16"/>
      <c r="J21" s="2"/>
      <c r="K21" s="2" t="str">
        <f t="shared" si="1"/>
        <v>D</v>
      </c>
      <c r="L21" s="2"/>
      <c r="M21" s="2"/>
      <c r="N21" s="2" t="str">
        <f t="shared" si="2"/>
        <v>D</v>
      </c>
      <c r="O21" s="2"/>
      <c r="P21" s="2"/>
      <c r="Q21" s="2" t="str">
        <f t="shared" si="3"/>
        <v>D</v>
      </c>
      <c r="R21" s="2"/>
      <c r="S21" s="2"/>
      <c r="T21" s="2" t="str">
        <f t="shared" si="4"/>
        <v>D</v>
      </c>
      <c r="U21" s="2"/>
      <c r="V21" s="2"/>
      <c r="W21" s="2" t="str">
        <f t="shared" si="5"/>
        <v>D</v>
      </c>
      <c r="X21" s="2"/>
      <c r="Y21" s="2"/>
      <c r="Z21" s="2" t="str">
        <f t="shared" si="6"/>
        <v>D</v>
      </c>
      <c r="AA21" s="2"/>
      <c r="AB21" s="2"/>
      <c r="AC21" s="2" t="str">
        <f t="shared" si="7"/>
        <v>D</v>
      </c>
      <c r="AD21" s="2"/>
      <c r="AE21" s="2"/>
      <c r="AF21" s="2" t="str">
        <f t="shared" si="8"/>
        <v>D</v>
      </c>
      <c r="AG21" s="2"/>
      <c r="AH21" s="2"/>
      <c r="AI21" s="2" t="str">
        <f t="shared" si="9"/>
        <v>D</v>
      </c>
      <c r="AJ21" s="2"/>
      <c r="AK21" s="2"/>
      <c r="AL21" s="2" t="str">
        <f t="shared" si="10"/>
        <v>D</v>
      </c>
      <c r="AM21" s="2"/>
      <c r="AN21" s="2"/>
      <c r="AO21" s="2" t="str">
        <f t="shared" si="11"/>
        <v>D</v>
      </c>
      <c r="AP21" s="2"/>
      <c r="AQ21" s="2"/>
      <c r="AR21" s="2" t="str">
        <f t="shared" si="12"/>
        <v>D</v>
      </c>
      <c r="AS21" s="2"/>
      <c r="AT21" s="2"/>
      <c r="AU21" s="2" t="str">
        <f t="shared" si="13"/>
        <v>D</v>
      </c>
      <c r="AV21" s="2"/>
      <c r="AW21" s="2"/>
      <c r="AX21" s="2" t="str">
        <f t="shared" si="14"/>
        <v>D</v>
      </c>
      <c r="AY21" s="2"/>
      <c r="AZ21" s="2"/>
      <c r="BA21" s="2" t="str">
        <f t="shared" si="15"/>
        <v>D</v>
      </c>
      <c r="BB21" s="2"/>
      <c r="BC21" s="2"/>
      <c r="BD21" s="2" t="str">
        <f t="shared" si="16"/>
        <v>D</v>
      </c>
      <c r="BE21" s="2"/>
      <c r="BF21" s="2"/>
      <c r="BG21" s="2" t="str">
        <f t="shared" si="17"/>
        <v>D</v>
      </c>
      <c r="BH21" s="2"/>
      <c r="BI21" s="2"/>
      <c r="BJ21" s="2" t="str">
        <f t="shared" si="18"/>
        <v>D</v>
      </c>
      <c r="BK21" s="2"/>
      <c r="BL21" s="2"/>
      <c r="BM21" s="2" t="str">
        <f t="shared" si="19"/>
        <v>D</v>
      </c>
      <c r="BN21" s="2"/>
      <c r="BO21" s="2"/>
      <c r="BP21" s="2" t="str">
        <f t="shared" si="20"/>
        <v>D</v>
      </c>
      <c r="BQ21" s="2"/>
      <c r="BR21" s="2"/>
      <c r="BS21" s="2" t="str">
        <f t="shared" si="21"/>
        <v>D</v>
      </c>
      <c r="BT21" s="2"/>
      <c r="BU21" s="2"/>
      <c r="BV21" s="2" t="str">
        <f t="shared" si="22"/>
        <v>D</v>
      </c>
      <c r="BW21" s="2"/>
      <c r="BX21" s="2"/>
      <c r="BY21" s="2" t="str">
        <f t="shared" si="23"/>
        <v>D</v>
      </c>
      <c r="BZ21" s="2"/>
      <c r="CA21" s="2"/>
      <c r="CB21" s="2" t="str">
        <f t="shared" si="24"/>
        <v>D</v>
      </c>
      <c r="CC21" s="2"/>
      <c r="CD21" s="2"/>
      <c r="CE21" s="2" t="str">
        <f t="shared" si="25"/>
        <v>D</v>
      </c>
      <c r="CF21" s="2"/>
      <c r="CG21" s="2"/>
      <c r="CH21" s="2" t="str">
        <f t="shared" si="26"/>
        <v>D</v>
      </c>
      <c r="CI21" s="2"/>
      <c r="CJ21" s="2"/>
      <c r="CK21" s="2" t="str">
        <f t="shared" si="27"/>
        <v>D</v>
      </c>
      <c r="CL21" s="2"/>
      <c r="CM21" s="2"/>
      <c r="CN21" s="2" t="str">
        <f t="shared" si="28"/>
        <v>D</v>
      </c>
      <c r="CO21" s="2"/>
      <c r="CP21" s="2"/>
      <c r="CQ21" s="2" t="str">
        <f t="shared" si="29"/>
        <v>D</v>
      </c>
      <c r="CR21" s="2"/>
      <c r="CS21" s="2"/>
      <c r="CT21" s="2" t="str">
        <f t="shared" si="30"/>
        <v>D</v>
      </c>
      <c r="CU21" s="2"/>
      <c r="CV21" s="2"/>
      <c r="CW21" s="2" t="str">
        <f t="shared" si="31"/>
        <v>D</v>
      </c>
      <c r="CX21" s="2"/>
      <c r="CY21" s="13"/>
      <c r="CZ21" s="13"/>
      <c r="DA21" s="13"/>
      <c r="DB21" s="13"/>
      <c r="DC21" s="13"/>
      <c r="DD21" s="13"/>
      <c r="DE21" s="2"/>
      <c r="DF21" s="2"/>
      <c r="DG21" s="2"/>
      <c r="DH21" s="2"/>
      <c r="DI21" s="2"/>
      <c r="DJ21" s="2"/>
      <c r="DK21" s="2"/>
      <c r="DL21" s="2"/>
      <c r="DM21" s="2"/>
      <c r="DN21" s="2"/>
    </row>
    <row r="22" spans="1:118">
      <c r="A22" s="20">
        <v>17</v>
      </c>
      <c r="B22" s="14">
        <v>1980</v>
      </c>
      <c r="C22" s="19" t="s">
        <v>47</v>
      </c>
      <c r="D22" s="21" t="s">
        <v>67</v>
      </c>
      <c r="E22" s="13"/>
      <c r="F22" s="2"/>
      <c r="G22" s="2"/>
      <c r="H22" s="2" t="str">
        <f t="shared" si="0"/>
        <v>D</v>
      </c>
      <c r="I22" s="16"/>
      <c r="J22" s="2"/>
      <c r="K22" s="2" t="str">
        <f t="shared" si="1"/>
        <v>D</v>
      </c>
      <c r="L22" s="2"/>
      <c r="M22" s="2"/>
      <c r="N22" s="2" t="str">
        <f t="shared" si="2"/>
        <v>D</v>
      </c>
      <c r="O22" s="2"/>
      <c r="P22" s="2"/>
      <c r="Q22" s="2" t="str">
        <f t="shared" si="3"/>
        <v>D</v>
      </c>
      <c r="R22" s="2"/>
      <c r="S22" s="2"/>
      <c r="T22" s="2" t="str">
        <f t="shared" si="4"/>
        <v>D</v>
      </c>
      <c r="U22" s="2"/>
      <c r="V22" s="2"/>
      <c r="W22" s="2" t="str">
        <f t="shared" si="5"/>
        <v>D</v>
      </c>
      <c r="X22" s="2"/>
      <c r="Y22" s="2"/>
      <c r="Z22" s="2" t="str">
        <f t="shared" si="6"/>
        <v>D</v>
      </c>
      <c r="AA22" s="2"/>
      <c r="AB22" s="2"/>
      <c r="AC22" s="2" t="str">
        <f t="shared" si="7"/>
        <v>D</v>
      </c>
      <c r="AD22" s="2"/>
      <c r="AE22" s="2"/>
      <c r="AF22" s="2" t="str">
        <f t="shared" si="8"/>
        <v>D</v>
      </c>
      <c r="AG22" s="2"/>
      <c r="AH22" s="2"/>
      <c r="AI22" s="2" t="str">
        <f t="shared" si="9"/>
        <v>D</v>
      </c>
      <c r="AJ22" s="2"/>
      <c r="AK22" s="2"/>
      <c r="AL22" s="2" t="str">
        <f t="shared" si="10"/>
        <v>D</v>
      </c>
      <c r="AM22" s="2"/>
      <c r="AN22" s="2"/>
      <c r="AO22" s="2" t="str">
        <f t="shared" si="11"/>
        <v>D</v>
      </c>
      <c r="AP22" s="2"/>
      <c r="AQ22" s="2"/>
      <c r="AR22" s="2" t="str">
        <f t="shared" si="12"/>
        <v>D</v>
      </c>
      <c r="AS22" s="2"/>
      <c r="AT22" s="2"/>
      <c r="AU22" s="2" t="str">
        <f t="shared" si="13"/>
        <v>D</v>
      </c>
      <c r="AV22" s="2"/>
      <c r="AW22" s="2"/>
      <c r="AX22" s="2" t="str">
        <f t="shared" si="14"/>
        <v>D</v>
      </c>
      <c r="AY22" s="2"/>
      <c r="AZ22" s="2"/>
      <c r="BA22" s="2" t="str">
        <f t="shared" si="15"/>
        <v>D</v>
      </c>
      <c r="BB22" s="2"/>
      <c r="BC22" s="2"/>
      <c r="BD22" s="2" t="str">
        <f t="shared" si="16"/>
        <v>D</v>
      </c>
      <c r="BE22" s="2"/>
      <c r="BF22" s="2"/>
      <c r="BG22" s="2" t="str">
        <f t="shared" si="17"/>
        <v>D</v>
      </c>
      <c r="BH22" s="2"/>
      <c r="BI22" s="2"/>
      <c r="BJ22" s="2" t="str">
        <f t="shared" si="18"/>
        <v>D</v>
      </c>
      <c r="BK22" s="2"/>
      <c r="BL22" s="2"/>
      <c r="BM22" s="2" t="str">
        <f t="shared" si="19"/>
        <v>D</v>
      </c>
      <c r="BN22" s="2"/>
      <c r="BO22" s="2"/>
      <c r="BP22" s="2" t="str">
        <f t="shared" si="20"/>
        <v>D</v>
      </c>
      <c r="BQ22" s="2"/>
      <c r="BR22" s="2"/>
      <c r="BS22" s="2" t="str">
        <f t="shared" si="21"/>
        <v>D</v>
      </c>
      <c r="BT22" s="2"/>
      <c r="BU22" s="2"/>
      <c r="BV22" s="2" t="str">
        <f t="shared" si="22"/>
        <v>D</v>
      </c>
      <c r="BW22" s="2"/>
      <c r="BX22" s="2"/>
      <c r="BY22" s="2" t="str">
        <f t="shared" si="23"/>
        <v>D</v>
      </c>
      <c r="BZ22" s="2"/>
      <c r="CA22" s="2"/>
      <c r="CB22" s="2" t="str">
        <f t="shared" si="24"/>
        <v>D</v>
      </c>
      <c r="CC22" s="2"/>
      <c r="CD22" s="2"/>
      <c r="CE22" s="2" t="str">
        <f t="shared" si="25"/>
        <v>D</v>
      </c>
      <c r="CF22" s="2"/>
      <c r="CG22" s="2"/>
      <c r="CH22" s="2" t="str">
        <f t="shared" si="26"/>
        <v>D</v>
      </c>
      <c r="CI22" s="2"/>
      <c r="CJ22" s="2"/>
      <c r="CK22" s="2" t="str">
        <f t="shared" si="27"/>
        <v>D</v>
      </c>
      <c r="CL22" s="2"/>
      <c r="CM22" s="2"/>
      <c r="CN22" s="2" t="str">
        <f t="shared" si="28"/>
        <v>D</v>
      </c>
      <c r="CO22" s="2"/>
      <c r="CP22" s="2"/>
      <c r="CQ22" s="2" t="str">
        <f t="shared" si="29"/>
        <v>D</v>
      </c>
      <c r="CR22" s="2"/>
      <c r="CS22" s="2"/>
      <c r="CT22" s="2" t="str">
        <f t="shared" si="30"/>
        <v>D</v>
      </c>
      <c r="CU22" s="2"/>
      <c r="CV22" s="2"/>
      <c r="CW22" s="2" t="str">
        <f t="shared" si="31"/>
        <v>D</v>
      </c>
      <c r="CX22" s="2"/>
      <c r="CY22" s="13"/>
      <c r="CZ22" s="13"/>
      <c r="DA22" s="13"/>
      <c r="DB22" s="13"/>
      <c r="DC22" s="13"/>
      <c r="DD22" s="13"/>
      <c r="DE22" s="2"/>
      <c r="DF22" s="2"/>
      <c r="DG22" s="2"/>
      <c r="DH22" s="2"/>
      <c r="DI22" s="2"/>
      <c r="DJ22" s="2"/>
      <c r="DK22" s="2"/>
      <c r="DL22" s="2"/>
      <c r="DM22" s="2"/>
      <c r="DN22" s="2"/>
    </row>
    <row r="23" spans="1:118">
      <c r="A23" s="20">
        <v>18</v>
      </c>
      <c r="B23" s="14">
        <v>1981</v>
      </c>
      <c r="C23" s="19" t="s">
        <v>48</v>
      </c>
      <c r="D23" s="21" t="s">
        <v>67</v>
      </c>
      <c r="E23" s="13"/>
      <c r="F23" s="2"/>
      <c r="G23" s="2"/>
      <c r="H23" s="2" t="str">
        <f t="shared" si="0"/>
        <v>D</v>
      </c>
      <c r="I23" s="16"/>
      <c r="J23" s="2"/>
      <c r="K23" s="2" t="str">
        <f t="shared" si="1"/>
        <v>D</v>
      </c>
      <c r="L23" s="2"/>
      <c r="M23" s="2"/>
      <c r="N23" s="2" t="str">
        <f t="shared" si="2"/>
        <v>D</v>
      </c>
      <c r="O23" s="2"/>
      <c r="P23" s="2"/>
      <c r="Q23" s="2" t="str">
        <f t="shared" si="3"/>
        <v>D</v>
      </c>
      <c r="R23" s="2"/>
      <c r="S23" s="2"/>
      <c r="T23" s="2" t="str">
        <f t="shared" si="4"/>
        <v>D</v>
      </c>
      <c r="U23" s="2"/>
      <c r="V23" s="2"/>
      <c r="W23" s="2" t="str">
        <f t="shared" si="5"/>
        <v>D</v>
      </c>
      <c r="X23" s="2"/>
      <c r="Y23" s="2"/>
      <c r="Z23" s="2" t="str">
        <f t="shared" si="6"/>
        <v>D</v>
      </c>
      <c r="AA23" s="2"/>
      <c r="AB23" s="2"/>
      <c r="AC23" s="2" t="str">
        <f t="shared" si="7"/>
        <v>D</v>
      </c>
      <c r="AD23" s="2"/>
      <c r="AE23" s="2"/>
      <c r="AF23" s="2" t="str">
        <f t="shared" si="8"/>
        <v>D</v>
      </c>
      <c r="AG23" s="2"/>
      <c r="AH23" s="2"/>
      <c r="AI23" s="2" t="str">
        <f t="shared" si="9"/>
        <v>D</v>
      </c>
      <c r="AJ23" s="2"/>
      <c r="AK23" s="2"/>
      <c r="AL23" s="2" t="str">
        <f t="shared" si="10"/>
        <v>D</v>
      </c>
      <c r="AM23" s="2"/>
      <c r="AN23" s="2"/>
      <c r="AO23" s="2" t="str">
        <f t="shared" si="11"/>
        <v>D</v>
      </c>
      <c r="AP23" s="2"/>
      <c r="AQ23" s="2"/>
      <c r="AR23" s="2" t="str">
        <f t="shared" si="12"/>
        <v>D</v>
      </c>
      <c r="AS23" s="2"/>
      <c r="AT23" s="2"/>
      <c r="AU23" s="2" t="str">
        <f t="shared" si="13"/>
        <v>D</v>
      </c>
      <c r="AV23" s="2"/>
      <c r="AW23" s="2"/>
      <c r="AX23" s="2" t="str">
        <f t="shared" si="14"/>
        <v>D</v>
      </c>
      <c r="AY23" s="2"/>
      <c r="AZ23" s="2"/>
      <c r="BA23" s="2" t="str">
        <f t="shared" si="15"/>
        <v>D</v>
      </c>
      <c r="BB23" s="2"/>
      <c r="BC23" s="2"/>
      <c r="BD23" s="2" t="str">
        <f t="shared" si="16"/>
        <v>D</v>
      </c>
      <c r="BE23" s="2"/>
      <c r="BF23" s="2"/>
      <c r="BG23" s="2" t="str">
        <f t="shared" si="17"/>
        <v>D</v>
      </c>
      <c r="BH23" s="2"/>
      <c r="BI23" s="2"/>
      <c r="BJ23" s="2" t="str">
        <f t="shared" si="18"/>
        <v>D</v>
      </c>
      <c r="BK23" s="2"/>
      <c r="BL23" s="2"/>
      <c r="BM23" s="2" t="str">
        <f t="shared" si="19"/>
        <v>D</v>
      </c>
      <c r="BN23" s="2"/>
      <c r="BO23" s="2"/>
      <c r="BP23" s="2" t="str">
        <f t="shared" si="20"/>
        <v>D</v>
      </c>
      <c r="BQ23" s="2"/>
      <c r="BR23" s="2"/>
      <c r="BS23" s="2" t="str">
        <f t="shared" si="21"/>
        <v>D</v>
      </c>
      <c r="BT23" s="2"/>
      <c r="BU23" s="2"/>
      <c r="BV23" s="2" t="str">
        <f t="shared" si="22"/>
        <v>D</v>
      </c>
      <c r="BW23" s="2"/>
      <c r="BX23" s="2"/>
      <c r="BY23" s="2" t="str">
        <f t="shared" si="23"/>
        <v>D</v>
      </c>
      <c r="BZ23" s="2"/>
      <c r="CA23" s="2"/>
      <c r="CB23" s="2" t="str">
        <f t="shared" si="24"/>
        <v>D</v>
      </c>
      <c r="CC23" s="2"/>
      <c r="CD23" s="2"/>
      <c r="CE23" s="2" t="str">
        <f t="shared" si="25"/>
        <v>D</v>
      </c>
      <c r="CF23" s="2"/>
      <c r="CG23" s="2"/>
      <c r="CH23" s="2" t="str">
        <f t="shared" si="26"/>
        <v>D</v>
      </c>
      <c r="CI23" s="2"/>
      <c r="CJ23" s="2"/>
      <c r="CK23" s="2" t="str">
        <f t="shared" si="27"/>
        <v>D</v>
      </c>
      <c r="CL23" s="2"/>
      <c r="CM23" s="2"/>
      <c r="CN23" s="2" t="str">
        <f t="shared" si="28"/>
        <v>D</v>
      </c>
      <c r="CO23" s="2"/>
      <c r="CP23" s="2"/>
      <c r="CQ23" s="2" t="str">
        <f t="shared" si="29"/>
        <v>D</v>
      </c>
      <c r="CR23" s="2"/>
      <c r="CS23" s="2"/>
      <c r="CT23" s="2" t="str">
        <f t="shared" si="30"/>
        <v>D</v>
      </c>
      <c r="CU23" s="2"/>
      <c r="CV23" s="2"/>
      <c r="CW23" s="2" t="str">
        <f t="shared" si="31"/>
        <v>D</v>
      </c>
      <c r="CX23" s="2"/>
      <c r="CY23" s="13"/>
      <c r="CZ23" s="13"/>
      <c r="DA23" s="13"/>
      <c r="DB23" s="13"/>
      <c r="DC23" s="13"/>
      <c r="DD23" s="13"/>
      <c r="DE23" s="2"/>
      <c r="DF23" s="2"/>
      <c r="DG23" s="2"/>
      <c r="DH23" s="2"/>
      <c r="DI23" s="2"/>
      <c r="DJ23" s="2"/>
      <c r="DK23" s="2"/>
      <c r="DL23" s="2"/>
      <c r="DM23" s="2"/>
      <c r="DN23" s="2"/>
    </row>
    <row r="24" spans="1:118">
      <c r="A24" s="20">
        <v>19</v>
      </c>
      <c r="B24" s="14">
        <v>1982</v>
      </c>
      <c r="C24" s="19" t="s">
        <v>49</v>
      </c>
      <c r="D24" s="21" t="s">
        <v>67</v>
      </c>
      <c r="E24" s="13"/>
      <c r="F24" s="2"/>
      <c r="G24" s="2"/>
      <c r="H24" s="2" t="str">
        <f t="shared" si="0"/>
        <v>D</v>
      </c>
      <c r="I24" s="16"/>
      <c r="J24" s="2"/>
      <c r="K24" s="2" t="str">
        <f t="shared" si="1"/>
        <v>D</v>
      </c>
      <c r="L24" s="2"/>
      <c r="M24" s="2"/>
      <c r="N24" s="2" t="str">
        <f t="shared" si="2"/>
        <v>D</v>
      </c>
      <c r="O24" s="2"/>
      <c r="P24" s="2"/>
      <c r="Q24" s="2" t="str">
        <f t="shared" si="3"/>
        <v>D</v>
      </c>
      <c r="R24" s="2"/>
      <c r="S24" s="2"/>
      <c r="T24" s="2" t="str">
        <f t="shared" si="4"/>
        <v>D</v>
      </c>
      <c r="U24" s="2"/>
      <c r="V24" s="2"/>
      <c r="W24" s="2" t="str">
        <f t="shared" si="5"/>
        <v>D</v>
      </c>
      <c r="X24" s="2"/>
      <c r="Y24" s="2"/>
      <c r="Z24" s="2" t="str">
        <f t="shared" si="6"/>
        <v>D</v>
      </c>
      <c r="AA24" s="2"/>
      <c r="AB24" s="2"/>
      <c r="AC24" s="2" t="str">
        <f t="shared" si="7"/>
        <v>D</v>
      </c>
      <c r="AD24" s="2"/>
      <c r="AE24" s="2"/>
      <c r="AF24" s="2" t="str">
        <f t="shared" si="8"/>
        <v>D</v>
      </c>
      <c r="AG24" s="2"/>
      <c r="AH24" s="2"/>
      <c r="AI24" s="2" t="str">
        <f t="shared" si="9"/>
        <v>D</v>
      </c>
      <c r="AJ24" s="2"/>
      <c r="AK24" s="2"/>
      <c r="AL24" s="2" t="str">
        <f t="shared" si="10"/>
        <v>D</v>
      </c>
      <c r="AM24" s="2"/>
      <c r="AN24" s="2"/>
      <c r="AO24" s="2" t="str">
        <f t="shared" si="11"/>
        <v>D</v>
      </c>
      <c r="AP24" s="2"/>
      <c r="AQ24" s="2"/>
      <c r="AR24" s="2" t="str">
        <f t="shared" si="12"/>
        <v>D</v>
      </c>
      <c r="AS24" s="2"/>
      <c r="AT24" s="2"/>
      <c r="AU24" s="2" t="str">
        <f t="shared" si="13"/>
        <v>D</v>
      </c>
      <c r="AV24" s="2"/>
      <c r="AW24" s="2"/>
      <c r="AX24" s="2" t="str">
        <f t="shared" si="14"/>
        <v>D</v>
      </c>
      <c r="AY24" s="2"/>
      <c r="AZ24" s="2"/>
      <c r="BA24" s="2" t="str">
        <f t="shared" si="15"/>
        <v>D</v>
      </c>
      <c r="BB24" s="2"/>
      <c r="BC24" s="2"/>
      <c r="BD24" s="2" t="str">
        <f t="shared" si="16"/>
        <v>D</v>
      </c>
      <c r="BE24" s="2"/>
      <c r="BF24" s="2"/>
      <c r="BG24" s="2" t="str">
        <f t="shared" si="17"/>
        <v>D</v>
      </c>
      <c r="BH24" s="2"/>
      <c r="BI24" s="2"/>
      <c r="BJ24" s="2" t="str">
        <f t="shared" si="18"/>
        <v>D</v>
      </c>
      <c r="BK24" s="2"/>
      <c r="BL24" s="2"/>
      <c r="BM24" s="2" t="str">
        <f t="shared" si="19"/>
        <v>D</v>
      </c>
      <c r="BN24" s="2"/>
      <c r="BO24" s="2"/>
      <c r="BP24" s="2" t="str">
        <f t="shared" si="20"/>
        <v>D</v>
      </c>
      <c r="BQ24" s="2"/>
      <c r="BR24" s="2"/>
      <c r="BS24" s="2" t="str">
        <f t="shared" si="21"/>
        <v>D</v>
      </c>
      <c r="BT24" s="2"/>
      <c r="BU24" s="2"/>
      <c r="BV24" s="2" t="str">
        <f t="shared" si="22"/>
        <v>D</v>
      </c>
      <c r="BW24" s="2"/>
      <c r="BX24" s="2"/>
      <c r="BY24" s="2" t="str">
        <f t="shared" si="23"/>
        <v>D</v>
      </c>
      <c r="BZ24" s="2"/>
      <c r="CA24" s="2"/>
      <c r="CB24" s="2" t="str">
        <f t="shared" si="24"/>
        <v>D</v>
      </c>
      <c r="CC24" s="2"/>
      <c r="CD24" s="2"/>
      <c r="CE24" s="2" t="str">
        <f t="shared" si="25"/>
        <v>D</v>
      </c>
      <c r="CF24" s="2"/>
      <c r="CG24" s="2"/>
      <c r="CH24" s="2" t="str">
        <f t="shared" si="26"/>
        <v>D</v>
      </c>
      <c r="CI24" s="2"/>
      <c r="CJ24" s="2"/>
      <c r="CK24" s="2" t="str">
        <f t="shared" si="27"/>
        <v>D</v>
      </c>
      <c r="CL24" s="2"/>
      <c r="CM24" s="2"/>
      <c r="CN24" s="2" t="str">
        <f t="shared" si="28"/>
        <v>D</v>
      </c>
      <c r="CO24" s="2"/>
      <c r="CP24" s="2"/>
      <c r="CQ24" s="2" t="str">
        <f t="shared" si="29"/>
        <v>D</v>
      </c>
      <c r="CR24" s="2"/>
      <c r="CS24" s="2"/>
      <c r="CT24" s="2" t="str">
        <f t="shared" si="30"/>
        <v>D</v>
      </c>
      <c r="CU24" s="2"/>
      <c r="CV24" s="2"/>
      <c r="CW24" s="2" t="str">
        <f t="shared" si="31"/>
        <v>D</v>
      </c>
      <c r="CX24" s="2"/>
      <c r="CY24" s="13"/>
      <c r="CZ24" s="13"/>
      <c r="DA24" s="13"/>
      <c r="DB24" s="13"/>
      <c r="DC24" s="13"/>
      <c r="DD24" s="13"/>
      <c r="DE24" s="2"/>
      <c r="DF24" s="2"/>
      <c r="DG24" s="2"/>
      <c r="DH24" s="2"/>
      <c r="DI24" s="2"/>
      <c r="DJ24" s="2"/>
      <c r="DK24" s="2"/>
      <c r="DL24" s="2"/>
      <c r="DM24" s="2"/>
      <c r="DN24" s="2"/>
    </row>
    <row r="25" spans="1:118">
      <c r="A25" s="20">
        <v>20</v>
      </c>
      <c r="B25" s="14">
        <v>1983</v>
      </c>
      <c r="C25" s="19" t="s">
        <v>50</v>
      </c>
      <c r="D25" s="21" t="s">
        <v>67</v>
      </c>
      <c r="E25" s="13"/>
      <c r="F25" s="2"/>
      <c r="G25" s="2"/>
      <c r="H25" s="2" t="str">
        <f t="shared" si="0"/>
        <v>D</v>
      </c>
      <c r="I25" s="16"/>
      <c r="J25" s="2"/>
      <c r="K25" s="2" t="str">
        <f t="shared" si="1"/>
        <v>D</v>
      </c>
      <c r="L25" s="2"/>
      <c r="M25" s="2"/>
      <c r="N25" s="2" t="str">
        <f t="shared" si="2"/>
        <v>D</v>
      </c>
      <c r="O25" s="2"/>
      <c r="P25" s="2"/>
      <c r="Q25" s="2" t="str">
        <f t="shared" si="3"/>
        <v>D</v>
      </c>
      <c r="R25" s="2"/>
      <c r="S25" s="2"/>
      <c r="T25" s="2" t="str">
        <f t="shared" si="4"/>
        <v>D</v>
      </c>
      <c r="U25" s="2"/>
      <c r="V25" s="2"/>
      <c r="W25" s="2" t="str">
        <f t="shared" si="5"/>
        <v>D</v>
      </c>
      <c r="X25" s="2"/>
      <c r="Y25" s="2"/>
      <c r="Z25" s="2" t="str">
        <f t="shared" si="6"/>
        <v>D</v>
      </c>
      <c r="AA25" s="2"/>
      <c r="AB25" s="2"/>
      <c r="AC25" s="2" t="str">
        <f t="shared" si="7"/>
        <v>D</v>
      </c>
      <c r="AD25" s="2"/>
      <c r="AE25" s="2"/>
      <c r="AF25" s="2" t="str">
        <f t="shared" si="8"/>
        <v>D</v>
      </c>
      <c r="AG25" s="2"/>
      <c r="AH25" s="2"/>
      <c r="AI25" s="2" t="str">
        <f t="shared" si="9"/>
        <v>D</v>
      </c>
      <c r="AJ25" s="2"/>
      <c r="AK25" s="2"/>
      <c r="AL25" s="2" t="str">
        <f t="shared" si="10"/>
        <v>D</v>
      </c>
      <c r="AM25" s="2"/>
      <c r="AN25" s="2"/>
      <c r="AO25" s="2" t="str">
        <f t="shared" si="11"/>
        <v>D</v>
      </c>
      <c r="AP25" s="2"/>
      <c r="AQ25" s="2"/>
      <c r="AR25" s="2" t="str">
        <f t="shared" si="12"/>
        <v>D</v>
      </c>
      <c r="AS25" s="2"/>
      <c r="AT25" s="2"/>
      <c r="AU25" s="2" t="str">
        <f t="shared" si="13"/>
        <v>D</v>
      </c>
      <c r="AV25" s="2"/>
      <c r="AW25" s="2"/>
      <c r="AX25" s="2" t="str">
        <f t="shared" si="14"/>
        <v>D</v>
      </c>
      <c r="AY25" s="2"/>
      <c r="AZ25" s="2"/>
      <c r="BA25" s="2" t="str">
        <f t="shared" si="15"/>
        <v>D</v>
      </c>
      <c r="BB25" s="2"/>
      <c r="BC25" s="2"/>
      <c r="BD25" s="2" t="str">
        <f t="shared" si="16"/>
        <v>D</v>
      </c>
      <c r="BE25" s="2"/>
      <c r="BF25" s="2"/>
      <c r="BG25" s="2" t="str">
        <f t="shared" si="17"/>
        <v>D</v>
      </c>
      <c r="BH25" s="2"/>
      <c r="BI25" s="2"/>
      <c r="BJ25" s="2" t="str">
        <f t="shared" si="18"/>
        <v>D</v>
      </c>
      <c r="BK25" s="2"/>
      <c r="BL25" s="2"/>
      <c r="BM25" s="2" t="str">
        <f t="shared" si="19"/>
        <v>D</v>
      </c>
      <c r="BN25" s="2"/>
      <c r="BO25" s="2"/>
      <c r="BP25" s="2" t="str">
        <f t="shared" si="20"/>
        <v>D</v>
      </c>
      <c r="BQ25" s="2"/>
      <c r="BR25" s="2"/>
      <c r="BS25" s="2" t="str">
        <f t="shared" si="21"/>
        <v>D</v>
      </c>
      <c r="BT25" s="2"/>
      <c r="BU25" s="2"/>
      <c r="BV25" s="2" t="str">
        <f t="shared" si="22"/>
        <v>D</v>
      </c>
      <c r="BW25" s="2"/>
      <c r="BX25" s="2"/>
      <c r="BY25" s="2" t="str">
        <f t="shared" si="23"/>
        <v>D</v>
      </c>
      <c r="BZ25" s="2"/>
      <c r="CA25" s="2"/>
      <c r="CB25" s="2" t="str">
        <f t="shared" si="24"/>
        <v>D</v>
      </c>
      <c r="CC25" s="2"/>
      <c r="CD25" s="2"/>
      <c r="CE25" s="2" t="str">
        <f t="shared" si="25"/>
        <v>D</v>
      </c>
      <c r="CF25" s="2"/>
      <c r="CG25" s="2"/>
      <c r="CH25" s="2" t="str">
        <f t="shared" si="26"/>
        <v>D</v>
      </c>
      <c r="CI25" s="2"/>
      <c r="CJ25" s="2"/>
      <c r="CK25" s="2" t="str">
        <f t="shared" si="27"/>
        <v>D</v>
      </c>
      <c r="CL25" s="2"/>
      <c r="CM25" s="2"/>
      <c r="CN25" s="2" t="str">
        <f t="shared" si="28"/>
        <v>D</v>
      </c>
      <c r="CO25" s="2"/>
      <c r="CP25" s="2"/>
      <c r="CQ25" s="2" t="str">
        <f t="shared" si="29"/>
        <v>D</v>
      </c>
      <c r="CR25" s="2"/>
      <c r="CS25" s="2"/>
      <c r="CT25" s="2" t="str">
        <f t="shared" si="30"/>
        <v>D</v>
      </c>
      <c r="CU25" s="2"/>
      <c r="CV25" s="2"/>
      <c r="CW25" s="2" t="str">
        <f t="shared" si="31"/>
        <v>D</v>
      </c>
      <c r="CX25" s="2"/>
      <c r="CY25" s="13"/>
      <c r="CZ25" s="13"/>
      <c r="DA25" s="13"/>
      <c r="DB25" s="13"/>
      <c r="DC25" s="13"/>
      <c r="DD25" s="13"/>
      <c r="DE25" s="2"/>
      <c r="DF25" s="2"/>
      <c r="DG25" s="2"/>
      <c r="DH25" s="2"/>
      <c r="DI25" s="2"/>
      <c r="DJ25" s="2"/>
      <c r="DK25" s="2"/>
      <c r="DL25" s="2"/>
      <c r="DM25" s="2"/>
      <c r="DN25" s="2"/>
    </row>
    <row r="26" spans="1:118">
      <c r="A26" s="20">
        <v>21</v>
      </c>
      <c r="B26" s="14">
        <v>1984</v>
      </c>
      <c r="C26" s="19" t="s">
        <v>51</v>
      </c>
      <c r="D26" s="21" t="s">
        <v>67</v>
      </c>
      <c r="E26" s="13"/>
      <c r="F26" s="2"/>
      <c r="G26" s="2"/>
      <c r="H26" s="2" t="str">
        <f t="shared" si="0"/>
        <v>D</v>
      </c>
      <c r="I26" s="16"/>
      <c r="J26" s="2"/>
      <c r="K26" s="2" t="str">
        <f t="shared" si="1"/>
        <v>D</v>
      </c>
      <c r="L26" s="2"/>
      <c r="M26" s="2"/>
      <c r="N26" s="2" t="str">
        <f t="shared" si="2"/>
        <v>D</v>
      </c>
      <c r="O26" s="2"/>
      <c r="P26" s="2"/>
      <c r="Q26" s="2" t="str">
        <f t="shared" si="3"/>
        <v>D</v>
      </c>
      <c r="R26" s="2"/>
      <c r="S26" s="2"/>
      <c r="T26" s="2" t="str">
        <f t="shared" si="4"/>
        <v>D</v>
      </c>
      <c r="U26" s="2"/>
      <c r="V26" s="2"/>
      <c r="W26" s="2" t="str">
        <f t="shared" si="5"/>
        <v>D</v>
      </c>
      <c r="X26" s="2"/>
      <c r="Y26" s="2"/>
      <c r="Z26" s="2" t="str">
        <f t="shared" si="6"/>
        <v>D</v>
      </c>
      <c r="AA26" s="2"/>
      <c r="AB26" s="2"/>
      <c r="AC26" s="2" t="str">
        <f t="shared" si="7"/>
        <v>D</v>
      </c>
      <c r="AD26" s="2"/>
      <c r="AE26" s="2"/>
      <c r="AF26" s="2" t="str">
        <f t="shared" si="8"/>
        <v>D</v>
      </c>
      <c r="AG26" s="2"/>
      <c r="AH26" s="2"/>
      <c r="AI26" s="2" t="str">
        <f t="shared" si="9"/>
        <v>D</v>
      </c>
      <c r="AJ26" s="2"/>
      <c r="AK26" s="2"/>
      <c r="AL26" s="2" t="str">
        <f t="shared" si="10"/>
        <v>D</v>
      </c>
      <c r="AM26" s="2"/>
      <c r="AN26" s="2"/>
      <c r="AO26" s="2" t="str">
        <f t="shared" si="11"/>
        <v>D</v>
      </c>
      <c r="AP26" s="2"/>
      <c r="AQ26" s="2"/>
      <c r="AR26" s="2" t="str">
        <f t="shared" si="12"/>
        <v>D</v>
      </c>
      <c r="AS26" s="2"/>
      <c r="AT26" s="2"/>
      <c r="AU26" s="2" t="str">
        <f t="shared" si="13"/>
        <v>D</v>
      </c>
      <c r="AV26" s="2"/>
      <c r="AW26" s="2"/>
      <c r="AX26" s="2" t="str">
        <f t="shared" si="14"/>
        <v>D</v>
      </c>
      <c r="AY26" s="2"/>
      <c r="AZ26" s="2"/>
      <c r="BA26" s="2" t="str">
        <f t="shared" si="15"/>
        <v>D</v>
      </c>
      <c r="BB26" s="2"/>
      <c r="BC26" s="2"/>
      <c r="BD26" s="2" t="str">
        <f t="shared" si="16"/>
        <v>D</v>
      </c>
      <c r="BE26" s="2"/>
      <c r="BF26" s="2"/>
      <c r="BG26" s="2" t="str">
        <f t="shared" si="17"/>
        <v>D</v>
      </c>
      <c r="BH26" s="2"/>
      <c r="BI26" s="2"/>
      <c r="BJ26" s="2" t="str">
        <f t="shared" si="18"/>
        <v>D</v>
      </c>
      <c r="BK26" s="2"/>
      <c r="BL26" s="2"/>
      <c r="BM26" s="2" t="str">
        <f t="shared" si="19"/>
        <v>D</v>
      </c>
      <c r="BN26" s="2"/>
      <c r="BO26" s="2"/>
      <c r="BP26" s="2" t="str">
        <f t="shared" si="20"/>
        <v>D</v>
      </c>
      <c r="BQ26" s="2"/>
      <c r="BR26" s="2"/>
      <c r="BS26" s="2" t="str">
        <f t="shared" si="21"/>
        <v>D</v>
      </c>
      <c r="BT26" s="2"/>
      <c r="BU26" s="2"/>
      <c r="BV26" s="2" t="str">
        <f t="shared" si="22"/>
        <v>D</v>
      </c>
      <c r="BW26" s="2"/>
      <c r="BX26" s="2"/>
      <c r="BY26" s="2" t="str">
        <f t="shared" si="23"/>
        <v>D</v>
      </c>
      <c r="BZ26" s="2"/>
      <c r="CA26" s="2"/>
      <c r="CB26" s="2" t="str">
        <f t="shared" si="24"/>
        <v>D</v>
      </c>
      <c r="CC26" s="2"/>
      <c r="CD26" s="2"/>
      <c r="CE26" s="2" t="str">
        <f t="shared" si="25"/>
        <v>D</v>
      </c>
      <c r="CF26" s="2"/>
      <c r="CG26" s="2"/>
      <c r="CH26" s="2" t="str">
        <f t="shared" si="26"/>
        <v>D</v>
      </c>
      <c r="CI26" s="2"/>
      <c r="CJ26" s="2"/>
      <c r="CK26" s="2" t="str">
        <f t="shared" si="27"/>
        <v>D</v>
      </c>
      <c r="CL26" s="2"/>
      <c r="CM26" s="2"/>
      <c r="CN26" s="2" t="str">
        <f t="shared" si="28"/>
        <v>D</v>
      </c>
      <c r="CO26" s="2"/>
      <c r="CP26" s="2"/>
      <c r="CQ26" s="2" t="str">
        <f t="shared" si="29"/>
        <v>D</v>
      </c>
      <c r="CR26" s="2"/>
      <c r="CS26" s="2"/>
      <c r="CT26" s="2" t="str">
        <f t="shared" si="30"/>
        <v>D</v>
      </c>
      <c r="CU26" s="2"/>
      <c r="CV26" s="2"/>
      <c r="CW26" s="2" t="str">
        <f t="shared" si="31"/>
        <v>D</v>
      </c>
      <c r="CX26" s="2"/>
      <c r="CY26" s="13"/>
      <c r="CZ26" s="13"/>
      <c r="DA26" s="13"/>
      <c r="DB26" s="13"/>
      <c r="DC26" s="13"/>
      <c r="DD26" s="13"/>
      <c r="DE26" s="2"/>
      <c r="DF26" s="2"/>
      <c r="DG26" s="2"/>
      <c r="DH26" s="2"/>
      <c r="DI26" s="2"/>
      <c r="DJ26" s="2"/>
      <c r="DK26" s="2"/>
      <c r="DL26" s="2"/>
      <c r="DM26" s="2"/>
      <c r="DN26" s="2"/>
    </row>
    <row r="27" spans="1:118">
      <c r="A27" s="20">
        <v>22</v>
      </c>
      <c r="B27" s="14">
        <v>1985</v>
      </c>
      <c r="C27" s="19" t="s">
        <v>52</v>
      </c>
      <c r="D27" s="21" t="s">
        <v>67</v>
      </c>
      <c r="E27" s="13"/>
      <c r="F27" s="2"/>
      <c r="G27" s="2"/>
      <c r="H27" s="2" t="str">
        <f t="shared" si="0"/>
        <v>D</v>
      </c>
      <c r="I27" s="16"/>
      <c r="J27" s="2"/>
      <c r="K27" s="2" t="str">
        <f t="shared" ref="K27:K41" si="32">IF(J27&lt;75,"D",IF(J27&lt;84,"C",IF(J27&lt;93,"B","A")))</f>
        <v>D</v>
      </c>
      <c r="L27" s="2"/>
      <c r="M27" s="2"/>
      <c r="N27" s="2" t="str">
        <f t="shared" ref="N27:N41" si="33">IF(M27&lt;75,"D",IF(M27&lt;84,"C",IF(M27&lt;93,"B","A")))</f>
        <v>D</v>
      </c>
      <c r="O27" s="2"/>
      <c r="P27" s="2"/>
      <c r="Q27" s="2" t="str">
        <f t="shared" ref="Q27:Q41" si="34">IF(P27&lt;75,"D",IF(P27&lt;84,"C",IF(P27&lt;93,"B","A")))</f>
        <v>D</v>
      </c>
      <c r="R27" s="2"/>
      <c r="S27" s="2"/>
      <c r="T27" s="2" t="str">
        <f t="shared" ref="T27:T41" si="35">IF(S27&lt;75,"D",IF(S27&lt;84,"C",IF(S27&lt;93,"B","A")))</f>
        <v>D</v>
      </c>
      <c r="U27" s="2"/>
      <c r="V27" s="2"/>
      <c r="W27" s="2" t="str">
        <f t="shared" ref="W27:W41" si="36">IF(V27&lt;75,"D",IF(V27&lt;84,"C",IF(V27&lt;93,"B","A")))</f>
        <v>D</v>
      </c>
      <c r="X27" s="2"/>
      <c r="Y27" s="2"/>
      <c r="Z27" s="2" t="str">
        <f t="shared" ref="Z27:Z41" si="37">IF(Y27&lt;75,"D",IF(Y27&lt;84,"C",IF(Y27&lt;93,"B","A")))</f>
        <v>D</v>
      </c>
      <c r="AA27" s="2"/>
      <c r="AB27" s="2"/>
      <c r="AC27" s="2" t="str">
        <f t="shared" ref="AC27:AC41" si="38">IF(AB27&lt;75,"D",IF(AB27&lt;84,"C",IF(AB27&lt;93,"B","A")))</f>
        <v>D</v>
      </c>
      <c r="AD27" s="2"/>
      <c r="AE27" s="2"/>
      <c r="AF27" s="2" t="str">
        <f t="shared" ref="AF27:AF41" si="39">IF(AE27&lt;75,"D",IF(AE27&lt;84,"C",IF(AE27&lt;93,"B","A")))</f>
        <v>D</v>
      </c>
      <c r="AG27" s="2"/>
      <c r="AH27" s="2"/>
      <c r="AI27" s="2" t="str">
        <f t="shared" ref="AI27:AI41" si="40">IF(AH27&lt;75,"D",IF(AH27&lt;84,"C",IF(AH27&lt;93,"B","A")))</f>
        <v>D</v>
      </c>
      <c r="AJ27" s="2"/>
      <c r="AK27" s="2"/>
      <c r="AL27" s="2" t="str">
        <f t="shared" ref="AL27:AL41" si="41">IF(AK27&lt;75,"D",IF(AK27&lt;84,"C",IF(AK27&lt;93,"B","A")))</f>
        <v>D</v>
      </c>
      <c r="AM27" s="2"/>
      <c r="AN27" s="2"/>
      <c r="AO27" s="2" t="str">
        <f t="shared" ref="AO27:AO41" si="42">IF(AN27&lt;75,"D",IF(AN27&lt;84,"C",IF(AN27&lt;93,"B","A")))</f>
        <v>D</v>
      </c>
      <c r="AP27" s="2"/>
      <c r="AQ27" s="2"/>
      <c r="AR27" s="2" t="str">
        <f t="shared" ref="AR27:AR41" si="43">IF(AQ27&lt;75,"D",IF(AQ27&lt;84,"C",IF(AQ27&lt;93,"B","A")))</f>
        <v>D</v>
      </c>
      <c r="AS27" s="2"/>
      <c r="AT27" s="2"/>
      <c r="AU27" s="2" t="str">
        <f t="shared" ref="AU27:AU41" si="44">IF(AT27&lt;75,"D",IF(AT27&lt;84,"C",IF(AT27&lt;93,"B","A")))</f>
        <v>D</v>
      </c>
      <c r="AV27" s="2"/>
      <c r="AW27" s="2"/>
      <c r="AX27" s="2" t="str">
        <f t="shared" ref="AX27:AX41" si="45">IF(AW27&lt;75,"D",IF(AW27&lt;84,"C",IF(AW27&lt;93,"B","A")))</f>
        <v>D</v>
      </c>
      <c r="AY27" s="2"/>
      <c r="AZ27" s="2"/>
      <c r="BA27" s="2" t="str">
        <f t="shared" ref="BA27:BA41" si="46">IF(AZ27&lt;75,"D",IF(AZ27&lt;84,"C",IF(AZ27&lt;93,"B","A")))</f>
        <v>D</v>
      </c>
      <c r="BB27" s="2"/>
      <c r="BC27" s="2"/>
      <c r="BD27" s="2" t="str">
        <f t="shared" ref="BD27:BD41" si="47">IF(BC27&lt;75,"D",IF(BC27&lt;84,"C",IF(BC27&lt;93,"B","A")))</f>
        <v>D</v>
      </c>
      <c r="BE27" s="2"/>
      <c r="BF27" s="2"/>
      <c r="BG27" s="2" t="str">
        <f t="shared" ref="BG27:BG41" si="48">IF(BF27&lt;75,"D",IF(BF27&lt;84,"C",IF(BF27&lt;93,"B","A")))</f>
        <v>D</v>
      </c>
      <c r="BH27" s="2"/>
      <c r="BI27" s="2"/>
      <c r="BJ27" s="2" t="str">
        <f t="shared" ref="BJ27:BJ41" si="49">IF(BI27&lt;75,"D",IF(BI27&lt;84,"C",IF(BI27&lt;93,"B","A")))</f>
        <v>D</v>
      </c>
      <c r="BK27" s="2"/>
      <c r="BL27" s="2"/>
      <c r="BM27" s="2" t="str">
        <f t="shared" ref="BM27:BM41" si="50">IF(BL27&lt;75,"D",IF(BL27&lt;84,"C",IF(BL27&lt;93,"B","A")))</f>
        <v>D</v>
      </c>
      <c r="BN27" s="2"/>
      <c r="BO27" s="2"/>
      <c r="BP27" s="2" t="str">
        <f t="shared" ref="BP27:BP41" si="51">IF(BO27&lt;75,"D",IF(BO27&lt;84,"C",IF(BO27&lt;93,"B","A")))</f>
        <v>D</v>
      </c>
      <c r="BQ27" s="2"/>
      <c r="BR27" s="2"/>
      <c r="BS27" s="2" t="str">
        <f t="shared" ref="BS27:BS41" si="52">IF(BR27&lt;75,"D",IF(BR27&lt;84,"C",IF(BR27&lt;93,"B","A")))</f>
        <v>D</v>
      </c>
      <c r="BT27" s="2"/>
      <c r="BU27" s="2"/>
      <c r="BV27" s="2" t="str">
        <f t="shared" ref="BV27:BV41" si="53">IF(BU27&lt;75,"D",IF(BU27&lt;84,"C",IF(BU27&lt;93,"B","A")))</f>
        <v>D</v>
      </c>
      <c r="BW27" s="2"/>
      <c r="BX27" s="2"/>
      <c r="BY27" s="2" t="str">
        <f t="shared" ref="BY27:BY41" si="54">IF(BX27&lt;75,"D",IF(BX27&lt;84,"C",IF(BX27&lt;93,"B","A")))</f>
        <v>D</v>
      </c>
      <c r="BZ27" s="2"/>
      <c r="CA27" s="2"/>
      <c r="CB27" s="2" t="str">
        <f t="shared" ref="CB27:CB41" si="55">IF(CA27&lt;75,"D",IF(CA27&lt;84,"C",IF(CA27&lt;93,"B","A")))</f>
        <v>D</v>
      </c>
      <c r="CC27" s="2"/>
      <c r="CD27" s="2"/>
      <c r="CE27" s="2" t="str">
        <f t="shared" ref="CE27:CE41" si="56">IF(CD27&lt;75,"D",IF(CD27&lt;84,"C",IF(CD27&lt;93,"B","A")))</f>
        <v>D</v>
      </c>
      <c r="CF27" s="2"/>
      <c r="CG27" s="2"/>
      <c r="CH27" s="2" t="str">
        <f t="shared" ref="CH27:CH41" si="57">IF(CG27&lt;75,"D",IF(CG27&lt;84,"C",IF(CG27&lt;93,"B","A")))</f>
        <v>D</v>
      </c>
      <c r="CI27" s="2"/>
      <c r="CJ27" s="2"/>
      <c r="CK27" s="2" t="str">
        <f t="shared" ref="CK27:CK41" si="58">IF(CJ27&lt;75,"D",IF(CJ27&lt;84,"C",IF(CJ27&lt;93,"B","A")))</f>
        <v>D</v>
      </c>
      <c r="CL27" s="2"/>
      <c r="CM27" s="2"/>
      <c r="CN27" s="2" t="str">
        <f t="shared" ref="CN27:CN41" si="59">IF(CM27&lt;75,"D",IF(CM27&lt;84,"C",IF(CM27&lt;93,"B","A")))</f>
        <v>D</v>
      </c>
      <c r="CO27" s="2"/>
      <c r="CP27" s="2"/>
      <c r="CQ27" s="2" t="str">
        <f t="shared" ref="CQ27:CQ41" si="60">IF(CP27&lt;75,"D",IF(CP27&lt;84,"C",IF(CP27&lt;93,"B","A")))</f>
        <v>D</v>
      </c>
      <c r="CR27" s="2"/>
      <c r="CS27" s="2"/>
      <c r="CT27" s="2" t="str">
        <f t="shared" ref="CT27:CT41" si="61">IF(CS27&lt;75,"D",IF(CS27&lt;84,"C",IF(CS27&lt;93,"B","A")))</f>
        <v>D</v>
      </c>
      <c r="CU27" s="2"/>
      <c r="CV27" s="2"/>
      <c r="CW27" s="2" t="str">
        <f t="shared" ref="CW27:CW41" si="62">IF(CV27&lt;75,"D",IF(CV27&lt;84,"C",IF(CV27&lt;93,"B","A")))</f>
        <v>D</v>
      </c>
      <c r="CX27" s="2"/>
      <c r="CY27" s="13"/>
      <c r="CZ27" s="13"/>
      <c r="DA27" s="13"/>
      <c r="DB27" s="13"/>
      <c r="DC27" s="13"/>
      <c r="DD27" s="13"/>
      <c r="DE27" s="2"/>
      <c r="DF27" s="2"/>
      <c r="DG27" s="2"/>
      <c r="DH27" s="2"/>
      <c r="DI27" s="2"/>
      <c r="DJ27" s="2"/>
      <c r="DK27" s="2"/>
      <c r="DL27" s="2"/>
      <c r="DM27" s="2"/>
      <c r="DN27" s="2"/>
    </row>
    <row r="28" spans="1:118">
      <c r="A28" s="20">
        <v>23</v>
      </c>
      <c r="B28" s="14">
        <v>1986</v>
      </c>
      <c r="C28" s="19" t="s">
        <v>53</v>
      </c>
      <c r="D28" s="21" t="s">
        <v>67</v>
      </c>
      <c r="E28" s="13"/>
      <c r="F28" s="2"/>
      <c r="G28" s="2"/>
      <c r="H28" s="2" t="str">
        <f t="shared" si="0"/>
        <v>D</v>
      </c>
      <c r="I28" s="16"/>
      <c r="J28" s="2"/>
      <c r="K28" s="2" t="str">
        <f t="shared" si="32"/>
        <v>D</v>
      </c>
      <c r="L28" s="2"/>
      <c r="M28" s="2"/>
      <c r="N28" s="2" t="str">
        <f t="shared" si="33"/>
        <v>D</v>
      </c>
      <c r="O28" s="2"/>
      <c r="P28" s="2"/>
      <c r="Q28" s="2" t="str">
        <f t="shared" si="34"/>
        <v>D</v>
      </c>
      <c r="R28" s="2"/>
      <c r="S28" s="2"/>
      <c r="T28" s="2" t="str">
        <f t="shared" si="35"/>
        <v>D</v>
      </c>
      <c r="U28" s="2"/>
      <c r="V28" s="2"/>
      <c r="W28" s="2" t="str">
        <f t="shared" si="36"/>
        <v>D</v>
      </c>
      <c r="X28" s="2"/>
      <c r="Y28" s="2"/>
      <c r="Z28" s="2" t="str">
        <f t="shared" si="37"/>
        <v>D</v>
      </c>
      <c r="AA28" s="2"/>
      <c r="AB28" s="2"/>
      <c r="AC28" s="2" t="str">
        <f t="shared" si="38"/>
        <v>D</v>
      </c>
      <c r="AD28" s="2"/>
      <c r="AE28" s="2"/>
      <c r="AF28" s="2" t="str">
        <f t="shared" si="39"/>
        <v>D</v>
      </c>
      <c r="AG28" s="2"/>
      <c r="AH28" s="2"/>
      <c r="AI28" s="2" t="str">
        <f t="shared" si="40"/>
        <v>D</v>
      </c>
      <c r="AJ28" s="2"/>
      <c r="AK28" s="2"/>
      <c r="AL28" s="2" t="str">
        <f t="shared" si="41"/>
        <v>D</v>
      </c>
      <c r="AM28" s="2"/>
      <c r="AN28" s="2"/>
      <c r="AO28" s="2" t="str">
        <f t="shared" si="42"/>
        <v>D</v>
      </c>
      <c r="AP28" s="2"/>
      <c r="AQ28" s="2"/>
      <c r="AR28" s="2" t="str">
        <f t="shared" si="43"/>
        <v>D</v>
      </c>
      <c r="AS28" s="2"/>
      <c r="AT28" s="2"/>
      <c r="AU28" s="2" t="str">
        <f t="shared" si="44"/>
        <v>D</v>
      </c>
      <c r="AV28" s="2"/>
      <c r="AW28" s="2"/>
      <c r="AX28" s="2" t="str">
        <f t="shared" si="45"/>
        <v>D</v>
      </c>
      <c r="AY28" s="2"/>
      <c r="AZ28" s="2"/>
      <c r="BA28" s="2" t="str">
        <f t="shared" si="46"/>
        <v>D</v>
      </c>
      <c r="BB28" s="2"/>
      <c r="BC28" s="2"/>
      <c r="BD28" s="2" t="str">
        <f t="shared" si="47"/>
        <v>D</v>
      </c>
      <c r="BE28" s="2"/>
      <c r="BF28" s="2"/>
      <c r="BG28" s="2" t="str">
        <f t="shared" si="48"/>
        <v>D</v>
      </c>
      <c r="BH28" s="2"/>
      <c r="BI28" s="2"/>
      <c r="BJ28" s="2" t="str">
        <f t="shared" si="49"/>
        <v>D</v>
      </c>
      <c r="BK28" s="2"/>
      <c r="BL28" s="2"/>
      <c r="BM28" s="2" t="str">
        <f t="shared" si="50"/>
        <v>D</v>
      </c>
      <c r="BN28" s="2"/>
      <c r="BO28" s="2"/>
      <c r="BP28" s="2" t="str">
        <f t="shared" si="51"/>
        <v>D</v>
      </c>
      <c r="BQ28" s="2"/>
      <c r="BR28" s="2"/>
      <c r="BS28" s="2" t="str">
        <f t="shared" si="52"/>
        <v>D</v>
      </c>
      <c r="BT28" s="2"/>
      <c r="BU28" s="2"/>
      <c r="BV28" s="2" t="str">
        <f t="shared" si="53"/>
        <v>D</v>
      </c>
      <c r="BW28" s="2"/>
      <c r="BX28" s="2"/>
      <c r="BY28" s="2" t="str">
        <f t="shared" si="54"/>
        <v>D</v>
      </c>
      <c r="BZ28" s="2"/>
      <c r="CA28" s="2"/>
      <c r="CB28" s="2" t="str">
        <f t="shared" si="55"/>
        <v>D</v>
      </c>
      <c r="CC28" s="2"/>
      <c r="CD28" s="2"/>
      <c r="CE28" s="2" t="str">
        <f t="shared" si="56"/>
        <v>D</v>
      </c>
      <c r="CF28" s="2"/>
      <c r="CG28" s="2"/>
      <c r="CH28" s="2" t="str">
        <f t="shared" si="57"/>
        <v>D</v>
      </c>
      <c r="CI28" s="2"/>
      <c r="CJ28" s="2"/>
      <c r="CK28" s="2" t="str">
        <f t="shared" si="58"/>
        <v>D</v>
      </c>
      <c r="CL28" s="2"/>
      <c r="CM28" s="2"/>
      <c r="CN28" s="2" t="str">
        <f t="shared" si="59"/>
        <v>D</v>
      </c>
      <c r="CO28" s="2"/>
      <c r="CP28" s="2"/>
      <c r="CQ28" s="2" t="str">
        <f t="shared" si="60"/>
        <v>D</v>
      </c>
      <c r="CR28" s="2"/>
      <c r="CS28" s="2"/>
      <c r="CT28" s="2" t="str">
        <f t="shared" si="61"/>
        <v>D</v>
      </c>
      <c r="CU28" s="2"/>
      <c r="CV28" s="2"/>
      <c r="CW28" s="2" t="str">
        <f t="shared" si="62"/>
        <v>D</v>
      </c>
      <c r="CX28" s="2"/>
      <c r="CY28" s="13"/>
      <c r="CZ28" s="13"/>
      <c r="DA28" s="13"/>
      <c r="DB28" s="13"/>
      <c r="DC28" s="13"/>
      <c r="DD28" s="13"/>
      <c r="DE28" s="2"/>
      <c r="DF28" s="2"/>
      <c r="DG28" s="2"/>
      <c r="DH28" s="2"/>
      <c r="DI28" s="2"/>
      <c r="DJ28" s="2"/>
      <c r="DK28" s="2"/>
      <c r="DL28" s="2"/>
      <c r="DM28" s="2"/>
      <c r="DN28" s="2"/>
    </row>
    <row r="29" spans="1:118">
      <c r="A29" s="20">
        <v>24</v>
      </c>
      <c r="B29" s="14">
        <v>1987</v>
      </c>
      <c r="C29" s="19" t="s">
        <v>54</v>
      </c>
      <c r="D29" s="21" t="s">
        <v>67</v>
      </c>
      <c r="E29" s="13"/>
      <c r="F29" s="2"/>
      <c r="G29" s="2"/>
      <c r="H29" s="2" t="str">
        <f t="shared" si="0"/>
        <v>D</v>
      </c>
      <c r="I29" s="16"/>
      <c r="J29" s="2"/>
      <c r="K29" s="2" t="str">
        <f t="shared" si="32"/>
        <v>D</v>
      </c>
      <c r="L29" s="2"/>
      <c r="M29" s="2"/>
      <c r="N29" s="2" t="str">
        <f t="shared" si="33"/>
        <v>D</v>
      </c>
      <c r="O29" s="2"/>
      <c r="P29" s="2"/>
      <c r="Q29" s="2" t="str">
        <f t="shared" si="34"/>
        <v>D</v>
      </c>
      <c r="R29" s="2"/>
      <c r="S29" s="2"/>
      <c r="T29" s="2" t="str">
        <f t="shared" si="35"/>
        <v>D</v>
      </c>
      <c r="U29" s="2"/>
      <c r="V29" s="2"/>
      <c r="W29" s="2" t="str">
        <f t="shared" si="36"/>
        <v>D</v>
      </c>
      <c r="X29" s="2"/>
      <c r="Y29" s="2"/>
      <c r="Z29" s="2" t="str">
        <f t="shared" si="37"/>
        <v>D</v>
      </c>
      <c r="AA29" s="2"/>
      <c r="AB29" s="2"/>
      <c r="AC29" s="2" t="str">
        <f t="shared" si="38"/>
        <v>D</v>
      </c>
      <c r="AD29" s="2"/>
      <c r="AE29" s="2"/>
      <c r="AF29" s="2" t="str">
        <f t="shared" si="39"/>
        <v>D</v>
      </c>
      <c r="AG29" s="2"/>
      <c r="AH29" s="2"/>
      <c r="AI29" s="2" t="str">
        <f t="shared" si="40"/>
        <v>D</v>
      </c>
      <c r="AJ29" s="2"/>
      <c r="AK29" s="2"/>
      <c r="AL29" s="2" t="str">
        <f t="shared" si="41"/>
        <v>D</v>
      </c>
      <c r="AM29" s="2"/>
      <c r="AN29" s="2"/>
      <c r="AO29" s="2" t="str">
        <f t="shared" si="42"/>
        <v>D</v>
      </c>
      <c r="AP29" s="2"/>
      <c r="AQ29" s="2"/>
      <c r="AR29" s="2" t="str">
        <f t="shared" si="43"/>
        <v>D</v>
      </c>
      <c r="AS29" s="2"/>
      <c r="AT29" s="2"/>
      <c r="AU29" s="2" t="str">
        <f t="shared" si="44"/>
        <v>D</v>
      </c>
      <c r="AV29" s="2"/>
      <c r="AW29" s="2"/>
      <c r="AX29" s="2" t="str">
        <f t="shared" si="45"/>
        <v>D</v>
      </c>
      <c r="AY29" s="2"/>
      <c r="AZ29" s="2"/>
      <c r="BA29" s="2" t="str">
        <f t="shared" si="46"/>
        <v>D</v>
      </c>
      <c r="BB29" s="2"/>
      <c r="BC29" s="2"/>
      <c r="BD29" s="2" t="str">
        <f t="shared" si="47"/>
        <v>D</v>
      </c>
      <c r="BE29" s="2"/>
      <c r="BF29" s="2"/>
      <c r="BG29" s="2" t="str">
        <f t="shared" si="48"/>
        <v>D</v>
      </c>
      <c r="BH29" s="2"/>
      <c r="BI29" s="2"/>
      <c r="BJ29" s="2" t="str">
        <f t="shared" si="49"/>
        <v>D</v>
      </c>
      <c r="BK29" s="2"/>
      <c r="BL29" s="2"/>
      <c r="BM29" s="2" t="str">
        <f t="shared" si="50"/>
        <v>D</v>
      </c>
      <c r="BN29" s="2"/>
      <c r="BO29" s="2"/>
      <c r="BP29" s="2" t="str">
        <f t="shared" si="51"/>
        <v>D</v>
      </c>
      <c r="BQ29" s="2"/>
      <c r="BR29" s="2"/>
      <c r="BS29" s="2" t="str">
        <f t="shared" si="52"/>
        <v>D</v>
      </c>
      <c r="BT29" s="2"/>
      <c r="BU29" s="2"/>
      <c r="BV29" s="2" t="str">
        <f t="shared" si="53"/>
        <v>D</v>
      </c>
      <c r="BW29" s="2"/>
      <c r="BX29" s="2"/>
      <c r="BY29" s="2" t="str">
        <f t="shared" si="54"/>
        <v>D</v>
      </c>
      <c r="BZ29" s="2"/>
      <c r="CA29" s="2"/>
      <c r="CB29" s="2" t="str">
        <f t="shared" si="55"/>
        <v>D</v>
      </c>
      <c r="CC29" s="2"/>
      <c r="CD29" s="2"/>
      <c r="CE29" s="2" t="str">
        <f t="shared" si="56"/>
        <v>D</v>
      </c>
      <c r="CF29" s="2"/>
      <c r="CG29" s="2"/>
      <c r="CH29" s="2" t="str">
        <f t="shared" si="57"/>
        <v>D</v>
      </c>
      <c r="CI29" s="2"/>
      <c r="CJ29" s="2"/>
      <c r="CK29" s="2" t="str">
        <f t="shared" si="58"/>
        <v>D</v>
      </c>
      <c r="CL29" s="2"/>
      <c r="CM29" s="2"/>
      <c r="CN29" s="2" t="str">
        <f t="shared" si="59"/>
        <v>D</v>
      </c>
      <c r="CO29" s="2"/>
      <c r="CP29" s="2"/>
      <c r="CQ29" s="2" t="str">
        <f t="shared" si="60"/>
        <v>D</v>
      </c>
      <c r="CR29" s="2"/>
      <c r="CS29" s="2"/>
      <c r="CT29" s="2" t="str">
        <f t="shared" si="61"/>
        <v>D</v>
      </c>
      <c r="CU29" s="2"/>
      <c r="CV29" s="2"/>
      <c r="CW29" s="2" t="str">
        <f t="shared" si="62"/>
        <v>D</v>
      </c>
      <c r="CX29" s="2"/>
      <c r="CY29" s="13"/>
      <c r="CZ29" s="13"/>
      <c r="DA29" s="13"/>
      <c r="DB29" s="13"/>
      <c r="DC29" s="13"/>
      <c r="DD29" s="13"/>
      <c r="DE29" s="2"/>
      <c r="DF29" s="2"/>
      <c r="DG29" s="2"/>
      <c r="DH29" s="2"/>
      <c r="DI29" s="2"/>
      <c r="DJ29" s="2"/>
      <c r="DK29" s="2"/>
      <c r="DL29" s="2"/>
      <c r="DM29" s="2"/>
      <c r="DN29" s="2"/>
    </row>
    <row r="30" spans="1:118">
      <c r="A30" s="20">
        <v>25</v>
      </c>
      <c r="B30" s="14">
        <v>1988</v>
      </c>
      <c r="C30" s="19" t="s">
        <v>55</v>
      </c>
      <c r="D30" s="21" t="s">
        <v>67</v>
      </c>
      <c r="E30" s="13"/>
      <c r="F30" s="2"/>
      <c r="G30" s="2"/>
      <c r="H30" s="2" t="str">
        <f t="shared" si="0"/>
        <v>D</v>
      </c>
      <c r="I30" s="16"/>
      <c r="J30" s="2"/>
      <c r="K30" s="2" t="str">
        <f t="shared" si="32"/>
        <v>D</v>
      </c>
      <c r="L30" s="2"/>
      <c r="M30" s="2"/>
      <c r="N30" s="2" t="str">
        <f t="shared" si="33"/>
        <v>D</v>
      </c>
      <c r="O30" s="2"/>
      <c r="P30" s="2"/>
      <c r="Q30" s="2" t="str">
        <f t="shared" si="34"/>
        <v>D</v>
      </c>
      <c r="R30" s="2"/>
      <c r="S30" s="2"/>
      <c r="T30" s="2" t="str">
        <f t="shared" si="35"/>
        <v>D</v>
      </c>
      <c r="U30" s="2"/>
      <c r="V30" s="2"/>
      <c r="W30" s="2" t="str">
        <f t="shared" si="36"/>
        <v>D</v>
      </c>
      <c r="X30" s="2"/>
      <c r="Y30" s="2"/>
      <c r="Z30" s="2" t="str">
        <f t="shared" si="37"/>
        <v>D</v>
      </c>
      <c r="AA30" s="2"/>
      <c r="AB30" s="2"/>
      <c r="AC30" s="2" t="str">
        <f t="shared" si="38"/>
        <v>D</v>
      </c>
      <c r="AD30" s="2"/>
      <c r="AE30" s="2"/>
      <c r="AF30" s="2" t="str">
        <f t="shared" si="39"/>
        <v>D</v>
      </c>
      <c r="AG30" s="2"/>
      <c r="AH30" s="2"/>
      <c r="AI30" s="2" t="str">
        <f t="shared" si="40"/>
        <v>D</v>
      </c>
      <c r="AJ30" s="2"/>
      <c r="AK30" s="2"/>
      <c r="AL30" s="2" t="str">
        <f t="shared" si="41"/>
        <v>D</v>
      </c>
      <c r="AM30" s="2"/>
      <c r="AN30" s="2"/>
      <c r="AO30" s="2" t="str">
        <f t="shared" si="42"/>
        <v>D</v>
      </c>
      <c r="AP30" s="2"/>
      <c r="AQ30" s="2"/>
      <c r="AR30" s="2" t="str">
        <f t="shared" si="43"/>
        <v>D</v>
      </c>
      <c r="AS30" s="2"/>
      <c r="AT30" s="2"/>
      <c r="AU30" s="2" t="str">
        <f t="shared" si="44"/>
        <v>D</v>
      </c>
      <c r="AV30" s="2"/>
      <c r="AW30" s="2"/>
      <c r="AX30" s="2" t="str">
        <f t="shared" si="45"/>
        <v>D</v>
      </c>
      <c r="AY30" s="2"/>
      <c r="AZ30" s="2"/>
      <c r="BA30" s="2" t="str">
        <f t="shared" si="46"/>
        <v>D</v>
      </c>
      <c r="BB30" s="2"/>
      <c r="BC30" s="2"/>
      <c r="BD30" s="2" t="str">
        <f t="shared" si="47"/>
        <v>D</v>
      </c>
      <c r="BE30" s="2"/>
      <c r="BF30" s="2"/>
      <c r="BG30" s="2" t="str">
        <f t="shared" si="48"/>
        <v>D</v>
      </c>
      <c r="BH30" s="2"/>
      <c r="BI30" s="2"/>
      <c r="BJ30" s="2" t="str">
        <f t="shared" si="49"/>
        <v>D</v>
      </c>
      <c r="BK30" s="2"/>
      <c r="BL30" s="2"/>
      <c r="BM30" s="2" t="str">
        <f t="shared" si="50"/>
        <v>D</v>
      </c>
      <c r="BN30" s="2"/>
      <c r="BO30" s="2"/>
      <c r="BP30" s="2" t="str">
        <f t="shared" si="51"/>
        <v>D</v>
      </c>
      <c r="BQ30" s="2"/>
      <c r="BR30" s="2"/>
      <c r="BS30" s="2" t="str">
        <f t="shared" si="52"/>
        <v>D</v>
      </c>
      <c r="BT30" s="2"/>
      <c r="BU30" s="2"/>
      <c r="BV30" s="2" t="str">
        <f t="shared" si="53"/>
        <v>D</v>
      </c>
      <c r="BW30" s="2"/>
      <c r="BX30" s="2"/>
      <c r="BY30" s="2" t="str">
        <f t="shared" si="54"/>
        <v>D</v>
      </c>
      <c r="BZ30" s="2"/>
      <c r="CA30" s="2"/>
      <c r="CB30" s="2" t="str">
        <f t="shared" si="55"/>
        <v>D</v>
      </c>
      <c r="CC30" s="2"/>
      <c r="CD30" s="2"/>
      <c r="CE30" s="2" t="str">
        <f t="shared" si="56"/>
        <v>D</v>
      </c>
      <c r="CF30" s="2"/>
      <c r="CG30" s="2"/>
      <c r="CH30" s="2" t="str">
        <f t="shared" si="57"/>
        <v>D</v>
      </c>
      <c r="CI30" s="2"/>
      <c r="CJ30" s="2"/>
      <c r="CK30" s="2" t="str">
        <f t="shared" si="58"/>
        <v>D</v>
      </c>
      <c r="CL30" s="2"/>
      <c r="CM30" s="2"/>
      <c r="CN30" s="2" t="str">
        <f t="shared" si="59"/>
        <v>D</v>
      </c>
      <c r="CO30" s="2"/>
      <c r="CP30" s="2"/>
      <c r="CQ30" s="2" t="str">
        <f t="shared" si="60"/>
        <v>D</v>
      </c>
      <c r="CR30" s="2"/>
      <c r="CS30" s="2"/>
      <c r="CT30" s="2" t="str">
        <f t="shared" si="61"/>
        <v>D</v>
      </c>
      <c r="CU30" s="2"/>
      <c r="CV30" s="2"/>
      <c r="CW30" s="2" t="str">
        <f t="shared" si="62"/>
        <v>D</v>
      </c>
      <c r="CX30" s="2"/>
      <c r="CY30" s="13"/>
      <c r="CZ30" s="13"/>
      <c r="DA30" s="13"/>
      <c r="DB30" s="13"/>
      <c r="DC30" s="13"/>
      <c r="DD30" s="13"/>
      <c r="DE30" s="2"/>
      <c r="DF30" s="2"/>
      <c r="DG30" s="2"/>
      <c r="DH30" s="2"/>
      <c r="DI30" s="2"/>
      <c r="DJ30" s="2"/>
      <c r="DK30" s="2"/>
      <c r="DL30" s="2"/>
      <c r="DM30" s="2"/>
      <c r="DN30" s="2"/>
    </row>
    <row r="31" spans="1:118">
      <c r="A31" s="20">
        <v>26</v>
      </c>
      <c r="B31" s="14">
        <v>1989</v>
      </c>
      <c r="C31" s="19" t="s">
        <v>56</v>
      </c>
      <c r="D31" s="21" t="s">
        <v>67</v>
      </c>
      <c r="E31" s="13"/>
      <c r="F31" s="2"/>
      <c r="G31" s="2"/>
      <c r="H31" s="2" t="str">
        <f t="shared" si="0"/>
        <v>D</v>
      </c>
      <c r="I31" s="16"/>
      <c r="J31" s="2"/>
      <c r="K31" s="2" t="str">
        <f t="shared" si="32"/>
        <v>D</v>
      </c>
      <c r="L31" s="2"/>
      <c r="M31" s="2"/>
      <c r="N31" s="2" t="str">
        <f t="shared" si="33"/>
        <v>D</v>
      </c>
      <c r="O31" s="2"/>
      <c r="P31" s="2"/>
      <c r="Q31" s="2" t="str">
        <f t="shared" si="34"/>
        <v>D</v>
      </c>
      <c r="R31" s="2"/>
      <c r="S31" s="2"/>
      <c r="T31" s="2" t="str">
        <f t="shared" si="35"/>
        <v>D</v>
      </c>
      <c r="U31" s="2"/>
      <c r="V31" s="2"/>
      <c r="W31" s="2" t="str">
        <f t="shared" si="36"/>
        <v>D</v>
      </c>
      <c r="X31" s="2"/>
      <c r="Y31" s="2"/>
      <c r="Z31" s="2" t="str">
        <f t="shared" si="37"/>
        <v>D</v>
      </c>
      <c r="AA31" s="2"/>
      <c r="AB31" s="2"/>
      <c r="AC31" s="2" t="str">
        <f t="shared" si="38"/>
        <v>D</v>
      </c>
      <c r="AD31" s="2"/>
      <c r="AE31" s="2"/>
      <c r="AF31" s="2" t="str">
        <f t="shared" si="39"/>
        <v>D</v>
      </c>
      <c r="AG31" s="2"/>
      <c r="AH31" s="2"/>
      <c r="AI31" s="2" t="str">
        <f t="shared" si="40"/>
        <v>D</v>
      </c>
      <c r="AJ31" s="2"/>
      <c r="AK31" s="2"/>
      <c r="AL31" s="2" t="str">
        <f t="shared" si="41"/>
        <v>D</v>
      </c>
      <c r="AM31" s="2"/>
      <c r="AN31" s="2"/>
      <c r="AO31" s="2" t="str">
        <f t="shared" si="42"/>
        <v>D</v>
      </c>
      <c r="AP31" s="2"/>
      <c r="AQ31" s="2"/>
      <c r="AR31" s="2" t="str">
        <f t="shared" si="43"/>
        <v>D</v>
      </c>
      <c r="AS31" s="2"/>
      <c r="AT31" s="2"/>
      <c r="AU31" s="2" t="str">
        <f t="shared" si="44"/>
        <v>D</v>
      </c>
      <c r="AV31" s="2"/>
      <c r="AW31" s="2"/>
      <c r="AX31" s="2" t="str">
        <f t="shared" si="45"/>
        <v>D</v>
      </c>
      <c r="AY31" s="2"/>
      <c r="AZ31" s="2"/>
      <c r="BA31" s="2" t="str">
        <f t="shared" si="46"/>
        <v>D</v>
      </c>
      <c r="BB31" s="2"/>
      <c r="BC31" s="2"/>
      <c r="BD31" s="2" t="str">
        <f t="shared" si="47"/>
        <v>D</v>
      </c>
      <c r="BE31" s="2"/>
      <c r="BF31" s="2"/>
      <c r="BG31" s="2" t="str">
        <f t="shared" si="48"/>
        <v>D</v>
      </c>
      <c r="BH31" s="2"/>
      <c r="BI31" s="2"/>
      <c r="BJ31" s="2" t="str">
        <f t="shared" si="49"/>
        <v>D</v>
      </c>
      <c r="BK31" s="2"/>
      <c r="BL31" s="2"/>
      <c r="BM31" s="2" t="str">
        <f t="shared" si="50"/>
        <v>D</v>
      </c>
      <c r="BN31" s="2"/>
      <c r="BO31" s="2"/>
      <c r="BP31" s="2" t="str">
        <f t="shared" si="51"/>
        <v>D</v>
      </c>
      <c r="BQ31" s="2"/>
      <c r="BR31" s="2"/>
      <c r="BS31" s="2" t="str">
        <f t="shared" si="52"/>
        <v>D</v>
      </c>
      <c r="BT31" s="2"/>
      <c r="BU31" s="2"/>
      <c r="BV31" s="2" t="str">
        <f t="shared" si="53"/>
        <v>D</v>
      </c>
      <c r="BW31" s="2"/>
      <c r="BX31" s="2"/>
      <c r="BY31" s="2" t="str">
        <f t="shared" si="54"/>
        <v>D</v>
      </c>
      <c r="BZ31" s="2"/>
      <c r="CA31" s="2"/>
      <c r="CB31" s="2" t="str">
        <f t="shared" si="55"/>
        <v>D</v>
      </c>
      <c r="CC31" s="2"/>
      <c r="CD31" s="2"/>
      <c r="CE31" s="2" t="str">
        <f t="shared" si="56"/>
        <v>D</v>
      </c>
      <c r="CF31" s="2"/>
      <c r="CG31" s="2"/>
      <c r="CH31" s="2" t="str">
        <f t="shared" si="57"/>
        <v>D</v>
      </c>
      <c r="CI31" s="2"/>
      <c r="CJ31" s="2"/>
      <c r="CK31" s="2" t="str">
        <f t="shared" si="58"/>
        <v>D</v>
      </c>
      <c r="CL31" s="2"/>
      <c r="CM31" s="2"/>
      <c r="CN31" s="2" t="str">
        <f t="shared" si="59"/>
        <v>D</v>
      </c>
      <c r="CO31" s="2"/>
      <c r="CP31" s="2"/>
      <c r="CQ31" s="2" t="str">
        <f t="shared" si="60"/>
        <v>D</v>
      </c>
      <c r="CR31" s="2"/>
      <c r="CS31" s="2"/>
      <c r="CT31" s="2" t="str">
        <f t="shared" si="61"/>
        <v>D</v>
      </c>
      <c r="CU31" s="2"/>
      <c r="CV31" s="2"/>
      <c r="CW31" s="2" t="str">
        <f t="shared" si="62"/>
        <v>D</v>
      </c>
      <c r="CX31" s="2"/>
      <c r="CY31" s="13"/>
      <c r="CZ31" s="13"/>
      <c r="DA31" s="13"/>
      <c r="DB31" s="13"/>
      <c r="DC31" s="13"/>
      <c r="DD31" s="13"/>
      <c r="DE31" s="2"/>
      <c r="DF31" s="2"/>
      <c r="DG31" s="2"/>
      <c r="DH31" s="2"/>
      <c r="DI31" s="2"/>
      <c r="DJ31" s="2"/>
      <c r="DK31" s="2"/>
      <c r="DL31" s="2"/>
      <c r="DM31" s="2"/>
      <c r="DN31" s="2"/>
    </row>
    <row r="32" spans="1:118">
      <c r="A32" s="20">
        <v>27</v>
      </c>
      <c r="B32" s="14">
        <v>1990</v>
      </c>
      <c r="C32" s="19" t="s">
        <v>57</v>
      </c>
      <c r="D32" s="21" t="s">
        <v>67</v>
      </c>
      <c r="E32" s="13"/>
      <c r="F32" s="2"/>
      <c r="G32" s="2"/>
      <c r="H32" s="2" t="str">
        <f t="shared" si="0"/>
        <v>D</v>
      </c>
      <c r="I32" s="16"/>
      <c r="J32" s="2"/>
      <c r="K32" s="2" t="str">
        <f t="shared" si="32"/>
        <v>D</v>
      </c>
      <c r="L32" s="2"/>
      <c r="M32" s="2"/>
      <c r="N32" s="2" t="str">
        <f t="shared" si="33"/>
        <v>D</v>
      </c>
      <c r="O32" s="2"/>
      <c r="P32" s="2"/>
      <c r="Q32" s="2" t="str">
        <f t="shared" si="34"/>
        <v>D</v>
      </c>
      <c r="R32" s="2"/>
      <c r="S32" s="2"/>
      <c r="T32" s="2" t="str">
        <f t="shared" si="35"/>
        <v>D</v>
      </c>
      <c r="U32" s="2"/>
      <c r="V32" s="2"/>
      <c r="W32" s="2" t="str">
        <f t="shared" si="36"/>
        <v>D</v>
      </c>
      <c r="X32" s="2"/>
      <c r="Y32" s="2"/>
      <c r="Z32" s="2" t="str">
        <f t="shared" si="37"/>
        <v>D</v>
      </c>
      <c r="AA32" s="2"/>
      <c r="AB32" s="2"/>
      <c r="AC32" s="2" t="str">
        <f t="shared" si="38"/>
        <v>D</v>
      </c>
      <c r="AD32" s="2"/>
      <c r="AE32" s="2"/>
      <c r="AF32" s="2" t="str">
        <f t="shared" si="39"/>
        <v>D</v>
      </c>
      <c r="AG32" s="2"/>
      <c r="AH32" s="2"/>
      <c r="AI32" s="2" t="str">
        <f t="shared" si="40"/>
        <v>D</v>
      </c>
      <c r="AJ32" s="2"/>
      <c r="AK32" s="2"/>
      <c r="AL32" s="2" t="str">
        <f t="shared" si="41"/>
        <v>D</v>
      </c>
      <c r="AM32" s="2"/>
      <c r="AN32" s="2"/>
      <c r="AO32" s="2" t="str">
        <f t="shared" si="42"/>
        <v>D</v>
      </c>
      <c r="AP32" s="2"/>
      <c r="AQ32" s="2"/>
      <c r="AR32" s="2" t="str">
        <f t="shared" si="43"/>
        <v>D</v>
      </c>
      <c r="AS32" s="2"/>
      <c r="AT32" s="2"/>
      <c r="AU32" s="2" t="str">
        <f t="shared" si="44"/>
        <v>D</v>
      </c>
      <c r="AV32" s="2"/>
      <c r="AW32" s="2"/>
      <c r="AX32" s="2" t="str">
        <f t="shared" si="45"/>
        <v>D</v>
      </c>
      <c r="AY32" s="2"/>
      <c r="AZ32" s="2"/>
      <c r="BA32" s="2" t="str">
        <f t="shared" si="46"/>
        <v>D</v>
      </c>
      <c r="BB32" s="2"/>
      <c r="BC32" s="2"/>
      <c r="BD32" s="2" t="str">
        <f t="shared" si="47"/>
        <v>D</v>
      </c>
      <c r="BE32" s="2"/>
      <c r="BF32" s="2"/>
      <c r="BG32" s="2" t="str">
        <f t="shared" si="48"/>
        <v>D</v>
      </c>
      <c r="BH32" s="2"/>
      <c r="BI32" s="2"/>
      <c r="BJ32" s="2" t="str">
        <f t="shared" si="49"/>
        <v>D</v>
      </c>
      <c r="BK32" s="2"/>
      <c r="BL32" s="2"/>
      <c r="BM32" s="2" t="str">
        <f t="shared" si="50"/>
        <v>D</v>
      </c>
      <c r="BN32" s="2"/>
      <c r="BO32" s="2"/>
      <c r="BP32" s="2" t="str">
        <f t="shared" si="51"/>
        <v>D</v>
      </c>
      <c r="BQ32" s="2"/>
      <c r="BR32" s="2"/>
      <c r="BS32" s="2" t="str">
        <f t="shared" si="52"/>
        <v>D</v>
      </c>
      <c r="BT32" s="2"/>
      <c r="BU32" s="2"/>
      <c r="BV32" s="2" t="str">
        <f t="shared" si="53"/>
        <v>D</v>
      </c>
      <c r="BW32" s="2"/>
      <c r="BX32" s="2"/>
      <c r="BY32" s="2" t="str">
        <f t="shared" si="54"/>
        <v>D</v>
      </c>
      <c r="BZ32" s="2"/>
      <c r="CA32" s="2"/>
      <c r="CB32" s="2" t="str">
        <f t="shared" si="55"/>
        <v>D</v>
      </c>
      <c r="CC32" s="2"/>
      <c r="CD32" s="2"/>
      <c r="CE32" s="2" t="str">
        <f t="shared" si="56"/>
        <v>D</v>
      </c>
      <c r="CF32" s="2"/>
      <c r="CG32" s="2"/>
      <c r="CH32" s="2" t="str">
        <f t="shared" si="57"/>
        <v>D</v>
      </c>
      <c r="CI32" s="2"/>
      <c r="CJ32" s="2"/>
      <c r="CK32" s="2" t="str">
        <f t="shared" si="58"/>
        <v>D</v>
      </c>
      <c r="CL32" s="2"/>
      <c r="CM32" s="2"/>
      <c r="CN32" s="2" t="str">
        <f t="shared" si="59"/>
        <v>D</v>
      </c>
      <c r="CO32" s="2"/>
      <c r="CP32" s="2"/>
      <c r="CQ32" s="2" t="str">
        <f t="shared" si="60"/>
        <v>D</v>
      </c>
      <c r="CR32" s="2"/>
      <c r="CS32" s="2"/>
      <c r="CT32" s="2" t="str">
        <f t="shared" si="61"/>
        <v>D</v>
      </c>
      <c r="CU32" s="2"/>
      <c r="CV32" s="2"/>
      <c r="CW32" s="2" t="str">
        <f t="shared" si="62"/>
        <v>D</v>
      </c>
      <c r="CX32" s="2"/>
      <c r="CY32" s="13"/>
      <c r="CZ32" s="13"/>
      <c r="DA32" s="13"/>
      <c r="DB32" s="13"/>
      <c r="DC32" s="13"/>
      <c r="DD32" s="13"/>
      <c r="DE32" s="2"/>
      <c r="DF32" s="2"/>
      <c r="DG32" s="2"/>
      <c r="DH32" s="2"/>
      <c r="DI32" s="2"/>
      <c r="DJ32" s="2"/>
      <c r="DK32" s="2"/>
      <c r="DL32" s="2"/>
      <c r="DM32" s="2"/>
      <c r="DN32" s="2"/>
    </row>
    <row r="33" spans="1:118">
      <c r="A33" s="20">
        <v>28</v>
      </c>
      <c r="B33" s="14">
        <v>1991</v>
      </c>
      <c r="C33" s="19" t="s">
        <v>58</v>
      </c>
      <c r="D33" s="21" t="s">
        <v>67</v>
      </c>
      <c r="E33" s="13"/>
      <c r="F33" s="2"/>
      <c r="G33" s="2"/>
      <c r="H33" s="2" t="str">
        <f t="shared" si="0"/>
        <v>D</v>
      </c>
      <c r="I33" s="16"/>
      <c r="J33" s="2"/>
      <c r="K33" s="2" t="str">
        <f t="shared" si="32"/>
        <v>D</v>
      </c>
      <c r="L33" s="2"/>
      <c r="M33" s="2"/>
      <c r="N33" s="2" t="str">
        <f t="shared" si="33"/>
        <v>D</v>
      </c>
      <c r="O33" s="2"/>
      <c r="P33" s="2"/>
      <c r="Q33" s="2" t="str">
        <f t="shared" si="34"/>
        <v>D</v>
      </c>
      <c r="R33" s="2"/>
      <c r="S33" s="2"/>
      <c r="T33" s="2" t="str">
        <f t="shared" si="35"/>
        <v>D</v>
      </c>
      <c r="U33" s="2"/>
      <c r="V33" s="2"/>
      <c r="W33" s="2" t="str">
        <f t="shared" si="36"/>
        <v>D</v>
      </c>
      <c r="X33" s="2"/>
      <c r="Y33" s="2"/>
      <c r="Z33" s="2" t="str">
        <f t="shared" si="37"/>
        <v>D</v>
      </c>
      <c r="AA33" s="2"/>
      <c r="AB33" s="2"/>
      <c r="AC33" s="2" t="str">
        <f t="shared" si="38"/>
        <v>D</v>
      </c>
      <c r="AD33" s="2"/>
      <c r="AE33" s="2"/>
      <c r="AF33" s="2" t="str">
        <f t="shared" si="39"/>
        <v>D</v>
      </c>
      <c r="AG33" s="2"/>
      <c r="AH33" s="2"/>
      <c r="AI33" s="2" t="str">
        <f t="shared" si="40"/>
        <v>D</v>
      </c>
      <c r="AJ33" s="2"/>
      <c r="AK33" s="2"/>
      <c r="AL33" s="2" t="str">
        <f t="shared" si="41"/>
        <v>D</v>
      </c>
      <c r="AM33" s="2"/>
      <c r="AN33" s="2"/>
      <c r="AO33" s="2" t="str">
        <f t="shared" si="42"/>
        <v>D</v>
      </c>
      <c r="AP33" s="2"/>
      <c r="AQ33" s="2"/>
      <c r="AR33" s="2" t="str">
        <f t="shared" si="43"/>
        <v>D</v>
      </c>
      <c r="AS33" s="2"/>
      <c r="AT33" s="2"/>
      <c r="AU33" s="2" t="str">
        <f t="shared" si="44"/>
        <v>D</v>
      </c>
      <c r="AV33" s="2"/>
      <c r="AW33" s="2"/>
      <c r="AX33" s="2" t="str">
        <f t="shared" si="45"/>
        <v>D</v>
      </c>
      <c r="AY33" s="2"/>
      <c r="AZ33" s="2"/>
      <c r="BA33" s="2" t="str">
        <f t="shared" si="46"/>
        <v>D</v>
      </c>
      <c r="BB33" s="2"/>
      <c r="BC33" s="2"/>
      <c r="BD33" s="2" t="str">
        <f t="shared" si="47"/>
        <v>D</v>
      </c>
      <c r="BE33" s="2"/>
      <c r="BF33" s="2"/>
      <c r="BG33" s="2" t="str">
        <f t="shared" si="48"/>
        <v>D</v>
      </c>
      <c r="BH33" s="2"/>
      <c r="BI33" s="2"/>
      <c r="BJ33" s="2" t="str">
        <f t="shared" si="49"/>
        <v>D</v>
      </c>
      <c r="BK33" s="2"/>
      <c r="BL33" s="2"/>
      <c r="BM33" s="2" t="str">
        <f t="shared" si="50"/>
        <v>D</v>
      </c>
      <c r="BN33" s="2"/>
      <c r="BO33" s="2"/>
      <c r="BP33" s="2" t="str">
        <f t="shared" si="51"/>
        <v>D</v>
      </c>
      <c r="BQ33" s="2"/>
      <c r="BR33" s="2"/>
      <c r="BS33" s="2" t="str">
        <f t="shared" si="52"/>
        <v>D</v>
      </c>
      <c r="BT33" s="2"/>
      <c r="BU33" s="2"/>
      <c r="BV33" s="2" t="str">
        <f t="shared" si="53"/>
        <v>D</v>
      </c>
      <c r="BW33" s="2"/>
      <c r="BX33" s="2"/>
      <c r="BY33" s="2" t="str">
        <f t="shared" si="54"/>
        <v>D</v>
      </c>
      <c r="BZ33" s="2"/>
      <c r="CA33" s="2"/>
      <c r="CB33" s="2" t="str">
        <f t="shared" si="55"/>
        <v>D</v>
      </c>
      <c r="CC33" s="2"/>
      <c r="CD33" s="2"/>
      <c r="CE33" s="2" t="str">
        <f t="shared" si="56"/>
        <v>D</v>
      </c>
      <c r="CF33" s="2"/>
      <c r="CG33" s="2"/>
      <c r="CH33" s="2" t="str">
        <f t="shared" si="57"/>
        <v>D</v>
      </c>
      <c r="CI33" s="2"/>
      <c r="CJ33" s="2"/>
      <c r="CK33" s="2" t="str">
        <f t="shared" si="58"/>
        <v>D</v>
      </c>
      <c r="CL33" s="2"/>
      <c r="CM33" s="2"/>
      <c r="CN33" s="2" t="str">
        <f t="shared" si="59"/>
        <v>D</v>
      </c>
      <c r="CO33" s="2"/>
      <c r="CP33" s="2"/>
      <c r="CQ33" s="2" t="str">
        <f t="shared" si="60"/>
        <v>D</v>
      </c>
      <c r="CR33" s="2"/>
      <c r="CS33" s="2"/>
      <c r="CT33" s="2" t="str">
        <f t="shared" si="61"/>
        <v>D</v>
      </c>
      <c r="CU33" s="2"/>
      <c r="CV33" s="2"/>
      <c r="CW33" s="2" t="str">
        <f t="shared" si="62"/>
        <v>D</v>
      </c>
      <c r="CX33" s="2"/>
      <c r="CY33" s="13"/>
      <c r="CZ33" s="13"/>
      <c r="DA33" s="13"/>
      <c r="DB33" s="13"/>
      <c r="DC33" s="13"/>
      <c r="DD33" s="13"/>
      <c r="DE33" s="2"/>
      <c r="DF33" s="2"/>
      <c r="DG33" s="2"/>
      <c r="DH33" s="2"/>
      <c r="DI33" s="2"/>
      <c r="DJ33" s="2"/>
      <c r="DK33" s="2"/>
      <c r="DL33" s="2"/>
      <c r="DM33" s="2"/>
      <c r="DN33" s="2"/>
    </row>
    <row r="34" spans="1:118">
      <c r="A34" s="20">
        <v>29</v>
      </c>
      <c r="B34" s="14">
        <v>1992</v>
      </c>
      <c r="C34" s="19" t="s">
        <v>59</v>
      </c>
      <c r="D34" s="21" t="s">
        <v>67</v>
      </c>
      <c r="E34" s="13"/>
      <c r="F34" s="2"/>
      <c r="G34" s="2"/>
      <c r="H34" s="2" t="str">
        <f t="shared" si="0"/>
        <v>D</v>
      </c>
      <c r="I34" s="16"/>
      <c r="J34" s="2"/>
      <c r="K34" s="2" t="str">
        <f t="shared" si="32"/>
        <v>D</v>
      </c>
      <c r="L34" s="2"/>
      <c r="M34" s="2"/>
      <c r="N34" s="2" t="str">
        <f t="shared" si="33"/>
        <v>D</v>
      </c>
      <c r="O34" s="2"/>
      <c r="P34" s="2"/>
      <c r="Q34" s="2" t="str">
        <f t="shared" si="34"/>
        <v>D</v>
      </c>
      <c r="R34" s="2"/>
      <c r="S34" s="2"/>
      <c r="T34" s="2" t="str">
        <f t="shared" si="35"/>
        <v>D</v>
      </c>
      <c r="U34" s="2"/>
      <c r="V34" s="2"/>
      <c r="W34" s="2" t="str">
        <f t="shared" si="36"/>
        <v>D</v>
      </c>
      <c r="X34" s="2"/>
      <c r="Y34" s="2"/>
      <c r="Z34" s="2" t="str">
        <f t="shared" si="37"/>
        <v>D</v>
      </c>
      <c r="AA34" s="2"/>
      <c r="AB34" s="2"/>
      <c r="AC34" s="2" t="str">
        <f t="shared" si="38"/>
        <v>D</v>
      </c>
      <c r="AD34" s="2"/>
      <c r="AE34" s="2"/>
      <c r="AF34" s="2" t="str">
        <f t="shared" si="39"/>
        <v>D</v>
      </c>
      <c r="AG34" s="2"/>
      <c r="AH34" s="2"/>
      <c r="AI34" s="2" t="str">
        <f t="shared" si="40"/>
        <v>D</v>
      </c>
      <c r="AJ34" s="2"/>
      <c r="AK34" s="2"/>
      <c r="AL34" s="2" t="str">
        <f t="shared" si="41"/>
        <v>D</v>
      </c>
      <c r="AM34" s="2"/>
      <c r="AN34" s="2"/>
      <c r="AO34" s="2" t="str">
        <f t="shared" si="42"/>
        <v>D</v>
      </c>
      <c r="AP34" s="2"/>
      <c r="AQ34" s="2"/>
      <c r="AR34" s="2" t="str">
        <f t="shared" si="43"/>
        <v>D</v>
      </c>
      <c r="AS34" s="2"/>
      <c r="AT34" s="2"/>
      <c r="AU34" s="2" t="str">
        <f t="shared" si="44"/>
        <v>D</v>
      </c>
      <c r="AV34" s="2"/>
      <c r="AW34" s="2"/>
      <c r="AX34" s="2" t="str">
        <f t="shared" si="45"/>
        <v>D</v>
      </c>
      <c r="AY34" s="2"/>
      <c r="AZ34" s="2"/>
      <c r="BA34" s="2" t="str">
        <f t="shared" si="46"/>
        <v>D</v>
      </c>
      <c r="BB34" s="2"/>
      <c r="BC34" s="2"/>
      <c r="BD34" s="2" t="str">
        <f t="shared" si="47"/>
        <v>D</v>
      </c>
      <c r="BE34" s="2"/>
      <c r="BF34" s="2"/>
      <c r="BG34" s="2" t="str">
        <f t="shared" si="48"/>
        <v>D</v>
      </c>
      <c r="BH34" s="2"/>
      <c r="BI34" s="2"/>
      <c r="BJ34" s="2" t="str">
        <f t="shared" si="49"/>
        <v>D</v>
      </c>
      <c r="BK34" s="2"/>
      <c r="BL34" s="2"/>
      <c r="BM34" s="2" t="str">
        <f t="shared" si="50"/>
        <v>D</v>
      </c>
      <c r="BN34" s="2"/>
      <c r="BO34" s="2"/>
      <c r="BP34" s="2" t="str">
        <f t="shared" si="51"/>
        <v>D</v>
      </c>
      <c r="BQ34" s="2"/>
      <c r="BR34" s="2"/>
      <c r="BS34" s="2" t="str">
        <f t="shared" si="52"/>
        <v>D</v>
      </c>
      <c r="BT34" s="2"/>
      <c r="BU34" s="2"/>
      <c r="BV34" s="2" t="str">
        <f t="shared" si="53"/>
        <v>D</v>
      </c>
      <c r="BW34" s="2"/>
      <c r="BX34" s="2"/>
      <c r="BY34" s="2" t="str">
        <f t="shared" si="54"/>
        <v>D</v>
      </c>
      <c r="BZ34" s="2"/>
      <c r="CA34" s="2"/>
      <c r="CB34" s="2" t="str">
        <f t="shared" si="55"/>
        <v>D</v>
      </c>
      <c r="CC34" s="2"/>
      <c r="CD34" s="2"/>
      <c r="CE34" s="2" t="str">
        <f t="shared" si="56"/>
        <v>D</v>
      </c>
      <c r="CF34" s="2"/>
      <c r="CG34" s="2"/>
      <c r="CH34" s="2" t="str">
        <f t="shared" si="57"/>
        <v>D</v>
      </c>
      <c r="CI34" s="2"/>
      <c r="CJ34" s="2"/>
      <c r="CK34" s="2" t="str">
        <f t="shared" si="58"/>
        <v>D</v>
      </c>
      <c r="CL34" s="2"/>
      <c r="CM34" s="2"/>
      <c r="CN34" s="2" t="str">
        <f t="shared" si="59"/>
        <v>D</v>
      </c>
      <c r="CO34" s="2"/>
      <c r="CP34" s="2"/>
      <c r="CQ34" s="2" t="str">
        <f t="shared" si="60"/>
        <v>D</v>
      </c>
      <c r="CR34" s="2"/>
      <c r="CS34" s="2"/>
      <c r="CT34" s="2" t="str">
        <f t="shared" si="61"/>
        <v>D</v>
      </c>
      <c r="CU34" s="2"/>
      <c r="CV34" s="2"/>
      <c r="CW34" s="2" t="str">
        <f t="shared" si="62"/>
        <v>D</v>
      </c>
      <c r="CX34" s="2"/>
      <c r="CY34" s="13"/>
      <c r="CZ34" s="13"/>
      <c r="DA34" s="13"/>
      <c r="DB34" s="13"/>
      <c r="DC34" s="13"/>
      <c r="DD34" s="13"/>
      <c r="DE34" s="2"/>
      <c r="DF34" s="2"/>
      <c r="DG34" s="2"/>
      <c r="DH34" s="2"/>
      <c r="DI34" s="2"/>
      <c r="DJ34" s="2"/>
      <c r="DK34" s="2"/>
      <c r="DL34" s="2"/>
      <c r="DM34" s="2"/>
      <c r="DN34" s="2"/>
    </row>
    <row r="35" spans="1:118">
      <c r="A35" s="20">
        <v>30</v>
      </c>
      <c r="B35" s="14">
        <v>1993</v>
      </c>
      <c r="C35" s="19" t="s">
        <v>60</v>
      </c>
      <c r="D35" s="21" t="s">
        <v>67</v>
      </c>
      <c r="E35" s="13"/>
      <c r="F35" s="2"/>
      <c r="G35" s="2"/>
      <c r="H35" s="2" t="str">
        <f t="shared" si="0"/>
        <v>D</v>
      </c>
      <c r="I35" s="16"/>
      <c r="J35" s="2"/>
      <c r="K35" s="2" t="str">
        <f t="shared" si="32"/>
        <v>D</v>
      </c>
      <c r="L35" s="2"/>
      <c r="M35" s="2"/>
      <c r="N35" s="2" t="str">
        <f t="shared" si="33"/>
        <v>D</v>
      </c>
      <c r="O35" s="2"/>
      <c r="P35" s="2"/>
      <c r="Q35" s="2" t="str">
        <f t="shared" si="34"/>
        <v>D</v>
      </c>
      <c r="R35" s="2"/>
      <c r="S35" s="2"/>
      <c r="T35" s="2" t="str">
        <f t="shared" si="35"/>
        <v>D</v>
      </c>
      <c r="U35" s="2"/>
      <c r="V35" s="2"/>
      <c r="W35" s="2" t="str">
        <f t="shared" si="36"/>
        <v>D</v>
      </c>
      <c r="X35" s="2"/>
      <c r="Y35" s="2"/>
      <c r="Z35" s="2" t="str">
        <f t="shared" si="37"/>
        <v>D</v>
      </c>
      <c r="AA35" s="2"/>
      <c r="AB35" s="2"/>
      <c r="AC35" s="2" t="str">
        <f t="shared" si="38"/>
        <v>D</v>
      </c>
      <c r="AD35" s="2"/>
      <c r="AE35" s="2"/>
      <c r="AF35" s="2" t="str">
        <f t="shared" si="39"/>
        <v>D</v>
      </c>
      <c r="AG35" s="2"/>
      <c r="AH35" s="2"/>
      <c r="AI35" s="2" t="str">
        <f t="shared" si="40"/>
        <v>D</v>
      </c>
      <c r="AJ35" s="2"/>
      <c r="AK35" s="2"/>
      <c r="AL35" s="2" t="str">
        <f t="shared" si="41"/>
        <v>D</v>
      </c>
      <c r="AM35" s="2"/>
      <c r="AN35" s="2"/>
      <c r="AO35" s="2" t="str">
        <f t="shared" si="42"/>
        <v>D</v>
      </c>
      <c r="AP35" s="2"/>
      <c r="AQ35" s="2"/>
      <c r="AR35" s="2" t="str">
        <f t="shared" si="43"/>
        <v>D</v>
      </c>
      <c r="AS35" s="2"/>
      <c r="AT35" s="2"/>
      <c r="AU35" s="2" t="str">
        <f t="shared" si="44"/>
        <v>D</v>
      </c>
      <c r="AV35" s="2"/>
      <c r="AW35" s="2"/>
      <c r="AX35" s="2" t="str">
        <f t="shared" si="45"/>
        <v>D</v>
      </c>
      <c r="AY35" s="2"/>
      <c r="AZ35" s="2"/>
      <c r="BA35" s="2" t="str">
        <f t="shared" si="46"/>
        <v>D</v>
      </c>
      <c r="BB35" s="2"/>
      <c r="BC35" s="2"/>
      <c r="BD35" s="2" t="str">
        <f t="shared" si="47"/>
        <v>D</v>
      </c>
      <c r="BE35" s="2"/>
      <c r="BF35" s="2"/>
      <c r="BG35" s="2" t="str">
        <f t="shared" si="48"/>
        <v>D</v>
      </c>
      <c r="BH35" s="2"/>
      <c r="BI35" s="2"/>
      <c r="BJ35" s="2" t="str">
        <f t="shared" si="49"/>
        <v>D</v>
      </c>
      <c r="BK35" s="2"/>
      <c r="BL35" s="2"/>
      <c r="BM35" s="2" t="str">
        <f t="shared" si="50"/>
        <v>D</v>
      </c>
      <c r="BN35" s="2"/>
      <c r="BO35" s="2"/>
      <c r="BP35" s="2" t="str">
        <f t="shared" si="51"/>
        <v>D</v>
      </c>
      <c r="BQ35" s="2"/>
      <c r="BR35" s="2"/>
      <c r="BS35" s="2" t="str">
        <f t="shared" si="52"/>
        <v>D</v>
      </c>
      <c r="BT35" s="2"/>
      <c r="BU35" s="2"/>
      <c r="BV35" s="2" t="str">
        <f t="shared" si="53"/>
        <v>D</v>
      </c>
      <c r="BW35" s="2"/>
      <c r="BX35" s="2"/>
      <c r="BY35" s="2" t="str">
        <f t="shared" si="54"/>
        <v>D</v>
      </c>
      <c r="BZ35" s="2"/>
      <c r="CA35" s="2"/>
      <c r="CB35" s="2" t="str">
        <f t="shared" si="55"/>
        <v>D</v>
      </c>
      <c r="CC35" s="2"/>
      <c r="CD35" s="2"/>
      <c r="CE35" s="2" t="str">
        <f t="shared" si="56"/>
        <v>D</v>
      </c>
      <c r="CF35" s="2"/>
      <c r="CG35" s="2"/>
      <c r="CH35" s="2" t="str">
        <f t="shared" si="57"/>
        <v>D</v>
      </c>
      <c r="CI35" s="2"/>
      <c r="CJ35" s="2"/>
      <c r="CK35" s="2" t="str">
        <f t="shared" si="58"/>
        <v>D</v>
      </c>
      <c r="CL35" s="2"/>
      <c r="CM35" s="2"/>
      <c r="CN35" s="2" t="str">
        <f t="shared" si="59"/>
        <v>D</v>
      </c>
      <c r="CO35" s="2"/>
      <c r="CP35" s="2"/>
      <c r="CQ35" s="2" t="str">
        <f t="shared" si="60"/>
        <v>D</v>
      </c>
      <c r="CR35" s="2"/>
      <c r="CS35" s="2"/>
      <c r="CT35" s="2" t="str">
        <f t="shared" si="61"/>
        <v>D</v>
      </c>
      <c r="CU35" s="2"/>
      <c r="CV35" s="2"/>
      <c r="CW35" s="2" t="str">
        <f t="shared" si="62"/>
        <v>D</v>
      </c>
      <c r="CX35" s="2"/>
      <c r="CY35" s="13"/>
      <c r="CZ35" s="13"/>
      <c r="DA35" s="13"/>
      <c r="DB35" s="13"/>
      <c r="DC35" s="13"/>
      <c r="DD35" s="13"/>
      <c r="DE35" s="2"/>
      <c r="DF35" s="2"/>
      <c r="DG35" s="2"/>
      <c r="DH35" s="2"/>
      <c r="DI35" s="2"/>
      <c r="DJ35" s="2"/>
      <c r="DK35" s="2"/>
      <c r="DL35" s="2"/>
      <c r="DM35" s="2"/>
      <c r="DN35" s="2"/>
    </row>
    <row r="36" spans="1:118">
      <c r="A36" s="20">
        <v>31</v>
      </c>
      <c r="B36" s="14">
        <v>1994</v>
      </c>
      <c r="C36" s="19" t="s">
        <v>61</v>
      </c>
      <c r="D36" s="21" t="s">
        <v>67</v>
      </c>
      <c r="E36" s="13"/>
      <c r="F36" s="2"/>
      <c r="G36" s="2"/>
      <c r="H36" s="2" t="str">
        <f t="shared" si="0"/>
        <v>D</v>
      </c>
      <c r="I36" s="16"/>
      <c r="J36" s="2"/>
      <c r="K36" s="2" t="str">
        <f t="shared" si="32"/>
        <v>D</v>
      </c>
      <c r="L36" s="2"/>
      <c r="M36" s="2"/>
      <c r="N36" s="2" t="str">
        <f t="shared" si="33"/>
        <v>D</v>
      </c>
      <c r="O36" s="2"/>
      <c r="P36" s="2"/>
      <c r="Q36" s="2" t="str">
        <f t="shared" si="34"/>
        <v>D</v>
      </c>
      <c r="R36" s="2"/>
      <c r="S36" s="2"/>
      <c r="T36" s="2" t="str">
        <f t="shared" si="35"/>
        <v>D</v>
      </c>
      <c r="U36" s="2"/>
      <c r="V36" s="2"/>
      <c r="W36" s="2" t="str">
        <f t="shared" si="36"/>
        <v>D</v>
      </c>
      <c r="X36" s="2"/>
      <c r="Y36" s="2"/>
      <c r="Z36" s="2" t="str">
        <f t="shared" si="37"/>
        <v>D</v>
      </c>
      <c r="AA36" s="2"/>
      <c r="AB36" s="2"/>
      <c r="AC36" s="2" t="str">
        <f t="shared" si="38"/>
        <v>D</v>
      </c>
      <c r="AD36" s="2"/>
      <c r="AE36" s="2"/>
      <c r="AF36" s="2" t="str">
        <f t="shared" si="39"/>
        <v>D</v>
      </c>
      <c r="AG36" s="2"/>
      <c r="AH36" s="2"/>
      <c r="AI36" s="2" t="str">
        <f t="shared" si="40"/>
        <v>D</v>
      </c>
      <c r="AJ36" s="2"/>
      <c r="AK36" s="2"/>
      <c r="AL36" s="2" t="str">
        <f t="shared" si="41"/>
        <v>D</v>
      </c>
      <c r="AM36" s="2"/>
      <c r="AN36" s="2"/>
      <c r="AO36" s="2" t="str">
        <f t="shared" si="42"/>
        <v>D</v>
      </c>
      <c r="AP36" s="2"/>
      <c r="AQ36" s="2"/>
      <c r="AR36" s="2" t="str">
        <f t="shared" si="43"/>
        <v>D</v>
      </c>
      <c r="AS36" s="2"/>
      <c r="AT36" s="2"/>
      <c r="AU36" s="2" t="str">
        <f t="shared" si="44"/>
        <v>D</v>
      </c>
      <c r="AV36" s="2"/>
      <c r="AW36" s="2"/>
      <c r="AX36" s="2" t="str">
        <f t="shared" si="45"/>
        <v>D</v>
      </c>
      <c r="AY36" s="2"/>
      <c r="AZ36" s="2"/>
      <c r="BA36" s="2" t="str">
        <f t="shared" si="46"/>
        <v>D</v>
      </c>
      <c r="BB36" s="2"/>
      <c r="BC36" s="2"/>
      <c r="BD36" s="2" t="str">
        <f t="shared" si="47"/>
        <v>D</v>
      </c>
      <c r="BE36" s="2"/>
      <c r="BF36" s="2"/>
      <c r="BG36" s="2" t="str">
        <f t="shared" si="48"/>
        <v>D</v>
      </c>
      <c r="BH36" s="2"/>
      <c r="BI36" s="2"/>
      <c r="BJ36" s="2" t="str">
        <f t="shared" si="49"/>
        <v>D</v>
      </c>
      <c r="BK36" s="2"/>
      <c r="BL36" s="2"/>
      <c r="BM36" s="2" t="str">
        <f t="shared" si="50"/>
        <v>D</v>
      </c>
      <c r="BN36" s="2"/>
      <c r="BO36" s="2"/>
      <c r="BP36" s="2" t="str">
        <f t="shared" si="51"/>
        <v>D</v>
      </c>
      <c r="BQ36" s="2"/>
      <c r="BR36" s="2"/>
      <c r="BS36" s="2" t="str">
        <f t="shared" si="52"/>
        <v>D</v>
      </c>
      <c r="BT36" s="2"/>
      <c r="BU36" s="2"/>
      <c r="BV36" s="2" t="str">
        <f t="shared" si="53"/>
        <v>D</v>
      </c>
      <c r="BW36" s="2"/>
      <c r="BX36" s="2"/>
      <c r="BY36" s="2" t="str">
        <f t="shared" si="54"/>
        <v>D</v>
      </c>
      <c r="BZ36" s="2"/>
      <c r="CA36" s="2"/>
      <c r="CB36" s="2" t="str">
        <f t="shared" si="55"/>
        <v>D</v>
      </c>
      <c r="CC36" s="2"/>
      <c r="CD36" s="2"/>
      <c r="CE36" s="2" t="str">
        <f t="shared" si="56"/>
        <v>D</v>
      </c>
      <c r="CF36" s="2"/>
      <c r="CG36" s="2"/>
      <c r="CH36" s="2" t="str">
        <f t="shared" si="57"/>
        <v>D</v>
      </c>
      <c r="CI36" s="2"/>
      <c r="CJ36" s="2"/>
      <c r="CK36" s="2" t="str">
        <f t="shared" si="58"/>
        <v>D</v>
      </c>
      <c r="CL36" s="2"/>
      <c r="CM36" s="2"/>
      <c r="CN36" s="2" t="str">
        <f t="shared" si="59"/>
        <v>D</v>
      </c>
      <c r="CO36" s="2"/>
      <c r="CP36" s="2"/>
      <c r="CQ36" s="2" t="str">
        <f t="shared" si="60"/>
        <v>D</v>
      </c>
      <c r="CR36" s="2"/>
      <c r="CS36" s="2"/>
      <c r="CT36" s="2" t="str">
        <f t="shared" si="61"/>
        <v>D</v>
      </c>
      <c r="CU36" s="2"/>
      <c r="CV36" s="2"/>
      <c r="CW36" s="2" t="str">
        <f t="shared" si="62"/>
        <v>D</v>
      </c>
      <c r="CX36" s="2"/>
      <c r="CY36" s="13"/>
      <c r="CZ36" s="13"/>
      <c r="DA36" s="13"/>
      <c r="DB36" s="13"/>
      <c r="DC36" s="13"/>
      <c r="DD36" s="13"/>
      <c r="DE36" s="2"/>
      <c r="DF36" s="2"/>
      <c r="DG36" s="2"/>
      <c r="DH36" s="2"/>
      <c r="DI36" s="2"/>
      <c r="DJ36" s="2"/>
      <c r="DK36" s="2"/>
      <c r="DL36" s="2"/>
      <c r="DM36" s="2"/>
      <c r="DN36" s="2"/>
    </row>
    <row r="37" spans="1:118">
      <c r="A37" s="20">
        <v>32</v>
      </c>
      <c r="B37" s="14">
        <v>1995</v>
      </c>
      <c r="C37" s="19" t="s">
        <v>62</v>
      </c>
      <c r="D37" s="21" t="s">
        <v>67</v>
      </c>
      <c r="E37" s="13"/>
      <c r="F37" s="2"/>
      <c r="G37" s="2"/>
      <c r="H37" s="2" t="str">
        <f t="shared" si="0"/>
        <v>D</v>
      </c>
      <c r="I37" s="16"/>
      <c r="J37" s="2"/>
      <c r="K37" s="2" t="str">
        <f t="shared" si="32"/>
        <v>D</v>
      </c>
      <c r="L37" s="2"/>
      <c r="M37" s="2"/>
      <c r="N37" s="2" t="str">
        <f t="shared" si="33"/>
        <v>D</v>
      </c>
      <c r="O37" s="2"/>
      <c r="P37" s="2"/>
      <c r="Q37" s="2" t="str">
        <f t="shared" si="34"/>
        <v>D</v>
      </c>
      <c r="R37" s="2"/>
      <c r="S37" s="2"/>
      <c r="T37" s="2" t="str">
        <f t="shared" si="35"/>
        <v>D</v>
      </c>
      <c r="U37" s="2"/>
      <c r="V37" s="2"/>
      <c r="W37" s="2" t="str">
        <f t="shared" si="36"/>
        <v>D</v>
      </c>
      <c r="X37" s="2"/>
      <c r="Y37" s="2"/>
      <c r="Z37" s="2" t="str">
        <f t="shared" si="37"/>
        <v>D</v>
      </c>
      <c r="AA37" s="2"/>
      <c r="AB37" s="2"/>
      <c r="AC37" s="2" t="str">
        <f t="shared" si="38"/>
        <v>D</v>
      </c>
      <c r="AD37" s="2"/>
      <c r="AE37" s="2"/>
      <c r="AF37" s="2" t="str">
        <f t="shared" si="39"/>
        <v>D</v>
      </c>
      <c r="AG37" s="2"/>
      <c r="AH37" s="2"/>
      <c r="AI37" s="2" t="str">
        <f t="shared" si="40"/>
        <v>D</v>
      </c>
      <c r="AJ37" s="2"/>
      <c r="AK37" s="2"/>
      <c r="AL37" s="2" t="str">
        <f t="shared" si="41"/>
        <v>D</v>
      </c>
      <c r="AM37" s="2"/>
      <c r="AN37" s="2"/>
      <c r="AO37" s="2" t="str">
        <f t="shared" si="42"/>
        <v>D</v>
      </c>
      <c r="AP37" s="2"/>
      <c r="AQ37" s="2"/>
      <c r="AR37" s="2" t="str">
        <f t="shared" si="43"/>
        <v>D</v>
      </c>
      <c r="AS37" s="2"/>
      <c r="AT37" s="2"/>
      <c r="AU37" s="2" t="str">
        <f t="shared" si="44"/>
        <v>D</v>
      </c>
      <c r="AV37" s="2"/>
      <c r="AW37" s="2"/>
      <c r="AX37" s="2" t="str">
        <f t="shared" si="45"/>
        <v>D</v>
      </c>
      <c r="AY37" s="2"/>
      <c r="AZ37" s="2"/>
      <c r="BA37" s="2" t="str">
        <f t="shared" si="46"/>
        <v>D</v>
      </c>
      <c r="BB37" s="2"/>
      <c r="BC37" s="2"/>
      <c r="BD37" s="2" t="str">
        <f t="shared" si="47"/>
        <v>D</v>
      </c>
      <c r="BE37" s="2"/>
      <c r="BF37" s="2"/>
      <c r="BG37" s="2" t="str">
        <f t="shared" si="48"/>
        <v>D</v>
      </c>
      <c r="BH37" s="2"/>
      <c r="BI37" s="2"/>
      <c r="BJ37" s="2" t="str">
        <f t="shared" si="49"/>
        <v>D</v>
      </c>
      <c r="BK37" s="2"/>
      <c r="BL37" s="2"/>
      <c r="BM37" s="2" t="str">
        <f t="shared" si="50"/>
        <v>D</v>
      </c>
      <c r="BN37" s="2"/>
      <c r="BO37" s="2"/>
      <c r="BP37" s="2" t="str">
        <f t="shared" si="51"/>
        <v>D</v>
      </c>
      <c r="BQ37" s="2"/>
      <c r="BR37" s="2"/>
      <c r="BS37" s="2" t="str">
        <f t="shared" si="52"/>
        <v>D</v>
      </c>
      <c r="BT37" s="2"/>
      <c r="BU37" s="2"/>
      <c r="BV37" s="2" t="str">
        <f t="shared" si="53"/>
        <v>D</v>
      </c>
      <c r="BW37" s="2"/>
      <c r="BX37" s="2"/>
      <c r="BY37" s="2" t="str">
        <f t="shared" si="54"/>
        <v>D</v>
      </c>
      <c r="BZ37" s="2"/>
      <c r="CA37" s="2"/>
      <c r="CB37" s="2" t="str">
        <f t="shared" si="55"/>
        <v>D</v>
      </c>
      <c r="CC37" s="2"/>
      <c r="CD37" s="2"/>
      <c r="CE37" s="2" t="str">
        <f t="shared" si="56"/>
        <v>D</v>
      </c>
      <c r="CF37" s="2"/>
      <c r="CG37" s="2"/>
      <c r="CH37" s="2" t="str">
        <f t="shared" si="57"/>
        <v>D</v>
      </c>
      <c r="CI37" s="2"/>
      <c r="CJ37" s="2"/>
      <c r="CK37" s="2" t="str">
        <f t="shared" si="58"/>
        <v>D</v>
      </c>
      <c r="CL37" s="2"/>
      <c r="CM37" s="2"/>
      <c r="CN37" s="2" t="str">
        <f t="shared" si="59"/>
        <v>D</v>
      </c>
      <c r="CO37" s="2"/>
      <c r="CP37" s="2"/>
      <c r="CQ37" s="2" t="str">
        <f t="shared" si="60"/>
        <v>D</v>
      </c>
      <c r="CR37" s="2"/>
      <c r="CS37" s="2"/>
      <c r="CT37" s="2" t="str">
        <f t="shared" si="61"/>
        <v>D</v>
      </c>
      <c r="CU37" s="2"/>
      <c r="CV37" s="2"/>
      <c r="CW37" s="2" t="str">
        <f t="shared" si="62"/>
        <v>D</v>
      </c>
      <c r="CX37" s="2"/>
      <c r="CY37" s="13"/>
      <c r="CZ37" s="13"/>
      <c r="DA37" s="13"/>
      <c r="DB37" s="13"/>
      <c r="DC37" s="13"/>
      <c r="DD37" s="13"/>
      <c r="DE37" s="2"/>
      <c r="DF37" s="2"/>
      <c r="DG37" s="2"/>
      <c r="DH37" s="2"/>
      <c r="DI37" s="2"/>
      <c r="DJ37" s="2"/>
      <c r="DK37" s="2"/>
      <c r="DL37" s="2"/>
      <c r="DM37" s="2"/>
      <c r="DN37" s="2"/>
    </row>
    <row r="38" spans="1:118">
      <c r="A38" s="20">
        <v>33</v>
      </c>
      <c r="B38" s="14">
        <v>1996</v>
      </c>
      <c r="C38" s="19" t="s">
        <v>63</v>
      </c>
      <c r="D38" s="21" t="s">
        <v>67</v>
      </c>
      <c r="E38" s="13"/>
      <c r="F38" s="2"/>
      <c r="G38" s="2"/>
      <c r="H38" s="2" t="str">
        <f t="shared" si="0"/>
        <v>D</v>
      </c>
      <c r="I38" s="16"/>
      <c r="J38" s="2"/>
      <c r="K38" s="2" t="str">
        <f t="shared" si="32"/>
        <v>D</v>
      </c>
      <c r="L38" s="2"/>
      <c r="M38" s="2"/>
      <c r="N38" s="2" t="str">
        <f t="shared" si="33"/>
        <v>D</v>
      </c>
      <c r="O38" s="2"/>
      <c r="P38" s="2"/>
      <c r="Q38" s="2" t="str">
        <f t="shared" si="34"/>
        <v>D</v>
      </c>
      <c r="R38" s="2"/>
      <c r="S38" s="2"/>
      <c r="T38" s="2" t="str">
        <f t="shared" si="35"/>
        <v>D</v>
      </c>
      <c r="U38" s="2"/>
      <c r="V38" s="2"/>
      <c r="W38" s="2" t="str">
        <f t="shared" si="36"/>
        <v>D</v>
      </c>
      <c r="X38" s="2"/>
      <c r="Y38" s="2"/>
      <c r="Z38" s="2" t="str">
        <f t="shared" si="37"/>
        <v>D</v>
      </c>
      <c r="AA38" s="2"/>
      <c r="AB38" s="2"/>
      <c r="AC38" s="2" t="str">
        <f t="shared" si="38"/>
        <v>D</v>
      </c>
      <c r="AD38" s="2"/>
      <c r="AE38" s="2"/>
      <c r="AF38" s="2" t="str">
        <f t="shared" si="39"/>
        <v>D</v>
      </c>
      <c r="AG38" s="2"/>
      <c r="AH38" s="2"/>
      <c r="AI38" s="2" t="str">
        <f t="shared" si="40"/>
        <v>D</v>
      </c>
      <c r="AJ38" s="2"/>
      <c r="AK38" s="2"/>
      <c r="AL38" s="2" t="str">
        <f t="shared" si="41"/>
        <v>D</v>
      </c>
      <c r="AM38" s="2"/>
      <c r="AN38" s="2"/>
      <c r="AO38" s="2" t="str">
        <f t="shared" si="42"/>
        <v>D</v>
      </c>
      <c r="AP38" s="2"/>
      <c r="AQ38" s="2"/>
      <c r="AR38" s="2" t="str">
        <f t="shared" si="43"/>
        <v>D</v>
      </c>
      <c r="AS38" s="2"/>
      <c r="AT38" s="2"/>
      <c r="AU38" s="2" t="str">
        <f t="shared" si="44"/>
        <v>D</v>
      </c>
      <c r="AV38" s="2"/>
      <c r="AW38" s="2"/>
      <c r="AX38" s="2" t="str">
        <f t="shared" si="45"/>
        <v>D</v>
      </c>
      <c r="AY38" s="2"/>
      <c r="AZ38" s="2"/>
      <c r="BA38" s="2" t="str">
        <f t="shared" si="46"/>
        <v>D</v>
      </c>
      <c r="BB38" s="2"/>
      <c r="BC38" s="2"/>
      <c r="BD38" s="2" t="str">
        <f t="shared" si="47"/>
        <v>D</v>
      </c>
      <c r="BE38" s="2"/>
      <c r="BF38" s="2"/>
      <c r="BG38" s="2" t="str">
        <f t="shared" si="48"/>
        <v>D</v>
      </c>
      <c r="BH38" s="2"/>
      <c r="BI38" s="2"/>
      <c r="BJ38" s="2" t="str">
        <f t="shared" si="49"/>
        <v>D</v>
      </c>
      <c r="BK38" s="2"/>
      <c r="BL38" s="2"/>
      <c r="BM38" s="2" t="str">
        <f t="shared" si="50"/>
        <v>D</v>
      </c>
      <c r="BN38" s="2"/>
      <c r="BO38" s="2"/>
      <c r="BP38" s="2" t="str">
        <f t="shared" si="51"/>
        <v>D</v>
      </c>
      <c r="BQ38" s="2"/>
      <c r="BR38" s="2"/>
      <c r="BS38" s="2" t="str">
        <f t="shared" si="52"/>
        <v>D</v>
      </c>
      <c r="BT38" s="2"/>
      <c r="BU38" s="2"/>
      <c r="BV38" s="2" t="str">
        <f t="shared" si="53"/>
        <v>D</v>
      </c>
      <c r="BW38" s="2"/>
      <c r="BX38" s="2"/>
      <c r="BY38" s="2" t="str">
        <f t="shared" si="54"/>
        <v>D</v>
      </c>
      <c r="BZ38" s="2"/>
      <c r="CA38" s="2"/>
      <c r="CB38" s="2" t="str">
        <f t="shared" si="55"/>
        <v>D</v>
      </c>
      <c r="CC38" s="2"/>
      <c r="CD38" s="2"/>
      <c r="CE38" s="2" t="str">
        <f t="shared" si="56"/>
        <v>D</v>
      </c>
      <c r="CF38" s="2"/>
      <c r="CG38" s="2"/>
      <c r="CH38" s="2" t="str">
        <f t="shared" si="57"/>
        <v>D</v>
      </c>
      <c r="CI38" s="2"/>
      <c r="CJ38" s="2"/>
      <c r="CK38" s="2" t="str">
        <f t="shared" si="58"/>
        <v>D</v>
      </c>
      <c r="CL38" s="2"/>
      <c r="CM38" s="2"/>
      <c r="CN38" s="2" t="str">
        <f t="shared" si="59"/>
        <v>D</v>
      </c>
      <c r="CO38" s="2"/>
      <c r="CP38" s="2"/>
      <c r="CQ38" s="2" t="str">
        <f t="shared" si="60"/>
        <v>D</v>
      </c>
      <c r="CR38" s="2"/>
      <c r="CS38" s="2"/>
      <c r="CT38" s="2" t="str">
        <f t="shared" si="61"/>
        <v>D</v>
      </c>
      <c r="CU38" s="2"/>
      <c r="CV38" s="2"/>
      <c r="CW38" s="2" t="str">
        <f t="shared" si="62"/>
        <v>D</v>
      </c>
      <c r="CX38" s="2"/>
      <c r="CY38" s="13"/>
      <c r="CZ38" s="13"/>
      <c r="DA38" s="13"/>
      <c r="DB38" s="13"/>
      <c r="DC38" s="13"/>
      <c r="DD38" s="13"/>
      <c r="DE38" s="2"/>
      <c r="DF38" s="2"/>
      <c r="DG38" s="2"/>
      <c r="DH38" s="2"/>
      <c r="DI38" s="2"/>
      <c r="DJ38" s="2"/>
      <c r="DK38" s="2"/>
      <c r="DL38" s="2"/>
      <c r="DM38" s="2"/>
      <c r="DN38" s="2"/>
    </row>
    <row r="39" spans="1:118">
      <c r="A39" s="20">
        <v>34</v>
      </c>
      <c r="B39" s="14">
        <v>1997</v>
      </c>
      <c r="C39" s="19" t="s">
        <v>64</v>
      </c>
      <c r="D39" s="21" t="s">
        <v>67</v>
      </c>
      <c r="E39" s="13"/>
      <c r="F39" s="2"/>
      <c r="G39" s="2"/>
      <c r="H39" s="2" t="str">
        <f t="shared" si="0"/>
        <v>D</v>
      </c>
      <c r="I39" s="16"/>
      <c r="J39" s="2"/>
      <c r="K39" s="2" t="str">
        <f t="shared" si="32"/>
        <v>D</v>
      </c>
      <c r="L39" s="2"/>
      <c r="M39" s="2"/>
      <c r="N39" s="2" t="str">
        <f t="shared" si="33"/>
        <v>D</v>
      </c>
      <c r="O39" s="2"/>
      <c r="P39" s="2"/>
      <c r="Q39" s="2" t="str">
        <f t="shared" si="34"/>
        <v>D</v>
      </c>
      <c r="R39" s="2"/>
      <c r="S39" s="2"/>
      <c r="T39" s="2" t="str">
        <f t="shared" si="35"/>
        <v>D</v>
      </c>
      <c r="U39" s="2"/>
      <c r="V39" s="2"/>
      <c r="W39" s="2" t="str">
        <f t="shared" si="36"/>
        <v>D</v>
      </c>
      <c r="X39" s="2"/>
      <c r="Y39" s="2"/>
      <c r="Z39" s="2" t="str">
        <f t="shared" si="37"/>
        <v>D</v>
      </c>
      <c r="AA39" s="2"/>
      <c r="AB39" s="2"/>
      <c r="AC39" s="2" t="str">
        <f t="shared" si="38"/>
        <v>D</v>
      </c>
      <c r="AD39" s="2"/>
      <c r="AE39" s="2"/>
      <c r="AF39" s="2" t="str">
        <f t="shared" si="39"/>
        <v>D</v>
      </c>
      <c r="AG39" s="2"/>
      <c r="AH39" s="2"/>
      <c r="AI39" s="2" t="str">
        <f t="shared" si="40"/>
        <v>D</v>
      </c>
      <c r="AJ39" s="2"/>
      <c r="AK39" s="2"/>
      <c r="AL39" s="2" t="str">
        <f t="shared" si="41"/>
        <v>D</v>
      </c>
      <c r="AM39" s="2"/>
      <c r="AN39" s="2"/>
      <c r="AO39" s="2" t="str">
        <f t="shared" si="42"/>
        <v>D</v>
      </c>
      <c r="AP39" s="2"/>
      <c r="AQ39" s="2"/>
      <c r="AR39" s="2" t="str">
        <f t="shared" si="43"/>
        <v>D</v>
      </c>
      <c r="AS39" s="2"/>
      <c r="AT39" s="2"/>
      <c r="AU39" s="2" t="str">
        <f t="shared" si="44"/>
        <v>D</v>
      </c>
      <c r="AV39" s="2"/>
      <c r="AW39" s="2"/>
      <c r="AX39" s="2" t="str">
        <f t="shared" si="45"/>
        <v>D</v>
      </c>
      <c r="AY39" s="2"/>
      <c r="AZ39" s="2"/>
      <c r="BA39" s="2" t="str">
        <f t="shared" si="46"/>
        <v>D</v>
      </c>
      <c r="BB39" s="2"/>
      <c r="BC39" s="2"/>
      <c r="BD39" s="2" t="str">
        <f t="shared" si="47"/>
        <v>D</v>
      </c>
      <c r="BE39" s="2"/>
      <c r="BF39" s="2"/>
      <c r="BG39" s="2" t="str">
        <f t="shared" si="48"/>
        <v>D</v>
      </c>
      <c r="BH39" s="2"/>
      <c r="BI39" s="2"/>
      <c r="BJ39" s="2" t="str">
        <f t="shared" si="49"/>
        <v>D</v>
      </c>
      <c r="BK39" s="2"/>
      <c r="BL39" s="2"/>
      <c r="BM39" s="2" t="str">
        <f t="shared" si="50"/>
        <v>D</v>
      </c>
      <c r="BN39" s="2"/>
      <c r="BO39" s="2"/>
      <c r="BP39" s="2" t="str">
        <f t="shared" si="51"/>
        <v>D</v>
      </c>
      <c r="BQ39" s="2"/>
      <c r="BR39" s="2"/>
      <c r="BS39" s="2" t="str">
        <f t="shared" si="52"/>
        <v>D</v>
      </c>
      <c r="BT39" s="2"/>
      <c r="BU39" s="2"/>
      <c r="BV39" s="2" t="str">
        <f t="shared" si="53"/>
        <v>D</v>
      </c>
      <c r="BW39" s="2"/>
      <c r="BX39" s="2"/>
      <c r="BY39" s="2" t="str">
        <f t="shared" si="54"/>
        <v>D</v>
      </c>
      <c r="BZ39" s="2"/>
      <c r="CA39" s="2"/>
      <c r="CB39" s="2" t="str">
        <f t="shared" si="55"/>
        <v>D</v>
      </c>
      <c r="CC39" s="2"/>
      <c r="CD39" s="2"/>
      <c r="CE39" s="2" t="str">
        <f t="shared" si="56"/>
        <v>D</v>
      </c>
      <c r="CF39" s="2"/>
      <c r="CG39" s="2"/>
      <c r="CH39" s="2" t="str">
        <f t="shared" si="57"/>
        <v>D</v>
      </c>
      <c r="CI39" s="2"/>
      <c r="CJ39" s="2"/>
      <c r="CK39" s="2" t="str">
        <f t="shared" si="58"/>
        <v>D</v>
      </c>
      <c r="CL39" s="2"/>
      <c r="CM39" s="2"/>
      <c r="CN39" s="2" t="str">
        <f t="shared" si="59"/>
        <v>D</v>
      </c>
      <c r="CO39" s="2"/>
      <c r="CP39" s="2"/>
      <c r="CQ39" s="2" t="str">
        <f t="shared" si="60"/>
        <v>D</v>
      </c>
      <c r="CR39" s="2"/>
      <c r="CS39" s="2"/>
      <c r="CT39" s="2" t="str">
        <f t="shared" si="61"/>
        <v>D</v>
      </c>
      <c r="CU39" s="2"/>
      <c r="CV39" s="2"/>
      <c r="CW39" s="2" t="str">
        <f t="shared" si="62"/>
        <v>D</v>
      </c>
      <c r="CX39" s="2"/>
      <c r="CY39" s="13"/>
      <c r="CZ39" s="13"/>
      <c r="DA39" s="13"/>
      <c r="DB39" s="13"/>
      <c r="DC39" s="13"/>
      <c r="DD39" s="13"/>
      <c r="DE39" s="2"/>
      <c r="DF39" s="2"/>
      <c r="DG39" s="2"/>
      <c r="DH39" s="2"/>
      <c r="DI39" s="2"/>
      <c r="DJ39" s="2"/>
      <c r="DK39" s="2"/>
      <c r="DL39" s="2"/>
      <c r="DM39" s="2"/>
      <c r="DN39" s="2"/>
    </row>
    <row r="40" spans="1:118">
      <c r="A40" s="20">
        <v>35</v>
      </c>
      <c r="B40" s="14">
        <v>1998</v>
      </c>
      <c r="C40" s="19" t="s">
        <v>65</v>
      </c>
      <c r="D40" s="21" t="s">
        <v>67</v>
      </c>
      <c r="E40" s="13"/>
      <c r="F40" s="2"/>
      <c r="G40" s="2"/>
      <c r="H40" s="2" t="str">
        <f t="shared" si="0"/>
        <v>D</v>
      </c>
      <c r="I40" s="16"/>
      <c r="J40" s="2"/>
      <c r="K40" s="2" t="str">
        <f t="shared" si="32"/>
        <v>D</v>
      </c>
      <c r="L40" s="2"/>
      <c r="M40" s="2"/>
      <c r="N40" s="2" t="str">
        <f t="shared" si="33"/>
        <v>D</v>
      </c>
      <c r="O40" s="2"/>
      <c r="P40" s="2"/>
      <c r="Q40" s="2" t="str">
        <f t="shared" si="34"/>
        <v>D</v>
      </c>
      <c r="R40" s="2"/>
      <c r="S40" s="2"/>
      <c r="T40" s="2" t="str">
        <f t="shared" si="35"/>
        <v>D</v>
      </c>
      <c r="U40" s="2"/>
      <c r="V40" s="2"/>
      <c r="W40" s="2" t="str">
        <f t="shared" si="36"/>
        <v>D</v>
      </c>
      <c r="X40" s="2"/>
      <c r="Y40" s="2"/>
      <c r="Z40" s="2" t="str">
        <f t="shared" si="37"/>
        <v>D</v>
      </c>
      <c r="AA40" s="2"/>
      <c r="AB40" s="2"/>
      <c r="AC40" s="2" t="str">
        <f t="shared" si="38"/>
        <v>D</v>
      </c>
      <c r="AD40" s="2"/>
      <c r="AE40" s="2"/>
      <c r="AF40" s="2" t="str">
        <f t="shared" si="39"/>
        <v>D</v>
      </c>
      <c r="AG40" s="2"/>
      <c r="AH40" s="2"/>
      <c r="AI40" s="2" t="str">
        <f t="shared" si="40"/>
        <v>D</v>
      </c>
      <c r="AJ40" s="2"/>
      <c r="AK40" s="2"/>
      <c r="AL40" s="2" t="str">
        <f t="shared" si="41"/>
        <v>D</v>
      </c>
      <c r="AM40" s="2"/>
      <c r="AN40" s="2"/>
      <c r="AO40" s="2" t="str">
        <f t="shared" si="42"/>
        <v>D</v>
      </c>
      <c r="AP40" s="2"/>
      <c r="AQ40" s="2"/>
      <c r="AR40" s="2" t="str">
        <f t="shared" si="43"/>
        <v>D</v>
      </c>
      <c r="AS40" s="2"/>
      <c r="AT40" s="2"/>
      <c r="AU40" s="2" t="str">
        <f t="shared" si="44"/>
        <v>D</v>
      </c>
      <c r="AV40" s="2"/>
      <c r="AW40" s="2"/>
      <c r="AX40" s="2" t="str">
        <f t="shared" si="45"/>
        <v>D</v>
      </c>
      <c r="AY40" s="2"/>
      <c r="AZ40" s="2"/>
      <c r="BA40" s="2" t="str">
        <f t="shared" si="46"/>
        <v>D</v>
      </c>
      <c r="BB40" s="2"/>
      <c r="BC40" s="2"/>
      <c r="BD40" s="2" t="str">
        <f t="shared" si="47"/>
        <v>D</v>
      </c>
      <c r="BE40" s="2"/>
      <c r="BF40" s="2"/>
      <c r="BG40" s="2" t="str">
        <f t="shared" si="48"/>
        <v>D</v>
      </c>
      <c r="BH40" s="2"/>
      <c r="BI40" s="2"/>
      <c r="BJ40" s="2" t="str">
        <f t="shared" si="49"/>
        <v>D</v>
      </c>
      <c r="BK40" s="2"/>
      <c r="BL40" s="2"/>
      <c r="BM40" s="2" t="str">
        <f t="shared" si="50"/>
        <v>D</v>
      </c>
      <c r="BN40" s="2"/>
      <c r="BO40" s="2"/>
      <c r="BP40" s="2" t="str">
        <f t="shared" si="51"/>
        <v>D</v>
      </c>
      <c r="BQ40" s="2"/>
      <c r="BR40" s="2"/>
      <c r="BS40" s="2" t="str">
        <f t="shared" si="52"/>
        <v>D</v>
      </c>
      <c r="BT40" s="2"/>
      <c r="BU40" s="2"/>
      <c r="BV40" s="2" t="str">
        <f t="shared" si="53"/>
        <v>D</v>
      </c>
      <c r="BW40" s="2"/>
      <c r="BX40" s="2"/>
      <c r="BY40" s="2" t="str">
        <f t="shared" si="54"/>
        <v>D</v>
      </c>
      <c r="BZ40" s="2"/>
      <c r="CA40" s="2"/>
      <c r="CB40" s="2" t="str">
        <f t="shared" si="55"/>
        <v>D</v>
      </c>
      <c r="CC40" s="2"/>
      <c r="CD40" s="2"/>
      <c r="CE40" s="2" t="str">
        <f t="shared" si="56"/>
        <v>D</v>
      </c>
      <c r="CF40" s="2"/>
      <c r="CG40" s="2"/>
      <c r="CH40" s="2" t="str">
        <f t="shared" si="57"/>
        <v>D</v>
      </c>
      <c r="CI40" s="2"/>
      <c r="CJ40" s="2"/>
      <c r="CK40" s="2" t="str">
        <f t="shared" si="58"/>
        <v>D</v>
      </c>
      <c r="CL40" s="2"/>
      <c r="CM40" s="2"/>
      <c r="CN40" s="2" t="str">
        <f t="shared" si="59"/>
        <v>D</v>
      </c>
      <c r="CO40" s="2"/>
      <c r="CP40" s="2"/>
      <c r="CQ40" s="2" t="str">
        <f t="shared" si="60"/>
        <v>D</v>
      </c>
      <c r="CR40" s="2"/>
      <c r="CS40" s="2"/>
      <c r="CT40" s="2" t="str">
        <f t="shared" si="61"/>
        <v>D</v>
      </c>
      <c r="CU40" s="2"/>
      <c r="CV40" s="2"/>
      <c r="CW40" s="2" t="str">
        <f t="shared" si="62"/>
        <v>D</v>
      </c>
      <c r="CX40" s="2"/>
      <c r="CY40" s="13"/>
      <c r="CZ40" s="13"/>
      <c r="DA40" s="13"/>
      <c r="DB40" s="13"/>
      <c r="DC40" s="13"/>
      <c r="DD40" s="13"/>
      <c r="DE40" s="2"/>
      <c r="DF40" s="2"/>
      <c r="DG40" s="2"/>
      <c r="DH40" s="2"/>
      <c r="DI40" s="2"/>
      <c r="DJ40" s="2"/>
      <c r="DK40" s="2"/>
      <c r="DL40" s="2"/>
      <c r="DM40" s="2"/>
      <c r="DN40" s="2"/>
    </row>
    <row r="41" spans="1:118">
      <c r="A41" s="20">
        <v>36</v>
      </c>
      <c r="B41" s="14">
        <v>1999</v>
      </c>
      <c r="C41" s="19" t="s">
        <v>66</v>
      </c>
      <c r="D41" s="21" t="s">
        <v>67</v>
      </c>
      <c r="E41" s="13"/>
      <c r="F41" s="2"/>
      <c r="G41" s="2"/>
      <c r="H41" s="2" t="str">
        <f t="shared" si="0"/>
        <v>D</v>
      </c>
      <c r="I41" s="16"/>
      <c r="J41" s="2"/>
      <c r="K41" s="2" t="str">
        <f t="shared" si="32"/>
        <v>D</v>
      </c>
      <c r="L41" s="2"/>
      <c r="M41" s="2"/>
      <c r="N41" s="2" t="str">
        <f t="shared" si="33"/>
        <v>D</v>
      </c>
      <c r="O41" s="2"/>
      <c r="P41" s="2"/>
      <c r="Q41" s="2" t="str">
        <f t="shared" si="34"/>
        <v>D</v>
      </c>
      <c r="R41" s="2"/>
      <c r="S41" s="2"/>
      <c r="T41" s="2" t="str">
        <f t="shared" si="35"/>
        <v>D</v>
      </c>
      <c r="U41" s="2"/>
      <c r="V41" s="2"/>
      <c r="W41" s="2" t="str">
        <f t="shared" si="36"/>
        <v>D</v>
      </c>
      <c r="X41" s="2"/>
      <c r="Y41" s="2"/>
      <c r="Z41" s="2" t="str">
        <f t="shared" si="37"/>
        <v>D</v>
      </c>
      <c r="AA41" s="2"/>
      <c r="AB41" s="2"/>
      <c r="AC41" s="2" t="str">
        <f t="shared" si="38"/>
        <v>D</v>
      </c>
      <c r="AD41" s="2"/>
      <c r="AE41" s="2"/>
      <c r="AF41" s="2" t="str">
        <f t="shared" si="39"/>
        <v>D</v>
      </c>
      <c r="AG41" s="2"/>
      <c r="AH41" s="2"/>
      <c r="AI41" s="2" t="str">
        <f t="shared" si="40"/>
        <v>D</v>
      </c>
      <c r="AJ41" s="2"/>
      <c r="AK41" s="2"/>
      <c r="AL41" s="2" t="str">
        <f t="shared" si="41"/>
        <v>D</v>
      </c>
      <c r="AM41" s="2"/>
      <c r="AN41" s="2"/>
      <c r="AO41" s="2" t="str">
        <f t="shared" si="42"/>
        <v>D</v>
      </c>
      <c r="AP41" s="2"/>
      <c r="AQ41" s="2"/>
      <c r="AR41" s="2" t="str">
        <f t="shared" si="43"/>
        <v>D</v>
      </c>
      <c r="AS41" s="2"/>
      <c r="AT41" s="2"/>
      <c r="AU41" s="2" t="str">
        <f t="shared" si="44"/>
        <v>D</v>
      </c>
      <c r="AV41" s="2"/>
      <c r="AW41" s="2"/>
      <c r="AX41" s="2" t="str">
        <f t="shared" si="45"/>
        <v>D</v>
      </c>
      <c r="AY41" s="2"/>
      <c r="AZ41" s="2"/>
      <c r="BA41" s="2" t="str">
        <f t="shared" si="46"/>
        <v>D</v>
      </c>
      <c r="BB41" s="2"/>
      <c r="BC41" s="2"/>
      <c r="BD41" s="2" t="str">
        <f t="shared" si="47"/>
        <v>D</v>
      </c>
      <c r="BE41" s="2"/>
      <c r="BF41" s="2"/>
      <c r="BG41" s="2" t="str">
        <f t="shared" si="48"/>
        <v>D</v>
      </c>
      <c r="BH41" s="2"/>
      <c r="BI41" s="2"/>
      <c r="BJ41" s="2" t="str">
        <f t="shared" si="49"/>
        <v>D</v>
      </c>
      <c r="BK41" s="2"/>
      <c r="BL41" s="2"/>
      <c r="BM41" s="2" t="str">
        <f t="shared" si="50"/>
        <v>D</v>
      </c>
      <c r="BN41" s="2"/>
      <c r="BO41" s="2"/>
      <c r="BP41" s="2" t="str">
        <f t="shared" si="51"/>
        <v>D</v>
      </c>
      <c r="BQ41" s="2"/>
      <c r="BR41" s="2"/>
      <c r="BS41" s="2" t="str">
        <f t="shared" si="52"/>
        <v>D</v>
      </c>
      <c r="BT41" s="2"/>
      <c r="BU41" s="2"/>
      <c r="BV41" s="2" t="str">
        <f t="shared" si="53"/>
        <v>D</v>
      </c>
      <c r="BW41" s="2"/>
      <c r="BX41" s="2"/>
      <c r="BY41" s="2" t="str">
        <f t="shared" si="54"/>
        <v>D</v>
      </c>
      <c r="BZ41" s="2"/>
      <c r="CA41" s="2"/>
      <c r="CB41" s="2" t="str">
        <f t="shared" si="55"/>
        <v>D</v>
      </c>
      <c r="CC41" s="2"/>
      <c r="CD41" s="2"/>
      <c r="CE41" s="2" t="str">
        <f t="shared" si="56"/>
        <v>D</v>
      </c>
      <c r="CF41" s="2"/>
      <c r="CG41" s="2"/>
      <c r="CH41" s="2" t="str">
        <f t="shared" si="57"/>
        <v>D</v>
      </c>
      <c r="CI41" s="2"/>
      <c r="CJ41" s="2"/>
      <c r="CK41" s="2" t="str">
        <f t="shared" si="58"/>
        <v>D</v>
      </c>
      <c r="CL41" s="2"/>
      <c r="CM41" s="2"/>
      <c r="CN41" s="2" t="str">
        <f t="shared" si="59"/>
        <v>D</v>
      </c>
      <c r="CO41" s="2"/>
      <c r="CP41" s="2"/>
      <c r="CQ41" s="2" t="str">
        <f t="shared" si="60"/>
        <v>D</v>
      </c>
      <c r="CR41" s="2"/>
      <c r="CS41" s="2"/>
      <c r="CT41" s="2" t="str">
        <f t="shared" si="61"/>
        <v>D</v>
      </c>
      <c r="CU41" s="2"/>
      <c r="CV41" s="2"/>
      <c r="CW41" s="2" t="str">
        <f t="shared" si="62"/>
        <v>D</v>
      </c>
      <c r="CX41" s="2"/>
      <c r="CY41" s="13"/>
      <c r="CZ41" s="13"/>
      <c r="DA41" s="13"/>
      <c r="DB41" s="13"/>
      <c r="DC41" s="13"/>
      <c r="DD41" s="13"/>
      <c r="DE41" s="2"/>
      <c r="DF41" s="2"/>
      <c r="DG41" s="2"/>
      <c r="DH41" s="2"/>
      <c r="DI41" s="2"/>
      <c r="DJ41" s="2"/>
      <c r="DK41" s="2"/>
      <c r="DL41" s="2"/>
      <c r="DM41" s="2"/>
      <c r="DN41" s="2"/>
    </row>
  </sheetData>
  <mergeCells count="39">
    <mergeCell ref="P3:R3"/>
    <mergeCell ref="AB3:AD3"/>
    <mergeCell ref="AE3:AG3"/>
    <mergeCell ref="A2:A4"/>
    <mergeCell ref="C2:C4"/>
    <mergeCell ref="B2:B4"/>
    <mergeCell ref="M3:O3"/>
    <mergeCell ref="E2:F2"/>
    <mergeCell ref="E3:E4"/>
    <mergeCell ref="F3:F4"/>
    <mergeCell ref="G3:I3"/>
    <mergeCell ref="J3:L3"/>
    <mergeCell ref="S3:U3"/>
    <mergeCell ref="V3:X3"/>
    <mergeCell ref="Y3:AA3"/>
    <mergeCell ref="AH3:AJ3"/>
    <mergeCell ref="AK3:AM3"/>
    <mergeCell ref="AN3:AP3"/>
    <mergeCell ref="CA3:CC3"/>
    <mergeCell ref="AT3:AV3"/>
    <mergeCell ref="AW3:AY3"/>
    <mergeCell ref="AZ3:BB3"/>
    <mergeCell ref="BC3:BE3"/>
    <mergeCell ref="BF3:BH3"/>
    <mergeCell ref="BI3:BK3"/>
    <mergeCell ref="BL3:BN3"/>
    <mergeCell ref="BO3:BQ3"/>
    <mergeCell ref="BR3:BT3"/>
    <mergeCell ref="BU3:BW3"/>
    <mergeCell ref="BX3:BZ3"/>
    <mergeCell ref="AQ3:AS3"/>
    <mergeCell ref="DN2:DN4"/>
    <mergeCell ref="CV3:CX3"/>
    <mergeCell ref="CD3:CF3"/>
    <mergeCell ref="CG3:CI3"/>
    <mergeCell ref="CJ3:CL3"/>
    <mergeCell ref="CM3:CO3"/>
    <mergeCell ref="CP3:CR3"/>
    <mergeCell ref="CS3:CU3"/>
  </mergeCells>
  <pageMargins left="0.7" right="0.7" top="0.75" bottom="0.75" header="0.3" footer="0.3"/>
  <pageSetup paperSize="514" scale="48" orientation="portrait" horizontalDpi="0" verticalDpi="0" r:id="rId1"/>
  <colBreaks count="2" manualBreakCount="2">
    <brk id="93" min="1" max="4" man="1"/>
    <brk id="106" min="1" max="4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RAPOR</vt:lpstr>
      <vt:lpstr>TRANSKRIP NILAI</vt:lpstr>
      <vt:lpstr>RAPOR!Print_Area</vt:lpstr>
      <vt:lpstr>'TRANSKRIP NILAI'!Print_Area</vt:lpstr>
      <vt:lpstr>RAPOR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smk1</dc:creator>
  <cp:lastModifiedBy>smk1</cp:lastModifiedBy>
  <cp:lastPrinted>2017-12-07T03:30:16Z</cp:lastPrinted>
  <dcterms:created xsi:type="dcterms:W3CDTF">2017-12-04T02:37:15Z</dcterms:created>
  <dcterms:modified xsi:type="dcterms:W3CDTF">2017-12-07T04:16:36Z</dcterms:modified>
</cp:coreProperties>
</file>