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RAPOR!$A$1:$L$108</definedName>
    <definedName name="_xlnm.Print_Area" localSheetId="1">'TRANSKRIP NILAI'!$A$2:$DT$5</definedName>
    <definedName name="RAPOR">'TRANSKRIP NILAI'!$A$5:$DT$41</definedName>
  </definedNames>
  <calcPr calcId="125725"/>
</workbook>
</file>

<file path=xl/calcChain.xml><?xml version="1.0" encoding="utf-8"?>
<calcChain xmlns="http://schemas.openxmlformats.org/spreadsheetml/2006/main">
  <c r="A82" i="7"/>
  <c r="D78"/>
  <c r="D77"/>
  <c r="D76"/>
  <c r="G72"/>
  <c r="B72"/>
  <c r="G71"/>
  <c r="B71"/>
  <c r="G70"/>
  <c r="B70"/>
  <c r="G65"/>
  <c r="B65"/>
  <c r="G64"/>
  <c r="B64"/>
  <c r="G63"/>
  <c r="B63"/>
  <c r="L50"/>
  <c r="J50"/>
  <c r="I50"/>
  <c r="G50"/>
  <c r="F50"/>
  <c r="E50"/>
  <c r="L48"/>
  <c r="J48"/>
  <c r="I48"/>
  <c r="G48"/>
  <c r="F48"/>
  <c r="E48"/>
  <c r="B48"/>
  <c r="J47"/>
  <c r="L47"/>
  <c r="CQ6" i="1"/>
  <c r="B50" i="7" l="1"/>
  <c r="B47"/>
  <c r="B46"/>
  <c r="B45"/>
  <c r="B43"/>
  <c r="B42"/>
  <c r="B41"/>
  <c r="B40"/>
  <c r="B37" l="1"/>
  <c r="I47" l="1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DC6" i="1"/>
  <c r="CZ6"/>
  <c r="CN6"/>
  <c r="CK6"/>
  <c r="CH6"/>
  <c r="CE6"/>
  <c r="CB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CB7"/>
  <c r="CE7"/>
  <c r="CH7"/>
  <c r="CK7"/>
  <c r="CN7"/>
  <c r="CQ7"/>
  <c r="CZ7"/>
  <c r="DC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CB8"/>
  <c r="CE8"/>
  <c r="CH8"/>
  <c r="CK8"/>
  <c r="CN8"/>
  <c r="CQ8"/>
  <c r="CZ8"/>
  <c r="DC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CB9"/>
  <c r="CE9"/>
  <c r="CH9"/>
  <c r="CK9"/>
  <c r="CN9"/>
  <c r="CQ9"/>
  <c r="CZ9"/>
  <c r="DC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CB10"/>
  <c r="CE10"/>
  <c r="CH10"/>
  <c r="CK10"/>
  <c r="CN10"/>
  <c r="CQ10"/>
  <c r="CZ10"/>
  <c r="DC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CB11"/>
  <c r="CE11"/>
  <c r="CH11"/>
  <c r="CK11"/>
  <c r="CN11"/>
  <c r="CQ11"/>
  <c r="CZ11"/>
  <c r="DC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CB12"/>
  <c r="CE12"/>
  <c r="CH12"/>
  <c r="CK12"/>
  <c r="CN12"/>
  <c r="CQ12"/>
  <c r="CZ12"/>
  <c r="DC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CB13"/>
  <c r="CE13"/>
  <c r="CH13"/>
  <c r="CK13"/>
  <c r="CN13"/>
  <c r="CQ13"/>
  <c r="CZ13"/>
  <c r="DC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CB14"/>
  <c r="CE14"/>
  <c r="CH14"/>
  <c r="CK14"/>
  <c r="CN14"/>
  <c r="CQ14"/>
  <c r="CZ14"/>
  <c r="DC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CB15"/>
  <c r="CE15"/>
  <c r="CH15"/>
  <c r="CK15"/>
  <c r="CN15"/>
  <c r="CQ15"/>
  <c r="CZ15"/>
  <c r="DC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CB16"/>
  <c r="CE16"/>
  <c r="CH16"/>
  <c r="CK16"/>
  <c r="CN16"/>
  <c r="CQ16"/>
  <c r="CZ16"/>
  <c r="DC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CB17"/>
  <c r="CE17"/>
  <c r="CH17"/>
  <c r="CK17"/>
  <c r="CN17"/>
  <c r="CQ17"/>
  <c r="CZ17"/>
  <c r="DC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CB18"/>
  <c r="CE18"/>
  <c r="CH18"/>
  <c r="CK18"/>
  <c r="CN18"/>
  <c r="CQ18"/>
  <c r="CZ18"/>
  <c r="DC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CB19"/>
  <c r="CE19"/>
  <c r="CH19"/>
  <c r="CK19"/>
  <c r="CN19"/>
  <c r="CQ19"/>
  <c r="CZ19"/>
  <c r="DC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CB20"/>
  <c r="CE20"/>
  <c r="CH20"/>
  <c r="CK20"/>
  <c r="CN20"/>
  <c r="CQ20"/>
  <c r="CZ20"/>
  <c r="DC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CB21"/>
  <c r="CE21"/>
  <c r="CH21"/>
  <c r="CK21"/>
  <c r="CN21"/>
  <c r="CQ21"/>
  <c r="CZ21"/>
  <c r="DC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CB22"/>
  <c r="CE22"/>
  <c r="CH22"/>
  <c r="CK22"/>
  <c r="CN22"/>
  <c r="CQ22"/>
  <c r="CZ22"/>
  <c r="DC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CB23"/>
  <c r="CE23"/>
  <c r="CH23"/>
  <c r="CK23"/>
  <c r="CN23"/>
  <c r="CQ23"/>
  <c r="CZ23"/>
  <c r="DC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CB24"/>
  <c r="CE24"/>
  <c r="CH24"/>
  <c r="CK24"/>
  <c r="CN24"/>
  <c r="CQ24"/>
  <c r="CZ24"/>
  <c r="DC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CB25"/>
  <c r="CE25"/>
  <c r="CH25"/>
  <c r="CK25"/>
  <c r="CN25"/>
  <c r="CQ25"/>
  <c r="CZ25"/>
  <c r="DC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CB26"/>
  <c r="CE26"/>
  <c r="CH26"/>
  <c r="CK26"/>
  <c r="CN26"/>
  <c r="CQ26"/>
  <c r="CZ26"/>
  <c r="DC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CB27"/>
  <c r="CE27"/>
  <c r="CH27"/>
  <c r="CK27"/>
  <c r="CN27"/>
  <c r="CQ27"/>
  <c r="CZ27"/>
  <c r="DC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CB28"/>
  <c r="CE28"/>
  <c r="CH28"/>
  <c r="CK28"/>
  <c r="CN28"/>
  <c r="CQ28"/>
  <c r="CZ28"/>
  <c r="DC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CB29"/>
  <c r="CE29"/>
  <c r="CH29"/>
  <c r="CK29"/>
  <c r="CN29"/>
  <c r="CQ29"/>
  <c r="CZ29"/>
  <c r="DC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CB30"/>
  <c r="CE30"/>
  <c r="CH30"/>
  <c r="CK30"/>
  <c r="CN30"/>
  <c r="CQ30"/>
  <c r="CZ30"/>
  <c r="DC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CB31"/>
  <c r="CE31"/>
  <c r="CH31"/>
  <c r="CK31"/>
  <c r="CN31"/>
  <c r="CQ31"/>
  <c r="CZ31"/>
  <c r="DC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CB32"/>
  <c r="CE32"/>
  <c r="CH32"/>
  <c r="CK32"/>
  <c r="CN32"/>
  <c r="CQ32"/>
  <c r="CZ32"/>
  <c r="DC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CB33"/>
  <c r="CE33"/>
  <c r="CH33"/>
  <c r="CK33"/>
  <c r="CN33"/>
  <c r="CQ33"/>
  <c r="CZ33"/>
  <c r="DC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CB34"/>
  <c r="CE34"/>
  <c r="CH34"/>
  <c r="CK34"/>
  <c r="CN34"/>
  <c r="CQ34"/>
  <c r="CZ34"/>
  <c r="DC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CB35"/>
  <c r="CE35"/>
  <c r="CH35"/>
  <c r="CK35"/>
  <c r="CN35"/>
  <c r="CQ35"/>
  <c r="CZ35"/>
  <c r="DC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CB36"/>
  <c r="CE36"/>
  <c r="CH36"/>
  <c r="CK36"/>
  <c r="CN36"/>
  <c r="CQ36"/>
  <c r="CZ36"/>
  <c r="DC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CB37"/>
  <c r="CE37"/>
  <c r="CH37"/>
  <c r="CK37"/>
  <c r="CN37"/>
  <c r="CQ37"/>
  <c r="CZ37"/>
  <c r="DC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CB38"/>
  <c r="CE38"/>
  <c r="CH38"/>
  <c r="CK38"/>
  <c r="CN38"/>
  <c r="CQ38"/>
  <c r="CZ38"/>
  <c r="DC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CB39"/>
  <c r="CE39"/>
  <c r="CH39"/>
  <c r="CK39"/>
  <c r="CN39"/>
  <c r="CQ39"/>
  <c r="CZ39"/>
  <c r="DC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CB40"/>
  <c r="CE40"/>
  <c r="CH40"/>
  <c r="CK40"/>
  <c r="CN40"/>
  <c r="CQ40"/>
  <c r="CZ40"/>
  <c r="DC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CB41"/>
  <c r="CE41"/>
  <c r="CH41"/>
  <c r="CK41"/>
  <c r="CN41"/>
  <c r="CQ41"/>
  <c r="CZ41"/>
  <c r="DC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<sst xmlns="http://schemas.openxmlformats.org/spreadsheetml/2006/main" count="483" uniqueCount="255">
  <si>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</si>
  <si>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</si>
  <si>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</si>
  <si>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</si>
  <si>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</si>
  <si>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</si>
  <si>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</si>
  <si>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</si>
  <si>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</si>
  <si>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</si>
  <si>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</si>
  <si>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</si>
  <si>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</si>
  <si>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</si>
  <si>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</si>
  <si>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</si>
  <si>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</si>
  <si>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</si>
  <si>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</si>
  <si>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</si>
  <si>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</si>
  <si>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</si>
  <si>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</si>
  <si>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</si>
  <si>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</si>
  <si>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</si>
  <si>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</si>
  <si>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</si>
  <si>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</si>
  <si>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</si>
  <si>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</si>
  <si>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</si>
  <si>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</si>
  <si>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</si>
  <si>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</si>
  <si>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</si>
  <si>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</si>
  <si>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</si>
  <si>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</si>
  <si>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</si>
  <si>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</si>
  <si>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</si>
  <si>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</si>
  <si>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</si>
  <si>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</si>
  <si>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</si>
  <si>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</si>
  <si>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</si>
  <si>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</si>
  <si>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</si>
  <si>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</si>
  <si>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</si>
  <si>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</si>
  <si>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</si>
  <si>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</si>
  <si>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</si>
  <si>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</si>
  <si>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</si>
  <si>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</si>
  <si>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</si>
  <si>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</si>
  <si>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</si>
  <si>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</si>
  <si>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</si>
  <si>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</si>
  <si>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</si>
  <si>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</si>
  <si>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</si>
  <si>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</si>
  <si>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</si>
  <si>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</si>
  <si>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</si>
  <si>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</si>
  <si>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</si>
  <si>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</si>
  <si>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</si>
  <si>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</si>
  <si>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</si>
  <si>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</si>
  <si>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</si>
  <si>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</si>
  <si>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</si>
  <si>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</si>
  <si>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</si>
  <si>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</si>
  <si>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</si>
  <si>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</si>
  <si>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</si>
  <si>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</si>
  <si>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</si>
  <si>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</si>
  <si>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</si>
  <si>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</si>
  <si>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</si>
  <si>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</si>
  <si>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</si>
  <si>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</si>
  <si>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</si>
  <si>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</si>
  <si>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</si>
  <si>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</si>
  <si>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</si>
  <si>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</si>
  <si>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</si>
  <si>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</si>
  <si>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</si>
  <si>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</si>
  <si>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</si>
  <si>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</si>
  <si>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</si>
  <si>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</si>
  <si>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</si>
  <si>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</si>
  <si>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</si>
  <si>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</si>
  <si>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</si>
  <si>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</si>
  <si>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</si>
  <si>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</si>
  <si>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</si>
  <si>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</si>
  <si>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</si>
  <si>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</si>
  <si>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</si>
  <si>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</si>
  <si>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</si>
  <si>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</si>
  <si>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</si>
  <si>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</si>
  <si>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</si>
  <si>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</si>
  <si>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</si>
  <si>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</si>
  <si>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</si>
  <si>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</si>
  <si>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</si>
  <si>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</si>
  <si>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</si>
  <si>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</si>
  <si>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</si>
  <si>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</si>
  <si>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</si>
  <si>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</si>
  <si>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</si>
  <si>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</si>
  <si>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</si>
  <si>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</si>
  <si>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</si>
  <si>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</si>
  <si>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</si>
  <si>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</si>
  <si>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</si>
  <si>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</si>
  <si>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</si>
  <si>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</si>
  <si>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</si>
  <si>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</si>
  <si>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</si>
  <si>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</si>
  <si>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</si>
  <si>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</si>
  <si>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</si>
  <si>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</si>
  <si>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</si>
  <si>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</si>
  <si>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</si>
  <si>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</si>
  <si>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</si>
  <si>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</si>
  <si>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</si>
  <si>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</si>
  <si>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</si>
  <si>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</si>
  <si>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</si>
  <si>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</si>
  <si>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</si>
  <si>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</si>
  <si>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</si>
  <si>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</si>
  <si>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</si>
  <si>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</si>
  <si>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</si>
  <si>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</si>
  <si>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</si>
  <si>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</si>
  <si>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</si>
  <si>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</si>
  <si>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</si>
  <si>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</si>
  <si>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</si>
  <si>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</si>
  <si>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</si>
  <si>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</si>
  <si>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</si>
  <si>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</si>
  <si>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</si>
  <si>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</si>
  <si>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</si>
  <si>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</si>
  <si>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</si>
  <si>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</si>
  <si>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</si>
  <si>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</si>
  <si>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</si>
  <si>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</si>
  <si>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</si>
  <si>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</si>
  <si>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</si>
  <si>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</si>
  <si>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</si>
  <si>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</si>
  <si>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NIP. -</t>
  </si>
  <si>
    <t>Fisika</t>
  </si>
  <si>
    <t>Kimia</t>
  </si>
  <si>
    <t>Gambar Teknik Otomotif</t>
  </si>
  <si>
    <t>Teknologi Dasar Otomotif</t>
  </si>
  <si>
    <t>Pekerjaan Dasar Otomotif</t>
  </si>
  <si>
    <t>ACHMAD SYAFIQ REYFALDO</t>
  </si>
  <si>
    <t>AHMAD DHOFIR</t>
  </si>
  <si>
    <t>AHNAF RIFQI MU'AFIY</t>
  </si>
  <si>
    <t>AJI WIJANANTO</t>
  </si>
  <si>
    <t>AKMAL HUDA</t>
  </si>
  <si>
    <t>ALDIAN HANDRIANSYAH</t>
  </si>
  <si>
    <t>ARIF FAIZAL YULIANTO</t>
  </si>
  <si>
    <t>BENNY ARDIAN</t>
  </si>
  <si>
    <t>DEFA LUCIO PUTRA</t>
  </si>
  <si>
    <t>DINDA KURNIA PUTRA</t>
  </si>
  <si>
    <t>FIRMAN FIKRI PRASTYO</t>
  </si>
  <si>
    <t>FITO AGIL LIYANTO</t>
  </si>
  <si>
    <t>GAZELY GOSPEL NURYANTO</t>
  </si>
  <si>
    <t>HIDAYAT NURWAHID</t>
  </si>
  <si>
    <t>IMAM ARDIYANTO</t>
  </si>
  <si>
    <t>IVAN HERMAWAN</t>
  </si>
  <si>
    <t>JEKI WAHYU BUDIARTO</t>
  </si>
  <si>
    <t>JOHAN ADI SUNARSO</t>
  </si>
  <si>
    <t>KAREN SAIFUL</t>
  </si>
  <si>
    <t>MUHAMMAD FAWAS FIRNANDA</t>
  </si>
  <si>
    <t>MUHAMMAD LUKI PERMANA SAPUTRA</t>
  </si>
  <si>
    <t>MUHAMMAD SALSA ZANUAR</t>
  </si>
  <si>
    <t>MUHAMMAD SATRIA JUAN ISLAMI</t>
  </si>
  <si>
    <t>MUKHAMAD REZA FIRMANSYAH</t>
  </si>
  <si>
    <t>MUKHAMMAD IRFAN ALI</t>
  </si>
  <si>
    <t>RICO BELLA ARDIKA</t>
  </si>
  <si>
    <t>RIKI INDRA SAPUTRA</t>
  </si>
  <si>
    <t>RIZKI SAPUTRA</t>
  </si>
  <si>
    <t>SATRIO NUGROHO</t>
  </si>
  <si>
    <t>SIGIT WAHYU ILLALAL</t>
  </si>
  <si>
    <t>TEJA BAYU REKSA</t>
  </si>
  <si>
    <t>TOMMY ARDIANSYAH</t>
  </si>
  <si>
    <t>TRI YOGA IFAN SAPUTRA</t>
  </si>
  <si>
    <t>YOGA WAHYU SAPUTRA</t>
  </si>
  <si>
    <t>YUDA ARDIANSAH</t>
  </si>
  <si>
    <t>X TBSM 1</t>
  </si>
  <si>
    <t>Teknik dan Bisnis Sepeda Motor</t>
  </si>
  <si>
    <t>Arif Johan, S.Pd.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</si>
</sst>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8" fillId="14" borderId="9" xfId="0" applyFont="1" applyFill="1" applyBorder="1"/>
    <xf numFmtId="0" fontId="8" fillId="14" borderId="10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tabSelected="1" topLeftCell="A81" zoomScaleNormal="100" workbookViewId="0">
      <selection activeCell="J101" sqref="J101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7" t="s">
        <v>210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3" spans="1:20" ht="15.75">
      <c r="A3" s="71" t="s">
        <v>142</v>
      </c>
      <c r="B3" s="72"/>
      <c r="C3" s="71" t="s">
        <v>143</v>
      </c>
      <c r="D3" s="72" t="s">
        <v>185</v>
      </c>
      <c r="E3" s="72"/>
      <c r="F3" s="72"/>
      <c r="G3" s="72"/>
      <c r="H3" s="82" t="s">
        <v>3</v>
      </c>
      <c r="J3" s="71"/>
      <c r="K3" s="71" t="s">
        <v>143</v>
      </c>
      <c r="L3" s="72" t="str">
        <f>VLOOKUP(M3,RAPOR,4)</f>
        <v>X TBSM 1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144</v>
      </c>
      <c r="B4" s="72"/>
      <c r="C4" s="71" t="s">
        <v>186</v>
      </c>
      <c r="D4" s="72" t="s">
        <v>187</v>
      </c>
      <c r="E4" s="72"/>
      <c r="F4" s="72"/>
      <c r="G4" s="72"/>
      <c r="H4" s="82" t="s">
        <v>145</v>
      </c>
      <c r="J4" s="71"/>
      <c r="K4" s="71" t="s">
        <v>143</v>
      </c>
      <c r="L4" s="72" t="s">
        <v>208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143</v>
      </c>
      <c r="D5" s="71" t="str">
        <f>VLOOKUP(M3,RAPOR,3)</f>
        <v>ACHMAD SYAFIQ REYFALDO</v>
      </c>
      <c r="E5" s="72"/>
      <c r="F5" s="72"/>
      <c r="G5" s="72"/>
      <c r="H5" s="82" t="s">
        <v>146</v>
      </c>
      <c r="J5" s="71"/>
      <c r="K5" s="71" t="s">
        <v>143</v>
      </c>
      <c r="L5" s="72" t="s">
        <v>191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147</v>
      </c>
      <c r="B6" s="72"/>
      <c r="C6" s="71" t="s">
        <v>143</v>
      </c>
      <c r="D6" s="73">
        <f>VLOOKUP(M3,RAPOR,2)</f>
        <v>1823</v>
      </c>
      <c r="E6" s="72"/>
      <c r="F6" s="72"/>
      <c r="G6" s="72"/>
      <c r="H6" s="81" t="s">
        <v>209</v>
      </c>
      <c r="J6" s="72"/>
      <c r="K6" s="72" t="s">
        <v>171</v>
      </c>
      <c r="L6" s="72" t="s">
        <v>253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148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184</v>
      </c>
      <c r="B11" s="76" t="s">
        <v>188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194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189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98" t="str">
        <f>VLOOKUP(M3,RAPOR,5)</f>
        <v xml:space="preserve">Selalu bersyukur, selalu berdoa sebelum melakukan kegiatan, toleran pada agama yang berbeda dan perlu meningkatkan ketaatan beribadah </v>
      </c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200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200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200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190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98" t="str">
        <f>VLOOKUP(M3,RAPOR,6)</f>
        <v xml:space="preserve">Selalu bersikap santun, peduli, percaya diri, dan perlu meningkatkan sikap jujur, disiplin, dan tanggungjawab 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0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98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200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201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3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195</v>
      </c>
      <c r="B24" s="77" t="s">
        <v>196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38" t="s">
        <v>0</v>
      </c>
      <c r="B26" s="148" t="s">
        <v>149</v>
      </c>
      <c r="C26" s="149"/>
      <c r="D26" s="139" t="s">
        <v>4</v>
      </c>
      <c r="E26" s="140"/>
      <c r="F26" s="140"/>
      <c r="G26" s="141"/>
      <c r="H26" s="138" t="s">
        <v>150</v>
      </c>
      <c r="I26" s="138"/>
      <c r="J26" s="138"/>
      <c r="K26" s="138"/>
      <c r="L26" s="138"/>
    </row>
    <row r="27" spans="1:20" s="66" customFormat="1" ht="21" customHeight="1">
      <c r="A27" s="138"/>
      <c r="B27" s="150"/>
      <c r="C27" s="151"/>
      <c r="D27" s="128" t="s">
        <v>151</v>
      </c>
      <c r="E27" s="128" t="s">
        <v>152</v>
      </c>
      <c r="F27" s="128" t="s">
        <v>153</v>
      </c>
      <c r="G27" s="128" t="s">
        <v>154</v>
      </c>
      <c r="H27" s="128" t="s">
        <v>151</v>
      </c>
      <c r="I27" s="128" t="s">
        <v>152</v>
      </c>
      <c r="J27" s="139" t="s">
        <v>153</v>
      </c>
      <c r="K27" s="141"/>
      <c r="L27" s="128" t="s">
        <v>154</v>
      </c>
    </row>
    <row r="28" spans="1:20" s="67" customFormat="1" ht="21.95" customHeight="1">
      <c r="A28" s="152" t="s">
        <v>155</v>
      </c>
      <c r="B28" s="153"/>
      <c r="C28" s="154"/>
      <c r="D28" s="84"/>
      <c r="E28" s="84"/>
      <c r="F28" s="84"/>
      <c r="G28" s="84"/>
      <c r="H28" s="84"/>
      <c r="I28" s="84"/>
      <c r="J28" s="144"/>
      <c r="K28" s="145"/>
      <c r="L28" s="84"/>
    </row>
    <row r="29" spans="1:20" s="66" customFormat="1" ht="63.75">
      <c r="A29" s="78">
        <v>1</v>
      </c>
      <c r="B29" s="142" t="str">
        <f>'TRANSKRIP NILAI'!G2</f>
        <v>Pendidikan Agama dan Budi Pekerti</v>
      </c>
      <c r="C29" s="143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35" t="str">
        <f>VLOOKUP(M3,RAPOR,11)</f>
        <v>C</v>
      </c>
      <c r="K29" s="136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42" t="str">
        <f>'TRANSKRIP NILAI'!M2</f>
        <v>Pendidikan Pacasila dan Kewarganegaraan</v>
      </c>
      <c r="C30" s="143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35" t="str">
        <f>VLOOKUP(M3,RAPOR,17)</f>
        <v>C</v>
      </c>
      <c r="K30" s="136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42" t="str">
        <f>'TRANSKRIP NILAI'!S2</f>
        <v>Bahasa Indonesia</v>
      </c>
      <c r="C31" s="143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35" t="str">
        <f>VLOOKUP(M3,RAPOR,23)</f>
        <v>D</v>
      </c>
      <c r="K31" s="136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42" t="str">
        <f>'TRANSKRIP NILAI'!Y2</f>
        <v>Matematika</v>
      </c>
      <c r="C32" s="143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35" t="str">
        <f>VLOOKUP(M3,RAPOR,29)</f>
        <v>C</v>
      </c>
      <c r="K32" s="136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42" t="str">
        <f>'TRANSKRIP NILAI'!AE2</f>
        <v>Sejarah Indonesia</v>
      </c>
      <c r="C33" s="143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35" t="str">
        <f>VLOOKUP(M3,RAPOR,35)</f>
        <v>B</v>
      </c>
      <c r="K33" s="136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42" t="str">
        <f>'TRANSKRIP NILAI'!AK2</f>
        <v>Bahasa Inggris</v>
      </c>
      <c r="C34" s="143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35" t="str">
        <f>VLOOKUP(M3,RAPOR,41)</f>
        <v>B</v>
      </c>
      <c r="K34" s="136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52" t="s">
        <v>156</v>
      </c>
      <c r="B35" s="153"/>
      <c r="C35" s="154"/>
      <c r="D35" s="85"/>
      <c r="E35" s="85"/>
      <c r="F35" s="85"/>
      <c r="G35" s="84"/>
      <c r="H35" s="85"/>
      <c r="I35" s="85"/>
      <c r="J35" s="144"/>
      <c r="K35" s="145"/>
      <c r="L35" s="84"/>
    </row>
    <row r="36" spans="1:12" s="88" customFormat="1" ht="63.75">
      <c r="A36" s="85">
        <v>1</v>
      </c>
      <c r="B36" s="155" t="str">
        <f>'TRANSKRIP NILAI'!AQ2</f>
        <v>Seni Budaya</v>
      </c>
      <c r="C36" s="156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44" t="str">
        <f>VLOOKUP(M3,RAPOR,47)</f>
        <v>C</v>
      </c>
      <c r="K36" s="145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55" t="str">
        <f>'TRANSKRIP NILAI'!AW2</f>
        <v>Pendidikan Jasmani, Olah Raga dan Kesehatan</v>
      </c>
      <c r="C37" s="156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44" t="str">
        <f>VLOOKUP(M3,RAPOR,53)</f>
        <v>C</v>
      </c>
      <c r="K37" s="145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7" t="s">
        <v>157</v>
      </c>
      <c r="B38" s="208"/>
      <c r="C38" s="209"/>
      <c r="D38" s="129"/>
      <c r="E38" s="129"/>
      <c r="F38" s="129"/>
      <c r="G38" s="130"/>
      <c r="H38" s="129"/>
      <c r="I38" s="129"/>
      <c r="J38" s="160"/>
      <c r="K38" s="161"/>
      <c r="L38" s="130"/>
    </row>
    <row r="39" spans="1:12" s="88" customFormat="1" ht="21.95" customHeight="1">
      <c r="A39" s="157" t="s">
        <v>158</v>
      </c>
      <c r="B39" s="158"/>
      <c r="C39" s="159"/>
      <c r="D39" s="129"/>
      <c r="E39" s="129"/>
      <c r="F39" s="129"/>
      <c r="G39" s="130"/>
      <c r="H39" s="129"/>
      <c r="I39" s="129"/>
      <c r="J39" s="160"/>
      <c r="K39" s="161"/>
      <c r="L39" s="130"/>
    </row>
    <row r="40" spans="1:12" s="88" customFormat="1" ht="63.75">
      <c r="A40" s="85">
        <v>1</v>
      </c>
      <c r="B40" s="155" t="str">
        <f>'TRANSKRIP NILAI'!BC2</f>
        <v>Simulasi Dan Komunikasi Digital</v>
      </c>
      <c r="C40" s="156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44" t="str">
        <f>VLOOKUP(M3,RAPOR,59)</f>
        <v>C</v>
      </c>
      <c r="K40" s="145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55" t="str">
        <f>'TRANSKRIP NILAI'!BI2</f>
        <v>Fisika</v>
      </c>
      <c r="C41" s="156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44" t="str">
        <f>VLOOKUP(M3,RAPOR,65)</f>
        <v>B</v>
      </c>
      <c r="K41" s="145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55" t="str">
        <f>'TRANSKRIP NILAI'!BO2</f>
        <v>Kimia</v>
      </c>
      <c r="C42" s="156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44" t="str">
        <f>VLOOKUP(M3,RAPOR,71)</f>
        <v>C</v>
      </c>
      <c r="K42" s="145"/>
      <c r="L42" s="87" t="str">
        <f>VLOOKUP(M3,RAPOR,72)</f>
        <v>Sangat menonjol pada ketrampilan __________________  dan perlu meningkatkan ketrampilan ____________________</v>
      </c>
    </row>
    <row r="43" spans="1:12" s="88" customFormat="1" ht="14.25" hidden="1">
      <c r="A43" s="85">
        <v>4</v>
      </c>
      <c r="B43" s="155">
        <f>'TRANSKRIP NILAI'!BU2</f>
        <v>0</v>
      </c>
      <c r="C43" s="156"/>
      <c r="D43" s="85">
        <v>75</v>
      </c>
      <c r="E43" s="85">
        <f>VLOOKUP(M3,RAPOR,73)</f>
        <v>0</v>
      </c>
      <c r="F43" s="85">
        <f>VLOOKUP(M3,RAPOR,74)</f>
        <v>0</v>
      </c>
      <c r="G43" s="87">
        <f>VLOOKUP(M3,RAPOR,75)</f>
        <v>0</v>
      </c>
      <c r="H43" s="85">
        <v>75</v>
      </c>
      <c r="I43" s="85">
        <f>VLOOKUP(M3,RAPOR,76)</f>
        <v>0</v>
      </c>
      <c r="J43" s="144">
        <f>VLOOKUP(M3,RAPOR,77)</f>
        <v>0</v>
      </c>
      <c r="K43" s="145"/>
      <c r="L43" s="87">
        <f>VLOOKUP(M3,RAPOR,78)</f>
        <v>0</v>
      </c>
    </row>
    <row r="44" spans="1:12" s="88" customFormat="1" ht="21.95" customHeight="1">
      <c r="A44" s="204" t="s">
        <v>159</v>
      </c>
      <c r="B44" s="205"/>
      <c r="C44" s="206"/>
      <c r="D44" s="85"/>
      <c r="E44" s="85"/>
      <c r="F44" s="85"/>
      <c r="G44" s="87"/>
      <c r="H44" s="85"/>
      <c r="I44" s="85"/>
      <c r="J44" s="144"/>
      <c r="K44" s="145"/>
      <c r="L44" s="87"/>
    </row>
    <row r="45" spans="1:12" s="88" customFormat="1" ht="63.75">
      <c r="A45" s="85">
        <v>4</v>
      </c>
      <c r="B45" s="155" t="str">
        <f>'TRANSKRIP NILAI'!CA2</f>
        <v>Gambar Teknik Otomotif</v>
      </c>
      <c r="C45" s="156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44" t="str">
        <f>VLOOKUP(M3,RAPOR,83)</f>
        <v>C</v>
      </c>
      <c r="K45" s="145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5</v>
      </c>
      <c r="B46" s="155" t="str">
        <f>'TRANSKRIP NILAI'!CG2</f>
        <v>Teknologi Dasar Otomotif</v>
      </c>
      <c r="C46" s="156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44" t="str">
        <f>VLOOKUP(M3,RAPOR,89)</f>
        <v>B</v>
      </c>
      <c r="K46" s="145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6</v>
      </c>
      <c r="B47" s="155" t="str">
        <f>'TRANSKRIP NILAI'!CM2</f>
        <v>Pekerjaan Dasar Otomotif</v>
      </c>
      <c r="C47" s="156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44" t="str">
        <f>VLOOKUP(M3,RAPOR,95)</f>
        <v>B</v>
      </c>
      <c r="K47" s="145"/>
      <c r="L47" s="87" t="str">
        <f>VLOOKUP(M3,RAPOR,96)</f>
        <v>Sangat menonjol pada ketrampilan __________________  dan perlu meningkatkan ketrampilan ____________________</v>
      </c>
    </row>
    <row r="48" spans="1:12" s="88" customFormat="1" ht="14.25" hidden="1">
      <c r="A48" s="85">
        <v>8</v>
      </c>
      <c r="B48" s="155">
        <f>'TRANSKRIP NILAI'!CS2</f>
        <v>0</v>
      </c>
      <c r="C48" s="156"/>
      <c r="D48" s="85">
        <v>75</v>
      </c>
      <c r="E48" s="85">
        <f>VLOOKUP(M3,RAPOR,97)</f>
        <v>0</v>
      </c>
      <c r="F48" s="85">
        <f>VLOOKUP(M3,RAPOR,98)</f>
        <v>0</v>
      </c>
      <c r="G48" s="87">
        <f>VLOOKUP(M3,RAPOR,99)</f>
        <v>0</v>
      </c>
      <c r="H48" s="85">
        <v>75</v>
      </c>
      <c r="I48" s="85">
        <f>VLOOKUP(M3,RAPOR,100)</f>
        <v>0</v>
      </c>
      <c r="J48" s="144">
        <f>VLOOKUP(M3,RAPOR,101)</f>
        <v>0</v>
      </c>
      <c r="K48" s="145"/>
      <c r="L48" s="87">
        <f>VLOOKUP(M3,RAPOR,102)</f>
        <v>0</v>
      </c>
    </row>
    <row r="49" spans="1:20" s="88" customFormat="1" ht="21.95" customHeight="1">
      <c r="A49" s="157" t="s">
        <v>160</v>
      </c>
      <c r="B49" s="158"/>
      <c r="C49" s="159"/>
      <c r="D49" s="129"/>
      <c r="E49" s="129"/>
      <c r="F49" s="129"/>
      <c r="G49" s="130"/>
      <c r="H49" s="129"/>
      <c r="I49" s="129"/>
      <c r="J49" s="160"/>
      <c r="K49" s="161"/>
      <c r="L49" s="130"/>
    </row>
    <row r="50" spans="1:20" s="88" customFormat="1" ht="63.75">
      <c r="A50" s="85">
        <v>1</v>
      </c>
      <c r="B50" s="155" t="str">
        <f>'TRANSKRIP NILAI'!CY2</f>
        <v>Bahasa Jawa</v>
      </c>
      <c r="C50" s="156"/>
      <c r="D50" s="85">
        <v>75</v>
      </c>
      <c r="E50" s="85">
        <f>VLOOKUP(M3,RAPOR,103)</f>
        <v>90</v>
      </c>
      <c r="F50" s="85" t="str">
        <f>VLOOKUP(M3,RAPOR,104)</f>
        <v>B</v>
      </c>
      <c r="G50" s="87" t="str">
        <f>VLOOKUP(M3,RAPOR,105)</f>
        <v>Sangat menonjol pada pemahanam __________________  dan perlu meningkatkan pemahaman ____________________</v>
      </c>
      <c r="H50" s="85">
        <v>75</v>
      </c>
      <c r="I50" s="85">
        <f>VLOOKUP(M3,RAPOR,106)</f>
        <v>93</v>
      </c>
      <c r="J50" s="144" t="str">
        <f>VLOOKUP(M3,RAPOR,107)</f>
        <v>A</v>
      </c>
      <c r="K50" s="145"/>
      <c r="L50" s="87" t="str">
        <f>VLOOKUP(M3,RAPOR,108)</f>
        <v>Sangat menonjol pada ketrampilan __________________  dan perlu meningkatkan ketrampilan ____________________</v>
      </c>
    </row>
    <row r="51" spans="1:20" s="92" customFormat="1" ht="15.75">
      <c r="A51" s="89" t="s">
        <v>161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15.75">
      <c r="A53" s="93" t="s">
        <v>197</v>
      </c>
      <c r="B53" s="94" t="s">
        <v>198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6.75" customHeight="1">
      <c r="A54" s="95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4" customHeight="1">
      <c r="A55" s="131" t="s">
        <v>162</v>
      </c>
      <c r="B55" s="146" t="s">
        <v>163</v>
      </c>
      <c r="C55" s="147"/>
      <c r="D55" s="146" t="s">
        <v>164</v>
      </c>
      <c r="E55" s="166"/>
      <c r="F55" s="167"/>
      <c r="G55" s="132" t="s">
        <v>192</v>
      </c>
      <c r="H55" s="146" t="s">
        <v>20</v>
      </c>
      <c r="I55" s="166"/>
      <c r="J55" s="166"/>
      <c r="K55" s="166"/>
      <c r="L55" s="167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165</v>
      </c>
      <c r="B56" s="162"/>
      <c r="C56" s="163"/>
      <c r="D56" s="162"/>
      <c r="E56" s="164"/>
      <c r="F56" s="163"/>
      <c r="G56" s="97"/>
      <c r="H56" s="165"/>
      <c r="I56" s="164"/>
      <c r="J56" s="164"/>
      <c r="K56" s="164"/>
      <c r="L56" s="163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166</v>
      </c>
      <c r="B57" s="162"/>
      <c r="C57" s="163"/>
      <c r="D57" s="162"/>
      <c r="E57" s="164"/>
      <c r="F57" s="163"/>
      <c r="G57" s="97"/>
      <c r="H57" s="165"/>
      <c r="I57" s="164"/>
      <c r="J57" s="164"/>
      <c r="K57" s="164"/>
      <c r="L57" s="163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20.100000000000001" customHeight="1">
      <c r="A58" s="96" t="s">
        <v>167</v>
      </c>
      <c r="B58" s="162"/>
      <c r="C58" s="163"/>
      <c r="D58" s="98"/>
      <c r="E58" s="99"/>
      <c r="F58" s="100"/>
      <c r="G58" s="97"/>
      <c r="H58" s="165"/>
      <c r="I58" s="164"/>
      <c r="J58" s="164"/>
      <c r="K58" s="164"/>
      <c r="L58" s="163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101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15.75">
      <c r="A60" s="93" t="s">
        <v>199</v>
      </c>
      <c r="B60" s="94" t="s">
        <v>200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92" customFormat="1" ht="4.5" customHeight="1">
      <c r="A61" s="10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1"/>
      <c r="O61" s="91"/>
      <c r="P61" s="91"/>
      <c r="Q61" s="91"/>
      <c r="R61" s="91"/>
      <c r="S61" s="91"/>
      <c r="T61" s="91"/>
    </row>
    <row r="62" spans="1:20" s="103" customFormat="1" ht="24" customHeight="1">
      <c r="A62" s="128" t="s">
        <v>162</v>
      </c>
      <c r="B62" s="138" t="s">
        <v>168</v>
      </c>
      <c r="C62" s="138"/>
      <c r="D62" s="138"/>
      <c r="E62" s="138"/>
      <c r="F62" s="138"/>
      <c r="G62" s="138" t="s">
        <v>20</v>
      </c>
      <c r="H62" s="138"/>
      <c r="I62" s="138"/>
      <c r="J62" s="138"/>
      <c r="K62" s="138"/>
      <c r="L62" s="138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165</v>
      </c>
      <c r="B63" s="168" t="str">
        <f>VLOOKUP(M3,RAPOR,109)</f>
        <v>Pramuka</v>
      </c>
      <c r="C63" s="168"/>
      <c r="D63" s="168"/>
      <c r="E63" s="168"/>
      <c r="F63" s="168"/>
      <c r="G63" s="169" t="str">
        <f>VLOOKUP(M3,RAPOR,110)</f>
        <v>Melaksanakan kegiatan kepramukaan dengan Baik</v>
      </c>
      <c r="H63" s="170"/>
      <c r="I63" s="170"/>
      <c r="J63" s="170"/>
      <c r="K63" s="170"/>
      <c r="L63" s="171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166</v>
      </c>
      <c r="B64" s="168" t="str">
        <f>VLOOKUP(M3,RAPOR,111)</f>
        <v>Sepakbola</v>
      </c>
      <c r="C64" s="168"/>
      <c r="D64" s="168"/>
      <c r="E64" s="168"/>
      <c r="F64" s="168"/>
      <c r="G64" s="169" t="str">
        <f>VLOOKUP(M3,RAPOR,112)</f>
        <v>Melaksanakan kegiatan ekstrakurikuler sepakbola dengan Baik</v>
      </c>
      <c r="H64" s="170"/>
      <c r="I64" s="170"/>
      <c r="J64" s="170"/>
      <c r="K64" s="170"/>
      <c r="L64" s="171"/>
      <c r="M64" s="102"/>
      <c r="N64" s="102"/>
      <c r="O64" s="102"/>
      <c r="P64" s="102"/>
      <c r="Q64" s="102"/>
      <c r="R64" s="102"/>
      <c r="S64" s="102"/>
      <c r="T64" s="102"/>
    </row>
    <row r="65" spans="1:20" s="103" customFormat="1" ht="20.100000000000001" customHeight="1">
      <c r="A65" s="85" t="s">
        <v>167</v>
      </c>
      <c r="B65" s="168">
        <f>VLOOKUP(M3,RAPOR,113)</f>
        <v>0</v>
      </c>
      <c r="C65" s="168"/>
      <c r="D65" s="168"/>
      <c r="E65" s="168"/>
      <c r="F65" s="168"/>
      <c r="G65" s="169">
        <f>VLOOKUP(M3,RAPOR,114)</f>
        <v>0</v>
      </c>
      <c r="H65" s="170"/>
      <c r="I65" s="170"/>
      <c r="J65" s="170"/>
      <c r="K65" s="170"/>
      <c r="L65" s="171"/>
      <c r="M65" s="102"/>
      <c r="N65" s="102"/>
      <c r="O65" s="102"/>
      <c r="P65" s="102"/>
      <c r="Q65" s="102"/>
      <c r="R65" s="102"/>
      <c r="S65" s="102"/>
      <c r="T65" s="102"/>
    </row>
    <row r="66" spans="1:20" s="92" customFormat="1" ht="15.75">
      <c r="A66" s="10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15.75">
      <c r="A67" s="93" t="s">
        <v>201</v>
      </c>
      <c r="B67" s="94" t="s">
        <v>202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92" customFormat="1" ht="6.75" customHeight="1">
      <c r="A68" s="101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1"/>
      <c r="O68" s="91"/>
      <c r="P68" s="91"/>
      <c r="Q68" s="91"/>
      <c r="R68" s="91"/>
      <c r="S68" s="91"/>
      <c r="T68" s="91"/>
    </row>
    <row r="69" spans="1:20" s="103" customFormat="1" ht="24" customHeight="1">
      <c r="A69" s="128" t="s">
        <v>0</v>
      </c>
      <c r="B69" s="138" t="s">
        <v>169</v>
      </c>
      <c r="C69" s="138"/>
      <c r="D69" s="138"/>
      <c r="E69" s="138"/>
      <c r="F69" s="138"/>
      <c r="G69" s="138" t="s">
        <v>20</v>
      </c>
      <c r="H69" s="138"/>
      <c r="I69" s="138"/>
      <c r="J69" s="138"/>
      <c r="K69" s="138"/>
      <c r="L69" s="138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165</v>
      </c>
      <c r="B70" s="168" t="str">
        <f>VLOOKUP(M3,RAPOR,115)</f>
        <v>Juara lomba Ketrampilan Siswa Tingkat Provinsi Jawa Tengah</v>
      </c>
      <c r="C70" s="168"/>
      <c r="D70" s="168"/>
      <c r="E70" s="168"/>
      <c r="F70" s="168"/>
      <c r="G70" s="169" t="str">
        <f>VLOOKUP(M3,RAPOR,116)</f>
        <v>Memperoleh Juara 1 untuk bidang lomba ________________________________________</v>
      </c>
      <c r="H70" s="170"/>
      <c r="I70" s="170"/>
      <c r="J70" s="170"/>
      <c r="K70" s="170"/>
      <c r="L70" s="171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166</v>
      </c>
      <c r="B71" s="168">
        <f>VLOOKUP(M3,RAPOR,117)</f>
        <v>0</v>
      </c>
      <c r="C71" s="168"/>
      <c r="D71" s="168"/>
      <c r="E71" s="168"/>
      <c r="F71" s="168"/>
      <c r="G71" s="195">
        <f>VLOOKUP(M3,RAPOR,118)</f>
        <v>0</v>
      </c>
      <c r="H71" s="196"/>
      <c r="I71" s="196"/>
      <c r="J71" s="196"/>
      <c r="K71" s="196"/>
      <c r="L71" s="197"/>
      <c r="M71" s="102"/>
      <c r="N71" s="102"/>
      <c r="O71" s="102"/>
      <c r="P71" s="102"/>
      <c r="Q71" s="102"/>
      <c r="R71" s="102"/>
      <c r="S71" s="102"/>
      <c r="T71" s="102"/>
    </row>
    <row r="72" spans="1:20" s="103" customFormat="1" ht="20.100000000000001" customHeight="1">
      <c r="A72" s="85" t="s">
        <v>167</v>
      </c>
      <c r="B72" s="168">
        <f>VLOOKUP(M3,RAPOR,119)</f>
        <v>0</v>
      </c>
      <c r="C72" s="168"/>
      <c r="D72" s="168"/>
      <c r="E72" s="168"/>
      <c r="F72" s="168"/>
      <c r="G72" s="195">
        <f>VLOOKUP(M3,RAPOR,120)</f>
        <v>0</v>
      </c>
      <c r="H72" s="196"/>
      <c r="I72" s="196"/>
      <c r="J72" s="196"/>
      <c r="K72" s="196"/>
      <c r="L72" s="197"/>
      <c r="M72" s="102"/>
      <c r="N72" s="102"/>
      <c r="O72" s="102"/>
      <c r="P72" s="102"/>
      <c r="Q72" s="102"/>
      <c r="R72" s="102"/>
      <c r="S72" s="102"/>
      <c r="T72" s="102"/>
    </row>
    <row r="73" spans="1:20" s="92" customFormat="1" ht="15.75">
      <c r="A73" s="105"/>
      <c r="B73" s="106"/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15.75">
      <c r="A74" s="108" t="s">
        <v>203</v>
      </c>
      <c r="B74" s="109" t="s">
        <v>204</v>
      </c>
      <c r="C74" s="106"/>
      <c r="D74" s="106"/>
      <c r="E74" s="106"/>
      <c r="F74" s="106"/>
      <c r="G74" s="107"/>
      <c r="H74" s="107"/>
      <c r="I74" s="107"/>
      <c r="J74" s="107"/>
      <c r="K74" s="107"/>
      <c r="L74" s="107"/>
      <c r="M74" s="91"/>
      <c r="N74" s="91"/>
      <c r="O74" s="91"/>
      <c r="P74" s="91"/>
      <c r="Q74" s="91"/>
      <c r="R74" s="91"/>
      <c r="S74" s="91"/>
      <c r="T74" s="91"/>
    </row>
    <row r="75" spans="1:20" s="92" customFormat="1" ht="6" customHeight="1">
      <c r="A75" s="101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  <c r="R75" s="91"/>
      <c r="S75" s="91"/>
      <c r="T75" s="91"/>
    </row>
    <row r="76" spans="1:20" s="103" customFormat="1" ht="20.100000000000001" customHeight="1">
      <c r="A76" s="174" t="s">
        <v>170</v>
      </c>
      <c r="B76" s="175"/>
      <c r="C76" s="127"/>
      <c r="D76" s="110">
        <f>VLOOKUP(M3,RAPOR,121)</f>
        <v>2</v>
      </c>
      <c r="E76" s="171" t="s">
        <v>193</v>
      </c>
      <c r="F76" s="176"/>
      <c r="G76" s="176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74" t="s">
        <v>172</v>
      </c>
      <c r="B77" s="175"/>
      <c r="C77" s="127"/>
      <c r="D77" s="110">
        <f>VLOOKUP(M3,RAPOR,122)</f>
        <v>1</v>
      </c>
      <c r="E77" s="171" t="s">
        <v>193</v>
      </c>
      <c r="F77" s="176"/>
      <c r="G77" s="176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103" customFormat="1" ht="20.100000000000001" customHeight="1">
      <c r="A78" s="174" t="s">
        <v>173</v>
      </c>
      <c r="B78" s="175"/>
      <c r="C78" s="127"/>
      <c r="D78" s="110">
        <f>VLOOKUP(M3,RAPOR,123)</f>
        <v>1</v>
      </c>
      <c r="E78" s="171" t="s">
        <v>193</v>
      </c>
      <c r="F78" s="176"/>
      <c r="G78" s="176"/>
      <c r="H78" s="111"/>
      <c r="I78" s="111"/>
      <c r="J78" s="111"/>
      <c r="K78" s="111"/>
      <c r="L78" s="111"/>
      <c r="M78" s="102"/>
      <c r="N78" s="102"/>
      <c r="O78" s="102"/>
      <c r="P78" s="102"/>
      <c r="Q78" s="102"/>
      <c r="R78" s="102"/>
      <c r="S78" s="102"/>
      <c r="T78" s="102"/>
    </row>
    <row r="79" spans="1:20" s="92" customFormat="1" ht="15.75">
      <c r="A79" s="101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15.75">
      <c r="A80" s="93" t="s">
        <v>205</v>
      </c>
      <c r="B80" s="94" t="s">
        <v>174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4.5" customHeight="1">
      <c r="A81" s="112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77">
        <f>VLOOKUP(M3,RAPOR,124)</f>
        <v>0</v>
      </c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9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2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2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5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15.75">
      <c r="A87" s="93" t="s">
        <v>206</v>
      </c>
      <c r="B87" s="108" t="s">
        <v>207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4.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8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1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1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4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11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1"/>
      <c r="O93" s="91"/>
      <c r="P93" s="91"/>
      <c r="Q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 t="s">
        <v>175</v>
      </c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90"/>
      <c r="B95" s="90"/>
      <c r="C95" s="90"/>
      <c r="D95" s="90"/>
      <c r="E95" s="90"/>
      <c r="F95" s="90"/>
      <c r="G95" s="90"/>
      <c r="H95" s="90"/>
      <c r="I95" s="90"/>
      <c r="J95" s="115"/>
      <c r="K95" s="90"/>
      <c r="L95" s="90"/>
      <c r="M95" s="91"/>
      <c r="N95" s="91"/>
      <c r="O95" s="91"/>
      <c r="P95" s="91"/>
      <c r="R95" s="91"/>
      <c r="S95" s="91"/>
      <c r="T95" s="91"/>
    </row>
    <row r="96" spans="1:20" s="92" customFormat="1" ht="15.75">
      <c r="A96" s="116"/>
      <c r="B96" s="117" t="s">
        <v>176</v>
      </c>
      <c r="C96" s="90"/>
      <c r="D96" s="90"/>
      <c r="E96" s="90"/>
      <c r="F96" s="90"/>
      <c r="G96" s="90"/>
      <c r="H96" s="90"/>
      <c r="I96" s="90"/>
      <c r="J96" s="115" t="s">
        <v>178</v>
      </c>
      <c r="K96" s="90"/>
      <c r="L96" s="90"/>
      <c r="M96" s="91"/>
      <c r="N96" s="91"/>
      <c r="O96" s="91"/>
      <c r="P96" s="91"/>
      <c r="Q96" s="91"/>
      <c r="R96" s="91"/>
      <c r="S96" s="91"/>
      <c r="T96" s="91"/>
    </row>
    <row r="97" spans="1:20" s="92" customFormat="1" ht="15.75">
      <c r="A97" s="116"/>
      <c r="B97" s="117" t="s">
        <v>177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89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1"/>
      <c r="P99" s="91"/>
      <c r="Q99" s="91"/>
      <c r="R99" s="91"/>
      <c r="S99" s="91"/>
      <c r="T99" s="91"/>
    </row>
    <row r="100" spans="1:20" s="92" customFormat="1" ht="15.75">
      <c r="A100" s="116"/>
      <c r="B100" s="117" t="s">
        <v>179</v>
      </c>
      <c r="C100" s="90"/>
      <c r="D100" s="90"/>
      <c r="E100" s="90"/>
      <c r="F100" s="90"/>
      <c r="G100" s="90"/>
      <c r="H100" s="90"/>
      <c r="I100" s="90"/>
      <c r="J100" s="93" t="s">
        <v>254</v>
      </c>
      <c r="K100" s="90"/>
      <c r="L100" s="90"/>
      <c r="M100" s="91"/>
      <c r="P100" s="91"/>
      <c r="Q100" s="91"/>
      <c r="R100" s="91"/>
      <c r="S100" s="91"/>
      <c r="T100" s="91"/>
    </row>
    <row r="101" spans="1:20" ht="15.75">
      <c r="A101" s="72"/>
      <c r="B101" s="72"/>
      <c r="C101" s="72"/>
      <c r="D101" s="72"/>
      <c r="E101" s="72"/>
      <c r="F101" s="72"/>
      <c r="G101" s="72"/>
      <c r="H101" s="72"/>
      <c r="I101" s="72"/>
      <c r="J101" s="71" t="s">
        <v>211</v>
      </c>
      <c r="K101" s="72"/>
      <c r="L101" s="72"/>
      <c r="M101" s="32"/>
      <c r="N101" s="32"/>
      <c r="O101" s="32"/>
      <c r="P101" s="32"/>
      <c r="Q101" s="32"/>
      <c r="S101" s="32"/>
      <c r="T101" s="32"/>
    </row>
    <row r="102" spans="1:20" ht="15.75">
      <c r="A102" s="172" t="s">
        <v>180</v>
      </c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172" t="s">
        <v>181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72"/>
      <c r="B106" s="72"/>
      <c r="C106" s="72"/>
      <c r="D106" s="72"/>
      <c r="E106" s="72"/>
      <c r="F106" s="72"/>
      <c r="G106" s="83"/>
      <c r="H106" s="72"/>
      <c r="I106" s="72"/>
      <c r="J106" s="72"/>
      <c r="K106" s="72"/>
      <c r="L106" s="7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73" t="s">
        <v>182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A108" s="172" t="s">
        <v>183</v>
      </c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5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</sheetData>
  <mergeCells count="93">
    <mergeCell ref="B62:F62"/>
    <mergeCell ref="G62:L62"/>
    <mergeCell ref="B63:F63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9:F69"/>
    <mergeCell ref="G69:L69"/>
    <mergeCell ref="B70:F70"/>
    <mergeCell ref="B71:F71"/>
    <mergeCell ref="B72:F72"/>
    <mergeCell ref="G70:L70"/>
    <mergeCell ref="G71:L71"/>
    <mergeCell ref="G72:L72"/>
    <mergeCell ref="A102:L102"/>
    <mergeCell ref="A103:L103"/>
    <mergeCell ref="A107:L107"/>
    <mergeCell ref="A108:L108"/>
    <mergeCell ref="A76:B76"/>
    <mergeCell ref="A77:B77"/>
    <mergeCell ref="A78:B78"/>
    <mergeCell ref="E76:G76"/>
    <mergeCell ref="E77:G77"/>
    <mergeCell ref="E78:G78"/>
    <mergeCell ref="A82:L85"/>
    <mergeCell ref="A89:L92"/>
    <mergeCell ref="B64:F64"/>
    <mergeCell ref="B65:F65"/>
    <mergeCell ref="G63:L63"/>
    <mergeCell ref="G64:L64"/>
    <mergeCell ref="G65:L65"/>
    <mergeCell ref="H56:L56"/>
    <mergeCell ref="H57:L57"/>
    <mergeCell ref="H58:L58"/>
    <mergeCell ref="H55:L55"/>
    <mergeCell ref="D55:F55"/>
    <mergeCell ref="B56:C56"/>
    <mergeCell ref="B57:C57"/>
    <mergeCell ref="B58:C58"/>
    <mergeCell ref="D56:F56"/>
    <mergeCell ref="D57:F57"/>
    <mergeCell ref="J34:K34"/>
    <mergeCell ref="J47:K47"/>
    <mergeCell ref="J49:K49"/>
    <mergeCell ref="J50:K50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J48:K48"/>
    <mergeCell ref="B55:C55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9:C49"/>
    <mergeCell ref="B50:C50"/>
    <mergeCell ref="B33:C33"/>
    <mergeCell ref="B48:C48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T41"/>
  <sheetViews>
    <sheetView zoomScaleNormal="100" workbookViewId="0">
      <pane ySplit="4" topLeftCell="A23" activePane="bottomLeft" state="frozen"/>
      <selection pane="bottomLeft" activeCell="F39" sqref="F39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3" max="74" width="0" hidden="1" customWidth="1"/>
    <col min="75" max="75" width="27" hidden="1" customWidth="1"/>
    <col min="76" max="77" width="0" hidden="1" customWidth="1"/>
    <col min="78" max="78" width="27" hidden="1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7" max="97" width="8.7109375" hidden="1" customWidth="1"/>
    <col min="98" max="98" width="9" hidden="1" customWidth="1"/>
    <col min="99" max="99" width="24.28515625" hidden="1" customWidth="1"/>
    <col min="100" max="100" width="10.5703125" hidden="1" customWidth="1"/>
    <col min="101" max="101" width="10" hidden="1" customWidth="1"/>
    <col min="102" max="102" width="27" hidden="1" customWidth="1"/>
    <col min="105" max="105" width="27" customWidth="1"/>
    <col min="108" max="108" width="27" customWidth="1"/>
    <col min="109" max="114" width="12.5703125" style="12" customWidth="1"/>
    <col min="115" max="120" width="13.28515625" customWidth="1"/>
    <col min="121" max="123" width="12" customWidth="1"/>
    <col min="124" max="124" width="26.140625" customWidth="1"/>
  </cols>
  <sheetData>
    <row r="1" spans="1:124" ht="15" customHeight="1">
      <c r="A1" s="18" t="s">
        <v>40</v>
      </c>
      <c r="B1" s="18" t="s">
        <v>43</v>
      </c>
      <c r="C1" s="18" t="s">
        <v>1</v>
      </c>
      <c r="D1" s="12" t="s">
        <v>44</v>
      </c>
      <c r="E1" s="12" t="s">
        <v>45</v>
      </c>
      <c r="F1" s="18" t="s">
        <v>46</v>
      </c>
      <c r="G1" s="18" t="s">
        <v>49</v>
      </c>
      <c r="H1" s="18" t="s">
        <v>50</v>
      </c>
      <c r="I1" s="17" t="s">
        <v>47</v>
      </c>
      <c r="J1" s="18" t="s">
        <v>48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63</v>
      </c>
      <c r="X1" s="18" t="s">
        <v>64</v>
      </c>
      <c r="Y1" s="18" t="s">
        <v>65</v>
      </c>
      <c r="Z1" s="18" t="s">
        <v>66</v>
      </c>
      <c r="AA1" s="18" t="s">
        <v>67</v>
      </c>
      <c r="AB1" s="18" t="s">
        <v>68</v>
      </c>
      <c r="AC1" s="18" t="s">
        <v>69</v>
      </c>
      <c r="AD1" s="18" t="s">
        <v>70</v>
      </c>
      <c r="AE1" s="18" t="s">
        <v>71</v>
      </c>
      <c r="AF1" s="18" t="s">
        <v>72</v>
      </c>
      <c r="AG1" s="18" t="s">
        <v>73</v>
      </c>
      <c r="AH1" s="18" t="s">
        <v>74</v>
      </c>
      <c r="AI1" s="18" t="s">
        <v>75</v>
      </c>
      <c r="AJ1" s="18" t="s">
        <v>76</v>
      </c>
      <c r="AK1" s="18" t="s">
        <v>77</v>
      </c>
      <c r="AL1" s="18" t="s">
        <v>78</v>
      </c>
      <c r="AM1" s="18" t="s">
        <v>79</v>
      </c>
      <c r="AN1" s="18" t="s">
        <v>80</v>
      </c>
      <c r="AO1" s="18" t="s">
        <v>81</v>
      </c>
      <c r="AP1" s="18" t="s">
        <v>82</v>
      </c>
      <c r="AQ1" s="18" t="s">
        <v>83</v>
      </c>
      <c r="AR1" s="18" t="s">
        <v>84</v>
      </c>
      <c r="AS1" s="18" t="s">
        <v>85</v>
      </c>
      <c r="AT1" s="18" t="s">
        <v>86</v>
      </c>
      <c r="AU1" s="18" t="s">
        <v>87</v>
      </c>
      <c r="AV1" s="18" t="s">
        <v>88</v>
      </c>
      <c r="AW1" s="18" t="s">
        <v>89</v>
      </c>
      <c r="AX1" s="18" t="s">
        <v>90</v>
      </c>
      <c r="AY1" s="18" t="s">
        <v>91</v>
      </c>
      <c r="AZ1" s="18" t="s">
        <v>92</v>
      </c>
      <c r="BA1" s="18" t="s">
        <v>93</v>
      </c>
      <c r="BB1" s="18" t="s">
        <v>94</v>
      </c>
      <c r="BC1" s="18" t="s">
        <v>95</v>
      </c>
      <c r="BD1" s="18" t="s">
        <v>96</v>
      </c>
      <c r="BE1" s="18" t="s">
        <v>97</v>
      </c>
      <c r="BF1" s="18" t="s">
        <v>98</v>
      </c>
      <c r="BG1" s="18" t="s">
        <v>99</v>
      </c>
      <c r="BH1" s="18" t="s">
        <v>100</v>
      </c>
      <c r="BI1" s="18" t="s">
        <v>101</v>
      </c>
      <c r="BJ1" s="18" t="s">
        <v>102</v>
      </c>
      <c r="BK1" s="18" t="s">
        <v>103</v>
      </c>
      <c r="BL1" s="18" t="s">
        <v>104</v>
      </c>
      <c r="BM1" s="18" t="s">
        <v>105</v>
      </c>
      <c r="BN1" s="18" t="s">
        <v>106</v>
      </c>
      <c r="BO1" s="18" t="s">
        <v>107</v>
      </c>
      <c r="BP1" s="18" t="s">
        <v>108</v>
      </c>
      <c r="BQ1" s="18" t="s">
        <v>109</v>
      </c>
      <c r="BR1" s="18" t="s">
        <v>110</v>
      </c>
      <c r="BS1" s="18" t="s">
        <v>111</v>
      </c>
      <c r="BT1" s="18" t="s">
        <v>112</v>
      </c>
      <c r="BU1" s="18" t="s">
        <v>113</v>
      </c>
      <c r="BV1" s="18" t="s">
        <v>114</v>
      </c>
      <c r="BW1" s="18" t="s">
        <v>115</v>
      </c>
      <c r="BX1" s="18" t="s">
        <v>116</v>
      </c>
      <c r="BY1" s="18" t="s">
        <v>117</v>
      </c>
      <c r="BZ1" s="18" t="s">
        <v>118</v>
      </c>
      <c r="CA1" s="18" t="s">
        <v>119</v>
      </c>
      <c r="CB1" s="18" t="s">
        <v>120</v>
      </c>
      <c r="CC1" s="18" t="s">
        <v>121</v>
      </c>
      <c r="CD1" s="18" t="s">
        <v>122</v>
      </c>
      <c r="CE1" s="18" t="s">
        <v>123</v>
      </c>
      <c r="CF1" s="18" t="s">
        <v>124</v>
      </c>
      <c r="CG1" s="18" t="s">
        <v>125</v>
      </c>
      <c r="CH1" s="18" t="s">
        <v>126</v>
      </c>
      <c r="CI1" s="18" t="s">
        <v>127</v>
      </c>
      <c r="CJ1" s="18" t="s">
        <v>128</v>
      </c>
      <c r="CK1" s="18" t="s">
        <v>129</v>
      </c>
      <c r="CL1" s="18" t="s">
        <v>130</v>
      </c>
      <c r="CN1" s="18" t="s">
        <v>131</v>
      </c>
      <c r="CO1" s="18" t="s">
        <v>132</v>
      </c>
      <c r="CP1" s="18" t="s">
        <v>133</v>
      </c>
      <c r="CQ1" s="18" t="s">
        <v>134</v>
      </c>
      <c r="CR1" s="18" t="s">
        <v>135</v>
      </c>
      <c r="CS1" s="18"/>
      <c r="CT1" s="18"/>
      <c r="CU1" s="18"/>
      <c r="CV1" s="18"/>
      <c r="CW1" s="18"/>
      <c r="CX1" s="18"/>
      <c r="CY1" s="18" t="s">
        <v>136</v>
      </c>
      <c r="CZ1" s="18" t="s">
        <v>137</v>
      </c>
      <c r="DA1" s="18" t="s">
        <v>138</v>
      </c>
      <c r="DB1" s="18" t="s">
        <v>139</v>
      </c>
      <c r="DC1" s="18" t="s">
        <v>140</v>
      </c>
      <c r="DD1" s="18" t="s">
        <v>141</v>
      </c>
      <c r="DE1" s="31" t="s">
        <v>19</v>
      </c>
      <c r="DF1" s="31" t="s">
        <v>20</v>
      </c>
      <c r="DG1" s="31" t="s">
        <v>19</v>
      </c>
      <c r="DH1" s="31" t="s">
        <v>20</v>
      </c>
      <c r="DI1" s="31" t="s">
        <v>19</v>
      </c>
      <c r="DJ1" s="31" t="s">
        <v>20</v>
      </c>
      <c r="DK1" s="31" t="s">
        <v>21</v>
      </c>
      <c r="DL1" s="31" t="s">
        <v>20</v>
      </c>
      <c r="DM1" s="31" t="s">
        <v>21</v>
      </c>
      <c r="DN1" s="31" t="s">
        <v>20</v>
      </c>
      <c r="DO1" s="31" t="s">
        <v>21</v>
      </c>
      <c r="DP1" s="31" t="s">
        <v>20</v>
      </c>
      <c r="DQ1" s="31" t="s">
        <v>22</v>
      </c>
      <c r="DR1" s="31" t="s">
        <v>23</v>
      </c>
      <c r="DS1" s="31" t="s">
        <v>24</v>
      </c>
    </row>
    <row r="2" spans="1:124" s="65" customFormat="1" ht="24.75" customHeight="1">
      <c r="A2" s="213" t="s">
        <v>0</v>
      </c>
      <c r="B2" s="213" t="s">
        <v>2</v>
      </c>
      <c r="C2" s="213" t="s">
        <v>1</v>
      </c>
      <c r="D2" s="41" t="s">
        <v>3</v>
      </c>
      <c r="E2" s="216" t="s">
        <v>29</v>
      </c>
      <c r="F2" s="216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212</v>
      </c>
      <c r="BJ2" s="63"/>
      <c r="BK2" s="63"/>
      <c r="BL2" s="63"/>
      <c r="BM2" s="63"/>
      <c r="BN2" s="64"/>
      <c r="BO2" s="53" t="s">
        <v>213</v>
      </c>
      <c r="BP2" s="54"/>
      <c r="BQ2" s="54"/>
      <c r="BR2" s="54"/>
      <c r="BS2" s="54"/>
      <c r="BT2" s="55"/>
      <c r="BU2" s="59"/>
      <c r="BV2" s="60"/>
      <c r="BW2" s="60"/>
      <c r="BX2" s="60"/>
      <c r="BY2" s="60"/>
      <c r="BZ2" s="61"/>
      <c r="CA2" s="40" t="s">
        <v>214</v>
      </c>
      <c r="CB2" s="42"/>
      <c r="CC2" s="42"/>
      <c r="CD2" s="42"/>
      <c r="CE2" s="42"/>
      <c r="CF2" s="43"/>
      <c r="CG2" s="47" t="s">
        <v>215</v>
      </c>
      <c r="CH2" s="48"/>
      <c r="CI2" s="48"/>
      <c r="CJ2" s="48"/>
      <c r="CK2" s="48"/>
      <c r="CL2" s="49"/>
      <c r="CM2" s="56" t="s">
        <v>216</v>
      </c>
      <c r="CN2" s="57"/>
      <c r="CO2" s="57"/>
      <c r="CP2" s="57"/>
      <c r="CQ2" s="57"/>
      <c r="CR2" s="58"/>
      <c r="CS2" s="133"/>
      <c r="CT2" s="133"/>
      <c r="CU2" s="133"/>
      <c r="CV2" s="133"/>
      <c r="CW2" s="133"/>
      <c r="CX2" s="133"/>
      <c r="CY2" s="53" t="s">
        <v>18</v>
      </c>
      <c r="CZ2" s="54"/>
      <c r="DA2" s="54"/>
      <c r="DB2" s="54"/>
      <c r="DC2" s="54"/>
      <c r="DD2" s="55"/>
      <c r="DE2" s="34" t="s">
        <v>30</v>
      </c>
      <c r="DF2" s="35"/>
      <c r="DG2" s="35"/>
      <c r="DH2" s="35"/>
      <c r="DI2" s="35"/>
      <c r="DJ2" s="36"/>
      <c r="DK2" s="37" t="s">
        <v>31</v>
      </c>
      <c r="DL2" s="38"/>
      <c r="DM2" s="38"/>
      <c r="DN2" s="38"/>
      <c r="DO2" s="38"/>
      <c r="DP2" s="39"/>
      <c r="DQ2" s="34" t="s">
        <v>32</v>
      </c>
      <c r="DR2" s="35"/>
      <c r="DS2" s="36"/>
      <c r="DT2" s="221" t="s">
        <v>33</v>
      </c>
    </row>
    <row r="3" spans="1:124" ht="15" customHeight="1">
      <c r="A3" s="214"/>
      <c r="B3" s="214"/>
      <c r="C3" s="214"/>
      <c r="D3" s="22"/>
      <c r="E3" s="217" t="s">
        <v>41</v>
      </c>
      <c r="F3" s="217" t="s">
        <v>42</v>
      </c>
      <c r="G3" s="218" t="s">
        <v>4</v>
      </c>
      <c r="H3" s="218"/>
      <c r="I3" s="218"/>
      <c r="J3" s="218" t="s">
        <v>5</v>
      </c>
      <c r="K3" s="218"/>
      <c r="L3" s="218"/>
      <c r="M3" s="210" t="s">
        <v>4</v>
      </c>
      <c r="N3" s="210"/>
      <c r="O3" s="210"/>
      <c r="P3" s="210" t="s">
        <v>5</v>
      </c>
      <c r="Q3" s="210"/>
      <c r="R3" s="210"/>
      <c r="S3" s="219" t="s">
        <v>4</v>
      </c>
      <c r="T3" s="219"/>
      <c r="U3" s="219"/>
      <c r="V3" s="219" t="s">
        <v>5</v>
      </c>
      <c r="W3" s="219"/>
      <c r="X3" s="219"/>
      <c r="Y3" s="211" t="s">
        <v>4</v>
      </c>
      <c r="Z3" s="211"/>
      <c r="AA3" s="211"/>
      <c r="AB3" s="211" t="s">
        <v>5</v>
      </c>
      <c r="AC3" s="211"/>
      <c r="AD3" s="211"/>
      <c r="AE3" s="212" t="s">
        <v>4</v>
      </c>
      <c r="AF3" s="212"/>
      <c r="AG3" s="212"/>
      <c r="AH3" s="212" t="s">
        <v>5</v>
      </c>
      <c r="AI3" s="212"/>
      <c r="AJ3" s="212"/>
      <c r="AK3" s="220" t="s">
        <v>4</v>
      </c>
      <c r="AL3" s="220"/>
      <c r="AM3" s="220"/>
      <c r="AN3" s="220" t="s">
        <v>5</v>
      </c>
      <c r="AO3" s="220"/>
      <c r="AP3" s="220"/>
      <c r="AQ3" s="221" t="s">
        <v>4</v>
      </c>
      <c r="AR3" s="221"/>
      <c r="AS3" s="221"/>
      <c r="AT3" s="221" t="s">
        <v>5</v>
      </c>
      <c r="AU3" s="221"/>
      <c r="AV3" s="221"/>
      <c r="AW3" s="222" t="s">
        <v>4</v>
      </c>
      <c r="AX3" s="222"/>
      <c r="AY3" s="222"/>
      <c r="AZ3" s="222" t="s">
        <v>5</v>
      </c>
      <c r="BA3" s="222"/>
      <c r="BB3" s="222"/>
      <c r="BC3" s="220" t="s">
        <v>4</v>
      </c>
      <c r="BD3" s="220"/>
      <c r="BE3" s="220"/>
      <c r="BF3" s="220" t="s">
        <v>5</v>
      </c>
      <c r="BG3" s="220"/>
      <c r="BH3" s="220"/>
      <c r="BI3" s="223" t="s">
        <v>4</v>
      </c>
      <c r="BJ3" s="223"/>
      <c r="BK3" s="223"/>
      <c r="BL3" s="223" t="s">
        <v>5</v>
      </c>
      <c r="BM3" s="223"/>
      <c r="BN3" s="223"/>
      <c r="BO3" s="220" t="s">
        <v>4</v>
      </c>
      <c r="BP3" s="220"/>
      <c r="BQ3" s="220"/>
      <c r="BR3" s="220" t="s">
        <v>5</v>
      </c>
      <c r="BS3" s="220"/>
      <c r="BT3" s="220"/>
      <c r="BU3" s="222"/>
      <c r="BV3" s="222"/>
      <c r="BW3" s="222"/>
      <c r="BX3" s="222"/>
      <c r="BY3" s="222"/>
      <c r="BZ3" s="222"/>
      <c r="CA3" s="218" t="s">
        <v>4</v>
      </c>
      <c r="CB3" s="218"/>
      <c r="CC3" s="218"/>
      <c r="CD3" s="218" t="s">
        <v>5</v>
      </c>
      <c r="CE3" s="218"/>
      <c r="CF3" s="218"/>
      <c r="CG3" s="219" t="s">
        <v>4</v>
      </c>
      <c r="CH3" s="219"/>
      <c r="CI3" s="219"/>
      <c r="CJ3" s="219" t="s">
        <v>5</v>
      </c>
      <c r="CK3" s="219"/>
      <c r="CL3" s="219"/>
      <c r="CM3" s="221" t="s">
        <v>4</v>
      </c>
      <c r="CN3" s="221"/>
      <c r="CO3" s="221"/>
      <c r="CP3" s="221" t="s">
        <v>5</v>
      </c>
      <c r="CQ3" s="221"/>
      <c r="CR3" s="221"/>
      <c r="CS3" s="224"/>
      <c r="CT3" s="224"/>
      <c r="CU3" s="224"/>
      <c r="CV3" s="224"/>
      <c r="CW3" s="224"/>
      <c r="CX3" s="224"/>
      <c r="CY3" s="220" t="s">
        <v>4</v>
      </c>
      <c r="CZ3" s="220"/>
      <c r="DA3" s="220"/>
      <c r="DB3" s="220" t="s">
        <v>5</v>
      </c>
      <c r="DC3" s="220"/>
      <c r="DD3" s="220"/>
      <c r="DE3" s="27" t="s">
        <v>19</v>
      </c>
      <c r="DF3" s="27" t="s">
        <v>20</v>
      </c>
      <c r="DG3" s="27" t="s">
        <v>19</v>
      </c>
      <c r="DH3" s="27" t="s">
        <v>20</v>
      </c>
      <c r="DI3" s="27" t="s">
        <v>19</v>
      </c>
      <c r="DJ3" s="27" t="s">
        <v>20</v>
      </c>
      <c r="DK3" s="28" t="s">
        <v>21</v>
      </c>
      <c r="DL3" s="28" t="s">
        <v>20</v>
      </c>
      <c r="DM3" s="28" t="s">
        <v>21</v>
      </c>
      <c r="DN3" s="28" t="s">
        <v>20</v>
      </c>
      <c r="DO3" s="28" t="s">
        <v>21</v>
      </c>
      <c r="DP3" s="28" t="s">
        <v>20</v>
      </c>
      <c r="DQ3" s="27" t="s">
        <v>22</v>
      </c>
      <c r="DR3" s="27" t="s">
        <v>23</v>
      </c>
      <c r="DS3" s="27" t="s">
        <v>24</v>
      </c>
      <c r="DT3" s="221"/>
    </row>
    <row r="4" spans="1:124" s="1" customFormat="1">
      <c r="A4" s="215"/>
      <c r="B4" s="215"/>
      <c r="C4" s="215"/>
      <c r="D4" s="23"/>
      <c r="E4" s="217"/>
      <c r="F4" s="217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/>
      <c r="BV4" s="3"/>
      <c r="BW4" s="3"/>
      <c r="BX4" s="3"/>
      <c r="BY4" s="3"/>
      <c r="BZ4" s="3"/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134"/>
      <c r="CT4" s="134"/>
      <c r="CU4" s="134"/>
      <c r="CV4" s="134"/>
      <c r="CW4" s="134"/>
      <c r="CX4" s="134"/>
      <c r="CY4" s="6" t="s">
        <v>6</v>
      </c>
      <c r="CZ4" s="6" t="s">
        <v>7</v>
      </c>
      <c r="DA4" s="6" t="s">
        <v>8</v>
      </c>
      <c r="DB4" s="6" t="s">
        <v>6</v>
      </c>
      <c r="DC4" s="6" t="s">
        <v>7</v>
      </c>
      <c r="DD4" s="6" t="s">
        <v>8</v>
      </c>
      <c r="DE4" s="29"/>
      <c r="DF4" s="29"/>
      <c r="DG4" s="29"/>
      <c r="DH4" s="29"/>
      <c r="DI4" s="29"/>
      <c r="DJ4" s="29"/>
      <c r="DK4" s="30"/>
      <c r="DL4" s="30"/>
      <c r="DM4" s="30"/>
      <c r="DN4" s="30"/>
      <c r="DO4" s="30"/>
      <c r="DP4" s="30"/>
      <c r="DQ4" s="29"/>
      <c r="DR4" s="29"/>
      <c r="DS4" s="29"/>
      <c r="DT4" s="221"/>
    </row>
    <row r="5" spans="1:124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/>
      <c r="BV5" s="69"/>
      <c r="BW5" s="69"/>
      <c r="BX5" s="69"/>
      <c r="BY5" s="69"/>
      <c r="BZ5" s="69"/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/>
      <c r="CT5" s="69"/>
      <c r="CU5" s="69"/>
      <c r="CV5" s="69"/>
      <c r="CW5" s="69"/>
      <c r="CX5" s="69"/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  <c r="DO5" s="69">
        <v>119</v>
      </c>
      <c r="DP5" s="69">
        <v>120</v>
      </c>
      <c r="DQ5" s="69">
        <v>121</v>
      </c>
      <c r="DR5" s="69">
        <v>122</v>
      </c>
      <c r="DS5" s="69">
        <v>123</v>
      </c>
      <c r="DT5" s="69">
        <v>124</v>
      </c>
    </row>
    <row r="6" spans="1:124" ht="15.75">
      <c r="A6" s="225">
        <v>1</v>
      </c>
      <c r="B6" s="14">
        <v>1823</v>
      </c>
      <c r="C6" s="19" t="s">
        <v>217</v>
      </c>
      <c r="D6" s="21" t="s">
        <v>252</v>
      </c>
      <c r="E6" s="24" t="s">
        <v>27</v>
      </c>
      <c r="F6" s="24" t="s">
        <v>26</v>
      </c>
      <c r="G6" s="15">
        <v>78</v>
      </c>
      <c r="H6" s="15" t="str">
        <f>IF(G6&lt;75,"D",IF(G6&lt;84,"C",IF(G6&lt;93,"B","A")))</f>
        <v>C</v>
      </c>
      <c r="I6" s="15" t="s">
        <v>25</v>
      </c>
      <c r="J6" s="15">
        <v>77</v>
      </c>
      <c r="K6" s="15" t="str">
        <f>IF(J6&lt;75,"D",IF(J6&lt;84,"C",IF(J6&lt;93,"B","A")))</f>
        <v>C</v>
      </c>
      <c r="L6" s="15" t="s">
        <v>28</v>
      </c>
      <c r="M6" s="15">
        <v>78</v>
      </c>
      <c r="N6" s="15" t="str">
        <f>IF(M6&lt;75,"D",IF(M6&lt;84,"C",IF(M6&lt;93,"B","A")))</f>
        <v>C</v>
      </c>
      <c r="O6" s="15" t="s">
        <v>25</v>
      </c>
      <c r="P6" s="15">
        <v>80</v>
      </c>
      <c r="Q6" s="15" t="str">
        <f>IF(P6&lt;75,"D",IF(P6&lt;84,"C",IF(P6&lt;93,"B","A")))</f>
        <v>C</v>
      </c>
      <c r="R6" s="15" t="s">
        <v>28</v>
      </c>
      <c r="S6" s="15">
        <v>90</v>
      </c>
      <c r="T6" s="15" t="str">
        <f>IF(S6&lt;75,"D",IF(S6&lt;84,"C",IF(S6&lt;93,"B","A")))</f>
        <v>B</v>
      </c>
      <c r="U6" s="15" t="s">
        <v>25</v>
      </c>
      <c r="V6" s="15">
        <v>67</v>
      </c>
      <c r="W6" s="15" t="str">
        <f>IF(V6&lt;75,"D",IF(V6&lt;84,"C",IF(V6&lt;93,"B","A")))</f>
        <v>D</v>
      </c>
      <c r="X6" s="15" t="s">
        <v>28</v>
      </c>
      <c r="Y6" s="15">
        <v>78</v>
      </c>
      <c r="Z6" s="15" t="str">
        <f>IF(Y6&lt;75,"D",IF(Y6&lt;84,"C",IF(Y6&lt;93,"B","A")))</f>
        <v>C</v>
      </c>
      <c r="AA6" s="15" t="s">
        <v>25</v>
      </c>
      <c r="AB6" s="15">
        <v>83</v>
      </c>
      <c r="AC6" s="15" t="str">
        <f>IF(AB6&lt;75,"D",IF(AB6&lt;84,"C",IF(AB6&lt;93,"B","A")))</f>
        <v>C</v>
      </c>
      <c r="AD6" s="15" t="s">
        <v>28</v>
      </c>
      <c r="AE6" s="15">
        <v>85</v>
      </c>
      <c r="AF6" s="15" t="str">
        <f>IF(AE6&lt;75,"D",IF(AE6&lt;84,"C",IF(AE6&lt;93,"B","A")))</f>
        <v>B</v>
      </c>
      <c r="AG6" s="15" t="s">
        <v>25</v>
      </c>
      <c r="AH6" s="15">
        <v>86</v>
      </c>
      <c r="AI6" s="15" t="str">
        <f>IF(AH6&lt;75,"D",IF(AH6&lt;84,"C",IF(AH6&lt;93,"B","A")))</f>
        <v>B</v>
      </c>
      <c r="AJ6" s="15" t="s">
        <v>28</v>
      </c>
      <c r="AK6" s="15">
        <v>88</v>
      </c>
      <c r="AL6" s="15" t="str">
        <f>IF(AK6&lt;75,"D",IF(AK6&lt;84,"C",IF(AK6&lt;93,"B","A")))</f>
        <v>B</v>
      </c>
      <c r="AM6" s="15" t="s">
        <v>25</v>
      </c>
      <c r="AN6" s="15">
        <v>88</v>
      </c>
      <c r="AO6" s="15" t="str">
        <f>IF(AN6&lt;75,"D",IF(AN6&lt;84,"C",IF(AN6&lt;93,"B","A")))</f>
        <v>B</v>
      </c>
      <c r="AP6" s="15" t="s">
        <v>28</v>
      </c>
      <c r="AQ6" s="15">
        <v>75</v>
      </c>
      <c r="AR6" s="15" t="str">
        <f>IF(AQ6&lt;75,"D",IF(AQ6&lt;84,"C",IF(AQ6&lt;93,"B","A")))</f>
        <v>C</v>
      </c>
      <c r="AS6" s="15" t="s">
        <v>25</v>
      </c>
      <c r="AT6" s="15">
        <v>75</v>
      </c>
      <c r="AU6" s="15" t="str">
        <f>IF(AT6&lt;75,"D",IF(AT6&lt;84,"C",IF(AT6&lt;93,"B","A")))</f>
        <v>C</v>
      </c>
      <c r="AV6" s="15" t="s">
        <v>28</v>
      </c>
      <c r="AW6" s="15">
        <v>78</v>
      </c>
      <c r="AX6" s="15" t="str">
        <f>IF(AW6&lt;75,"D",IF(AW6&lt;84,"C",IF(AW6&lt;93,"B","A")))</f>
        <v>C</v>
      </c>
      <c r="AY6" s="15" t="s">
        <v>25</v>
      </c>
      <c r="AZ6" s="15">
        <v>78</v>
      </c>
      <c r="BA6" s="15" t="str">
        <f>IF(AZ6&lt;75,"D",IF(AZ6&lt;84,"C",IF(AZ6&lt;93,"B","A")))</f>
        <v>C</v>
      </c>
      <c r="BB6" s="15" t="s">
        <v>28</v>
      </c>
      <c r="BC6" s="15">
        <v>78</v>
      </c>
      <c r="BD6" s="15" t="str">
        <f>IF(BC6&lt;75,"D",IF(BC6&lt;84,"C",IF(BC6&lt;93,"B","A")))</f>
        <v>C</v>
      </c>
      <c r="BE6" s="15" t="s">
        <v>25</v>
      </c>
      <c r="BF6" s="15">
        <v>78</v>
      </c>
      <c r="BG6" s="15" t="str">
        <f>IF(BF6&lt;75,"D",IF(BF6&lt;84,"C",IF(BF6&lt;93,"B","A")))</f>
        <v>C</v>
      </c>
      <c r="BH6" s="15" t="s">
        <v>28</v>
      </c>
      <c r="BI6" s="15">
        <v>77</v>
      </c>
      <c r="BJ6" s="15" t="str">
        <f>IF(BI6&lt;75,"D",IF(BI6&lt;84,"C",IF(BI6&lt;93,"B","A")))</f>
        <v>C</v>
      </c>
      <c r="BK6" s="15" t="s">
        <v>25</v>
      </c>
      <c r="BL6" s="15">
        <v>90</v>
      </c>
      <c r="BM6" s="15" t="str">
        <f>IF(BL6&lt;75,"D",IF(BL6&lt;84,"C",IF(BL6&lt;93,"B","A")))</f>
        <v>B</v>
      </c>
      <c r="BN6" s="15" t="s">
        <v>28</v>
      </c>
      <c r="BO6" s="15">
        <v>95</v>
      </c>
      <c r="BP6" s="15" t="str">
        <f>IF(BO6&lt;75,"D",IF(BO6&lt;84,"C",IF(BO6&lt;93,"B","A")))</f>
        <v>A</v>
      </c>
      <c r="BQ6" s="15" t="s">
        <v>25</v>
      </c>
      <c r="BR6" s="15">
        <v>75</v>
      </c>
      <c r="BS6" s="15" t="str">
        <f>IF(BR6&lt;75,"D",IF(BR6&lt;84,"C",IF(BR6&lt;93,"B","A")))</f>
        <v>C</v>
      </c>
      <c r="BT6" s="15" t="s">
        <v>28</v>
      </c>
      <c r="BU6" s="15"/>
      <c r="BV6" s="15"/>
      <c r="BW6" s="15"/>
      <c r="BX6" s="15"/>
      <c r="BY6" s="15"/>
      <c r="BZ6" s="15"/>
      <c r="CA6" s="15">
        <v>80</v>
      </c>
      <c r="CB6" s="15" t="str">
        <f>IF(CA6&lt;75,"D",IF(CA6&lt;84,"C",IF(CA6&lt;93,"B","A")))</f>
        <v>C</v>
      </c>
      <c r="CC6" s="15" t="s">
        <v>25</v>
      </c>
      <c r="CD6" s="15">
        <v>78</v>
      </c>
      <c r="CE6" s="15" t="str">
        <f>IF(CD6&lt;75,"D",IF(CD6&lt;84,"C",IF(CD6&lt;93,"B","A")))</f>
        <v>C</v>
      </c>
      <c r="CF6" s="15" t="s">
        <v>28</v>
      </c>
      <c r="CG6" s="15">
        <v>80</v>
      </c>
      <c r="CH6" s="15" t="str">
        <f>IF(CG6&lt;75,"D",IF(CG6&lt;84,"C",IF(CG6&lt;93,"B","A")))</f>
        <v>C</v>
      </c>
      <c r="CI6" s="15" t="s">
        <v>25</v>
      </c>
      <c r="CJ6" s="15">
        <v>88</v>
      </c>
      <c r="CK6" s="15" t="str">
        <f>IF(CJ6&lt;75,"D",IF(CJ6&lt;84,"C",IF(CJ6&lt;93,"B","A")))</f>
        <v>B</v>
      </c>
      <c r="CL6" s="15" t="s">
        <v>28</v>
      </c>
      <c r="CM6" s="15">
        <v>70</v>
      </c>
      <c r="CN6" s="15" t="str">
        <f>IF(CM6&lt;75,"D",IF(CM6&lt;84,"C",IF(CM6&lt;93,"B","A")))</f>
        <v>D</v>
      </c>
      <c r="CO6" s="15" t="s">
        <v>25</v>
      </c>
      <c r="CP6" s="15">
        <v>90</v>
      </c>
      <c r="CQ6" s="15" t="str">
        <f>IF(CP6&lt;75,"D",IF(CP6&lt;84,"C",IF(CP6&lt;93,"B","A")))</f>
        <v>B</v>
      </c>
      <c r="CR6" s="15" t="s">
        <v>28</v>
      </c>
      <c r="CS6" s="15"/>
      <c r="CT6" s="15"/>
      <c r="CU6" s="15"/>
      <c r="CV6" s="15"/>
      <c r="CW6" s="69"/>
      <c r="CX6" s="15"/>
      <c r="CY6" s="15">
        <v>90</v>
      </c>
      <c r="CZ6" s="15" t="str">
        <f>IF(CY6&lt;75,"D",IF(CY6&lt;84,"C",IF(CY6&lt;93,"B","A")))</f>
        <v>B</v>
      </c>
      <c r="DA6" s="15" t="s">
        <v>25</v>
      </c>
      <c r="DB6" s="15">
        <v>93</v>
      </c>
      <c r="DC6" s="15" t="str">
        <f>IF(DB6&lt;75,"D",IF(DB6&lt;84,"C",IF(DB6&lt;93,"B","A")))</f>
        <v>A</v>
      </c>
      <c r="DD6" s="15" t="s">
        <v>28</v>
      </c>
      <c r="DE6" s="13" t="s">
        <v>34</v>
      </c>
      <c r="DF6" s="25" t="s">
        <v>35</v>
      </c>
      <c r="DG6" s="13" t="s">
        <v>37</v>
      </c>
      <c r="DH6" s="25" t="s">
        <v>36</v>
      </c>
      <c r="DI6" s="13"/>
      <c r="DJ6" s="13"/>
      <c r="DK6" s="26" t="s">
        <v>39</v>
      </c>
      <c r="DL6" s="25" t="s">
        <v>38</v>
      </c>
      <c r="DM6" s="2"/>
      <c r="DN6" s="2"/>
      <c r="DO6" s="2"/>
      <c r="DP6" s="2"/>
      <c r="DQ6" s="2">
        <v>2</v>
      </c>
      <c r="DR6" s="2">
        <v>1</v>
      </c>
      <c r="DS6" s="2">
        <v>1</v>
      </c>
      <c r="DT6" s="2"/>
    </row>
    <row r="7" spans="1:124">
      <c r="A7" s="20">
        <v>2</v>
      </c>
      <c r="B7" s="14">
        <v>1824</v>
      </c>
      <c r="C7" s="19" t="s">
        <v>218</v>
      </c>
      <c r="D7" s="21" t="s">
        <v>252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/>
      <c r="BW7" s="2"/>
      <c r="BX7" s="2"/>
      <c r="BY7" s="2"/>
      <c r="BZ7" s="2"/>
      <c r="CA7" s="2"/>
      <c r="CB7" s="2" t="str">
        <f t="shared" ref="CB7:CB26" si="22">IF(CA7&lt;75,"D",IF(CA7&lt;84,"C",IF(CA7&lt;93,"B","A")))</f>
        <v>D</v>
      </c>
      <c r="CC7" s="2"/>
      <c r="CD7" s="2"/>
      <c r="CE7" s="2" t="str">
        <f t="shared" ref="CE7:CE26" si="23">IF(CD7&lt;75,"D",IF(CD7&lt;84,"C",IF(CD7&lt;93,"B","A")))</f>
        <v>D</v>
      </c>
      <c r="CF7" s="2"/>
      <c r="CG7" s="2"/>
      <c r="CH7" s="2" t="str">
        <f t="shared" ref="CH7:CH26" si="24">IF(CG7&lt;75,"D",IF(CG7&lt;84,"C",IF(CG7&lt;93,"B","A")))</f>
        <v>D</v>
      </c>
      <c r="CI7" s="2"/>
      <c r="CJ7" s="2"/>
      <c r="CK7" s="2" t="str">
        <f t="shared" ref="CK7:CK26" si="25">IF(CJ7&lt;75,"D",IF(CJ7&lt;84,"C",IF(CJ7&lt;93,"B","A")))</f>
        <v>D</v>
      </c>
      <c r="CL7" s="2"/>
      <c r="CM7" s="2"/>
      <c r="CN7" s="2" t="str">
        <f t="shared" ref="CN7:CN26" si="26">IF(CM7&lt;75,"D",IF(CM7&lt;84,"C",IF(CM7&lt;93,"B","A")))</f>
        <v>D</v>
      </c>
      <c r="CO7" s="2"/>
      <c r="CP7" s="2"/>
      <c r="CQ7" s="2" t="str">
        <f t="shared" ref="CQ7:CQ26" si="27">IF(CP7&lt;75,"D",IF(CP7&lt;84,"C",IF(CP7&lt;93,"B","A")))</f>
        <v>D</v>
      </c>
      <c r="CR7" s="2"/>
      <c r="CS7" s="2"/>
      <c r="CT7" s="15"/>
      <c r="CU7" s="2"/>
      <c r="CV7" s="2"/>
      <c r="CW7" s="69"/>
      <c r="CX7" s="2"/>
      <c r="CY7" s="2"/>
      <c r="CZ7" s="2" t="str">
        <f t="shared" ref="CZ7:CZ26" si="28">IF(CY7&lt;75,"D",IF(CY7&lt;84,"C",IF(CY7&lt;93,"B","A")))</f>
        <v>D</v>
      </c>
      <c r="DA7" s="2"/>
      <c r="DB7" s="2"/>
      <c r="DC7" s="2" t="str">
        <f t="shared" ref="DC7:DC26" si="29">IF(DB7&lt;75,"D",IF(DB7&lt;84,"C",IF(DB7&lt;93,"B","A")))</f>
        <v>D</v>
      </c>
      <c r="DD7" s="2"/>
      <c r="DE7" s="13"/>
      <c r="DF7" s="13"/>
      <c r="DG7" s="13"/>
      <c r="DH7" s="13"/>
      <c r="DI7" s="13"/>
      <c r="DJ7" s="13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>
      <c r="A8" s="20">
        <v>3</v>
      </c>
      <c r="B8" s="14">
        <v>1825</v>
      </c>
      <c r="C8" s="19" t="s">
        <v>219</v>
      </c>
      <c r="D8" s="21" t="s">
        <v>252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/>
      <c r="BW8" s="2"/>
      <c r="BX8" s="2"/>
      <c r="BY8" s="2"/>
      <c r="BZ8" s="2"/>
      <c r="CA8" s="2"/>
      <c r="CB8" s="2" t="str">
        <f t="shared" si="22"/>
        <v>D</v>
      </c>
      <c r="CC8" s="2"/>
      <c r="CD8" s="2"/>
      <c r="CE8" s="2" t="str">
        <f t="shared" si="23"/>
        <v>D</v>
      </c>
      <c r="CF8" s="2"/>
      <c r="CG8" s="2"/>
      <c r="CH8" s="2" t="str">
        <f t="shared" si="24"/>
        <v>D</v>
      </c>
      <c r="CI8" s="2"/>
      <c r="CJ8" s="2"/>
      <c r="CK8" s="2" t="str">
        <f t="shared" si="25"/>
        <v>D</v>
      </c>
      <c r="CL8" s="2"/>
      <c r="CM8" s="2"/>
      <c r="CN8" s="2" t="str">
        <f t="shared" si="26"/>
        <v>D</v>
      </c>
      <c r="CO8" s="2"/>
      <c r="CP8" s="2"/>
      <c r="CQ8" s="2" t="str">
        <f t="shared" si="27"/>
        <v>D</v>
      </c>
      <c r="CR8" s="2"/>
      <c r="CS8" s="2"/>
      <c r="CT8" s="15"/>
      <c r="CU8" s="2"/>
      <c r="CV8" s="2"/>
      <c r="CW8" s="69"/>
      <c r="CX8" s="2"/>
      <c r="CY8" s="2"/>
      <c r="CZ8" s="2" t="str">
        <f t="shared" si="28"/>
        <v>D</v>
      </c>
      <c r="DA8" s="2"/>
      <c r="DB8" s="2"/>
      <c r="DC8" s="2" t="str">
        <f t="shared" si="29"/>
        <v>D</v>
      </c>
      <c r="DD8" s="2"/>
      <c r="DE8" s="13"/>
      <c r="DF8" s="13"/>
      <c r="DG8" s="13"/>
      <c r="DH8" s="13"/>
      <c r="DI8" s="13"/>
      <c r="DJ8" s="13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24">
      <c r="A9" s="20">
        <v>4</v>
      </c>
      <c r="B9" s="14">
        <v>1826</v>
      </c>
      <c r="C9" s="19" t="s">
        <v>220</v>
      </c>
      <c r="D9" s="21" t="s">
        <v>252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/>
      <c r="BW9" s="2"/>
      <c r="BX9" s="2"/>
      <c r="BY9" s="2"/>
      <c r="BZ9" s="2"/>
      <c r="CA9" s="2"/>
      <c r="CB9" s="2" t="str">
        <f t="shared" si="22"/>
        <v>D</v>
      </c>
      <c r="CC9" s="2"/>
      <c r="CD9" s="2"/>
      <c r="CE9" s="2" t="str">
        <f t="shared" si="23"/>
        <v>D</v>
      </c>
      <c r="CF9" s="2"/>
      <c r="CG9" s="2"/>
      <c r="CH9" s="2" t="str">
        <f t="shared" si="24"/>
        <v>D</v>
      </c>
      <c r="CI9" s="2"/>
      <c r="CJ9" s="2"/>
      <c r="CK9" s="2" t="str">
        <f t="shared" si="25"/>
        <v>D</v>
      </c>
      <c r="CL9" s="2"/>
      <c r="CM9" s="2"/>
      <c r="CN9" s="2" t="str">
        <f t="shared" si="26"/>
        <v>D</v>
      </c>
      <c r="CO9" s="2"/>
      <c r="CP9" s="2"/>
      <c r="CQ9" s="2" t="str">
        <f t="shared" si="27"/>
        <v>D</v>
      </c>
      <c r="CR9" s="2"/>
      <c r="CS9" s="2"/>
      <c r="CT9" s="15"/>
      <c r="CU9" s="2"/>
      <c r="CV9" s="2"/>
      <c r="CW9" s="69"/>
      <c r="CX9" s="2"/>
      <c r="CY9" s="2"/>
      <c r="CZ9" s="2" t="str">
        <f t="shared" si="28"/>
        <v>D</v>
      </c>
      <c r="DA9" s="2"/>
      <c r="DB9" s="2"/>
      <c r="DC9" s="2" t="str">
        <f t="shared" si="29"/>
        <v>D</v>
      </c>
      <c r="DD9" s="2"/>
      <c r="DE9" s="13"/>
      <c r="DF9" s="13"/>
      <c r="DG9" s="13"/>
      <c r="DH9" s="13"/>
      <c r="DI9" s="13"/>
      <c r="DJ9" s="13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spans="1:124">
      <c r="A10" s="20">
        <v>5</v>
      </c>
      <c r="B10" s="14">
        <v>1827</v>
      </c>
      <c r="C10" s="19" t="s">
        <v>221</v>
      </c>
      <c r="D10" s="21" t="s">
        <v>252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/>
      <c r="BW10" s="2"/>
      <c r="BX10" s="2"/>
      <c r="BY10" s="2"/>
      <c r="BZ10" s="2"/>
      <c r="CA10" s="2"/>
      <c r="CB10" s="2" t="str">
        <f t="shared" si="22"/>
        <v>D</v>
      </c>
      <c r="CC10" s="2"/>
      <c r="CD10" s="2"/>
      <c r="CE10" s="2" t="str">
        <f t="shared" si="23"/>
        <v>D</v>
      </c>
      <c r="CF10" s="2"/>
      <c r="CG10" s="2"/>
      <c r="CH10" s="2" t="str">
        <f t="shared" si="24"/>
        <v>D</v>
      </c>
      <c r="CI10" s="2"/>
      <c r="CJ10" s="2"/>
      <c r="CK10" s="2" t="str">
        <f t="shared" si="25"/>
        <v>D</v>
      </c>
      <c r="CL10" s="2"/>
      <c r="CM10" s="2"/>
      <c r="CN10" s="2" t="str">
        <f t="shared" si="26"/>
        <v>D</v>
      </c>
      <c r="CO10" s="2"/>
      <c r="CP10" s="2"/>
      <c r="CQ10" s="2" t="str">
        <f t="shared" si="27"/>
        <v>D</v>
      </c>
      <c r="CR10" s="2"/>
      <c r="CS10" s="2"/>
      <c r="CT10" s="15"/>
      <c r="CU10" s="2"/>
      <c r="CV10" s="2"/>
      <c r="CW10" s="69"/>
      <c r="CX10" s="2"/>
      <c r="CY10" s="2"/>
      <c r="CZ10" s="2" t="str">
        <f t="shared" si="28"/>
        <v>D</v>
      </c>
      <c r="DA10" s="2"/>
      <c r="DB10" s="2"/>
      <c r="DC10" s="2" t="str">
        <f t="shared" si="29"/>
        <v>D</v>
      </c>
      <c r="DD10" s="2"/>
      <c r="DE10" s="13"/>
      <c r="DF10" s="13"/>
      <c r="DG10" s="13"/>
      <c r="DH10" s="13"/>
      <c r="DI10" s="13"/>
      <c r="DJ10" s="13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>
      <c r="A11" s="20">
        <v>6</v>
      </c>
      <c r="B11" s="14">
        <v>1828</v>
      </c>
      <c r="C11" s="19" t="s">
        <v>222</v>
      </c>
      <c r="D11" s="21" t="s">
        <v>252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/>
      <c r="BW11" s="2"/>
      <c r="BX11" s="2"/>
      <c r="BY11" s="2"/>
      <c r="BZ11" s="2"/>
      <c r="CA11" s="2"/>
      <c r="CB11" s="2" t="str">
        <f t="shared" si="22"/>
        <v>D</v>
      </c>
      <c r="CC11" s="2"/>
      <c r="CD11" s="2"/>
      <c r="CE11" s="2" t="str">
        <f t="shared" si="23"/>
        <v>D</v>
      </c>
      <c r="CF11" s="2"/>
      <c r="CG11" s="2"/>
      <c r="CH11" s="2" t="str">
        <f t="shared" si="24"/>
        <v>D</v>
      </c>
      <c r="CI11" s="2"/>
      <c r="CJ11" s="2"/>
      <c r="CK11" s="2" t="str">
        <f t="shared" si="25"/>
        <v>D</v>
      </c>
      <c r="CL11" s="2"/>
      <c r="CM11" s="2"/>
      <c r="CN11" s="2" t="str">
        <f t="shared" si="26"/>
        <v>D</v>
      </c>
      <c r="CO11" s="2"/>
      <c r="CP11" s="2"/>
      <c r="CQ11" s="2" t="str">
        <f t="shared" si="27"/>
        <v>D</v>
      </c>
      <c r="CR11" s="2"/>
      <c r="CS11" s="2"/>
      <c r="CT11" s="15"/>
      <c r="CU11" s="2"/>
      <c r="CV11" s="2"/>
      <c r="CW11" s="69"/>
      <c r="CX11" s="2"/>
      <c r="CY11" s="2"/>
      <c r="CZ11" s="2" t="str">
        <f t="shared" si="28"/>
        <v>D</v>
      </c>
      <c r="DA11" s="2"/>
      <c r="DB11" s="2"/>
      <c r="DC11" s="2" t="str">
        <f t="shared" si="29"/>
        <v>D</v>
      </c>
      <c r="DD11" s="2"/>
      <c r="DE11" s="13"/>
      <c r="DF11" s="13"/>
      <c r="DG11" s="13"/>
      <c r="DH11" s="13"/>
      <c r="DI11" s="13"/>
      <c r="DJ11" s="13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spans="1:124">
      <c r="A12" s="20">
        <v>7</v>
      </c>
      <c r="B12" s="14">
        <v>1829</v>
      </c>
      <c r="C12" s="19" t="s">
        <v>223</v>
      </c>
      <c r="D12" s="21" t="s">
        <v>252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/>
      <c r="BW12" s="2"/>
      <c r="BX12" s="2"/>
      <c r="BY12" s="2"/>
      <c r="BZ12" s="2"/>
      <c r="CA12" s="2"/>
      <c r="CB12" s="2" t="str">
        <f t="shared" si="22"/>
        <v>D</v>
      </c>
      <c r="CC12" s="2"/>
      <c r="CD12" s="2"/>
      <c r="CE12" s="2" t="str">
        <f t="shared" si="23"/>
        <v>D</v>
      </c>
      <c r="CF12" s="2"/>
      <c r="CG12" s="2"/>
      <c r="CH12" s="2" t="str">
        <f t="shared" si="24"/>
        <v>D</v>
      </c>
      <c r="CI12" s="2"/>
      <c r="CJ12" s="2"/>
      <c r="CK12" s="2" t="str">
        <f t="shared" si="25"/>
        <v>D</v>
      </c>
      <c r="CL12" s="2"/>
      <c r="CM12" s="2"/>
      <c r="CN12" s="2" t="str">
        <f t="shared" si="26"/>
        <v>D</v>
      </c>
      <c r="CO12" s="2"/>
      <c r="CP12" s="2"/>
      <c r="CQ12" s="2" t="str">
        <f t="shared" si="27"/>
        <v>D</v>
      </c>
      <c r="CR12" s="2"/>
      <c r="CS12" s="2"/>
      <c r="CT12" s="15"/>
      <c r="CU12" s="2"/>
      <c r="CV12" s="2"/>
      <c r="CW12" s="69"/>
      <c r="CX12" s="2"/>
      <c r="CY12" s="2"/>
      <c r="CZ12" s="2" t="str">
        <f t="shared" si="28"/>
        <v>D</v>
      </c>
      <c r="DA12" s="2"/>
      <c r="DB12" s="2"/>
      <c r="DC12" s="2" t="str">
        <f t="shared" si="29"/>
        <v>D</v>
      </c>
      <c r="DD12" s="2"/>
      <c r="DE12" s="13"/>
      <c r="DF12" s="13"/>
      <c r="DG12" s="13"/>
      <c r="DH12" s="13"/>
      <c r="DI12" s="13"/>
      <c r="DJ12" s="13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spans="1:124">
      <c r="A13" s="20">
        <v>8</v>
      </c>
      <c r="B13" s="14">
        <v>1830</v>
      </c>
      <c r="C13" s="19" t="s">
        <v>224</v>
      </c>
      <c r="D13" s="21" t="s">
        <v>252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/>
      <c r="BW13" s="2"/>
      <c r="BX13" s="2"/>
      <c r="BY13" s="2"/>
      <c r="BZ13" s="2"/>
      <c r="CA13" s="2"/>
      <c r="CB13" s="2" t="str">
        <f t="shared" si="22"/>
        <v>D</v>
      </c>
      <c r="CC13" s="2"/>
      <c r="CD13" s="2"/>
      <c r="CE13" s="2" t="str">
        <f t="shared" si="23"/>
        <v>D</v>
      </c>
      <c r="CF13" s="2"/>
      <c r="CG13" s="2"/>
      <c r="CH13" s="2" t="str">
        <f t="shared" si="24"/>
        <v>D</v>
      </c>
      <c r="CI13" s="2"/>
      <c r="CJ13" s="2"/>
      <c r="CK13" s="2" t="str">
        <f t="shared" si="25"/>
        <v>D</v>
      </c>
      <c r="CL13" s="2"/>
      <c r="CM13" s="2"/>
      <c r="CN13" s="2" t="str">
        <f t="shared" si="26"/>
        <v>D</v>
      </c>
      <c r="CO13" s="2"/>
      <c r="CP13" s="2"/>
      <c r="CQ13" s="2" t="str">
        <f t="shared" si="27"/>
        <v>D</v>
      </c>
      <c r="CR13" s="2"/>
      <c r="CS13" s="2"/>
      <c r="CT13" s="15"/>
      <c r="CU13" s="2"/>
      <c r="CV13" s="2"/>
      <c r="CW13" s="69"/>
      <c r="CX13" s="2"/>
      <c r="CY13" s="2"/>
      <c r="CZ13" s="2" t="str">
        <f t="shared" si="28"/>
        <v>D</v>
      </c>
      <c r="DA13" s="2"/>
      <c r="DB13" s="2"/>
      <c r="DC13" s="2" t="str">
        <f t="shared" si="29"/>
        <v>D</v>
      </c>
      <c r="DD13" s="2"/>
      <c r="DE13" s="13"/>
      <c r="DF13" s="13"/>
      <c r="DG13" s="13"/>
      <c r="DH13" s="13"/>
      <c r="DI13" s="13"/>
      <c r="DJ13" s="13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spans="1:124">
      <c r="A14" s="20">
        <v>9</v>
      </c>
      <c r="B14" s="14">
        <v>1831</v>
      </c>
      <c r="C14" s="19" t="s">
        <v>225</v>
      </c>
      <c r="D14" s="21" t="s">
        <v>252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/>
      <c r="BW14" s="2"/>
      <c r="BX14" s="2"/>
      <c r="BY14" s="2"/>
      <c r="BZ14" s="2"/>
      <c r="CA14" s="2"/>
      <c r="CB14" s="2" t="str">
        <f t="shared" si="22"/>
        <v>D</v>
      </c>
      <c r="CC14" s="2"/>
      <c r="CD14" s="2"/>
      <c r="CE14" s="2" t="str">
        <f t="shared" si="23"/>
        <v>D</v>
      </c>
      <c r="CF14" s="2"/>
      <c r="CG14" s="2"/>
      <c r="CH14" s="2" t="str">
        <f t="shared" si="24"/>
        <v>D</v>
      </c>
      <c r="CI14" s="2"/>
      <c r="CJ14" s="2"/>
      <c r="CK14" s="2" t="str">
        <f t="shared" si="25"/>
        <v>D</v>
      </c>
      <c r="CL14" s="2"/>
      <c r="CM14" s="2"/>
      <c r="CN14" s="2" t="str">
        <f t="shared" si="26"/>
        <v>D</v>
      </c>
      <c r="CO14" s="2"/>
      <c r="CP14" s="2"/>
      <c r="CQ14" s="2" t="str">
        <f t="shared" si="27"/>
        <v>D</v>
      </c>
      <c r="CR14" s="2"/>
      <c r="CS14" s="2"/>
      <c r="CT14" s="15"/>
      <c r="CU14" s="2"/>
      <c r="CV14" s="2"/>
      <c r="CW14" s="69"/>
      <c r="CX14" s="2"/>
      <c r="CY14" s="2"/>
      <c r="CZ14" s="2" t="str">
        <f t="shared" si="28"/>
        <v>D</v>
      </c>
      <c r="DA14" s="2"/>
      <c r="DB14" s="2"/>
      <c r="DC14" s="2" t="str">
        <f t="shared" si="29"/>
        <v>D</v>
      </c>
      <c r="DD14" s="2"/>
      <c r="DE14" s="13"/>
      <c r="DF14" s="13"/>
      <c r="DG14" s="13"/>
      <c r="DH14" s="13"/>
      <c r="DI14" s="13"/>
      <c r="DJ14" s="13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spans="1:124">
      <c r="A15" s="20">
        <v>10</v>
      </c>
      <c r="B15" s="14">
        <v>1832</v>
      </c>
      <c r="C15" s="19" t="s">
        <v>226</v>
      </c>
      <c r="D15" s="21" t="s">
        <v>252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/>
      <c r="BW15" s="2"/>
      <c r="BX15" s="2"/>
      <c r="BY15" s="2"/>
      <c r="BZ15" s="2"/>
      <c r="CA15" s="2"/>
      <c r="CB15" s="2" t="str">
        <f t="shared" si="22"/>
        <v>D</v>
      </c>
      <c r="CC15" s="2"/>
      <c r="CD15" s="2"/>
      <c r="CE15" s="2" t="str">
        <f t="shared" si="23"/>
        <v>D</v>
      </c>
      <c r="CF15" s="2"/>
      <c r="CG15" s="2"/>
      <c r="CH15" s="2" t="str">
        <f t="shared" si="24"/>
        <v>D</v>
      </c>
      <c r="CI15" s="2"/>
      <c r="CJ15" s="2"/>
      <c r="CK15" s="2" t="str">
        <f t="shared" si="25"/>
        <v>D</v>
      </c>
      <c r="CL15" s="2"/>
      <c r="CM15" s="2"/>
      <c r="CN15" s="2" t="str">
        <f t="shared" si="26"/>
        <v>D</v>
      </c>
      <c r="CO15" s="2"/>
      <c r="CP15" s="2"/>
      <c r="CQ15" s="2" t="str">
        <f t="shared" si="27"/>
        <v>D</v>
      </c>
      <c r="CR15" s="2"/>
      <c r="CS15" s="2"/>
      <c r="CT15" s="15"/>
      <c r="CU15" s="2"/>
      <c r="CV15" s="2"/>
      <c r="CW15" s="69"/>
      <c r="CX15" s="2"/>
      <c r="CY15" s="2"/>
      <c r="CZ15" s="2" t="str">
        <f t="shared" si="28"/>
        <v>D</v>
      </c>
      <c r="DA15" s="2"/>
      <c r="DB15" s="2"/>
      <c r="DC15" s="2" t="str">
        <f t="shared" si="29"/>
        <v>D</v>
      </c>
      <c r="DD15" s="2"/>
      <c r="DE15" s="13"/>
      <c r="DF15" s="13"/>
      <c r="DG15" s="13"/>
      <c r="DH15" s="13"/>
      <c r="DI15" s="13"/>
      <c r="DJ15" s="13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spans="1:124">
      <c r="A16" s="20">
        <v>11</v>
      </c>
      <c r="B16" s="14">
        <v>1833</v>
      </c>
      <c r="C16" s="19" t="s">
        <v>227</v>
      </c>
      <c r="D16" s="21" t="s">
        <v>252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/>
      <c r="BW16" s="2"/>
      <c r="BX16" s="2"/>
      <c r="BY16" s="2"/>
      <c r="BZ16" s="2"/>
      <c r="CA16" s="2"/>
      <c r="CB16" s="2" t="str">
        <f t="shared" si="22"/>
        <v>D</v>
      </c>
      <c r="CC16" s="2"/>
      <c r="CD16" s="2"/>
      <c r="CE16" s="2" t="str">
        <f t="shared" si="23"/>
        <v>D</v>
      </c>
      <c r="CF16" s="2"/>
      <c r="CG16" s="2"/>
      <c r="CH16" s="2" t="str">
        <f t="shared" si="24"/>
        <v>D</v>
      </c>
      <c r="CI16" s="2"/>
      <c r="CJ16" s="2"/>
      <c r="CK16" s="2" t="str">
        <f t="shared" si="25"/>
        <v>D</v>
      </c>
      <c r="CL16" s="2"/>
      <c r="CM16" s="2"/>
      <c r="CN16" s="2" t="str">
        <f t="shared" si="26"/>
        <v>D</v>
      </c>
      <c r="CO16" s="2"/>
      <c r="CP16" s="2"/>
      <c r="CQ16" s="2" t="str">
        <f t="shared" si="27"/>
        <v>D</v>
      </c>
      <c r="CR16" s="2"/>
      <c r="CS16" s="2"/>
      <c r="CT16" s="15"/>
      <c r="CU16" s="2"/>
      <c r="CV16" s="2"/>
      <c r="CW16" s="69"/>
      <c r="CX16" s="2"/>
      <c r="CY16" s="2"/>
      <c r="CZ16" s="2" t="str">
        <f t="shared" si="28"/>
        <v>D</v>
      </c>
      <c r="DA16" s="2"/>
      <c r="DB16" s="2"/>
      <c r="DC16" s="2" t="str">
        <f t="shared" si="29"/>
        <v>D</v>
      </c>
      <c r="DD16" s="2"/>
      <c r="DE16" s="13"/>
      <c r="DF16" s="13"/>
      <c r="DG16" s="13"/>
      <c r="DH16" s="13"/>
      <c r="DI16" s="13"/>
      <c r="DJ16" s="13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spans="1:124">
      <c r="A17" s="20">
        <v>12</v>
      </c>
      <c r="B17" s="14">
        <v>1834</v>
      </c>
      <c r="C17" s="19" t="s">
        <v>228</v>
      </c>
      <c r="D17" s="21" t="s">
        <v>252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/>
      <c r="BW17" s="2"/>
      <c r="BX17" s="2"/>
      <c r="BY17" s="2"/>
      <c r="BZ17" s="2"/>
      <c r="CA17" s="2"/>
      <c r="CB17" s="2" t="str">
        <f t="shared" si="22"/>
        <v>D</v>
      </c>
      <c r="CC17" s="2"/>
      <c r="CD17" s="2"/>
      <c r="CE17" s="2" t="str">
        <f t="shared" si="23"/>
        <v>D</v>
      </c>
      <c r="CF17" s="2"/>
      <c r="CG17" s="2"/>
      <c r="CH17" s="2" t="str">
        <f t="shared" si="24"/>
        <v>D</v>
      </c>
      <c r="CI17" s="2"/>
      <c r="CJ17" s="2"/>
      <c r="CK17" s="2" t="str">
        <f t="shared" si="25"/>
        <v>D</v>
      </c>
      <c r="CL17" s="2"/>
      <c r="CM17" s="2"/>
      <c r="CN17" s="2" t="str">
        <f t="shared" si="26"/>
        <v>D</v>
      </c>
      <c r="CO17" s="2"/>
      <c r="CP17" s="2"/>
      <c r="CQ17" s="2" t="str">
        <f t="shared" si="27"/>
        <v>D</v>
      </c>
      <c r="CR17" s="2"/>
      <c r="CS17" s="2"/>
      <c r="CT17" s="15"/>
      <c r="CU17" s="2"/>
      <c r="CV17" s="2"/>
      <c r="CW17" s="69"/>
      <c r="CX17" s="2"/>
      <c r="CY17" s="2"/>
      <c r="CZ17" s="2" t="str">
        <f t="shared" si="28"/>
        <v>D</v>
      </c>
      <c r="DA17" s="2"/>
      <c r="DB17" s="2"/>
      <c r="DC17" s="2" t="str">
        <f t="shared" si="29"/>
        <v>D</v>
      </c>
      <c r="DD17" s="2"/>
      <c r="DE17" s="13"/>
      <c r="DF17" s="13"/>
      <c r="DG17" s="13"/>
      <c r="DH17" s="13"/>
      <c r="DI17" s="13"/>
      <c r="DJ17" s="13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spans="1:124">
      <c r="A18" s="20">
        <v>13</v>
      </c>
      <c r="B18" s="14">
        <v>1835</v>
      </c>
      <c r="C18" s="19" t="s">
        <v>229</v>
      </c>
      <c r="D18" s="21" t="s">
        <v>252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/>
      <c r="BW18" s="2"/>
      <c r="BX18" s="2"/>
      <c r="BY18" s="2"/>
      <c r="BZ18" s="2"/>
      <c r="CA18" s="2"/>
      <c r="CB18" s="2" t="str">
        <f t="shared" si="22"/>
        <v>D</v>
      </c>
      <c r="CC18" s="2"/>
      <c r="CD18" s="2"/>
      <c r="CE18" s="2" t="str">
        <f t="shared" si="23"/>
        <v>D</v>
      </c>
      <c r="CF18" s="2"/>
      <c r="CG18" s="2"/>
      <c r="CH18" s="2" t="str">
        <f t="shared" si="24"/>
        <v>D</v>
      </c>
      <c r="CI18" s="2"/>
      <c r="CJ18" s="2"/>
      <c r="CK18" s="2" t="str">
        <f t="shared" si="25"/>
        <v>D</v>
      </c>
      <c r="CL18" s="2"/>
      <c r="CM18" s="2"/>
      <c r="CN18" s="2" t="str">
        <f t="shared" si="26"/>
        <v>D</v>
      </c>
      <c r="CO18" s="2"/>
      <c r="CP18" s="2"/>
      <c r="CQ18" s="2" t="str">
        <f t="shared" si="27"/>
        <v>D</v>
      </c>
      <c r="CR18" s="2"/>
      <c r="CS18" s="2"/>
      <c r="CT18" s="15"/>
      <c r="CU18" s="2"/>
      <c r="CV18" s="2"/>
      <c r="CW18" s="69"/>
      <c r="CX18" s="2"/>
      <c r="CY18" s="2"/>
      <c r="CZ18" s="2" t="str">
        <f t="shared" si="28"/>
        <v>D</v>
      </c>
      <c r="DA18" s="2"/>
      <c r="DB18" s="2"/>
      <c r="DC18" s="2" t="str">
        <f t="shared" si="29"/>
        <v>D</v>
      </c>
      <c r="DD18" s="2"/>
      <c r="DE18" s="13"/>
      <c r="DF18" s="13"/>
      <c r="DG18" s="13"/>
      <c r="DH18" s="13"/>
      <c r="DI18" s="13"/>
      <c r="DJ18" s="13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spans="1:124">
      <c r="A19" s="20">
        <v>14</v>
      </c>
      <c r="B19" s="14">
        <v>1836</v>
      </c>
      <c r="C19" s="19" t="s">
        <v>230</v>
      </c>
      <c r="D19" s="21" t="s">
        <v>252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/>
      <c r="BW19" s="2"/>
      <c r="BX19" s="2"/>
      <c r="BY19" s="2"/>
      <c r="BZ19" s="2"/>
      <c r="CA19" s="2"/>
      <c r="CB19" s="2" t="str">
        <f t="shared" si="22"/>
        <v>D</v>
      </c>
      <c r="CC19" s="2"/>
      <c r="CD19" s="2"/>
      <c r="CE19" s="2" t="str">
        <f t="shared" si="23"/>
        <v>D</v>
      </c>
      <c r="CF19" s="2"/>
      <c r="CG19" s="2"/>
      <c r="CH19" s="2" t="str">
        <f t="shared" si="24"/>
        <v>D</v>
      </c>
      <c r="CI19" s="2"/>
      <c r="CJ19" s="2"/>
      <c r="CK19" s="2" t="str">
        <f t="shared" si="25"/>
        <v>D</v>
      </c>
      <c r="CL19" s="2"/>
      <c r="CM19" s="2"/>
      <c r="CN19" s="2" t="str">
        <f t="shared" si="26"/>
        <v>D</v>
      </c>
      <c r="CO19" s="2"/>
      <c r="CP19" s="2"/>
      <c r="CQ19" s="2" t="str">
        <f t="shared" si="27"/>
        <v>D</v>
      </c>
      <c r="CR19" s="2"/>
      <c r="CS19" s="2"/>
      <c r="CT19" s="15"/>
      <c r="CU19" s="2"/>
      <c r="CV19" s="2"/>
      <c r="CW19" s="69"/>
      <c r="CX19" s="2"/>
      <c r="CY19" s="2"/>
      <c r="CZ19" s="2" t="str">
        <f t="shared" si="28"/>
        <v>D</v>
      </c>
      <c r="DA19" s="2"/>
      <c r="DB19" s="2"/>
      <c r="DC19" s="2" t="str">
        <f t="shared" si="29"/>
        <v>D</v>
      </c>
      <c r="DD19" s="2"/>
      <c r="DE19" s="13"/>
      <c r="DF19" s="13"/>
      <c r="DG19" s="13"/>
      <c r="DH19" s="13"/>
      <c r="DI19" s="13"/>
      <c r="DJ19" s="13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spans="1:124">
      <c r="A20" s="20">
        <v>15</v>
      </c>
      <c r="B20" s="14">
        <v>1837</v>
      </c>
      <c r="C20" s="19" t="s">
        <v>231</v>
      </c>
      <c r="D20" s="21" t="s">
        <v>252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/>
      <c r="BW20" s="2"/>
      <c r="BX20" s="2"/>
      <c r="BY20" s="2"/>
      <c r="BZ20" s="2"/>
      <c r="CA20" s="2"/>
      <c r="CB20" s="2" t="str">
        <f t="shared" si="22"/>
        <v>D</v>
      </c>
      <c r="CC20" s="2"/>
      <c r="CD20" s="2"/>
      <c r="CE20" s="2" t="str">
        <f t="shared" si="23"/>
        <v>D</v>
      </c>
      <c r="CF20" s="2"/>
      <c r="CG20" s="2"/>
      <c r="CH20" s="2" t="str">
        <f t="shared" si="24"/>
        <v>D</v>
      </c>
      <c r="CI20" s="2"/>
      <c r="CJ20" s="2"/>
      <c r="CK20" s="2" t="str">
        <f t="shared" si="25"/>
        <v>D</v>
      </c>
      <c r="CL20" s="2"/>
      <c r="CM20" s="2"/>
      <c r="CN20" s="2" t="str">
        <f t="shared" si="26"/>
        <v>D</v>
      </c>
      <c r="CO20" s="2"/>
      <c r="CP20" s="2"/>
      <c r="CQ20" s="2" t="str">
        <f t="shared" si="27"/>
        <v>D</v>
      </c>
      <c r="CR20" s="2"/>
      <c r="CS20" s="2"/>
      <c r="CT20" s="15"/>
      <c r="CU20" s="2"/>
      <c r="CV20" s="2"/>
      <c r="CW20" s="69"/>
      <c r="CX20" s="2"/>
      <c r="CY20" s="2"/>
      <c r="CZ20" s="2" t="str">
        <f t="shared" si="28"/>
        <v>D</v>
      </c>
      <c r="DA20" s="2"/>
      <c r="DB20" s="2"/>
      <c r="DC20" s="2" t="str">
        <f t="shared" si="29"/>
        <v>D</v>
      </c>
      <c r="DD20" s="2"/>
      <c r="DE20" s="13"/>
      <c r="DF20" s="13"/>
      <c r="DG20" s="13"/>
      <c r="DH20" s="13"/>
      <c r="DI20" s="13"/>
      <c r="DJ20" s="13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spans="1:124">
      <c r="A21" s="20">
        <v>16</v>
      </c>
      <c r="B21" s="14">
        <v>1838</v>
      </c>
      <c r="C21" s="19" t="s">
        <v>232</v>
      </c>
      <c r="D21" s="21" t="s">
        <v>252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/>
      <c r="BW21" s="2"/>
      <c r="BX21" s="2"/>
      <c r="BY21" s="2"/>
      <c r="BZ21" s="2"/>
      <c r="CA21" s="2"/>
      <c r="CB21" s="2" t="str">
        <f t="shared" si="22"/>
        <v>D</v>
      </c>
      <c r="CC21" s="2"/>
      <c r="CD21" s="2"/>
      <c r="CE21" s="2" t="str">
        <f t="shared" si="23"/>
        <v>D</v>
      </c>
      <c r="CF21" s="2"/>
      <c r="CG21" s="2"/>
      <c r="CH21" s="2" t="str">
        <f t="shared" si="24"/>
        <v>D</v>
      </c>
      <c r="CI21" s="2"/>
      <c r="CJ21" s="2"/>
      <c r="CK21" s="2" t="str">
        <f t="shared" si="25"/>
        <v>D</v>
      </c>
      <c r="CL21" s="2"/>
      <c r="CM21" s="2"/>
      <c r="CN21" s="2" t="str">
        <f t="shared" si="26"/>
        <v>D</v>
      </c>
      <c r="CO21" s="2"/>
      <c r="CP21" s="2"/>
      <c r="CQ21" s="2" t="str">
        <f t="shared" si="27"/>
        <v>D</v>
      </c>
      <c r="CR21" s="2"/>
      <c r="CS21" s="2"/>
      <c r="CT21" s="15"/>
      <c r="CU21" s="2"/>
      <c r="CV21" s="2"/>
      <c r="CW21" s="69"/>
      <c r="CX21" s="2"/>
      <c r="CY21" s="2"/>
      <c r="CZ21" s="2" t="str">
        <f t="shared" si="28"/>
        <v>D</v>
      </c>
      <c r="DA21" s="2"/>
      <c r="DB21" s="2"/>
      <c r="DC21" s="2" t="str">
        <f t="shared" si="29"/>
        <v>D</v>
      </c>
      <c r="DD21" s="2"/>
      <c r="DE21" s="13"/>
      <c r="DF21" s="13"/>
      <c r="DG21" s="13"/>
      <c r="DH21" s="13"/>
      <c r="DI21" s="13"/>
      <c r="DJ21" s="13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>
      <c r="A22" s="20">
        <v>17</v>
      </c>
      <c r="B22" s="14">
        <v>1839</v>
      </c>
      <c r="C22" s="19" t="s">
        <v>233</v>
      </c>
      <c r="D22" s="21" t="s">
        <v>252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/>
      <c r="BW22" s="2"/>
      <c r="BX22" s="2"/>
      <c r="BY22" s="2"/>
      <c r="BZ22" s="2"/>
      <c r="CA22" s="2"/>
      <c r="CB22" s="2" t="str">
        <f t="shared" si="22"/>
        <v>D</v>
      </c>
      <c r="CC22" s="2"/>
      <c r="CD22" s="2"/>
      <c r="CE22" s="2" t="str">
        <f t="shared" si="23"/>
        <v>D</v>
      </c>
      <c r="CF22" s="2"/>
      <c r="CG22" s="2"/>
      <c r="CH22" s="2" t="str">
        <f t="shared" si="24"/>
        <v>D</v>
      </c>
      <c r="CI22" s="2"/>
      <c r="CJ22" s="2"/>
      <c r="CK22" s="2" t="str">
        <f t="shared" si="25"/>
        <v>D</v>
      </c>
      <c r="CL22" s="2"/>
      <c r="CM22" s="2"/>
      <c r="CN22" s="2" t="str">
        <f t="shared" si="26"/>
        <v>D</v>
      </c>
      <c r="CO22" s="2"/>
      <c r="CP22" s="2"/>
      <c r="CQ22" s="2" t="str">
        <f t="shared" si="27"/>
        <v>D</v>
      </c>
      <c r="CR22" s="2"/>
      <c r="CS22" s="2"/>
      <c r="CT22" s="15"/>
      <c r="CU22" s="2"/>
      <c r="CV22" s="2"/>
      <c r="CW22" s="69"/>
      <c r="CX22" s="2"/>
      <c r="CY22" s="2"/>
      <c r="CZ22" s="2" t="str">
        <f t="shared" si="28"/>
        <v>D</v>
      </c>
      <c r="DA22" s="2"/>
      <c r="DB22" s="2"/>
      <c r="DC22" s="2" t="str">
        <f t="shared" si="29"/>
        <v>D</v>
      </c>
      <c r="DD22" s="2"/>
      <c r="DE22" s="13"/>
      <c r="DF22" s="13"/>
      <c r="DG22" s="13"/>
      <c r="DH22" s="13"/>
      <c r="DI22" s="13"/>
      <c r="DJ22" s="13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>
      <c r="A23" s="20">
        <v>18</v>
      </c>
      <c r="B23" s="14">
        <v>1840</v>
      </c>
      <c r="C23" s="19" t="s">
        <v>234</v>
      </c>
      <c r="D23" s="21" t="s">
        <v>252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/>
      <c r="BW23" s="2"/>
      <c r="BX23" s="2"/>
      <c r="BY23" s="2"/>
      <c r="BZ23" s="2"/>
      <c r="CA23" s="2"/>
      <c r="CB23" s="2" t="str">
        <f t="shared" si="22"/>
        <v>D</v>
      </c>
      <c r="CC23" s="2"/>
      <c r="CD23" s="2"/>
      <c r="CE23" s="2" t="str">
        <f t="shared" si="23"/>
        <v>D</v>
      </c>
      <c r="CF23" s="2"/>
      <c r="CG23" s="2"/>
      <c r="CH23" s="2" t="str">
        <f t="shared" si="24"/>
        <v>D</v>
      </c>
      <c r="CI23" s="2"/>
      <c r="CJ23" s="2"/>
      <c r="CK23" s="2" t="str">
        <f t="shared" si="25"/>
        <v>D</v>
      </c>
      <c r="CL23" s="2"/>
      <c r="CM23" s="2"/>
      <c r="CN23" s="2" t="str">
        <f t="shared" si="26"/>
        <v>D</v>
      </c>
      <c r="CO23" s="2"/>
      <c r="CP23" s="2"/>
      <c r="CQ23" s="2" t="str">
        <f t="shared" si="27"/>
        <v>D</v>
      </c>
      <c r="CR23" s="2"/>
      <c r="CS23" s="2"/>
      <c r="CT23" s="15"/>
      <c r="CU23" s="2"/>
      <c r="CV23" s="2"/>
      <c r="CW23" s="69"/>
      <c r="CX23" s="2"/>
      <c r="CY23" s="2"/>
      <c r="CZ23" s="2" t="str">
        <f t="shared" si="28"/>
        <v>D</v>
      </c>
      <c r="DA23" s="2"/>
      <c r="DB23" s="2"/>
      <c r="DC23" s="2" t="str">
        <f t="shared" si="29"/>
        <v>D</v>
      </c>
      <c r="DD23" s="2"/>
      <c r="DE23" s="13"/>
      <c r="DF23" s="13"/>
      <c r="DG23" s="13"/>
      <c r="DH23" s="13"/>
      <c r="DI23" s="13"/>
      <c r="DJ23" s="13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>
      <c r="A24" s="20">
        <v>19</v>
      </c>
      <c r="B24" s="14">
        <v>1841</v>
      </c>
      <c r="C24" s="19" t="s">
        <v>235</v>
      </c>
      <c r="D24" s="21" t="s">
        <v>252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/>
      <c r="BW24" s="2"/>
      <c r="BX24" s="2"/>
      <c r="BY24" s="2"/>
      <c r="BZ24" s="2"/>
      <c r="CA24" s="2"/>
      <c r="CB24" s="2" t="str">
        <f t="shared" si="22"/>
        <v>D</v>
      </c>
      <c r="CC24" s="2"/>
      <c r="CD24" s="2"/>
      <c r="CE24" s="2" t="str">
        <f t="shared" si="23"/>
        <v>D</v>
      </c>
      <c r="CF24" s="2"/>
      <c r="CG24" s="2"/>
      <c r="CH24" s="2" t="str">
        <f t="shared" si="24"/>
        <v>D</v>
      </c>
      <c r="CI24" s="2"/>
      <c r="CJ24" s="2"/>
      <c r="CK24" s="2" t="str">
        <f t="shared" si="25"/>
        <v>D</v>
      </c>
      <c r="CL24" s="2"/>
      <c r="CM24" s="2"/>
      <c r="CN24" s="2" t="str">
        <f t="shared" si="26"/>
        <v>D</v>
      </c>
      <c r="CO24" s="2"/>
      <c r="CP24" s="2"/>
      <c r="CQ24" s="2" t="str">
        <f t="shared" si="27"/>
        <v>D</v>
      </c>
      <c r="CR24" s="2"/>
      <c r="CS24" s="2"/>
      <c r="CT24" s="15"/>
      <c r="CU24" s="2"/>
      <c r="CV24" s="2"/>
      <c r="CW24" s="69"/>
      <c r="CX24" s="2"/>
      <c r="CY24" s="2"/>
      <c r="CZ24" s="2" t="str">
        <f t="shared" si="28"/>
        <v>D</v>
      </c>
      <c r="DA24" s="2"/>
      <c r="DB24" s="2"/>
      <c r="DC24" s="2" t="str">
        <f t="shared" si="29"/>
        <v>D</v>
      </c>
      <c r="DD24" s="2"/>
      <c r="DE24" s="13"/>
      <c r="DF24" s="13"/>
      <c r="DG24" s="13"/>
      <c r="DH24" s="13"/>
      <c r="DI24" s="13"/>
      <c r="DJ24" s="13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>
      <c r="A25" s="20">
        <v>20</v>
      </c>
      <c r="B25" s="14">
        <v>1842</v>
      </c>
      <c r="C25" s="19" t="s">
        <v>236</v>
      </c>
      <c r="D25" s="21" t="s">
        <v>252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/>
      <c r="BW25" s="2"/>
      <c r="BX25" s="2"/>
      <c r="BY25" s="2"/>
      <c r="BZ25" s="2"/>
      <c r="CA25" s="2"/>
      <c r="CB25" s="2" t="str">
        <f t="shared" si="22"/>
        <v>D</v>
      </c>
      <c r="CC25" s="2"/>
      <c r="CD25" s="2"/>
      <c r="CE25" s="2" t="str">
        <f t="shared" si="23"/>
        <v>D</v>
      </c>
      <c r="CF25" s="2"/>
      <c r="CG25" s="2"/>
      <c r="CH25" s="2" t="str">
        <f t="shared" si="24"/>
        <v>D</v>
      </c>
      <c r="CI25" s="2"/>
      <c r="CJ25" s="2"/>
      <c r="CK25" s="2" t="str">
        <f t="shared" si="25"/>
        <v>D</v>
      </c>
      <c r="CL25" s="2"/>
      <c r="CM25" s="2"/>
      <c r="CN25" s="2" t="str">
        <f t="shared" si="26"/>
        <v>D</v>
      </c>
      <c r="CO25" s="2"/>
      <c r="CP25" s="2"/>
      <c r="CQ25" s="2" t="str">
        <f t="shared" si="27"/>
        <v>D</v>
      </c>
      <c r="CR25" s="2"/>
      <c r="CS25" s="2"/>
      <c r="CT25" s="15"/>
      <c r="CU25" s="2"/>
      <c r="CV25" s="2"/>
      <c r="CW25" s="69"/>
      <c r="CX25" s="2"/>
      <c r="CY25" s="2"/>
      <c r="CZ25" s="2" t="str">
        <f t="shared" si="28"/>
        <v>D</v>
      </c>
      <c r="DA25" s="2"/>
      <c r="DB25" s="2"/>
      <c r="DC25" s="2" t="str">
        <f t="shared" si="29"/>
        <v>D</v>
      </c>
      <c r="DD25" s="2"/>
      <c r="DE25" s="13"/>
      <c r="DF25" s="13"/>
      <c r="DG25" s="13"/>
      <c r="DH25" s="13"/>
      <c r="DI25" s="13"/>
      <c r="DJ25" s="13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>
      <c r="A26" s="20">
        <v>21</v>
      </c>
      <c r="B26" s="14">
        <v>1843</v>
      </c>
      <c r="C26" s="19" t="s">
        <v>237</v>
      </c>
      <c r="D26" s="21" t="s">
        <v>252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/>
      <c r="BW26" s="2"/>
      <c r="BX26" s="2"/>
      <c r="BY26" s="2"/>
      <c r="BZ26" s="2"/>
      <c r="CA26" s="2"/>
      <c r="CB26" s="2" t="str">
        <f t="shared" si="22"/>
        <v>D</v>
      </c>
      <c r="CC26" s="2"/>
      <c r="CD26" s="2"/>
      <c r="CE26" s="2" t="str">
        <f t="shared" si="23"/>
        <v>D</v>
      </c>
      <c r="CF26" s="2"/>
      <c r="CG26" s="2"/>
      <c r="CH26" s="2" t="str">
        <f t="shared" si="24"/>
        <v>D</v>
      </c>
      <c r="CI26" s="2"/>
      <c r="CJ26" s="2"/>
      <c r="CK26" s="2" t="str">
        <f t="shared" si="25"/>
        <v>D</v>
      </c>
      <c r="CL26" s="2"/>
      <c r="CM26" s="2"/>
      <c r="CN26" s="2" t="str">
        <f t="shared" si="26"/>
        <v>D</v>
      </c>
      <c r="CO26" s="2"/>
      <c r="CP26" s="2"/>
      <c r="CQ26" s="2" t="str">
        <f t="shared" si="27"/>
        <v>D</v>
      </c>
      <c r="CR26" s="2"/>
      <c r="CS26" s="2"/>
      <c r="CT26" s="15"/>
      <c r="CU26" s="2"/>
      <c r="CV26" s="2"/>
      <c r="CW26" s="69"/>
      <c r="CX26" s="2"/>
      <c r="CY26" s="2"/>
      <c r="CZ26" s="2" t="str">
        <f t="shared" si="28"/>
        <v>D</v>
      </c>
      <c r="DA26" s="2"/>
      <c r="DB26" s="2"/>
      <c r="DC26" s="2" t="str">
        <f t="shared" si="29"/>
        <v>D</v>
      </c>
      <c r="DD26" s="2"/>
      <c r="DE26" s="13"/>
      <c r="DF26" s="13"/>
      <c r="DG26" s="13"/>
      <c r="DH26" s="13"/>
      <c r="DI26" s="13"/>
      <c r="DJ26" s="13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>
      <c r="A27" s="20">
        <v>22</v>
      </c>
      <c r="B27" s="14">
        <v>1844</v>
      </c>
      <c r="C27" s="19" t="s">
        <v>238</v>
      </c>
      <c r="D27" s="21" t="s">
        <v>252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0">IF(J27&lt;75,"D",IF(J27&lt;84,"C",IF(J27&lt;93,"B","A")))</f>
        <v>D</v>
      </c>
      <c r="L27" s="2"/>
      <c r="M27" s="2"/>
      <c r="N27" s="2" t="str">
        <f t="shared" ref="N27:N41" si="31">IF(M27&lt;75,"D",IF(M27&lt;84,"C",IF(M27&lt;93,"B","A")))</f>
        <v>D</v>
      </c>
      <c r="O27" s="2"/>
      <c r="P27" s="2"/>
      <c r="Q27" s="2" t="str">
        <f t="shared" ref="Q27:Q41" si="32">IF(P27&lt;75,"D",IF(P27&lt;84,"C",IF(P27&lt;93,"B","A")))</f>
        <v>D</v>
      </c>
      <c r="R27" s="2"/>
      <c r="S27" s="2"/>
      <c r="T27" s="2" t="str">
        <f t="shared" ref="T27:T41" si="33">IF(S27&lt;75,"D",IF(S27&lt;84,"C",IF(S27&lt;93,"B","A")))</f>
        <v>D</v>
      </c>
      <c r="U27" s="2"/>
      <c r="V27" s="2"/>
      <c r="W27" s="2" t="str">
        <f t="shared" ref="W27:W41" si="34">IF(V27&lt;75,"D",IF(V27&lt;84,"C",IF(V27&lt;93,"B","A")))</f>
        <v>D</v>
      </c>
      <c r="X27" s="2"/>
      <c r="Y27" s="2"/>
      <c r="Z27" s="2" t="str">
        <f t="shared" ref="Z27:Z41" si="35">IF(Y27&lt;75,"D",IF(Y27&lt;84,"C",IF(Y27&lt;93,"B","A")))</f>
        <v>D</v>
      </c>
      <c r="AA27" s="2"/>
      <c r="AB27" s="2"/>
      <c r="AC27" s="2" t="str">
        <f t="shared" ref="AC27:AC41" si="36">IF(AB27&lt;75,"D",IF(AB27&lt;84,"C",IF(AB27&lt;93,"B","A")))</f>
        <v>D</v>
      </c>
      <c r="AD27" s="2"/>
      <c r="AE27" s="2"/>
      <c r="AF27" s="2" t="str">
        <f t="shared" ref="AF27:AF41" si="37">IF(AE27&lt;75,"D",IF(AE27&lt;84,"C",IF(AE27&lt;93,"B","A")))</f>
        <v>D</v>
      </c>
      <c r="AG27" s="2"/>
      <c r="AH27" s="2"/>
      <c r="AI27" s="2" t="str">
        <f t="shared" ref="AI27:AI41" si="38">IF(AH27&lt;75,"D",IF(AH27&lt;84,"C",IF(AH27&lt;93,"B","A")))</f>
        <v>D</v>
      </c>
      <c r="AJ27" s="2"/>
      <c r="AK27" s="2"/>
      <c r="AL27" s="2" t="str">
        <f t="shared" ref="AL27:AL41" si="39">IF(AK27&lt;75,"D",IF(AK27&lt;84,"C",IF(AK27&lt;93,"B","A")))</f>
        <v>D</v>
      </c>
      <c r="AM27" s="2"/>
      <c r="AN27" s="2"/>
      <c r="AO27" s="2" t="str">
        <f t="shared" ref="AO27:AO41" si="40">IF(AN27&lt;75,"D",IF(AN27&lt;84,"C",IF(AN27&lt;93,"B","A")))</f>
        <v>D</v>
      </c>
      <c r="AP27" s="2"/>
      <c r="AQ27" s="2"/>
      <c r="AR27" s="2" t="str">
        <f t="shared" ref="AR27:AR41" si="41">IF(AQ27&lt;75,"D",IF(AQ27&lt;84,"C",IF(AQ27&lt;93,"B","A")))</f>
        <v>D</v>
      </c>
      <c r="AS27" s="2"/>
      <c r="AT27" s="2"/>
      <c r="AU27" s="2" t="str">
        <f t="shared" ref="AU27:AU41" si="42">IF(AT27&lt;75,"D",IF(AT27&lt;84,"C",IF(AT27&lt;93,"B","A")))</f>
        <v>D</v>
      </c>
      <c r="AV27" s="2"/>
      <c r="AW27" s="2"/>
      <c r="AX27" s="2" t="str">
        <f t="shared" ref="AX27:AX41" si="43">IF(AW27&lt;75,"D",IF(AW27&lt;84,"C",IF(AW27&lt;93,"B","A")))</f>
        <v>D</v>
      </c>
      <c r="AY27" s="2"/>
      <c r="AZ27" s="2"/>
      <c r="BA27" s="2" t="str">
        <f t="shared" ref="BA27:BA41" si="44">IF(AZ27&lt;75,"D",IF(AZ27&lt;84,"C",IF(AZ27&lt;93,"B","A")))</f>
        <v>D</v>
      </c>
      <c r="BB27" s="2"/>
      <c r="BC27" s="2"/>
      <c r="BD27" s="2" t="str">
        <f t="shared" ref="BD27:BD41" si="45">IF(BC27&lt;75,"D",IF(BC27&lt;84,"C",IF(BC27&lt;93,"B","A")))</f>
        <v>D</v>
      </c>
      <c r="BE27" s="2"/>
      <c r="BF27" s="2"/>
      <c r="BG27" s="2" t="str">
        <f t="shared" ref="BG27:BG41" si="46">IF(BF27&lt;75,"D",IF(BF27&lt;84,"C",IF(BF27&lt;93,"B","A")))</f>
        <v>D</v>
      </c>
      <c r="BH27" s="2"/>
      <c r="BI27" s="2"/>
      <c r="BJ27" s="2" t="str">
        <f t="shared" ref="BJ27:BJ41" si="47">IF(BI27&lt;75,"D",IF(BI27&lt;84,"C",IF(BI27&lt;93,"B","A")))</f>
        <v>D</v>
      </c>
      <c r="BK27" s="2"/>
      <c r="BL27" s="2"/>
      <c r="BM27" s="2" t="str">
        <f t="shared" ref="BM27:BM41" si="48">IF(BL27&lt;75,"D",IF(BL27&lt;84,"C",IF(BL27&lt;93,"B","A")))</f>
        <v>D</v>
      </c>
      <c r="BN27" s="2"/>
      <c r="BO27" s="2"/>
      <c r="BP27" s="2" t="str">
        <f t="shared" ref="BP27:BP41" si="49">IF(BO27&lt;75,"D",IF(BO27&lt;84,"C",IF(BO27&lt;93,"B","A")))</f>
        <v>D</v>
      </c>
      <c r="BQ27" s="2"/>
      <c r="BR27" s="2"/>
      <c r="BS27" s="2" t="str">
        <f t="shared" ref="BS27:BS41" si="50">IF(BR27&lt;75,"D",IF(BR27&lt;84,"C",IF(BR27&lt;93,"B","A")))</f>
        <v>D</v>
      </c>
      <c r="BT27" s="2"/>
      <c r="BU27" s="2"/>
      <c r="BV27" s="2"/>
      <c r="BW27" s="2"/>
      <c r="BX27" s="2"/>
      <c r="BY27" s="2"/>
      <c r="BZ27" s="2"/>
      <c r="CA27" s="2"/>
      <c r="CB27" s="2" t="str">
        <f t="shared" ref="CB27:CB41" si="51">IF(CA27&lt;75,"D",IF(CA27&lt;84,"C",IF(CA27&lt;93,"B","A")))</f>
        <v>D</v>
      </c>
      <c r="CC27" s="2"/>
      <c r="CD27" s="2"/>
      <c r="CE27" s="2" t="str">
        <f t="shared" ref="CE27:CE41" si="52">IF(CD27&lt;75,"D",IF(CD27&lt;84,"C",IF(CD27&lt;93,"B","A")))</f>
        <v>D</v>
      </c>
      <c r="CF27" s="2"/>
      <c r="CG27" s="2"/>
      <c r="CH27" s="2" t="str">
        <f t="shared" ref="CH27:CH41" si="53">IF(CG27&lt;75,"D",IF(CG27&lt;84,"C",IF(CG27&lt;93,"B","A")))</f>
        <v>D</v>
      </c>
      <c r="CI27" s="2"/>
      <c r="CJ27" s="2"/>
      <c r="CK27" s="2" t="str">
        <f t="shared" ref="CK27:CK41" si="54">IF(CJ27&lt;75,"D",IF(CJ27&lt;84,"C",IF(CJ27&lt;93,"B","A")))</f>
        <v>D</v>
      </c>
      <c r="CL27" s="2"/>
      <c r="CM27" s="2"/>
      <c r="CN27" s="2" t="str">
        <f t="shared" ref="CN27:CN41" si="55">IF(CM27&lt;75,"D",IF(CM27&lt;84,"C",IF(CM27&lt;93,"B","A")))</f>
        <v>D</v>
      </c>
      <c r="CO27" s="2"/>
      <c r="CP27" s="2"/>
      <c r="CQ27" s="2" t="str">
        <f t="shared" ref="CQ27:CQ41" si="56">IF(CP27&lt;75,"D",IF(CP27&lt;84,"C",IF(CP27&lt;93,"B","A")))</f>
        <v>D</v>
      </c>
      <c r="CR27" s="2"/>
      <c r="CS27" s="2"/>
      <c r="CT27" s="15"/>
      <c r="CU27" s="2"/>
      <c r="CV27" s="2"/>
      <c r="CW27" s="69"/>
      <c r="CX27" s="2"/>
      <c r="CY27" s="2"/>
      <c r="CZ27" s="2" t="str">
        <f t="shared" ref="CZ27:CZ41" si="57">IF(CY27&lt;75,"D",IF(CY27&lt;84,"C",IF(CY27&lt;93,"B","A")))</f>
        <v>D</v>
      </c>
      <c r="DA27" s="2"/>
      <c r="DB27" s="2"/>
      <c r="DC27" s="2" t="str">
        <f t="shared" ref="DC27:DC41" si="58">IF(DB27&lt;75,"D",IF(DB27&lt;84,"C",IF(DB27&lt;93,"B","A")))</f>
        <v>D</v>
      </c>
      <c r="DD27" s="2"/>
      <c r="DE27" s="13"/>
      <c r="DF27" s="13"/>
      <c r="DG27" s="13"/>
      <c r="DH27" s="13"/>
      <c r="DI27" s="13"/>
      <c r="DJ27" s="13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>
      <c r="A28" s="20">
        <v>23</v>
      </c>
      <c r="B28" s="14">
        <v>1845</v>
      </c>
      <c r="C28" s="19" t="s">
        <v>239</v>
      </c>
      <c r="D28" s="21" t="s">
        <v>252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0"/>
        <v>D</v>
      </c>
      <c r="L28" s="2"/>
      <c r="M28" s="2"/>
      <c r="N28" s="2" t="str">
        <f t="shared" si="31"/>
        <v>D</v>
      </c>
      <c r="O28" s="2"/>
      <c r="P28" s="2"/>
      <c r="Q28" s="2" t="str">
        <f t="shared" si="32"/>
        <v>D</v>
      </c>
      <c r="R28" s="2"/>
      <c r="S28" s="2"/>
      <c r="T28" s="2" t="str">
        <f t="shared" si="33"/>
        <v>D</v>
      </c>
      <c r="U28" s="2"/>
      <c r="V28" s="2"/>
      <c r="W28" s="2" t="str">
        <f t="shared" si="34"/>
        <v>D</v>
      </c>
      <c r="X28" s="2"/>
      <c r="Y28" s="2"/>
      <c r="Z28" s="2" t="str">
        <f t="shared" si="35"/>
        <v>D</v>
      </c>
      <c r="AA28" s="2"/>
      <c r="AB28" s="2"/>
      <c r="AC28" s="2" t="str">
        <f t="shared" si="36"/>
        <v>D</v>
      </c>
      <c r="AD28" s="2"/>
      <c r="AE28" s="2"/>
      <c r="AF28" s="2" t="str">
        <f t="shared" si="37"/>
        <v>D</v>
      </c>
      <c r="AG28" s="2"/>
      <c r="AH28" s="2"/>
      <c r="AI28" s="2" t="str">
        <f t="shared" si="38"/>
        <v>D</v>
      </c>
      <c r="AJ28" s="2"/>
      <c r="AK28" s="2"/>
      <c r="AL28" s="2" t="str">
        <f t="shared" si="39"/>
        <v>D</v>
      </c>
      <c r="AM28" s="2"/>
      <c r="AN28" s="2"/>
      <c r="AO28" s="2" t="str">
        <f t="shared" si="40"/>
        <v>D</v>
      </c>
      <c r="AP28" s="2"/>
      <c r="AQ28" s="2"/>
      <c r="AR28" s="2" t="str">
        <f t="shared" si="41"/>
        <v>D</v>
      </c>
      <c r="AS28" s="2"/>
      <c r="AT28" s="2"/>
      <c r="AU28" s="2" t="str">
        <f t="shared" si="42"/>
        <v>D</v>
      </c>
      <c r="AV28" s="2"/>
      <c r="AW28" s="2"/>
      <c r="AX28" s="2" t="str">
        <f t="shared" si="43"/>
        <v>D</v>
      </c>
      <c r="AY28" s="2"/>
      <c r="AZ28" s="2"/>
      <c r="BA28" s="2" t="str">
        <f t="shared" si="44"/>
        <v>D</v>
      </c>
      <c r="BB28" s="2"/>
      <c r="BC28" s="2"/>
      <c r="BD28" s="2" t="str">
        <f t="shared" si="45"/>
        <v>D</v>
      </c>
      <c r="BE28" s="2"/>
      <c r="BF28" s="2"/>
      <c r="BG28" s="2" t="str">
        <f t="shared" si="46"/>
        <v>D</v>
      </c>
      <c r="BH28" s="2"/>
      <c r="BI28" s="2"/>
      <c r="BJ28" s="2" t="str">
        <f t="shared" si="47"/>
        <v>D</v>
      </c>
      <c r="BK28" s="2"/>
      <c r="BL28" s="2"/>
      <c r="BM28" s="2" t="str">
        <f t="shared" si="48"/>
        <v>D</v>
      </c>
      <c r="BN28" s="2"/>
      <c r="BO28" s="2"/>
      <c r="BP28" s="2" t="str">
        <f t="shared" si="49"/>
        <v>D</v>
      </c>
      <c r="BQ28" s="2"/>
      <c r="BR28" s="2"/>
      <c r="BS28" s="2" t="str">
        <f t="shared" si="50"/>
        <v>D</v>
      </c>
      <c r="BT28" s="2"/>
      <c r="BU28" s="2"/>
      <c r="BV28" s="2"/>
      <c r="BW28" s="2"/>
      <c r="BX28" s="2"/>
      <c r="BY28" s="2"/>
      <c r="BZ28" s="2"/>
      <c r="CA28" s="2"/>
      <c r="CB28" s="2" t="str">
        <f t="shared" si="51"/>
        <v>D</v>
      </c>
      <c r="CC28" s="2"/>
      <c r="CD28" s="2"/>
      <c r="CE28" s="2" t="str">
        <f t="shared" si="52"/>
        <v>D</v>
      </c>
      <c r="CF28" s="2"/>
      <c r="CG28" s="2"/>
      <c r="CH28" s="2" t="str">
        <f t="shared" si="53"/>
        <v>D</v>
      </c>
      <c r="CI28" s="2"/>
      <c r="CJ28" s="2"/>
      <c r="CK28" s="2" t="str">
        <f t="shared" si="54"/>
        <v>D</v>
      </c>
      <c r="CL28" s="2"/>
      <c r="CM28" s="2"/>
      <c r="CN28" s="2" t="str">
        <f t="shared" si="55"/>
        <v>D</v>
      </c>
      <c r="CO28" s="2"/>
      <c r="CP28" s="2"/>
      <c r="CQ28" s="2" t="str">
        <f t="shared" si="56"/>
        <v>D</v>
      </c>
      <c r="CR28" s="2"/>
      <c r="CS28" s="2"/>
      <c r="CT28" s="15"/>
      <c r="CU28" s="2"/>
      <c r="CV28" s="2"/>
      <c r="CW28" s="69"/>
      <c r="CX28" s="2"/>
      <c r="CY28" s="2"/>
      <c r="CZ28" s="2" t="str">
        <f t="shared" si="57"/>
        <v>D</v>
      </c>
      <c r="DA28" s="2"/>
      <c r="DB28" s="2"/>
      <c r="DC28" s="2" t="str">
        <f t="shared" si="58"/>
        <v>D</v>
      </c>
      <c r="DD28" s="2"/>
      <c r="DE28" s="13"/>
      <c r="DF28" s="13"/>
      <c r="DG28" s="13"/>
      <c r="DH28" s="13"/>
      <c r="DI28" s="13"/>
      <c r="DJ28" s="13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>
      <c r="A29" s="20">
        <v>24</v>
      </c>
      <c r="B29" s="14">
        <v>1846</v>
      </c>
      <c r="C29" s="19" t="s">
        <v>240</v>
      </c>
      <c r="D29" s="21" t="s">
        <v>252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0"/>
        <v>D</v>
      </c>
      <c r="L29" s="2"/>
      <c r="M29" s="2"/>
      <c r="N29" s="2" t="str">
        <f t="shared" si="31"/>
        <v>D</v>
      </c>
      <c r="O29" s="2"/>
      <c r="P29" s="2"/>
      <c r="Q29" s="2" t="str">
        <f t="shared" si="32"/>
        <v>D</v>
      </c>
      <c r="R29" s="2"/>
      <c r="S29" s="2"/>
      <c r="T29" s="2" t="str">
        <f t="shared" si="33"/>
        <v>D</v>
      </c>
      <c r="U29" s="2"/>
      <c r="V29" s="2"/>
      <c r="W29" s="2" t="str">
        <f t="shared" si="34"/>
        <v>D</v>
      </c>
      <c r="X29" s="2"/>
      <c r="Y29" s="2"/>
      <c r="Z29" s="2" t="str">
        <f t="shared" si="35"/>
        <v>D</v>
      </c>
      <c r="AA29" s="2"/>
      <c r="AB29" s="2"/>
      <c r="AC29" s="2" t="str">
        <f t="shared" si="36"/>
        <v>D</v>
      </c>
      <c r="AD29" s="2"/>
      <c r="AE29" s="2"/>
      <c r="AF29" s="2" t="str">
        <f t="shared" si="37"/>
        <v>D</v>
      </c>
      <c r="AG29" s="2"/>
      <c r="AH29" s="2"/>
      <c r="AI29" s="2" t="str">
        <f t="shared" si="38"/>
        <v>D</v>
      </c>
      <c r="AJ29" s="2"/>
      <c r="AK29" s="2"/>
      <c r="AL29" s="2" t="str">
        <f t="shared" si="39"/>
        <v>D</v>
      </c>
      <c r="AM29" s="2"/>
      <c r="AN29" s="2"/>
      <c r="AO29" s="2" t="str">
        <f t="shared" si="40"/>
        <v>D</v>
      </c>
      <c r="AP29" s="2"/>
      <c r="AQ29" s="2"/>
      <c r="AR29" s="2" t="str">
        <f t="shared" si="41"/>
        <v>D</v>
      </c>
      <c r="AS29" s="2"/>
      <c r="AT29" s="2"/>
      <c r="AU29" s="2" t="str">
        <f t="shared" si="42"/>
        <v>D</v>
      </c>
      <c r="AV29" s="2"/>
      <c r="AW29" s="2"/>
      <c r="AX29" s="2" t="str">
        <f t="shared" si="43"/>
        <v>D</v>
      </c>
      <c r="AY29" s="2"/>
      <c r="AZ29" s="2"/>
      <c r="BA29" s="2" t="str">
        <f t="shared" si="44"/>
        <v>D</v>
      </c>
      <c r="BB29" s="2"/>
      <c r="BC29" s="2"/>
      <c r="BD29" s="2" t="str">
        <f t="shared" si="45"/>
        <v>D</v>
      </c>
      <c r="BE29" s="2"/>
      <c r="BF29" s="2"/>
      <c r="BG29" s="2" t="str">
        <f t="shared" si="46"/>
        <v>D</v>
      </c>
      <c r="BH29" s="2"/>
      <c r="BI29" s="2"/>
      <c r="BJ29" s="2" t="str">
        <f t="shared" si="47"/>
        <v>D</v>
      </c>
      <c r="BK29" s="2"/>
      <c r="BL29" s="2"/>
      <c r="BM29" s="2" t="str">
        <f t="shared" si="48"/>
        <v>D</v>
      </c>
      <c r="BN29" s="2"/>
      <c r="BO29" s="2"/>
      <c r="BP29" s="2" t="str">
        <f t="shared" si="49"/>
        <v>D</v>
      </c>
      <c r="BQ29" s="2"/>
      <c r="BR29" s="2"/>
      <c r="BS29" s="2" t="str">
        <f t="shared" si="50"/>
        <v>D</v>
      </c>
      <c r="BT29" s="2"/>
      <c r="BU29" s="2"/>
      <c r="BV29" s="2"/>
      <c r="BW29" s="2"/>
      <c r="BX29" s="2"/>
      <c r="BY29" s="2"/>
      <c r="BZ29" s="2"/>
      <c r="CA29" s="2"/>
      <c r="CB29" s="2" t="str">
        <f t="shared" si="51"/>
        <v>D</v>
      </c>
      <c r="CC29" s="2"/>
      <c r="CD29" s="2"/>
      <c r="CE29" s="2" t="str">
        <f t="shared" si="52"/>
        <v>D</v>
      </c>
      <c r="CF29" s="2"/>
      <c r="CG29" s="2"/>
      <c r="CH29" s="2" t="str">
        <f t="shared" si="53"/>
        <v>D</v>
      </c>
      <c r="CI29" s="2"/>
      <c r="CJ29" s="2"/>
      <c r="CK29" s="2" t="str">
        <f t="shared" si="54"/>
        <v>D</v>
      </c>
      <c r="CL29" s="2"/>
      <c r="CM29" s="2"/>
      <c r="CN29" s="2" t="str">
        <f t="shared" si="55"/>
        <v>D</v>
      </c>
      <c r="CO29" s="2"/>
      <c r="CP29" s="2"/>
      <c r="CQ29" s="2" t="str">
        <f t="shared" si="56"/>
        <v>D</v>
      </c>
      <c r="CR29" s="2"/>
      <c r="CS29" s="2"/>
      <c r="CT29" s="15"/>
      <c r="CU29" s="2"/>
      <c r="CV29" s="2"/>
      <c r="CW29" s="69"/>
      <c r="CX29" s="2"/>
      <c r="CY29" s="2"/>
      <c r="CZ29" s="2" t="str">
        <f t="shared" si="57"/>
        <v>D</v>
      </c>
      <c r="DA29" s="2"/>
      <c r="DB29" s="2"/>
      <c r="DC29" s="2" t="str">
        <f t="shared" si="58"/>
        <v>D</v>
      </c>
      <c r="DD29" s="2"/>
      <c r="DE29" s="13"/>
      <c r="DF29" s="13"/>
      <c r="DG29" s="13"/>
      <c r="DH29" s="13"/>
      <c r="DI29" s="13"/>
      <c r="DJ29" s="13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>
      <c r="A30" s="20">
        <v>25</v>
      </c>
      <c r="B30" s="14">
        <v>1847</v>
      </c>
      <c r="C30" s="19" t="s">
        <v>241</v>
      </c>
      <c r="D30" s="21" t="s">
        <v>252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0"/>
        <v>D</v>
      </c>
      <c r="L30" s="2"/>
      <c r="M30" s="2"/>
      <c r="N30" s="2" t="str">
        <f t="shared" si="31"/>
        <v>D</v>
      </c>
      <c r="O30" s="2"/>
      <c r="P30" s="2"/>
      <c r="Q30" s="2" t="str">
        <f t="shared" si="32"/>
        <v>D</v>
      </c>
      <c r="R30" s="2"/>
      <c r="S30" s="2"/>
      <c r="T30" s="2" t="str">
        <f t="shared" si="33"/>
        <v>D</v>
      </c>
      <c r="U30" s="2"/>
      <c r="V30" s="2"/>
      <c r="W30" s="2" t="str">
        <f t="shared" si="34"/>
        <v>D</v>
      </c>
      <c r="X30" s="2"/>
      <c r="Y30" s="2"/>
      <c r="Z30" s="2" t="str">
        <f t="shared" si="35"/>
        <v>D</v>
      </c>
      <c r="AA30" s="2"/>
      <c r="AB30" s="2"/>
      <c r="AC30" s="2" t="str">
        <f t="shared" si="36"/>
        <v>D</v>
      </c>
      <c r="AD30" s="2"/>
      <c r="AE30" s="2"/>
      <c r="AF30" s="2" t="str">
        <f t="shared" si="37"/>
        <v>D</v>
      </c>
      <c r="AG30" s="2"/>
      <c r="AH30" s="2"/>
      <c r="AI30" s="2" t="str">
        <f t="shared" si="38"/>
        <v>D</v>
      </c>
      <c r="AJ30" s="2"/>
      <c r="AK30" s="2"/>
      <c r="AL30" s="2" t="str">
        <f t="shared" si="39"/>
        <v>D</v>
      </c>
      <c r="AM30" s="2"/>
      <c r="AN30" s="2"/>
      <c r="AO30" s="2" t="str">
        <f t="shared" si="40"/>
        <v>D</v>
      </c>
      <c r="AP30" s="2"/>
      <c r="AQ30" s="2"/>
      <c r="AR30" s="2" t="str">
        <f t="shared" si="41"/>
        <v>D</v>
      </c>
      <c r="AS30" s="2"/>
      <c r="AT30" s="2"/>
      <c r="AU30" s="2" t="str">
        <f t="shared" si="42"/>
        <v>D</v>
      </c>
      <c r="AV30" s="2"/>
      <c r="AW30" s="2"/>
      <c r="AX30" s="2" t="str">
        <f t="shared" si="43"/>
        <v>D</v>
      </c>
      <c r="AY30" s="2"/>
      <c r="AZ30" s="2"/>
      <c r="BA30" s="2" t="str">
        <f t="shared" si="44"/>
        <v>D</v>
      </c>
      <c r="BB30" s="2"/>
      <c r="BC30" s="2"/>
      <c r="BD30" s="2" t="str">
        <f t="shared" si="45"/>
        <v>D</v>
      </c>
      <c r="BE30" s="2"/>
      <c r="BF30" s="2"/>
      <c r="BG30" s="2" t="str">
        <f t="shared" si="46"/>
        <v>D</v>
      </c>
      <c r="BH30" s="2"/>
      <c r="BI30" s="2"/>
      <c r="BJ30" s="2" t="str">
        <f t="shared" si="47"/>
        <v>D</v>
      </c>
      <c r="BK30" s="2"/>
      <c r="BL30" s="2"/>
      <c r="BM30" s="2" t="str">
        <f t="shared" si="48"/>
        <v>D</v>
      </c>
      <c r="BN30" s="2"/>
      <c r="BO30" s="2"/>
      <c r="BP30" s="2" t="str">
        <f t="shared" si="49"/>
        <v>D</v>
      </c>
      <c r="BQ30" s="2"/>
      <c r="BR30" s="2"/>
      <c r="BS30" s="2" t="str">
        <f t="shared" si="50"/>
        <v>D</v>
      </c>
      <c r="BT30" s="2"/>
      <c r="BU30" s="2"/>
      <c r="BV30" s="2"/>
      <c r="BW30" s="2"/>
      <c r="BX30" s="2"/>
      <c r="BY30" s="2"/>
      <c r="BZ30" s="2"/>
      <c r="CA30" s="2"/>
      <c r="CB30" s="2" t="str">
        <f t="shared" si="51"/>
        <v>D</v>
      </c>
      <c r="CC30" s="2"/>
      <c r="CD30" s="2"/>
      <c r="CE30" s="2" t="str">
        <f t="shared" si="52"/>
        <v>D</v>
      </c>
      <c r="CF30" s="2"/>
      <c r="CG30" s="2"/>
      <c r="CH30" s="2" t="str">
        <f t="shared" si="53"/>
        <v>D</v>
      </c>
      <c r="CI30" s="2"/>
      <c r="CJ30" s="2"/>
      <c r="CK30" s="2" t="str">
        <f t="shared" si="54"/>
        <v>D</v>
      </c>
      <c r="CL30" s="2"/>
      <c r="CM30" s="2"/>
      <c r="CN30" s="2" t="str">
        <f t="shared" si="55"/>
        <v>D</v>
      </c>
      <c r="CO30" s="2"/>
      <c r="CP30" s="2"/>
      <c r="CQ30" s="2" t="str">
        <f t="shared" si="56"/>
        <v>D</v>
      </c>
      <c r="CR30" s="2"/>
      <c r="CS30" s="2"/>
      <c r="CT30" s="15"/>
      <c r="CU30" s="2"/>
      <c r="CV30" s="2"/>
      <c r="CW30" s="69"/>
      <c r="CX30" s="2"/>
      <c r="CY30" s="2"/>
      <c r="CZ30" s="2" t="str">
        <f t="shared" si="57"/>
        <v>D</v>
      </c>
      <c r="DA30" s="2"/>
      <c r="DB30" s="2"/>
      <c r="DC30" s="2" t="str">
        <f t="shared" si="58"/>
        <v>D</v>
      </c>
      <c r="DD30" s="2"/>
      <c r="DE30" s="13"/>
      <c r="DF30" s="13"/>
      <c r="DG30" s="13"/>
      <c r="DH30" s="13"/>
      <c r="DI30" s="13"/>
      <c r="DJ30" s="13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>
      <c r="A31" s="20">
        <v>26</v>
      </c>
      <c r="B31" s="14">
        <v>1534</v>
      </c>
      <c r="C31" s="19" t="s">
        <v>242</v>
      </c>
      <c r="D31" s="21" t="s">
        <v>252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0"/>
        <v>D</v>
      </c>
      <c r="L31" s="2"/>
      <c r="M31" s="2"/>
      <c r="N31" s="2" t="str">
        <f t="shared" si="31"/>
        <v>D</v>
      </c>
      <c r="O31" s="2"/>
      <c r="P31" s="2"/>
      <c r="Q31" s="2" t="str">
        <f t="shared" si="32"/>
        <v>D</v>
      </c>
      <c r="R31" s="2"/>
      <c r="S31" s="2"/>
      <c r="T31" s="2" t="str">
        <f t="shared" si="33"/>
        <v>D</v>
      </c>
      <c r="U31" s="2"/>
      <c r="V31" s="2"/>
      <c r="W31" s="2" t="str">
        <f t="shared" si="34"/>
        <v>D</v>
      </c>
      <c r="X31" s="2"/>
      <c r="Y31" s="2"/>
      <c r="Z31" s="2" t="str">
        <f t="shared" si="35"/>
        <v>D</v>
      </c>
      <c r="AA31" s="2"/>
      <c r="AB31" s="2"/>
      <c r="AC31" s="2" t="str">
        <f t="shared" si="36"/>
        <v>D</v>
      </c>
      <c r="AD31" s="2"/>
      <c r="AE31" s="2"/>
      <c r="AF31" s="2" t="str">
        <f t="shared" si="37"/>
        <v>D</v>
      </c>
      <c r="AG31" s="2"/>
      <c r="AH31" s="2"/>
      <c r="AI31" s="2" t="str">
        <f t="shared" si="38"/>
        <v>D</v>
      </c>
      <c r="AJ31" s="2"/>
      <c r="AK31" s="2"/>
      <c r="AL31" s="2" t="str">
        <f t="shared" si="39"/>
        <v>D</v>
      </c>
      <c r="AM31" s="2"/>
      <c r="AN31" s="2"/>
      <c r="AO31" s="2" t="str">
        <f t="shared" si="40"/>
        <v>D</v>
      </c>
      <c r="AP31" s="2"/>
      <c r="AQ31" s="2"/>
      <c r="AR31" s="2" t="str">
        <f t="shared" si="41"/>
        <v>D</v>
      </c>
      <c r="AS31" s="2"/>
      <c r="AT31" s="2"/>
      <c r="AU31" s="2" t="str">
        <f t="shared" si="42"/>
        <v>D</v>
      </c>
      <c r="AV31" s="2"/>
      <c r="AW31" s="2"/>
      <c r="AX31" s="2" t="str">
        <f t="shared" si="43"/>
        <v>D</v>
      </c>
      <c r="AY31" s="2"/>
      <c r="AZ31" s="2"/>
      <c r="BA31" s="2" t="str">
        <f t="shared" si="44"/>
        <v>D</v>
      </c>
      <c r="BB31" s="2"/>
      <c r="BC31" s="2"/>
      <c r="BD31" s="2" t="str">
        <f t="shared" si="45"/>
        <v>D</v>
      </c>
      <c r="BE31" s="2"/>
      <c r="BF31" s="2"/>
      <c r="BG31" s="2" t="str">
        <f t="shared" si="46"/>
        <v>D</v>
      </c>
      <c r="BH31" s="2"/>
      <c r="BI31" s="2"/>
      <c r="BJ31" s="2" t="str">
        <f t="shared" si="47"/>
        <v>D</v>
      </c>
      <c r="BK31" s="2"/>
      <c r="BL31" s="2"/>
      <c r="BM31" s="2" t="str">
        <f t="shared" si="48"/>
        <v>D</v>
      </c>
      <c r="BN31" s="2"/>
      <c r="BO31" s="2"/>
      <c r="BP31" s="2" t="str">
        <f t="shared" si="49"/>
        <v>D</v>
      </c>
      <c r="BQ31" s="2"/>
      <c r="BR31" s="2"/>
      <c r="BS31" s="2" t="str">
        <f t="shared" si="50"/>
        <v>D</v>
      </c>
      <c r="BT31" s="2"/>
      <c r="BU31" s="2"/>
      <c r="BV31" s="2"/>
      <c r="BW31" s="2"/>
      <c r="BX31" s="2"/>
      <c r="BY31" s="2"/>
      <c r="BZ31" s="2"/>
      <c r="CA31" s="2"/>
      <c r="CB31" s="2" t="str">
        <f t="shared" si="51"/>
        <v>D</v>
      </c>
      <c r="CC31" s="2"/>
      <c r="CD31" s="2"/>
      <c r="CE31" s="2" t="str">
        <f t="shared" si="52"/>
        <v>D</v>
      </c>
      <c r="CF31" s="2"/>
      <c r="CG31" s="2"/>
      <c r="CH31" s="2" t="str">
        <f t="shared" si="53"/>
        <v>D</v>
      </c>
      <c r="CI31" s="2"/>
      <c r="CJ31" s="2"/>
      <c r="CK31" s="2" t="str">
        <f t="shared" si="54"/>
        <v>D</v>
      </c>
      <c r="CL31" s="2"/>
      <c r="CM31" s="2"/>
      <c r="CN31" s="2" t="str">
        <f t="shared" si="55"/>
        <v>D</v>
      </c>
      <c r="CO31" s="2"/>
      <c r="CP31" s="2"/>
      <c r="CQ31" s="2" t="str">
        <f t="shared" si="56"/>
        <v>D</v>
      </c>
      <c r="CR31" s="2"/>
      <c r="CS31" s="2"/>
      <c r="CT31" s="15"/>
      <c r="CU31" s="2"/>
      <c r="CV31" s="2"/>
      <c r="CW31" s="69"/>
      <c r="CX31" s="2"/>
      <c r="CY31" s="2"/>
      <c r="CZ31" s="2" t="str">
        <f t="shared" si="57"/>
        <v>D</v>
      </c>
      <c r="DA31" s="2"/>
      <c r="DB31" s="2"/>
      <c r="DC31" s="2" t="str">
        <f t="shared" si="58"/>
        <v>D</v>
      </c>
      <c r="DD31" s="2"/>
      <c r="DE31" s="13"/>
      <c r="DF31" s="13"/>
      <c r="DG31" s="13"/>
      <c r="DH31" s="13"/>
      <c r="DI31" s="13"/>
      <c r="DJ31" s="13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>
      <c r="A32" s="20">
        <v>27</v>
      </c>
      <c r="B32" s="14">
        <v>1848</v>
      </c>
      <c r="C32" s="19" t="s">
        <v>243</v>
      </c>
      <c r="D32" s="21" t="s">
        <v>252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0"/>
        <v>D</v>
      </c>
      <c r="L32" s="2"/>
      <c r="M32" s="2"/>
      <c r="N32" s="2" t="str">
        <f t="shared" si="31"/>
        <v>D</v>
      </c>
      <c r="O32" s="2"/>
      <c r="P32" s="2"/>
      <c r="Q32" s="2" t="str">
        <f t="shared" si="32"/>
        <v>D</v>
      </c>
      <c r="R32" s="2"/>
      <c r="S32" s="2"/>
      <c r="T32" s="2" t="str">
        <f t="shared" si="33"/>
        <v>D</v>
      </c>
      <c r="U32" s="2"/>
      <c r="V32" s="2"/>
      <c r="W32" s="2" t="str">
        <f t="shared" si="34"/>
        <v>D</v>
      </c>
      <c r="X32" s="2"/>
      <c r="Y32" s="2"/>
      <c r="Z32" s="2" t="str">
        <f t="shared" si="35"/>
        <v>D</v>
      </c>
      <c r="AA32" s="2"/>
      <c r="AB32" s="2"/>
      <c r="AC32" s="2" t="str">
        <f t="shared" si="36"/>
        <v>D</v>
      </c>
      <c r="AD32" s="2"/>
      <c r="AE32" s="2"/>
      <c r="AF32" s="2" t="str">
        <f t="shared" si="37"/>
        <v>D</v>
      </c>
      <c r="AG32" s="2"/>
      <c r="AH32" s="2"/>
      <c r="AI32" s="2" t="str">
        <f t="shared" si="38"/>
        <v>D</v>
      </c>
      <c r="AJ32" s="2"/>
      <c r="AK32" s="2"/>
      <c r="AL32" s="2" t="str">
        <f t="shared" si="39"/>
        <v>D</v>
      </c>
      <c r="AM32" s="2"/>
      <c r="AN32" s="2"/>
      <c r="AO32" s="2" t="str">
        <f t="shared" si="40"/>
        <v>D</v>
      </c>
      <c r="AP32" s="2"/>
      <c r="AQ32" s="2"/>
      <c r="AR32" s="2" t="str">
        <f t="shared" si="41"/>
        <v>D</v>
      </c>
      <c r="AS32" s="2"/>
      <c r="AT32" s="2"/>
      <c r="AU32" s="2" t="str">
        <f t="shared" si="42"/>
        <v>D</v>
      </c>
      <c r="AV32" s="2"/>
      <c r="AW32" s="2"/>
      <c r="AX32" s="2" t="str">
        <f t="shared" si="43"/>
        <v>D</v>
      </c>
      <c r="AY32" s="2"/>
      <c r="AZ32" s="2"/>
      <c r="BA32" s="2" t="str">
        <f t="shared" si="44"/>
        <v>D</v>
      </c>
      <c r="BB32" s="2"/>
      <c r="BC32" s="2"/>
      <c r="BD32" s="2" t="str">
        <f t="shared" si="45"/>
        <v>D</v>
      </c>
      <c r="BE32" s="2"/>
      <c r="BF32" s="2"/>
      <c r="BG32" s="2" t="str">
        <f t="shared" si="46"/>
        <v>D</v>
      </c>
      <c r="BH32" s="2"/>
      <c r="BI32" s="2"/>
      <c r="BJ32" s="2" t="str">
        <f t="shared" si="47"/>
        <v>D</v>
      </c>
      <c r="BK32" s="2"/>
      <c r="BL32" s="2"/>
      <c r="BM32" s="2" t="str">
        <f t="shared" si="48"/>
        <v>D</v>
      </c>
      <c r="BN32" s="2"/>
      <c r="BO32" s="2"/>
      <c r="BP32" s="2" t="str">
        <f t="shared" si="49"/>
        <v>D</v>
      </c>
      <c r="BQ32" s="2"/>
      <c r="BR32" s="2"/>
      <c r="BS32" s="2" t="str">
        <f t="shared" si="50"/>
        <v>D</v>
      </c>
      <c r="BT32" s="2"/>
      <c r="BU32" s="2"/>
      <c r="BV32" s="2"/>
      <c r="BW32" s="2"/>
      <c r="BX32" s="2"/>
      <c r="BY32" s="2"/>
      <c r="BZ32" s="2"/>
      <c r="CA32" s="2"/>
      <c r="CB32" s="2" t="str">
        <f t="shared" si="51"/>
        <v>D</v>
      </c>
      <c r="CC32" s="2"/>
      <c r="CD32" s="2"/>
      <c r="CE32" s="2" t="str">
        <f t="shared" si="52"/>
        <v>D</v>
      </c>
      <c r="CF32" s="2"/>
      <c r="CG32" s="2"/>
      <c r="CH32" s="2" t="str">
        <f t="shared" si="53"/>
        <v>D</v>
      </c>
      <c r="CI32" s="2"/>
      <c r="CJ32" s="2"/>
      <c r="CK32" s="2" t="str">
        <f t="shared" si="54"/>
        <v>D</v>
      </c>
      <c r="CL32" s="2"/>
      <c r="CM32" s="2"/>
      <c r="CN32" s="2" t="str">
        <f t="shared" si="55"/>
        <v>D</v>
      </c>
      <c r="CO32" s="2"/>
      <c r="CP32" s="2"/>
      <c r="CQ32" s="2" t="str">
        <f t="shared" si="56"/>
        <v>D</v>
      </c>
      <c r="CR32" s="2"/>
      <c r="CS32" s="2"/>
      <c r="CT32" s="15"/>
      <c r="CU32" s="2"/>
      <c r="CV32" s="2"/>
      <c r="CW32" s="69"/>
      <c r="CX32" s="2"/>
      <c r="CY32" s="2"/>
      <c r="CZ32" s="2" t="str">
        <f t="shared" si="57"/>
        <v>D</v>
      </c>
      <c r="DA32" s="2"/>
      <c r="DB32" s="2"/>
      <c r="DC32" s="2" t="str">
        <f t="shared" si="58"/>
        <v>D</v>
      </c>
      <c r="DD32" s="2"/>
      <c r="DE32" s="13"/>
      <c r="DF32" s="13"/>
      <c r="DG32" s="13"/>
      <c r="DH32" s="13"/>
      <c r="DI32" s="13"/>
      <c r="DJ32" s="13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>
      <c r="A33" s="20">
        <v>28</v>
      </c>
      <c r="B33" s="14">
        <v>1849</v>
      </c>
      <c r="C33" s="19" t="s">
        <v>244</v>
      </c>
      <c r="D33" s="21" t="s">
        <v>252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0"/>
        <v>D</v>
      </c>
      <c r="L33" s="2"/>
      <c r="M33" s="2"/>
      <c r="N33" s="2" t="str">
        <f t="shared" si="31"/>
        <v>D</v>
      </c>
      <c r="O33" s="2"/>
      <c r="P33" s="2"/>
      <c r="Q33" s="2" t="str">
        <f t="shared" si="32"/>
        <v>D</v>
      </c>
      <c r="R33" s="2"/>
      <c r="S33" s="2"/>
      <c r="T33" s="2" t="str">
        <f t="shared" si="33"/>
        <v>D</v>
      </c>
      <c r="U33" s="2"/>
      <c r="V33" s="2"/>
      <c r="W33" s="2" t="str">
        <f t="shared" si="34"/>
        <v>D</v>
      </c>
      <c r="X33" s="2"/>
      <c r="Y33" s="2"/>
      <c r="Z33" s="2" t="str">
        <f t="shared" si="35"/>
        <v>D</v>
      </c>
      <c r="AA33" s="2"/>
      <c r="AB33" s="2"/>
      <c r="AC33" s="2" t="str">
        <f t="shared" si="36"/>
        <v>D</v>
      </c>
      <c r="AD33" s="2"/>
      <c r="AE33" s="2"/>
      <c r="AF33" s="2" t="str">
        <f t="shared" si="37"/>
        <v>D</v>
      </c>
      <c r="AG33" s="2"/>
      <c r="AH33" s="2"/>
      <c r="AI33" s="2" t="str">
        <f t="shared" si="38"/>
        <v>D</v>
      </c>
      <c r="AJ33" s="2"/>
      <c r="AK33" s="2"/>
      <c r="AL33" s="2" t="str">
        <f t="shared" si="39"/>
        <v>D</v>
      </c>
      <c r="AM33" s="2"/>
      <c r="AN33" s="2"/>
      <c r="AO33" s="2" t="str">
        <f t="shared" si="40"/>
        <v>D</v>
      </c>
      <c r="AP33" s="2"/>
      <c r="AQ33" s="2"/>
      <c r="AR33" s="2" t="str">
        <f t="shared" si="41"/>
        <v>D</v>
      </c>
      <c r="AS33" s="2"/>
      <c r="AT33" s="2"/>
      <c r="AU33" s="2" t="str">
        <f t="shared" si="42"/>
        <v>D</v>
      </c>
      <c r="AV33" s="2"/>
      <c r="AW33" s="2"/>
      <c r="AX33" s="2" t="str">
        <f t="shared" si="43"/>
        <v>D</v>
      </c>
      <c r="AY33" s="2"/>
      <c r="AZ33" s="2"/>
      <c r="BA33" s="2" t="str">
        <f t="shared" si="44"/>
        <v>D</v>
      </c>
      <c r="BB33" s="2"/>
      <c r="BC33" s="2"/>
      <c r="BD33" s="2" t="str">
        <f t="shared" si="45"/>
        <v>D</v>
      </c>
      <c r="BE33" s="2"/>
      <c r="BF33" s="2"/>
      <c r="BG33" s="2" t="str">
        <f t="shared" si="46"/>
        <v>D</v>
      </c>
      <c r="BH33" s="2"/>
      <c r="BI33" s="2"/>
      <c r="BJ33" s="2" t="str">
        <f t="shared" si="47"/>
        <v>D</v>
      </c>
      <c r="BK33" s="2"/>
      <c r="BL33" s="2"/>
      <c r="BM33" s="2" t="str">
        <f t="shared" si="48"/>
        <v>D</v>
      </c>
      <c r="BN33" s="2"/>
      <c r="BO33" s="2"/>
      <c r="BP33" s="2" t="str">
        <f t="shared" si="49"/>
        <v>D</v>
      </c>
      <c r="BQ33" s="2"/>
      <c r="BR33" s="2"/>
      <c r="BS33" s="2" t="str">
        <f t="shared" si="50"/>
        <v>D</v>
      </c>
      <c r="BT33" s="2"/>
      <c r="BU33" s="2"/>
      <c r="BV33" s="2"/>
      <c r="BW33" s="2"/>
      <c r="BX33" s="2"/>
      <c r="BY33" s="2"/>
      <c r="BZ33" s="2"/>
      <c r="CA33" s="2"/>
      <c r="CB33" s="2" t="str">
        <f t="shared" si="51"/>
        <v>D</v>
      </c>
      <c r="CC33" s="2"/>
      <c r="CD33" s="2"/>
      <c r="CE33" s="2" t="str">
        <f t="shared" si="52"/>
        <v>D</v>
      </c>
      <c r="CF33" s="2"/>
      <c r="CG33" s="2"/>
      <c r="CH33" s="2" t="str">
        <f t="shared" si="53"/>
        <v>D</v>
      </c>
      <c r="CI33" s="2"/>
      <c r="CJ33" s="2"/>
      <c r="CK33" s="2" t="str">
        <f t="shared" si="54"/>
        <v>D</v>
      </c>
      <c r="CL33" s="2"/>
      <c r="CM33" s="2"/>
      <c r="CN33" s="2" t="str">
        <f t="shared" si="55"/>
        <v>D</v>
      </c>
      <c r="CO33" s="2"/>
      <c r="CP33" s="2"/>
      <c r="CQ33" s="2" t="str">
        <f t="shared" si="56"/>
        <v>D</v>
      </c>
      <c r="CR33" s="2"/>
      <c r="CS33" s="2"/>
      <c r="CT33" s="15"/>
      <c r="CU33" s="2"/>
      <c r="CV33" s="2"/>
      <c r="CW33" s="69"/>
      <c r="CX33" s="2"/>
      <c r="CY33" s="2"/>
      <c r="CZ33" s="2" t="str">
        <f t="shared" si="57"/>
        <v>D</v>
      </c>
      <c r="DA33" s="2"/>
      <c r="DB33" s="2"/>
      <c r="DC33" s="2" t="str">
        <f t="shared" si="58"/>
        <v>D</v>
      </c>
      <c r="DD33" s="2"/>
      <c r="DE33" s="13"/>
      <c r="DF33" s="13"/>
      <c r="DG33" s="13"/>
      <c r="DH33" s="13"/>
      <c r="DI33" s="13"/>
      <c r="DJ33" s="13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>
      <c r="A34" s="20">
        <v>29</v>
      </c>
      <c r="B34" s="14">
        <v>1850</v>
      </c>
      <c r="C34" s="19" t="s">
        <v>245</v>
      </c>
      <c r="D34" s="21" t="s">
        <v>252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0"/>
        <v>D</v>
      </c>
      <c r="L34" s="2"/>
      <c r="M34" s="2"/>
      <c r="N34" s="2" t="str">
        <f t="shared" si="31"/>
        <v>D</v>
      </c>
      <c r="O34" s="2"/>
      <c r="P34" s="2"/>
      <c r="Q34" s="2" t="str">
        <f t="shared" si="32"/>
        <v>D</v>
      </c>
      <c r="R34" s="2"/>
      <c r="S34" s="2"/>
      <c r="T34" s="2" t="str">
        <f t="shared" si="33"/>
        <v>D</v>
      </c>
      <c r="U34" s="2"/>
      <c r="V34" s="2"/>
      <c r="W34" s="2" t="str">
        <f t="shared" si="34"/>
        <v>D</v>
      </c>
      <c r="X34" s="2"/>
      <c r="Y34" s="2"/>
      <c r="Z34" s="2" t="str">
        <f t="shared" si="35"/>
        <v>D</v>
      </c>
      <c r="AA34" s="2"/>
      <c r="AB34" s="2"/>
      <c r="AC34" s="2" t="str">
        <f t="shared" si="36"/>
        <v>D</v>
      </c>
      <c r="AD34" s="2"/>
      <c r="AE34" s="2"/>
      <c r="AF34" s="2" t="str">
        <f t="shared" si="37"/>
        <v>D</v>
      </c>
      <c r="AG34" s="2"/>
      <c r="AH34" s="2"/>
      <c r="AI34" s="2" t="str">
        <f t="shared" si="38"/>
        <v>D</v>
      </c>
      <c r="AJ34" s="2"/>
      <c r="AK34" s="2"/>
      <c r="AL34" s="2" t="str">
        <f t="shared" si="39"/>
        <v>D</v>
      </c>
      <c r="AM34" s="2"/>
      <c r="AN34" s="2"/>
      <c r="AO34" s="2" t="str">
        <f t="shared" si="40"/>
        <v>D</v>
      </c>
      <c r="AP34" s="2"/>
      <c r="AQ34" s="2"/>
      <c r="AR34" s="2" t="str">
        <f t="shared" si="41"/>
        <v>D</v>
      </c>
      <c r="AS34" s="2"/>
      <c r="AT34" s="2"/>
      <c r="AU34" s="2" t="str">
        <f t="shared" si="42"/>
        <v>D</v>
      </c>
      <c r="AV34" s="2"/>
      <c r="AW34" s="2"/>
      <c r="AX34" s="2" t="str">
        <f t="shared" si="43"/>
        <v>D</v>
      </c>
      <c r="AY34" s="2"/>
      <c r="AZ34" s="2"/>
      <c r="BA34" s="2" t="str">
        <f t="shared" si="44"/>
        <v>D</v>
      </c>
      <c r="BB34" s="2"/>
      <c r="BC34" s="2"/>
      <c r="BD34" s="2" t="str">
        <f t="shared" si="45"/>
        <v>D</v>
      </c>
      <c r="BE34" s="2"/>
      <c r="BF34" s="2"/>
      <c r="BG34" s="2" t="str">
        <f t="shared" si="46"/>
        <v>D</v>
      </c>
      <c r="BH34" s="2"/>
      <c r="BI34" s="2"/>
      <c r="BJ34" s="2" t="str">
        <f t="shared" si="47"/>
        <v>D</v>
      </c>
      <c r="BK34" s="2"/>
      <c r="BL34" s="2"/>
      <c r="BM34" s="2" t="str">
        <f t="shared" si="48"/>
        <v>D</v>
      </c>
      <c r="BN34" s="2"/>
      <c r="BO34" s="2"/>
      <c r="BP34" s="2" t="str">
        <f t="shared" si="49"/>
        <v>D</v>
      </c>
      <c r="BQ34" s="2"/>
      <c r="BR34" s="2"/>
      <c r="BS34" s="2" t="str">
        <f t="shared" si="50"/>
        <v>D</v>
      </c>
      <c r="BT34" s="2"/>
      <c r="BU34" s="2"/>
      <c r="BV34" s="2"/>
      <c r="BW34" s="2"/>
      <c r="BX34" s="2"/>
      <c r="BY34" s="2"/>
      <c r="BZ34" s="2"/>
      <c r="CA34" s="2"/>
      <c r="CB34" s="2" t="str">
        <f t="shared" si="51"/>
        <v>D</v>
      </c>
      <c r="CC34" s="2"/>
      <c r="CD34" s="2"/>
      <c r="CE34" s="2" t="str">
        <f t="shared" si="52"/>
        <v>D</v>
      </c>
      <c r="CF34" s="2"/>
      <c r="CG34" s="2"/>
      <c r="CH34" s="2" t="str">
        <f t="shared" si="53"/>
        <v>D</v>
      </c>
      <c r="CI34" s="2"/>
      <c r="CJ34" s="2"/>
      <c r="CK34" s="2" t="str">
        <f t="shared" si="54"/>
        <v>D</v>
      </c>
      <c r="CL34" s="2"/>
      <c r="CM34" s="2"/>
      <c r="CN34" s="2" t="str">
        <f t="shared" si="55"/>
        <v>D</v>
      </c>
      <c r="CO34" s="2"/>
      <c r="CP34" s="2"/>
      <c r="CQ34" s="2" t="str">
        <f t="shared" si="56"/>
        <v>D</v>
      </c>
      <c r="CR34" s="2"/>
      <c r="CS34" s="2"/>
      <c r="CT34" s="15"/>
      <c r="CU34" s="2"/>
      <c r="CV34" s="2"/>
      <c r="CW34" s="69"/>
      <c r="CX34" s="2"/>
      <c r="CY34" s="2"/>
      <c r="CZ34" s="2" t="str">
        <f t="shared" si="57"/>
        <v>D</v>
      </c>
      <c r="DA34" s="2"/>
      <c r="DB34" s="2"/>
      <c r="DC34" s="2" t="str">
        <f t="shared" si="58"/>
        <v>D</v>
      </c>
      <c r="DD34" s="2"/>
      <c r="DE34" s="13"/>
      <c r="DF34" s="13"/>
      <c r="DG34" s="13"/>
      <c r="DH34" s="13"/>
      <c r="DI34" s="13"/>
      <c r="DJ34" s="13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>
      <c r="A35" s="20">
        <v>30</v>
      </c>
      <c r="B35" s="14">
        <v>1851</v>
      </c>
      <c r="C35" s="19" t="s">
        <v>246</v>
      </c>
      <c r="D35" s="21" t="s">
        <v>252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0"/>
        <v>D</v>
      </c>
      <c r="L35" s="2"/>
      <c r="M35" s="2"/>
      <c r="N35" s="2" t="str">
        <f t="shared" si="31"/>
        <v>D</v>
      </c>
      <c r="O35" s="2"/>
      <c r="P35" s="2"/>
      <c r="Q35" s="2" t="str">
        <f t="shared" si="32"/>
        <v>D</v>
      </c>
      <c r="R35" s="2"/>
      <c r="S35" s="2"/>
      <c r="T35" s="2" t="str">
        <f t="shared" si="33"/>
        <v>D</v>
      </c>
      <c r="U35" s="2"/>
      <c r="V35" s="2"/>
      <c r="W35" s="2" t="str">
        <f t="shared" si="34"/>
        <v>D</v>
      </c>
      <c r="X35" s="2"/>
      <c r="Y35" s="2"/>
      <c r="Z35" s="2" t="str">
        <f t="shared" si="35"/>
        <v>D</v>
      </c>
      <c r="AA35" s="2"/>
      <c r="AB35" s="2"/>
      <c r="AC35" s="2" t="str">
        <f t="shared" si="36"/>
        <v>D</v>
      </c>
      <c r="AD35" s="2"/>
      <c r="AE35" s="2"/>
      <c r="AF35" s="2" t="str">
        <f t="shared" si="37"/>
        <v>D</v>
      </c>
      <c r="AG35" s="2"/>
      <c r="AH35" s="2"/>
      <c r="AI35" s="2" t="str">
        <f t="shared" si="38"/>
        <v>D</v>
      </c>
      <c r="AJ35" s="2"/>
      <c r="AK35" s="2"/>
      <c r="AL35" s="2" t="str">
        <f t="shared" si="39"/>
        <v>D</v>
      </c>
      <c r="AM35" s="2"/>
      <c r="AN35" s="2"/>
      <c r="AO35" s="2" t="str">
        <f t="shared" si="40"/>
        <v>D</v>
      </c>
      <c r="AP35" s="2"/>
      <c r="AQ35" s="2"/>
      <c r="AR35" s="2" t="str">
        <f t="shared" si="41"/>
        <v>D</v>
      </c>
      <c r="AS35" s="2"/>
      <c r="AT35" s="2"/>
      <c r="AU35" s="2" t="str">
        <f t="shared" si="42"/>
        <v>D</v>
      </c>
      <c r="AV35" s="2"/>
      <c r="AW35" s="2"/>
      <c r="AX35" s="2" t="str">
        <f t="shared" si="43"/>
        <v>D</v>
      </c>
      <c r="AY35" s="2"/>
      <c r="AZ35" s="2"/>
      <c r="BA35" s="2" t="str">
        <f t="shared" si="44"/>
        <v>D</v>
      </c>
      <c r="BB35" s="2"/>
      <c r="BC35" s="2"/>
      <c r="BD35" s="2" t="str">
        <f t="shared" si="45"/>
        <v>D</v>
      </c>
      <c r="BE35" s="2"/>
      <c r="BF35" s="2"/>
      <c r="BG35" s="2" t="str">
        <f t="shared" si="46"/>
        <v>D</v>
      </c>
      <c r="BH35" s="2"/>
      <c r="BI35" s="2"/>
      <c r="BJ35" s="2" t="str">
        <f t="shared" si="47"/>
        <v>D</v>
      </c>
      <c r="BK35" s="2"/>
      <c r="BL35" s="2"/>
      <c r="BM35" s="2" t="str">
        <f t="shared" si="48"/>
        <v>D</v>
      </c>
      <c r="BN35" s="2"/>
      <c r="BO35" s="2"/>
      <c r="BP35" s="2" t="str">
        <f t="shared" si="49"/>
        <v>D</v>
      </c>
      <c r="BQ35" s="2"/>
      <c r="BR35" s="2"/>
      <c r="BS35" s="2" t="str">
        <f t="shared" si="50"/>
        <v>D</v>
      </c>
      <c r="BT35" s="2"/>
      <c r="BU35" s="2"/>
      <c r="BV35" s="2"/>
      <c r="BW35" s="2"/>
      <c r="BX35" s="2"/>
      <c r="BY35" s="2"/>
      <c r="BZ35" s="2"/>
      <c r="CA35" s="2"/>
      <c r="CB35" s="2" t="str">
        <f t="shared" si="51"/>
        <v>D</v>
      </c>
      <c r="CC35" s="2"/>
      <c r="CD35" s="2"/>
      <c r="CE35" s="2" t="str">
        <f t="shared" si="52"/>
        <v>D</v>
      </c>
      <c r="CF35" s="2"/>
      <c r="CG35" s="2"/>
      <c r="CH35" s="2" t="str">
        <f t="shared" si="53"/>
        <v>D</v>
      </c>
      <c r="CI35" s="2"/>
      <c r="CJ35" s="2"/>
      <c r="CK35" s="2" t="str">
        <f t="shared" si="54"/>
        <v>D</v>
      </c>
      <c r="CL35" s="2"/>
      <c r="CM35" s="2"/>
      <c r="CN35" s="2" t="str">
        <f t="shared" si="55"/>
        <v>D</v>
      </c>
      <c r="CO35" s="2"/>
      <c r="CP35" s="2"/>
      <c r="CQ35" s="2" t="str">
        <f t="shared" si="56"/>
        <v>D</v>
      </c>
      <c r="CR35" s="2"/>
      <c r="CS35" s="2"/>
      <c r="CT35" s="15"/>
      <c r="CU35" s="2"/>
      <c r="CV35" s="2"/>
      <c r="CW35" s="69"/>
      <c r="CX35" s="2"/>
      <c r="CY35" s="2"/>
      <c r="CZ35" s="2" t="str">
        <f t="shared" si="57"/>
        <v>D</v>
      </c>
      <c r="DA35" s="2"/>
      <c r="DB35" s="2"/>
      <c r="DC35" s="2" t="str">
        <f t="shared" si="58"/>
        <v>D</v>
      </c>
      <c r="DD35" s="2"/>
      <c r="DE35" s="13"/>
      <c r="DF35" s="13"/>
      <c r="DG35" s="13"/>
      <c r="DH35" s="13"/>
      <c r="DI35" s="13"/>
      <c r="DJ35" s="13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>
      <c r="A36" s="20">
        <v>31</v>
      </c>
      <c r="B36" s="14">
        <v>1852</v>
      </c>
      <c r="C36" s="19" t="s">
        <v>247</v>
      </c>
      <c r="D36" s="21" t="s">
        <v>252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0"/>
        <v>D</v>
      </c>
      <c r="L36" s="2"/>
      <c r="M36" s="2"/>
      <c r="N36" s="2" t="str">
        <f t="shared" si="31"/>
        <v>D</v>
      </c>
      <c r="O36" s="2"/>
      <c r="P36" s="2"/>
      <c r="Q36" s="2" t="str">
        <f t="shared" si="32"/>
        <v>D</v>
      </c>
      <c r="R36" s="2"/>
      <c r="S36" s="2"/>
      <c r="T36" s="2" t="str">
        <f t="shared" si="33"/>
        <v>D</v>
      </c>
      <c r="U36" s="2"/>
      <c r="V36" s="2"/>
      <c r="W36" s="2" t="str">
        <f t="shared" si="34"/>
        <v>D</v>
      </c>
      <c r="X36" s="2"/>
      <c r="Y36" s="2"/>
      <c r="Z36" s="2" t="str">
        <f t="shared" si="35"/>
        <v>D</v>
      </c>
      <c r="AA36" s="2"/>
      <c r="AB36" s="2"/>
      <c r="AC36" s="2" t="str">
        <f t="shared" si="36"/>
        <v>D</v>
      </c>
      <c r="AD36" s="2"/>
      <c r="AE36" s="2"/>
      <c r="AF36" s="2" t="str">
        <f t="shared" si="37"/>
        <v>D</v>
      </c>
      <c r="AG36" s="2"/>
      <c r="AH36" s="2"/>
      <c r="AI36" s="2" t="str">
        <f t="shared" si="38"/>
        <v>D</v>
      </c>
      <c r="AJ36" s="2"/>
      <c r="AK36" s="2"/>
      <c r="AL36" s="2" t="str">
        <f t="shared" si="39"/>
        <v>D</v>
      </c>
      <c r="AM36" s="2"/>
      <c r="AN36" s="2"/>
      <c r="AO36" s="2" t="str">
        <f t="shared" si="40"/>
        <v>D</v>
      </c>
      <c r="AP36" s="2"/>
      <c r="AQ36" s="2"/>
      <c r="AR36" s="2" t="str">
        <f t="shared" si="41"/>
        <v>D</v>
      </c>
      <c r="AS36" s="2"/>
      <c r="AT36" s="2"/>
      <c r="AU36" s="2" t="str">
        <f t="shared" si="42"/>
        <v>D</v>
      </c>
      <c r="AV36" s="2"/>
      <c r="AW36" s="2"/>
      <c r="AX36" s="2" t="str">
        <f t="shared" si="43"/>
        <v>D</v>
      </c>
      <c r="AY36" s="2"/>
      <c r="AZ36" s="2"/>
      <c r="BA36" s="2" t="str">
        <f t="shared" si="44"/>
        <v>D</v>
      </c>
      <c r="BB36" s="2"/>
      <c r="BC36" s="2"/>
      <c r="BD36" s="2" t="str">
        <f t="shared" si="45"/>
        <v>D</v>
      </c>
      <c r="BE36" s="2"/>
      <c r="BF36" s="2"/>
      <c r="BG36" s="2" t="str">
        <f t="shared" si="46"/>
        <v>D</v>
      </c>
      <c r="BH36" s="2"/>
      <c r="BI36" s="2"/>
      <c r="BJ36" s="2" t="str">
        <f t="shared" si="47"/>
        <v>D</v>
      </c>
      <c r="BK36" s="2"/>
      <c r="BL36" s="2"/>
      <c r="BM36" s="2" t="str">
        <f t="shared" si="48"/>
        <v>D</v>
      </c>
      <c r="BN36" s="2"/>
      <c r="BO36" s="2"/>
      <c r="BP36" s="2" t="str">
        <f t="shared" si="49"/>
        <v>D</v>
      </c>
      <c r="BQ36" s="2"/>
      <c r="BR36" s="2"/>
      <c r="BS36" s="2" t="str">
        <f t="shared" si="50"/>
        <v>D</v>
      </c>
      <c r="BT36" s="2"/>
      <c r="BU36" s="2"/>
      <c r="BV36" s="2"/>
      <c r="BW36" s="2"/>
      <c r="BX36" s="2"/>
      <c r="BY36" s="2"/>
      <c r="BZ36" s="2"/>
      <c r="CA36" s="2"/>
      <c r="CB36" s="2" t="str">
        <f t="shared" si="51"/>
        <v>D</v>
      </c>
      <c r="CC36" s="2"/>
      <c r="CD36" s="2"/>
      <c r="CE36" s="2" t="str">
        <f t="shared" si="52"/>
        <v>D</v>
      </c>
      <c r="CF36" s="2"/>
      <c r="CG36" s="2"/>
      <c r="CH36" s="2" t="str">
        <f t="shared" si="53"/>
        <v>D</v>
      </c>
      <c r="CI36" s="2"/>
      <c r="CJ36" s="2"/>
      <c r="CK36" s="2" t="str">
        <f t="shared" si="54"/>
        <v>D</v>
      </c>
      <c r="CL36" s="2"/>
      <c r="CM36" s="2"/>
      <c r="CN36" s="2" t="str">
        <f t="shared" si="55"/>
        <v>D</v>
      </c>
      <c r="CO36" s="2"/>
      <c r="CP36" s="2"/>
      <c r="CQ36" s="2" t="str">
        <f t="shared" si="56"/>
        <v>D</v>
      </c>
      <c r="CR36" s="2"/>
      <c r="CS36" s="2"/>
      <c r="CT36" s="15"/>
      <c r="CU36" s="2"/>
      <c r="CV36" s="2"/>
      <c r="CW36" s="69"/>
      <c r="CX36" s="2"/>
      <c r="CY36" s="2"/>
      <c r="CZ36" s="2" t="str">
        <f t="shared" si="57"/>
        <v>D</v>
      </c>
      <c r="DA36" s="2"/>
      <c r="DB36" s="2"/>
      <c r="DC36" s="2" t="str">
        <f t="shared" si="58"/>
        <v>D</v>
      </c>
      <c r="DD36" s="2"/>
      <c r="DE36" s="13"/>
      <c r="DF36" s="13"/>
      <c r="DG36" s="13"/>
      <c r="DH36" s="13"/>
      <c r="DI36" s="13"/>
      <c r="DJ36" s="13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>
      <c r="A37" s="20">
        <v>32</v>
      </c>
      <c r="B37" s="14">
        <v>1853</v>
      </c>
      <c r="C37" s="19" t="s">
        <v>248</v>
      </c>
      <c r="D37" s="21" t="s">
        <v>252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0"/>
        <v>D</v>
      </c>
      <c r="L37" s="2"/>
      <c r="M37" s="2"/>
      <c r="N37" s="2" t="str">
        <f t="shared" si="31"/>
        <v>D</v>
      </c>
      <c r="O37" s="2"/>
      <c r="P37" s="2"/>
      <c r="Q37" s="2" t="str">
        <f t="shared" si="32"/>
        <v>D</v>
      </c>
      <c r="R37" s="2"/>
      <c r="S37" s="2"/>
      <c r="T37" s="2" t="str">
        <f t="shared" si="33"/>
        <v>D</v>
      </c>
      <c r="U37" s="2"/>
      <c r="V37" s="2"/>
      <c r="W37" s="2" t="str">
        <f t="shared" si="34"/>
        <v>D</v>
      </c>
      <c r="X37" s="2"/>
      <c r="Y37" s="2"/>
      <c r="Z37" s="2" t="str">
        <f t="shared" si="35"/>
        <v>D</v>
      </c>
      <c r="AA37" s="2"/>
      <c r="AB37" s="2"/>
      <c r="AC37" s="2" t="str">
        <f t="shared" si="36"/>
        <v>D</v>
      </c>
      <c r="AD37" s="2"/>
      <c r="AE37" s="2"/>
      <c r="AF37" s="2" t="str">
        <f t="shared" si="37"/>
        <v>D</v>
      </c>
      <c r="AG37" s="2"/>
      <c r="AH37" s="2"/>
      <c r="AI37" s="2" t="str">
        <f t="shared" si="38"/>
        <v>D</v>
      </c>
      <c r="AJ37" s="2"/>
      <c r="AK37" s="2"/>
      <c r="AL37" s="2" t="str">
        <f t="shared" si="39"/>
        <v>D</v>
      </c>
      <c r="AM37" s="2"/>
      <c r="AN37" s="2"/>
      <c r="AO37" s="2" t="str">
        <f t="shared" si="40"/>
        <v>D</v>
      </c>
      <c r="AP37" s="2"/>
      <c r="AQ37" s="2"/>
      <c r="AR37" s="2" t="str">
        <f t="shared" si="41"/>
        <v>D</v>
      </c>
      <c r="AS37" s="2"/>
      <c r="AT37" s="2"/>
      <c r="AU37" s="2" t="str">
        <f t="shared" si="42"/>
        <v>D</v>
      </c>
      <c r="AV37" s="2"/>
      <c r="AW37" s="2"/>
      <c r="AX37" s="2" t="str">
        <f t="shared" si="43"/>
        <v>D</v>
      </c>
      <c r="AY37" s="2"/>
      <c r="AZ37" s="2"/>
      <c r="BA37" s="2" t="str">
        <f t="shared" si="44"/>
        <v>D</v>
      </c>
      <c r="BB37" s="2"/>
      <c r="BC37" s="2"/>
      <c r="BD37" s="2" t="str">
        <f t="shared" si="45"/>
        <v>D</v>
      </c>
      <c r="BE37" s="2"/>
      <c r="BF37" s="2"/>
      <c r="BG37" s="2" t="str">
        <f t="shared" si="46"/>
        <v>D</v>
      </c>
      <c r="BH37" s="2"/>
      <c r="BI37" s="2"/>
      <c r="BJ37" s="2" t="str">
        <f t="shared" si="47"/>
        <v>D</v>
      </c>
      <c r="BK37" s="2"/>
      <c r="BL37" s="2"/>
      <c r="BM37" s="2" t="str">
        <f t="shared" si="48"/>
        <v>D</v>
      </c>
      <c r="BN37" s="2"/>
      <c r="BO37" s="2"/>
      <c r="BP37" s="2" t="str">
        <f t="shared" si="49"/>
        <v>D</v>
      </c>
      <c r="BQ37" s="2"/>
      <c r="BR37" s="2"/>
      <c r="BS37" s="2" t="str">
        <f t="shared" si="50"/>
        <v>D</v>
      </c>
      <c r="BT37" s="2"/>
      <c r="BU37" s="2"/>
      <c r="BV37" s="2"/>
      <c r="BW37" s="2"/>
      <c r="BX37" s="2"/>
      <c r="BY37" s="2"/>
      <c r="BZ37" s="2"/>
      <c r="CA37" s="2"/>
      <c r="CB37" s="2" t="str">
        <f t="shared" si="51"/>
        <v>D</v>
      </c>
      <c r="CC37" s="2"/>
      <c r="CD37" s="2"/>
      <c r="CE37" s="2" t="str">
        <f t="shared" si="52"/>
        <v>D</v>
      </c>
      <c r="CF37" s="2"/>
      <c r="CG37" s="2"/>
      <c r="CH37" s="2" t="str">
        <f t="shared" si="53"/>
        <v>D</v>
      </c>
      <c r="CI37" s="2"/>
      <c r="CJ37" s="2"/>
      <c r="CK37" s="2" t="str">
        <f t="shared" si="54"/>
        <v>D</v>
      </c>
      <c r="CL37" s="2"/>
      <c r="CM37" s="2"/>
      <c r="CN37" s="2" t="str">
        <f t="shared" si="55"/>
        <v>D</v>
      </c>
      <c r="CO37" s="2"/>
      <c r="CP37" s="2"/>
      <c r="CQ37" s="2" t="str">
        <f t="shared" si="56"/>
        <v>D</v>
      </c>
      <c r="CR37" s="2"/>
      <c r="CS37" s="2"/>
      <c r="CT37" s="15"/>
      <c r="CU37" s="2"/>
      <c r="CV37" s="2"/>
      <c r="CW37" s="69"/>
      <c r="CX37" s="2"/>
      <c r="CY37" s="2"/>
      <c r="CZ37" s="2" t="str">
        <f t="shared" si="57"/>
        <v>D</v>
      </c>
      <c r="DA37" s="2"/>
      <c r="DB37" s="2"/>
      <c r="DC37" s="2" t="str">
        <f t="shared" si="58"/>
        <v>D</v>
      </c>
      <c r="DD37" s="2"/>
      <c r="DE37" s="13"/>
      <c r="DF37" s="13"/>
      <c r="DG37" s="13"/>
      <c r="DH37" s="13"/>
      <c r="DI37" s="13"/>
      <c r="DJ37" s="13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>
      <c r="A38" s="20">
        <v>33</v>
      </c>
      <c r="B38" s="14">
        <v>1854</v>
      </c>
      <c r="C38" s="19" t="s">
        <v>249</v>
      </c>
      <c r="D38" s="21" t="s">
        <v>252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0"/>
        <v>D</v>
      </c>
      <c r="L38" s="2"/>
      <c r="M38" s="2"/>
      <c r="N38" s="2" t="str">
        <f t="shared" si="31"/>
        <v>D</v>
      </c>
      <c r="O38" s="2"/>
      <c r="P38" s="2"/>
      <c r="Q38" s="2" t="str">
        <f t="shared" si="32"/>
        <v>D</v>
      </c>
      <c r="R38" s="2"/>
      <c r="S38" s="2"/>
      <c r="T38" s="2" t="str">
        <f t="shared" si="33"/>
        <v>D</v>
      </c>
      <c r="U38" s="2"/>
      <c r="V38" s="2"/>
      <c r="W38" s="2" t="str">
        <f t="shared" si="34"/>
        <v>D</v>
      </c>
      <c r="X38" s="2"/>
      <c r="Y38" s="2"/>
      <c r="Z38" s="2" t="str">
        <f t="shared" si="35"/>
        <v>D</v>
      </c>
      <c r="AA38" s="2"/>
      <c r="AB38" s="2"/>
      <c r="AC38" s="2" t="str">
        <f t="shared" si="36"/>
        <v>D</v>
      </c>
      <c r="AD38" s="2"/>
      <c r="AE38" s="2"/>
      <c r="AF38" s="2" t="str">
        <f t="shared" si="37"/>
        <v>D</v>
      </c>
      <c r="AG38" s="2"/>
      <c r="AH38" s="2"/>
      <c r="AI38" s="2" t="str">
        <f t="shared" si="38"/>
        <v>D</v>
      </c>
      <c r="AJ38" s="2"/>
      <c r="AK38" s="2"/>
      <c r="AL38" s="2" t="str">
        <f t="shared" si="39"/>
        <v>D</v>
      </c>
      <c r="AM38" s="2"/>
      <c r="AN38" s="2"/>
      <c r="AO38" s="2" t="str">
        <f t="shared" si="40"/>
        <v>D</v>
      </c>
      <c r="AP38" s="2"/>
      <c r="AQ38" s="2"/>
      <c r="AR38" s="2" t="str">
        <f t="shared" si="41"/>
        <v>D</v>
      </c>
      <c r="AS38" s="2"/>
      <c r="AT38" s="2"/>
      <c r="AU38" s="2" t="str">
        <f t="shared" si="42"/>
        <v>D</v>
      </c>
      <c r="AV38" s="2"/>
      <c r="AW38" s="2"/>
      <c r="AX38" s="2" t="str">
        <f t="shared" si="43"/>
        <v>D</v>
      </c>
      <c r="AY38" s="2"/>
      <c r="AZ38" s="2"/>
      <c r="BA38" s="2" t="str">
        <f t="shared" si="44"/>
        <v>D</v>
      </c>
      <c r="BB38" s="2"/>
      <c r="BC38" s="2"/>
      <c r="BD38" s="2" t="str">
        <f t="shared" si="45"/>
        <v>D</v>
      </c>
      <c r="BE38" s="2"/>
      <c r="BF38" s="2"/>
      <c r="BG38" s="2" t="str">
        <f t="shared" si="46"/>
        <v>D</v>
      </c>
      <c r="BH38" s="2"/>
      <c r="BI38" s="2"/>
      <c r="BJ38" s="2" t="str">
        <f t="shared" si="47"/>
        <v>D</v>
      </c>
      <c r="BK38" s="2"/>
      <c r="BL38" s="2"/>
      <c r="BM38" s="2" t="str">
        <f t="shared" si="48"/>
        <v>D</v>
      </c>
      <c r="BN38" s="2"/>
      <c r="BO38" s="2"/>
      <c r="BP38" s="2" t="str">
        <f t="shared" si="49"/>
        <v>D</v>
      </c>
      <c r="BQ38" s="2"/>
      <c r="BR38" s="2"/>
      <c r="BS38" s="2" t="str">
        <f t="shared" si="50"/>
        <v>D</v>
      </c>
      <c r="BT38" s="2"/>
      <c r="BU38" s="2"/>
      <c r="BV38" s="2"/>
      <c r="BW38" s="2"/>
      <c r="BX38" s="2"/>
      <c r="BY38" s="2"/>
      <c r="BZ38" s="2"/>
      <c r="CA38" s="2"/>
      <c r="CB38" s="2" t="str">
        <f t="shared" si="51"/>
        <v>D</v>
      </c>
      <c r="CC38" s="2"/>
      <c r="CD38" s="2"/>
      <c r="CE38" s="2" t="str">
        <f t="shared" si="52"/>
        <v>D</v>
      </c>
      <c r="CF38" s="2"/>
      <c r="CG38" s="2"/>
      <c r="CH38" s="2" t="str">
        <f t="shared" si="53"/>
        <v>D</v>
      </c>
      <c r="CI38" s="2"/>
      <c r="CJ38" s="2"/>
      <c r="CK38" s="2" t="str">
        <f t="shared" si="54"/>
        <v>D</v>
      </c>
      <c r="CL38" s="2"/>
      <c r="CM38" s="2"/>
      <c r="CN38" s="2" t="str">
        <f t="shared" si="55"/>
        <v>D</v>
      </c>
      <c r="CO38" s="2"/>
      <c r="CP38" s="2"/>
      <c r="CQ38" s="2" t="str">
        <f t="shared" si="56"/>
        <v>D</v>
      </c>
      <c r="CR38" s="2"/>
      <c r="CS38" s="2"/>
      <c r="CT38" s="15"/>
      <c r="CU38" s="2"/>
      <c r="CV38" s="2"/>
      <c r="CW38" s="69"/>
      <c r="CX38" s="2"/>
      <c r="CY38" s="2"/>
      <c r="CZ38" s="2" t="str">
        <f t="shared" si="57"/>
        <v>D</v>
      </c>
      <c r="DA38" s="2"/>
      <c r="DB38" s="2"/>
      <c r="DC38" s="2" t="str">
        <f t="shared" si="58"/>
        <v>D</v>
      </c>
      <c r="DD38" s="2"/>
      <c r="DE38" s="13"/>
      <c r="DF38" s="13"/>
      <c r="DG38" s="13"/>
      <c r="DH38" s="13"/>
      <c r="DI38" s="13"/>
      <c r="DJ38" s="13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>
      <c r="A39" s="20">
        <v>34</v>
      </c>
      <c r="B39" s="14">
        <v>1855</v>
      </c>
      <c r="C39" s="19" t="s">
        <v>250</v>
      </c>
      <c r="D39" s="21" t="s">
        <v>252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0"/>
        <v>D</v>
      </c>
      <c r="L39" s="2"/>
      <c r="M39" s="2"/>
      <c r="N39" s="2" t="str">
        <f t="shared" si="31"/>
        <v>D</v>
      </c>
      <c r="O39" s="2"/>
      <c r="P39" s="2"/>
      <c r="Q39" s="2" t="str">
        <f t="shared" si="32"/>
        <v>D</v>
      </c>
      <c r="R39" s="2"/>
      <c r="S39" s="2"/>
      <c r="T39" s="2" t="str">
        <f t="shared" si="33"/>
        <v>D</v>
      </c>
      <c r="U39" s="2"/>
      <c r="V39" s="2"/>
      <c r="W39" s="2" t="str">
        <f t="shared" si="34"/>
        <v>D</v>
      </c>
      <c r="X39" s="2"/>
      <c r="Y39" s="2"/>
      <c r="Z39" s="2" t="str">
        <f t="shared" si="35"/>
        <v>D</v>
      </c>
      <c r="AA39" s="2"/>
      <c r="AB39" s="2"/>
      <c r="AC39" s="2" t="str">
        <f t="shared" si="36"/>
        <v>D</v>
      </c>
      <c r="AD39" s="2"/>
      <c r="AE39" s="2"/>
      <c r="AF39" s="2" t="str">
        <f t="shared" si="37"/>
        <v>D</v>
      </c>
      <c r="AG39" s="2"/>
      <c r="AH39" s="2"/>
      <c r="AI39" s="2" t="str">
        <f t="shared" si="38"/>
        <v>D</v>
      </c>
      <c r="AJ39" s="2"/>
      <c r="AK39" s="2"/>
      <c r="AL39" s="2" t="str">
        <f t="shared" si="39"/>
        <v>D</v>
      </c>
      <c r="AM39" s="2"/>
      <c r="AN39" s="2"/>
      <c r="AO39" s="2" t="str">
        <f t="shared" si="40"/>
        <v>D</v>
      </c>
      <c r="AP39" s="2"/>
      <c r="AQ39" s="2"/>
      <c r="AR39" s="2" t="str">
        <f t="shared" si="41"/>
        <v>D</v>
      </c>
      <c r="AS39" s="2"/>
      <c r="AT39" s="2"/>
      <c r="AU39" s="2" t="str">
        <f t="shared" si="42"/>
        <v>D</v>
      </c>
      <c r="AV39" s="2"/>
      <c r="AW39" s="2"/>
      <c r="AX39" s="2" t="str">
        <f t="shared" si="43"/>
        <v>D</v>
      </c>
      <c r="AY39" s="2"/>
      <c r="AZ39" s="2"/>
      <c r="BA39" s="2" t="str">
        <f t="shared" si="44"/>
        <v>D</v>
      </c>
      <c r="BB39" s="2"/>
      <c r="BC39" s="2"/>
      <c r="BD39" s="2" t="str">
        <f t="shared" si="45"/>
        <v>D</v>
      </c>
      <c r="BE39" s="2"/>
      <c r="BF39" s="2"/>
      <c r="BG39" s="2" t="str">
        <f t="shared" si="46"/>
        <v>D</v>
      </c>
      <c r="BH39" s="2"/>
      <c r="BI39" s="2"/>
      <c r="BJ39" s="2" t="str">
        <f t="shared" si="47"/>
        <v>D</v>
      </c>
      <c r="BK39" s="2"/>
      <c r="BL39" s="2"/>
      <c r="BM39" s="2" t="str">
        <f t="shared" si="48"/>
        <v>D</v>
      </c>
      <c r="BN39" s="2"/>
      <c r="BO39" s="2"/>
      <c r="BP39" s="2" t="str">
        <f t="shared" si="49"/>
        <v>D</v>
      </c>
      <c r="BQ39" s="2"/>
      <c r="BR39" s="2"/>
      <c r="BS39" s="2" t="str">
        <f t="shared" si="50"/>
        <v>D</v>
      </c>
      <c r="BT39" s="2"/>
      <c r="BU39" s="2"/>
      <c r="BV39" s="2"/>
      <c r="BW39" s="2"/>
      <c r="BX39" s="2"/>
      <c r="BY39" s="2"/>
      <c r="BZ39" s="2"/>
      <c r="CA39" s="2"/>
      <c r="CB39" s="2" t="str">
        <f t="shared" si="51"/>
        <v>D</v>
      </c>
      <c r="CC39" s="2"/>
      <c r="CD39" s="2"/>
      <c r="CE39" s="2" t="str">
        <f t="shared" si="52"/>
        <v>D</v>
      </c>
      <c r="CF39" s="2"/>
      <c r="CG39" s="2"/>
      <c r="CH39" s="2" t="str">
        <f t="shared" si="53"/>
        <v>D</v>
      </c>
      <c r="CI39" s="2"/>
      <c r="CJ39" s="2"/>
      <c r="CK39" s="2" t="str">
        <f t="shared" si="54"/>
        <v>D</v>
      </c>
      <c r="CL39" s="2"/>
      <c r="CM39" s="2"/>
      <c r="CN39" s="2" t="str">
        <f t="shared" si="55"/>
        <v>D</v>
      </c>
      <c r="CO39" s="2"/>
      <c r="CP39" s="2"/>
      <c r="CQ39" s="2" t="str">
        <f t="shared" si="56"/>
        <v>D</v>
      </c>
      <c r="CR39" s="2"/>
      <c r="CS39" s="2"/>
      <c r="CT39" s="15"/>
      <c r="CU39" s="2"/>
      <c r="CV39" s="2"/>
      <c r="CW39" s="69"/>
      <c r="CX39" s="2"/>
      <c r="CY39" s="2"/>
      <c r="CZ39" s="2" t="str">
        <f t="shared" si="57"/>
        <v>D</v>
      </c>
      <c r="DA39" s="2"/>
      <c r="DB39" s="2"/>
      <c r="DC39" s="2" t="str">
        <f t="shared" si="58"/>
        <v>D</v>
      </c>
      <c r="DD39" s="2"/>
      <c r="DE39" s="13"/>
      <c r="DF39" s="13"/>
      <c r="DG39" s="13"/>
      <c r="DH39" s="13"/>
      <c r="DI39" s="13"/>
      <c r="DJ39" s="13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>
      <c r="A40" s="20">
        <v>35</v>
      </c>
      <c r="B40" s="14">
        <v>1856</v>
      </c>
      <c r="C40" s="19" t="s">
        <v>251</v>
      </c>
      <c r="D40" s="21" t="s">
        <v>252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0"/>
        <v>D</v>
      </c>
      <c r="L40" s="2"/>
      <c r="M40" s="2"/>
      <c r="N40" s="2" t="str">
        <f t="shared" si="31"/>
        <v>D</v>
      </c>
      <c r="O40" s="2"/>
      <c r="P40" s="2"/>
      <c r="Q40" s="2" t="str">
        <f t="shared" si="32"/>
        <v>D</v>
      </c>
      <c r="R40" s="2"/>
      <c r="S40" s="2"/>
      <c r="T40" s="2" t="str">
        <f t="shared" si="33"/>
        <v>D</v>
      </c>
      <c r="U40" s="2"/>
      <c r="V40" s="2"/>
      <c r="W40" s="2" t="str">
        <f t="shared" si="34"/>
        <v>D</v>
      </c>
      <c r="X40" s="2"/>
      <c r="Y40" s="2"/>
      <c r="Z40" s="2" t="str">
        <f t="shared" si="35"/>
        <v>D</v>
      </c>
      <c r="AA40" s="2"/>
      <c r="AB40" s="2"/>
      <c r="AC40" s="2" t="str">
        <f t="shared" si="36"/>
        <v>D</v>
      </c>
      <c r="AD40" s="2"/>
      <c r="AE40" s="2"/>
      <c r="AF40" s="2" t="str">
        <f t="shared" si="37"/>
        <v>D</v>
      </c>
      <c r="AG40" s="2"/>
      <c r="AH40" s="2"/>
      <c r="AI40" s="2" t="str">
        <f t="shared" si="38"/>
        <v>D</v>
      </c>
      <c r="AJ40" s="2"/>
      <c r="AK40" s="2"/>
      <c r="AL40" s="2" t="str">
        <f t="shared" si="39"/>
        <v>D</v>
      </c>
      <c r="AM40" s="2"/>
      <c r="AN40" s="2"/>
      <c r="AO40" s="2" t="str">
        <f t="shared" si="40"/>
        <v>D</v>
      </c>
      <c r="AP40" s="2"/>
      <c r="AQ40" s="2"/>
      <c r="AR40" s="2" t="str">
        <f t="shared" si="41"/>
        <v>D</v>
      </c>
      <c r="AS40" s="2"/>
      <c r="AT40" s="2"/>
      <c r="AU40" s="2" t="str">
        <f t="shared" si="42"/>
        <v>D</v>
      </c>
      <c r="AV40" s="2"/>
      <c r="AW40" s="2"/>
      <c r="AX40" s="2" t="str">
        <f t="shared" si="43"/>
        <v>D</v>
      </c>
      <c r="AY40" s="2"/>
      <c r="AZ40" s="2"/>
      <c r="BA40" s="2" t="str">
        <f t="shared" si="44"/>
        <v>D</v>
      </c>
      <c r="BB40" s="2"/>
      <c r="BC40" s="2"/>
      <c r="BD40" s="2" t="str">
        <f t="shared" si="45"/>
        <v>D</v>
      </c>
      <c r="BE40" s="2"/>
      <c r="BF40" s="2"/>
      <c r="BG40" s="2" t="str">
        <f t="shared" si="46"/>
        <v>D</v>
      </c>
      <c r="BH40" s="2"/>
      <c r="BI40" s="2"/>
      <c r="BJ40" s="2" t="str">
        <f t="shared" si="47"/>
        <v>D</v>
      </c>
      <c r="BK40" s="2"/>
      <c r="BL40" s="2"/>
      <c r="BM40" s="2" t="str">
        <f t="shared" si="48"/>
        <v>D</v>
      </c>
      <c r="BN40" s="2"/>
      <c r="BO40" s="2"/>
      <c r="BP40" s="2" t="str">
        <f t="shared" si="49"/>
        <v>D</v>
      </c>
      <c r="BQ40" s="2"/>
      <c r="BR40" s="2"/>
      <c r="BS40" s="2" t="str">
        <f t="shared" si="50"/>
        <v>D</v>
      </c>
      <c r="BT40" s="2"/>
      <c r="BU40" s="2"/>
      <c r="BV40" s="2"/>
      <c r="BW40" s="2"/>
      <c r="BX40" s="2"/>
      <c r="BY40" s="2"/>
      <c r="BZ40" s="2"/>
      <c r="CA40" s="2"/>
      <c r="CB40" s="2" t="str">
        <f t="shared" si="51"/>
        <v>D</v>
      </c>
      <c r="CC40" s="2"/>
      <c r="CD40" s="2"/>
      <c r="CE40" s="2" t="str">
        <f t="shared" si="52"/>
        <v>D</v>
      </c>
      <c r="CF40" s="2"/>
      <c r="CG40" s="2"/>
      <c r="CH40" s="2" t="str">
        <f t="shared" si="53"/>
        <v>D</v>
      </c>
      <c r="CI40" s="2"/>
      <c r="CJ40" s="2"/>
      <c r="CK40" s="2" t="str">
        <f t="shared" si="54"/>
        <v>D</v>
      </c>
      <c r="CL40" s="2"/>
      <c r="CM40" s="2"/>
      <c r="CN40" s="2" t="str">
        <f t="shared" si="55"/>
        <v>D</v>
      </c>
      <c r="CO40" s="2"/>
      <c r="CP40" s="2"/>
      <c r="CQ40" s="2" t="str">
        <f t="shared" si="56"/>
        <v>D</v>
      </c>
      <c r="CR40" s="2"/>
      <c r="CS40" s="2"/>
      <c r="CT40" s="15"/>
      <c r="CU40" s="2"/>
      <c r="CV40" s="2"/>
      <c r="CW40" s="69"/>
      <c r="CX40" s="2"/>
      <c r="CY40" s="2"/>
      <c r="CZ40" s="2" t="str">
        <f t="shared" si="57"/>
        <v>D</v>
      </c>
      <c r="DA40" s="2"/>
      <c r="DB40" s="2"/>
      <c r="DC40" s="2" t="str">
        <f t="shared" si="58"/>
        <v>D</v>
      </c>
      <c r="DD40" s="2"/>
      <c r="DE40" s="13"/>
      <c r="DF40" s="13"/>
      <c r="DG40" s="13"/>
      <c r="DH40" s="13"/>
      <c r="DI40" s="13"/>
      <c r="DJ40" s="13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>
      <c r="A41" s="20"/>
      <c r="B41" s="14"/>
      <c r="C41" s="19"/>
      <c r="D41" s="21"/>
      <c r="E41" s="13"/>
      <c r="F41" s="2"/>
      <c r="G41" s="2"/>
      <c r="H41" s="2" t="str">
        <f t="shared" si="0"/>
        <v>D</v>
      </c>
      <c r="I41" s="16"/>
      <c r="J41" s="2"/>
      <c r="K41" s="2" t="str">
        <f t="shared" si="30"/>
        <v>D</v>
      </c>
      <c r="L41" s="2"/>
      <c r="M41" s="2"/>
      <c r="N41" s="2" t="str">
        <f t="shared" si="31"/>
        <v>D</v>
      </c>
      <c r="O41" s="2"/>
      <c r="P41" s="2"/>
      <c r="Q41" s="2" t="str">
        <f t="shared" si="32"/>
        <v>D</v>
      </c>
      <c r="R41" s="2"/>
      <c r="S41" s="2"/>
      <c r="T41" s="2" t="str">
        <f t="shared" si="33"/>
        <v>D</v>
      </c>
      <c r="U41" s="2"/>
      <c r="V41" s="2"/>
      <c r="W41" s="2" t="str">
        <f t="shared" si="34"/>
        <v>D</v>
      </c>
      <c r="X41" s="2"/>
      <c r="Y41" s="2"/>
      <c r="Z41" s="2" t="str">
        <f t="shared" si="35"/>
        <v>D</v>
      </c>
      <c r="AA41" s="2"/>
      <c r="AB41" s="2"/>
      <c r="AC41" s="2" t="str">
        <f t="shared" si="36"/>
        <v>D</v>
      </c>
      <c r="AD41" s="2"/>
      <c r="AE41" s="2"/>
      <c r="AF41" s="2" t="str">
        <f t="shared" si="37"/>
        <v>D</v>
      </c>
      <c r="AG41" s="2"/>
      <c r="AH41" s="2"/>
      <c r="AI41" s="2" t="str">
        <f t="shared" si="38"/>
        <v>D</v>
      </c>
      <c r="AJ41" s="2"/>
      <c r="AK41" s="2"/>
      <c r="AL41" s="2" t="str">
        <f t="shared" si="39"/>
        <v>D</v>
      </c>
      <c r="AM41" s="2"/>
      <c r="AN41" s="2"/>
      <c r="AO41" s="2" t="str">
        <f t="shared" si="40"/>
        <v>D</v>
      </c>
      <c r="AP41" s="2"/>
      <c r="AQ41" s="2"/>
      <c r="AR41" s="2" t="str">
        <f t="shared" si="41"/>
        <v>D</v>
      </c>
      <c r="AS41" s="2"/>
      <c r="AT41" s="2"/>
      <c r="AU41" s="2" t="str">
        <f t="shared" si="42"/>
        <v>D</v>
      </c>
      <c r="AV41" s="2"/>
      <c r="AW41" s="2"/>
      <c r="AX41" s="2" t="str">
        <f t="shared" si="43"/>
        <v>D</v>
      </c>
      <c r="AY41" s="2"/>
      <c r="AZ41" s="2"/>
      <c r="BA41" s="2" t="str">
        <f t="shared" si="44"/>
        <v>D</v>
      </c>
      <c r="BB41" s="2"/>
      <c r="BC41" s="2"/>
      <c r="BD41" s="2" t="str">
        <f t="shared" si="45"/>
        <v>D</v>
      </c>
      <c r="BE41" s="2"/>
      <c r="BF41" s="2"/>
      <c r="BG41" s="2" t="str">
        <f t="shared" si="46"/>
        <v>D</v>
      </c>
      <c r="BH41" s="2"/>
      <c r="BI41" s="2"/>
      <c r="BJ41" s="2" t="str">
        <f t="shared" si="47"/>
        <v>D</v>
      </c>
      <c r="BK41" s="2"/>
      <c r="BL41" s="2"/>
      <c r="BM41" s="2" t="str">
        <f t="shared" si="48"/>
        <v>D</v>
      </c>
      <c r="BN41" s="2"/>
      <c r="BO41" s="2"/>
      <c r="BP41" s="2" t="str">
        <f t="shared" si="49"/>
        <v>D</v>
      </c>
      <c r="BQ41" s="2"/>
      <c r="BR41" s="2"/>
      <c r="BS41" s="2" t="str">
        <f t="shared" si="50"/>
        <v>D</v>
      </c>
      <c r="BT41" s="2"/>
      <c r="BU41" s="2"/>
      <c r="BV41" s="2"/>
      <c r="BW41" s="2"/>
      <c r="BX41" s="2"/>
      <c r="BY41" s="2"/>
      <c r="BZ41" s="2"/>
      <c r="CA41" s="2"/>
      <c r="CB41" s="2" t="str">
        <f t="shared" si="51"/>
        <v>D</v>
      </c>
      <c r="CC41" s="2"/>
      <c r="CD41" s="2"/>
      <c r="CE41" s="2" t="str">
        <f t="shared" si="52"/>
        <v>D</v>
      </c>
      <c r="CF41" s="2"/>
      <c r="CG41" s="2"/>
      <c r="CH41" s="2" t="str">
        <f t="shared" si="53"/>
        <v>D</v>
      </c>
      <c r="CI41" s="2"/>
      <c r="CJ41" s="2"/>
      <c r="CK41" s="2" t="str">
        <f t="shared" si="54"/>
        <v>D</v>
      </c>
      <c r="CL41" s="2"/>
      <c r="CM41" s="2"/>
      <c r="CN41" s="2" t="str">
        <f t="shared" si="55"/>
        <v>D</v>
      </c>
      <c r="CO41" s="2"/>
      <c r="CP41" s="2"/>
      <c r="CQ41" s="2" t="str">
        <f t="shared" si="56"/>
        <v>D</v>
      </c>
      <c r="CR41" s="2"/>
      <c r="CS41" s="2"/>
      <c r="CT41" s="15"/>
      <c r="CU41" s="2"/>
      <c r="CV41" s="2"/>
      <c r="CW41" s="69"/>
      <c r="CX41" s="2"/>
      <c r="CY41" s="2"/>
      <c r="CZ41" s="2" t="str">
        <f t="shared" si="57"/>
        <v>D</v>
      </c>
      <c r="DA41" s="2"/>
      <c r="DB41" s="2"/>
      <c r="DC41" s="2" t="str">
        <f t="shared" si="58"/>
        <v>D</v>
      </c>
      <c r="DD41" s="2"/>
      <c r="DE41" s="13"/>
      <c r="DF41" s="13"/>
      <c r="DG41" s="13"/>
      <c r="DH41" s="13"/>
      <c r="DI41" s="13"/>
      <c r="DJ41" s="13"/>
      <c r="DK41" s="2"/>
      <c r="DL41" s="2"/>
      <c r="DM41" s="2"/>
      <c r="DN41" s="2"/>
      <c r="DO41" s="2"/>
      <c r="DP41" s="2"/>
      <c r="DQ41" s="2"/>
      <c r="DR41" s="2"/>
      <c r="DS41" s="2"/>
      <c r="DT41" s="2"/>
    </row>
  </sheetData>
  <mergeCells count="41">
    <mergeCell ref="DT2:DT4"/>
    <mergeCell ref="DB3:DD3"/>
    <mergeCell ref="CD3:CF3"/>
    <mergeCell ref="CG3:CI3"/>
    <mergeCell ref="CJ3:CL3"/>
    <mergeCell ref="CM3:CO3"/>
    <mergeCell ref="CP3:CR3"/>
    <mergeCell ref="CY3:DA3"/>
    <mergeCell ref="CS3:CU3"/>
    <mergeCell ref="CV3:CX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12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2017-12-07T06:04:38Z</dcterms:modified>
</cp:coreProperties>
</file>