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7" i="3"/>
  <c r="AE47"/>
  <c r="AF47"/>
  <c r="B76" i="4"/>
  <c r="J73"/>
  <c r="J72"/>
  <c r="J71"/>
  <c r="J68"/>
  <c r="J67"/>
  <c r="J66"/>
  <c r="J65"/>
  <c r="F65"/>
  <c r="J64"/>
  <c r="F64"/>
  <c r="H58"/>
  <c r="G58"/>
  <c r="F58"/>
  <c r="C58"/>
  <c r="J58"/>
  <c r="AJ8" i="3"/>
  <c r="AK8"/>
  <c r="AL8" s="1"/>
  <c r="AM8" s="1"/>
  <c r="AN8" s="1"/>
  <c r="AO8" s="1"/>
  <c r="AP8" s="1"/>
  <c r="AQ8" s="1"/>
  <c r="AR8" s="1"/>
  <c r="AS8" s="1"/>
  <c r="AT8" s="1"/>
  <c r="AU8" s="1"/>
  <c r="AV8" s="1"/>
  <c r="AW8" s="1"/>
  <c r="AD44"/>
  <c r="AE44"/>
  <c r="AF44"/>
  <c r="AD45"/>
  <c r="AE45"/>
  <c r="AF45" s="1"/>
  <c r="AD46"/>
  <c r="AE46"/>
  <c r="AF46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C9"/>
  <c r="D9"/>
  <c r="AD10" l="1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F43" s="1"/>
  <c r="AE9"/>
  <c r="AD9"/>
  <c r="J95" i="4"/>
  <c r="J9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1"/>
  <c r="B51"/>
  <c r="C50"/>
  <c r="B50"/>
  <c r="C49"/>
  <c r="B49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1" i="3" l="1"/>
  <c r="AF39"/>
  <c r="AF37"/>
  <c r="AF35"/>
  <c r="AF33"/>
  <c r="C55"/>
  <c r="F18" i="4"/>
  <c r="H29"/>
  <c r="F29"/>
  <c r="AF31" i="3"/>
  <c r="AF29"/>
  <c r="AF27"/>
  <c r="AF25"/>
  <c r="AF23"/>
  <c r="AF21"/>
  <c r="AF19"/>
  <c r="AF17"/>
  <c r="F14" i="4"/>
  <c r="F22"/>
  <c r="AF9" i="3"/>
  <c r="AF15"/>
  <c r="AF13"/>
  <c r="AF1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2" i="4"/>
  <c r="F16"/>
  <c r="F20"/>
  <c r="H27"/>
  <c r="F27"/>
  <c r="H31"/>
  <c r="F31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<sst xmlns="http://schemas.openxmlformats.org/spreadsheetml/2006/main" count="304" uniqueCount="214">
  <si>
    <t xml:space="preserve">DATA SISWA </t>
  </si>
  <si>
    <t>LEGGER NILAI</t>
  </si>
  <si>
    <t>DAFTAR MATA PELAJARAN</t>
  </si>
  <si>
    <t>SMK NEGERI 1 BANGSRI</t>
  </si>
  <si>
    <t>PROGRAM DIKLAT</t>
  </si>
  <si>
    <t>:</t>
  </si>
  <si>
    <t>Kelas/Semester</t>
  </si>
  <si>
    <t>A</t>
  </si>
  <si>
    <t xml:space="preserve">: </t>
  </si>
  <si>
    <t xml:space="preserve">SEMESTER             </t>
  </si>
  <si>
    <t>Walikelas</t>
  </si>
  <si>
    <t xml:space="preserve">:  </t>
  </si>
  <si>
    <t>Normatif</t>
  </si>
  <si>
    <t>KKM</t>
  </si>
  <si>
    <t xml:space="preserve">Kelas / Semester </t>
  </si>
  <si>
    <t>NO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</si>
  <si>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</si>
  <si>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</si>
  <si>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</si>
  <si>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</si>
  <si>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</si>
  <si>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</si>
  <si>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</si>
  <si>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</si>
  <si>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ADAPTIF</t>
  </si>
  <si>
    <t>X / 1</t>
  </si>
  <si>
    <t>PRODUKTIF</t>
  </si>
  <si>
    <t>Tahun STTB</t>
  </si>
  <si>
    <t>MULOK</t>
  </si>
  <si>
    <t>Nama Orang Tua</t>
  </si>
  <si>
    <t>Alamat Orang Tua</t>
  </si>
  <si>
    <t>Rata-rata smt 1</t>
  </si>
  <si>
    <t>No. Telepon</t>
  </si>
  <si>
    <t>Ket</t>
  </si>
  <si>
    <t>Pendidikan Agama</t>
  </si>
  <si>
    <t xml:space="preserve">Tahun Ajaran         </t>
  </si>
  <si>
    <t>Agama</t>
  </si>
  <si>
    <t>Jumlah</t>
  </si>
  <si>
    <t>Peringkat</t>
  </si>
  <si>
    <t>PRAKERIN (PSG)</t>
  </si>
  <si>
    <t xml:space="preserve">Pendidikan Kewarganegaraan </t>
  </si>
  <si>
    <t>Program</t>
  </si>
  <si>
    <t>Extra - School</t>
  </si>
  <si>
    <t>Teknik Sepeda Motor</t>
  </si>
  <si>
    <t>Bahasa  Indonesia</t>
  </si>
  <si>
    <t>Tanggal Raport</t>
  </si>
  <si>
    <t>Kepribadian</t>
  </si>
  <si>
    <t>ABSENSI</t>
  </si>
  <si>
    <t>Catatan untuk Ortu/Wali</t>
  </si>
  <si>
    <t>Rekayasa Perangkat Lunak</t>
  </si>
  <si>
    <t>Pendidikan Jasmani dan Olahraga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</si>
  <si>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</si>
  <si>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</si>
  <si>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</si>
  <si>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</si>
  <si>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</si>
  <si>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</si>
  <si>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</si>
  <si>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</si>
  <si>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</si>
  <si>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</si>
  <si>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</si>
  <si>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</si>
  <si>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</si>
  <si>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</si>
  <si>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</si>
  <si>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</si>
  <si>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</si>
  <si>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</si>
  <si>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</si>
  <si>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</si>
  <si>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</si>
  <si>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</si>
  <si>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</si>
  <si>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</si>
  <si>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</si>
  <si>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</si>
  <si>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</si>
  <si>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</si>
  <si>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</si>
  <si>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</si>
  <si>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</si>
  <si>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</si>
  <si>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</si>
  <si>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</si>
  <si>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</si>
  <si>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</si>
  <si>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</si>
  <si>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</si>
  <si>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</si>
  <si>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</si>
  <si>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</si>
  <si>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Baik</t>
  </si>
  <si>
    <t>Tingkatkan Prestasimu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</si>
  <si>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</si>
  <si>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</si>
  <si>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</si>
  <si>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</si>
  <si>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</si>
  <si>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</si>
  <si>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</si>
  <si>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</si>
  <si>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</si>
  <si>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</si>
  <si>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</si>
  <si>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</si>
  <si>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</si>
  <si>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</si>
  <si>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</si>
  <si>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</si>
  <si>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</si>
  <si>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</si>
  <si>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</si>
  <si>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</si>
  <si>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</si>
  <si>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</si>
  <si>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</si>
  <si>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</si>
  <si>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</si>
  <si>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</si>
  <si>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</si>
  <si>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</si>
  <si>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</si>
  <si>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</si>
  <si>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</si>
  <si>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</si>
  <si>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</si>
  <si>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</si>
  <si>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</si>
  <si>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</si>
  <si>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</si>
  <si>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</si>
  <si>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</si>
  <si>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</si>
  <si>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</si>
  <si>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</si>
  <si>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</si>
  <si>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</si>
  <si>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</si>
  <si>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</si>
  <si>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</si>
  <si>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</si>
  <si>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</si>
  <si>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</si>
  <si>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</si>
  <si>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</si>
  <si>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</si>
  <si>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</si>
  <si>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</si>
  <si>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</si>
  <si>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</si>
  <si>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</si>
  <si>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</si>
  <si>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</si>
  <si>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</si>
  <si>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</si>
  <si>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</si>
  <si>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</si>
  <si>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</si>
  <si>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</si>
  <si>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</si>
  <si>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</si>
  <si>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</si>
  <si>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</si>
  <si>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</si>
  <si>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</si>
  <si>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Mengetahui</t>
  </si>
  <si>
    <t>Orang tua/wali</t>
  </si>
  <si>
    <t>Wali Kelas,</t>
  </si>
  <si>
    <t>..............................</t>
  </si>
  <si>
    <t>2017/2018</t>
  </si>
  <si>
    <t>Tanggal         : 22 Desember 2017</t>
  </si>
  <si>
    <t>1.</t>
  </si>
  <si>
    <t>Eni Sismawati, S.Pd.</t>
  </si>
  <si>
    <t>19800228 201406 2 004</t>
  </si>
  <si>
    <t>AHMAD DENI SETYAWAN</t>
  </si>
  <si>
    <t>AHMAD DIDIK RIYANTO</t>
  </si>
  <si>
    <t>AHMAD SYARIF HIDAYATULLAH</t>
  </si>
  <si>
    <t>ALI ZAENAL ABIDIN HUSAIN ASSEGAF</t>
  </si>
  <si>
    <t>ALVIN ADITYA</t>
  </si>
  <si>
    <t>ANDRI ROY IRAWAN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</si>
  <si>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</si>
  <si>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</si>
  <si>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</si>
  <si>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</si>
  <si>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</si>
  <si>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</si>
  <si>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</si>
  <si>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</si>
  <si>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KARMANTO</t>
  </si>
  <si>
    <t>KRISTIANTO FIARI</t>
  </si>
  <si>
    <t>LUSY INDRIYANI</t>
  </si>
  <si>
    <t>M. FAISAL SYAFA'AT</t>
  </si>
  <si>
    <t>MAULIDIA CYNDY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</si>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</sst>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6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2"/>
      <color rgb="FFFFFFFF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Lobste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0"/>
      <name val="Quintessential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"/>
      <family val="2"/>
    </font>
    <font>
      <sz val="1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Border="1"/>
    <xf numFmtId="0" fontId="6" fillId="0" borderId="0" xfId="0" applyFont="1" applyAlignment="1">
      <alignment horizontal="left"/>
    </xf>
    <xf numFmtId="0" fontId="7" fillId="2" borderId="0" xfId="0" applyFont="1" applyFill="1" applyBorder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164" fontId="12" fillId="4" borderId="7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166" fontId="20" fillId="3" borderId="7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/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" fillId="0" borderId="16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0" fontId="23" fillId="4" borderId="2" xfId="0" applyFont="1" applyFill="1" applyBorder="1" applyAlignment="1">
      <alignment horizontal="left" vertical="center"/>
    </xf>
    <xf numFmtId="167" fontId="18" fillId="0" borderId="7" xfId="0" applyNumberFormat="1" applyFont="1" applyBorder="1" applyAlignment="1">
      <alignment horizontal="left" vertical="center"/>
    </xf>
    <xf numFmtId="0" fontId="23" fillId="5" borderId="7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5" fillId="5" borderId="4" xfId="0" applyFont="1" applyFill="1" applyBorder="1" applyAlignment="1">
      <alignment vertical="center" wrapText="1"/>
    </xf>
    <xf numFmtId="0" fontId="1" fillId="0" borderId="7" xfId="0" applyFont="1" applyBorder="1"/>
    <xf numFmtId="0" fontId="23" fillId="5" borderId="9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5" fillId="5" borderId="14" xfId="0" applyFont="1" applyFill="1" applyBorder="1" applyAlignment="1">
      <alignment vertical="center" wrapText="1"/>
    </xf>
    <xf numFmtId="167" fontId="2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1" fillId="6" borderId="7" xfId="0" applyFont="1" applyFill="1" applyBorder="1"/>
    <xf numFmtId="0" fontId="13" fillId="0" borderId="17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165" fontId="18" fillId="0" borderId="14" xfId="0" applyNumberFormat="1" applyFont="1" applyBorder="1" applyAlignment="1">
      <alignment vertical="center"/>
    </xf>
    <xf numFmtId="0" fontId="26" fillId="6" borderId="7" xfId="0" applyFont="1" applyFill="1" applyBorder="1" applyAlignment="1"/>
    <xf numFmtId="0" fontId="18" fillId="0" borderId="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165" fontId="18" fillId="0" borderId="7" xfId="0" applyNumberFormat="1" applyFont="1" applyBorder="1" applyAlignment="1">
      <alignment vertical="center"/>
    </xf>
    <xf numFmtId="167" fontId="18" fillId="0" borderId="7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left"/>
    </xf>
    <xf numFmtId="165" fontId="20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0" xfId="0" applyFont="1" applyBorder="1" applyAlignment="1">
      <alignment horizontal="center" vertical="center"/>
    </xf>
    <xf numFmtId="167" fontId="18" fillId="0" borderId="21" xfId="0" applyNumberFormat="1" applyFont="1" applyBorder="1" applyAlignment="1">
      <alignment horizontal="center" vertical="center"/>
    </xf>
    <xf numFmtId="165" fontId="18" fillId="0" borderId="21" xfId="0" applyNumberFormat="1" applyFont="1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5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/>
    <xf numFmtId="0" fontId="13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20" fillId="0" borderId="7" xfId="0" applyFont="1" applyBorder="1" applyAlignment="1">
      <alignment horizontal="center"/>
    </xf>
    <xf numFmtId="0" fontId="20" fillId="0" borderId="7" xfId="0" applyFont="1" applyBorder="1"/>
    <xf numFmtId="0" fontId="20" fillId="6" borderId="7" xfId="0" applyFont="1" applyFill="1" applyBorder="1"/>
    <xf numFmtId="0" fontId="20" fillId="6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26" fillId="6" borderId="7" xfId="0" applyFont="1" applyFill="1" applyBorder="1"/>
    <xf numFmtId="0" fontId="29" fillId="0" borderId="7" xfId="0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0" fontId="30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7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23" fillId="4" borderId="34" xfId="0" applyFont="1" applyFill="1" applyBorder="1" applyAlignment="1">
      <alignment horizontal="center" vertical="center"/>
    </xf>
    <xf numFmtId="1" fontId="23" fillId="4" borderId="34" xfId="0" applyNumberFormat="1" applyFont="1" applyFill="1" applyBorder="1" applyAlignment="1">
      <alignment vertical="center"/>
    </xf>
    <xf numFmtId="0" fontId="23" fillId="4" borderId="34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 wrapText="1"/>
    </xf>
    <xf numFmtId="1" fontId="29" fillId="0" borderId="41" xfId="0" applyNumberFormat="1" applyFont="1" applyBorder="1" applyAlignment="1">
      <alignment horizontal="center" vertical="center"/>
    </xf>
    <xf numFmtId="1" fontId="29" fillId="7" borderId="0" xfId="0" applyNumberFormat="1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23" fillId="4" borderId="33" xfId="0" applyFont="1" applyFill="1" applyBorder="1" applyAlignment="1">
      <alignment horizontal="left" vertical="center"/>
    </xf>
    <xf numFmtId="0" fontId="35" fillId="0" borderId="41" xfId="0" applyFont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1" fontId="23" fillId="0" borderId="48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left" vertical="center" wrapText="1"/>
    </xf>
    <xf numFmtId="0" fontId="36" fillId="0" borderId="50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left" vertical="center" wrapText="1"/>
    </xf>
    <xf numFmtId="1" fontId="37" fillId="0" borderId="50" xfId="0" applyNumberFormat="1" applyFont="1" applyBorder="1" applyAlignment="1">
      <alignment horizontal="center" vertical="center"/>
    </xf>
    <xf numFmtId="1" fontId="37" fillId="0" borderId="5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5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center" vertical="top" wrapText="1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46" fillId="0" borderId="7" xfId="0" applyFont="1" applyBorder="1"/>
    <xf numFmtId="0" fontId="1" fillId="0" borderId="0" xfId="0" applyFont="1" applyAlignment="1">
      <alignment horizontal="center" wrapText="1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7" fillId="7" borderId="0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1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right"/>
    </xf>
    <xf numFmtId="0" fontId="1" fillId="5" borderId="14" xfId="0" applyFont="1" applyFill="1" applyBorder="1"/>
    <xf numFmtId="0" fontId="1" fillId="0" borderId="14" xfId="0" applyFont="1" applyBorder="1"/>
    <xf numFmtId="0" fontId="21" fillId="0" borderId="59" xfId="0" applyFont="1" applyBorder="1" applyAlignment="1">
      <alignment horizontal="center"/>
    </xf>
    <xf numFmtId="0" fontId="24" fillId="0" borderId="59" xfId="0" applyFont="1" applyBorder="1" applyAlignment="1"/>
    <xf numFmtId="0" fontId="1" fillId="0" borderId="59" xfId="0" applyFont="1" applyBorder="1" applyAlignment="1"/>
    <xf numFmtId="0" fontId="24" fillId="5" borderId="59" xfId="0" applyFont="1" applyFill="1" applyBorder="1" applyAlignment="1"/>
    <xf numFmtId="0" fontId="17" fillId="5" borderId="59" xfId="0" applyFont="1" applyFill="1" applyBorder="1" applyAlignment="1">
      <alignment horizontal="right"/>
    </xf>
    <xf numFmtId="0" fontId="17" fillId="5" borderId="59" xfId="0" applyFont="1" applyFill="1" applyBorder="1" applyAlignment="1"/>
    <xf numFmtId="0" fontId="17" fillId="0" borderId="59" xfId="0" applyFont="1" applyBorder="1" applyAlignment="1">
      <alignment horizontal="right"/>
    </xf>
    <xf numFmtId="0" fontId="25" fillId="0" borderId="59" xfId="0" applyFont="1" applyBorder="1" applyAlignment="1"/>
    <xf numFmtId="0" fontId="25" fillId="0" borderId="59" xfId="0" applyFont="1" applyBorder="1" applyAlignment="1">
      <alignment horizontal="right"/>
    </xf>
    <xf numFmtId="0" fontId="1" fillId="5" borderId="59" xfId="0" applyFont="1" applyFill="1" applyBorder="1" applyAlignment="1"/>
    <xf numFmtId="0" fontId="1" fillId="0" borderId="59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0" fontId="0" fillId="0" borderId="59" xfId="0" applyFont="1" applyBorder="1" applyAlignment="1"/>
    <xf numFmtId="0" fontId="25" fillId="5" borderId="59" xfId="0" applyFont="1" applyFill="1" applyBorder="1" applyAlignment="1"/>
    <xf numFmtId="0" fontId="28" fillId="0" borderId="59" xfId="0" applyFont="1" applyBorder="1" applyAlignment="1">
      <alignment horizontal="center"/>
    </xf>
    <xf numFmtId="172" fontId="1" fillId="0" borderId="9" xfId="0" applyNumberFormat="1" applyFont="1" applyBorder="1" applyAlignment="1">
      <alignment horizontal="left"/>
    </xf>
    <xf numFmtId="0" fontId="48" fillId="0" borderId="40" xfId="0" applyFont="1" applyBorder="1" applyAlignment="1">
      <alignment horizontal="center" vertical="center"/>
    </xf>
    <xf numFmtId="0" fontId="49" fillId="4" borderId="34" xfId="0" applyFont="1" applyFill="1" applyBorder="1" applyAlignment="1">
      <alignment horizontal="center" vertical="center" wrapText="1"/>
    </xf>
    <xf numFmtId="0" fontId="48" fillId="0" borderId="41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horizontal="center" vertical="center"/>
    </xf>
    <xf numFmtId="164" fontId="53" fillId="2" borderId="0" xfId="0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vertical="center"/>
    </xf>
    <xf numFmtId="0" fontId="54" fillId="2" borderId="0" xfId="0" applyFont="1" applyFill="1" applyBorder="1"/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3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top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52" fillId="7" borderId="0" xfId="0" applyFont="1" applyFill="1" applyBorder="1" applyAlignment="1">
      <alignment vertical="center"/>
    </xf>
    <xf numFmtId="0" fontId="54" fillId="0" borderId="0" xfId="0" applyFont="1"/>
    <xf numFmtId="0" fontId="54" fillId="0" borderId="0" xfId="0" applyFont="1" applyAlignment="1"/>
    <xf numFmtId="0" fontId="59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1" fillId="8" borderId="3" xfId="0" applyFont="1" applyFill="1" applyBorder="1"/>
    <xf numFmtId="0" fontId="1" fillId="8" borderId="3" xfId="0" applyFont="1" applyFill="1" applyBorder="1" applyAlignment="1">
      <alignment horizontal="left"/>
    </xf>
    <xf numFmtId="0" fontId="1" fillId="0" borderId="7" xfId="0" quotePrefix="1" applyFont="1" applyBorder="1" applyAlignment="1">
      <alignment horizontal="left" vertical="center"/>
    </xf>
    <xf numFmtId="0" fontId="60" fillId="0" borderId="59" xfId="0" applyFont="1" applyBorder="1"/>
    <xf numFmtId="0" fontId="60" fillId="0" borderId="59" xfId="0" applyFont="1" applyFill="1" applyBorder="1" applyAlignment="1" applyProtection="1">
      <alignment horizontal="center" vertical="center"/>
    </xf>
    <xf numFmtId="0" fontId="60" fillId="0" borderId="59" xfId="0" applyFont="1" applyFill="1" applyBorder="1" applyProtection="1"/>
    <xf numFmtId="0" fontId="13" fillId="0" borderId="14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/>
    <xf numFmtId="0" fontId="6" fillId="4" borderId="3" xfId="0" applyFont="1" applyFill="1" applyBorder="1" applyAlignment="1">
      <alignment horizontal="center"/>
    </xf>
    <xf numFmtId="0" fontId="5" fillId="0" borderId="9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12" fillId="4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5" fillId="0" borderId="10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5" fillId="0" borderId="8" xfId="0" applyFont="1" applyBorder="1"/>
    <xf numFmtId="0" fontId="17" fillId="0" borderId="4" xfId="0" applyFont="1" applyBorder="1" applyAlignment="1">
      <alignment horizontal="center" vertical="center"/>
    </xf>
    <xf numFmtId="0" fontId="5" fillId="0" borderId="14" xfId="0" applyFont="1" applyBorder="1"/>
    <xf numFmtId="0" fontId="17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left" vertical="center" wrapText="1"/>
    </xf>
    <xf numFmtId="0" fontId="5" fillId="0" borderId="42" xfId="0" applyFont="1" applyBorder="1"/>
    <xf numFmtId="0" fontId="5" fillId="0" borderId="43" xfId="0" applyFont="1" applyBorder="1"/>
    <xf numFmtId="0" fontId="23" fillId="4" borderId="3" xfId="0" applyFont="1" applyFill="1" applyBorder="1" applyAlignment="1">
      <alignment horizontal="center" vertical="center"/>
    </xf>
    <xf numFmtId="0" fontId="5" fillId="0" borderId="30" xfId="0" applyFont="1" applyBorder="1"/>
    <xf numFmtId="0" fontId="23" fillId="4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33" fillId="4" borderId="32" xfId="0" applyFont="1" applyFill="1" applyBorder="1" applyAlignment="1">
      <alignment horizontal="center" vertical="center"/>
    </xf>
    <xf numFmtId="0" fontId="5" fillId="0" borderId="35" xfId="0" applyFont="1" applyBorder="1"/>
    <xf numFmtId="0" fontId="5" fillId="0" borderId="36" xfId="0" applyFont="1" applyBorder="1"/>
    <xf numFmtId="0" fontId="23" fillId="4" borderId="32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/>
    </xf>
    <xf numFmtId="0" fontId="5" fillId="0" borderId="28" xfId="0" applyFont="1" applyBorder="1"/>
    <xf numFmtId="0" fontId="23" fillId="4" borderId="6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23" fillId="4" borderId="23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9" xfId="0" applyFont="1" applyBorder="1"/>
    <xf numFmtId="0" fontId="5" fillId="0" borderId="19" xfId="0" applyFont="1" applyBorder="1"/>
    <xf numFmtId="0" fontId="13" fillId="0" borderId="29" xfId="0" applyFont="1" applyBorder="1" applyAlignment="1">
      <alignment horizontal="center" vertical="center" wrapText="1"/>
    </xf>
    <xf numFmtId="0" fontId="1" fillId="0" borderId="18" xfId="0" applyFont="1" applyBorder="1"/>
    <xf numFmtId="0" fontId="1" fillId="0" borderId="19" xfId="0" applyFont="1" applyBorder="1"/>
    <xf numFmtId="0" fontId="12" fillId="0" borderId="53" xfId="0" applyFont="1" applyBorder="1" applyAlignment="1">
      <alignment horizontal="center" vertical="center" wrapText="1"/>
    </xf>
    <xf numFmtId="0" fontId="5" fillId="0" borderId="54" xfId="0" applyFont="1" applyBorder="1"/>
    <xf numFmtId="0" fontId="5" fillId="0" borderId="55" xfId="0" applyFont="1" applyBorder="1"/>
    <xf numFmtId="0" fontId="12" fillId="0" borderId="3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5" fillId="0" borderId="56" xfId="0" applyFont="1" applyBorder="1"/>
    <xf numFmtId="0" fontId="5" fillId="0" borderId="2" xfId="0" applyFont="1" applyBorder="1"/>
    <xf numFmtId="0" fontId="5" fillId="0" borderId="57" xfId="0" applyFont="1" applyBorder="1"/>
    <xf numFmtId="0" fontId="5" fillId="0" borderId="58" xfId="0" applyFont="1" applyBorder="1"/>
    <xf numFmtId="0" fontId="5" fillId="0" borderId="18" xfId="0" applyFont="1" applyBorder="1"/>
    <xf numFmtId="0" fontId="23" fillId="0" borderId="46" xfId="0" applyFont="1" applyBorder="1" applyAlignment="1">
      <alignment horizontal="left" vertical="center" wrapText="1"/>
    </xf>
    <xf numFmtId="0" fontId="5" fillId="0" borderId="47" xfId="0" applyFont="1" applyBorder="1"/>
    <xf numFmtId="0" fontId="43" fillId="0" borderId="1" xfId="0" applyFont="1" applyBorder="1" applyAlignment="1">
      <alignment horizontal="left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43" fillId="0" borderId="3" xfId="0" applyFont="1" applyBorder="1" applyAlignment="1">
      <alignment horizontal="left" vertical="center" wrapText="1"/>
    </xf>
    <xf numFmtId="1" fontId="29" fillId="0" borderId="38" xfId="0" applyNumberFormat="1" applyFont="1" applyBorder="1" applyAlignment="1">
      <alignment horizontal="left" vertical="center" wrapText="1"/>
    </xf>
    <xf numFmtId="1" fontId="29" fillId="0" borderId="38" xfId="0" applyNumberFormat="1" applyFont="1" applyBorder="1" applyAlignment="1">
      <alignment horizontal="left" vertical="center" shrinkToFit="1"/>
    </xf>
    <xf numFmtId="0" fontId="2" fillId="0" borderId="0" xfId="0" applyFont="1" applyAlignment="1">
      <alignment horizontal="center" vertical="top"/>
    </xf>
    <xf numFmtId="0" fontId="31" fillId="7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23" fillId="0" borderId="3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4" fillId="0" borderId="3" xfId="0" applyFont="1" applyBorder="1" applyAlignment="1">
      <alignment vertical="center" wrapText="1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3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92" t="s">
        <v>2</v>
      </c>
      <c r="C1" s="293"/>
      <c r="D1" s="293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2" t="s">
        <v>7</v>
      </c>
      <c r="B3" s="13" t="s">
        <v>12</v>
      </c>
      <c r="C3" s="14"/>
      <c r="D3" s="14" t="s">
        <v>13</v>
      </c>
      <c r="E3" s="1"/>
      <c r="F3" s="294" t="s">
        <v>14</v>
      </c>
      <c r="G3" s="291"/>
      <c r="H3" s="19" t="s">
        <v>25</v>
      </c>
      <c r="I3" s="1"/>
      <c r="J3" s="5" t="str">
        <f>VLOOKUP(K3,$L$11:$M$16,2)</f>
        <v xml:space="preserve"> XII / 5</v>
      </c>
      <c r="K3" s="5">
        <v>5</v>
      </c>
      <c r="L3" s="5"/>
      <c r="M3" s="5"/>
      <c r="N3" s="5"/>
      <c r="O3" s="7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2"/>
      <c r="B4" s="21">
        <v>1</v>
      </c>
      <c r="C4" s="22" t="s">
        <v>34</v>
      </c>
      <c r="D4" s="23">
        <v>75</v>
      </c>
      <c r="E4" s="1"/>
      <c r="F4" s="294" t="s">
        <v>35</v>
      </c>
      <c r="G4" s="291"/>
      <c r="H4" s="24" t="s">
        <v>170</v>
      </c>
      <c r="I4" s="1"/>
      <c r="J4" s="5"/>
      <c r="K4" s="5"/>
      <c r="L4" s="5"/>
      <c r="M4" s="5"/>
      <c r="N4" s="5"/>
      <c r="O4" s="7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2"/>
      <c r="B5" s="21">
        <v>2</v>
      </c>
      <c r="C5" s="22" t="s">
        <v>40</v>
      </c>
      <c r="D5" s="23">
        <v>75</v>
      </c>
      <c r="E5" s="1"/>
      <c r="F5" s="294" t="s">
        <v>41</v>
      </c>
      <c r="G5" s="291"/>
      <c r="H5" s="19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43</v>
      </c>
      <c r="N5" s="5"/>
      <c r="O5" s="7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2"/>
      <c r="B6" s="21">
        <v>3</v>
      </c>
      <c r="C6" s="22" t="s">
        <v>44</v>
      </c>
      <c r="D6" s="23">
        <v>75</v>
      </c>
      <c r="E6" s="1"/>
      <c r="F6" s="295" t="s">
        <v>45</v>
      </c>
      <c r="G6" s="291"/>
      <c r="H6" s="28">
        <v>41629</v>
      </c>
      <c r="I6" s="1"/>
      <c r="J6" s="5"/>
      <c r="K6" s="5"/>
      <c r="L6" s="5">
        <v>2</v>
      </c>
      <c r="M6" s="5" t="s">
        <v>49</v>
      </c>
      <c r="N6" s="5"/>
      <c r="O6" s="7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2"/>
      <c r="B7" s="21">
        <v>4</v>
      </c>
      <c r="C7" s="22" t="s">
        <v>50</v>
      </c>
      <c r="D7" s="23">
        <v>75</v>
      </c>
      <c r="E7" s="1"/>
      <c r="F7" s="290" t="s">
        <v>10</v>
      </c>
      <c r="G7" s="291"/>
      <c r="H7" s="45" t="s">
        <v>173</v>
      </c>
      <c r="I7" s="1"/>
      <c r="J7" s="5"/>
      <c r="K7" s="5"/>
      <c r="L7" s="5">
        <v>3</v>
      </c>
      <c r="M7" s="5" t="s">
        <v>63</v>
      </c>
      <c r="N7" s="5"/>
      <c r="O7" s="7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2"/>
      <c r="B8" s="21">
        <v>5</v>
      </c>
      <c r="C8" s="22" t="s">
        <v>64</v>
      </c>
      <c r="D8" s="23">
        <v>75</v>
      </c>
      <c r="E8" s="1"/>
      <c r="F8" s="290" t="s">
        <v>65</v>
      </c>
      <c r="G8" s="291"/>
      <c r="H8" s="283" t="s">
        <v>174</v>
      </c>
      <c r="I8" s="1"/>
      <c r="J8" s="5"/>
      <c r="K8" s="5"/>
      <c r="L8" s="5">
        <v>4</v>
      </c>
      <c r="M8" s="5" t="s">
        <v>66</v>
      </c>
      <c r="N8" s="5"/>
      <c r="O8" s="7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2" t="s">
        <v>67</v>
      </c>
      <c r="B9" s="13" t="s">
        <v>68</v>
      </c>
      <c r="C9" s="48"/>
      <c r="D9" s="48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2"/>
      <c r="B10" s="21">
        <v>1</v>
      </c>
      <c r="C10" s="22" t="s">
        <v>69</v>
      </c>
      <c r="D10" s="50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2"/>
      <c r="B11" s="21">
        <v>2</v>
      </c>
      <c r="C11" s="22" t="s">
        <v>70</v>
      </c>
      <c r="D11" s="50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71</v>
      </c>
      <c r="N11" s="5"/>
      <c r="O11" s="7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2"/>
      <c r="B12" s="21">
        <v>3</v>
      </c>
      <c r="C12" s="22" t="s">
        <v>72</v>
      </c>
      <c r="D12" s="50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73</v>
      </c>
      <c r="N12" s="5"/>
      <c r="O12" s="7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2"/>
      <c r="B13" s="21">
        <v>4</v>
      </c>
      <c r="C13" s="52" t="s">
        <v>74</v>
      </c>
      <c r="D13" s="50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76</v>
      </c>
      <c r="N13" s="5"/>
      <c r="O13" s="7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2"/>
      <c r="B14" s="21">
        <v>5</v>
      </c>
      <c r="C14" s="53" t="s">
        <v>77</v>
      </c>
      <c r="D14" s="54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78</v>
      </c>
      <c r="N14" s="5"/>
      <c r="O14" s="7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2"/>
      <c r="B15" s="21">
        <v>6</v>
      </c>
      <c r="C15" s="53" t="s">
        <v>79</v>
      </c>
      <c r="D15" s="54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80</v>
      </c>
      <c r="N15" s="5"/>
      <c r="O15" s="7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2"/>
      <c r="B16" s="21">
        <v>7</v>
      </c>
      <c r="C16" s="56" t="s">
        <v>81</v>
      </c>
      <c r="D16" s="50">
        <v>75</v>
      </c>
      <c r="E16" s="1"/>
      <c r="F16" s="1"/>
      <c r="G16" s="1"/>
      <c r="H16" s="1"/>
      <c r="I16" s="1"/>
      <c r="J16" s="5"/>
      <c r="K16" s="5"/>
      <c r="L16" s="5">
        <v>6</v>
      </c>
      <c r="M16" s="5" t="s">
        <v>82</v>
      </c>
      <c r="N16" s="5"/>
      <c r="O16" s="7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2"/>
      <c r="B17" s="21">
        <v>8</v>
      </c>
      <c r="C17" s="22" t="s">
        <v>83</v>
      </c>
      <c r="D17" s="50">
        <v>75</v>
      </c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2"/>
      <c r="B18" s="21"/>
      <c r="C18" s="23"/>
      <c r="D18" s="50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2"/>
      <c r="B19" s="58"/>
      <c r="C19" s="60"/>
      <c r="D19" s="61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2" t="s">
        <v>84</v>
      </c>
      <c r="B20" s="13" t="s">
        <v>85</v>
      </c>
      <c r="C20" s="48"/>
      <c r="D20" s="48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2"/>
      <c r="B21" s="21">
        <v>1</v>
      </c>
      <c r="C21" s="282" t="s">
        <v>86</v>
      </c>
      <c r="D21" s="50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2"/>
      <c r="B22" s="21">
        <v>2</v>
      </c>
      <c r="C22" s="281" t="s">
        <v>87</v>
      </c>
      <c r="D22" s="50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2"/>
      <c r="B23" s="21">
        <v>3</v>
      </c>
      <c r="C23" s="281" t="s">
        <v>88</v>
      </c>
      <c r="D23" s="50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2"/>
      <c r="B24" s="21">
        <v>4</v>
      </c>
      <c r="C24" s="281" t="s">
        <v>89</v>
      </c>
      <c r="D24" s="50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2"/>
      <c r="B25" s="21">
        <v>5</v>
      </c>
      <c r="C25" s="281" t="s">
        <v>90</v>
      </c>
      <c r="D25" s="50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2"/>
      <c r="B26" s="21">
        <v>6</v>
      </c>
      <c r="C26" s="281" t="s">
        <v>91</v>
      </c>
      <c r="D26" s="50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2"/>
      <c r="B27" s="21"/>
      <c r="C27" s="62"/>
      <c r="D27" s="50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2"/>
      <c r="B28" s="21"/>
      <c r="C28" s="50"/>
      <c r="D28" s="50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2"/>
      <c r="B29" s="21"/>
      <c r="C29" s="50"/>
      <c r="D29" s="50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2"/>
      <c r="B30" s="21"/>
      <c r="C30" s="50"/>
      <c r="D30" s="50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2"/>
      <c r="B31" s="58"/>
      <c r="C31" s="61"/>
      <c r="D31" s="61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2" t="s">
        <v>94</v>
      </c>
      <c r="B32" s="13" t="s">
        <v>95</v>
      </c>
      <c r="C32" s="48"/>
      <c r="D32" s="48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1">
        <v>1</v>
      </c>
      <c r="C33" s="70" t="s">
        <v>96</v>
      </c>
      <c r="D33" s="70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8" workbookViewId="0">
      <selection activeCell="A8" sqref="A8:D4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8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300" t="s">
        <v>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01" t="s">
        <v>15</v>
      </c>
      <c r="B6" s="303" t="s">
        <v>16</v>
      </c>
      <c r="C6" s="296" t="s">
        <v>17</v>
      </c>
      <c r="D6" s="305" t="s">
        <v>20</v>
      </c>
      <c r="E6" s="296" t="s">
        <v>21</v>
      </c>
      <c r="F6" s="18"/>
      <c r="G6" s="296" t="s">
        <v>22</v>
      </c>
      <c r="H6" s="296" t="s">
        <v>23</v>
      </c>
      <c r="I6" s="296" t="s">
        <v>27</v>
      </c>
      <c r="J6" s="296" t="s">
        <v>29</v>
      </c>
      <c r="K6" s="296" t="s">
        <v>30</v>
      </c>
      <c r="L6" s="296" t="s">
        <v>32</v>
      </c>
      <c r="M6" s="296" t="s">
        <v>33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02"/>
      <c r="B7" s="304"/>
      <c r="C7" s="297"/>
      <c r="D7" s="297"/>
      <c r="E7" s="297"/>
      <c r="F7" s="25" t="s">
        <v>36</v>
      </c>
      <c r="G7" s="297"/>
      <c r="H7" s="297"/>
      <c r="I7" s="297"/>
      <c r="J7" s="297"/>
      <c r="K7" s="297"/>
      <c r="L7" s="297"/>
      <c r="M7" s="29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84">
        <v>1</v>
      </c>
      <c r="B8" s="285">
        <v>1265</v>
      </c>
      <c r="C8" s="286" t="s">
        <v>175</v>
      </c>
      <c r="D8" s="286" t="s">
        <v>18</v>
      </c>
      <c r="E8" s="26"/>
      <c r="F8" s="27"/>
      <c r="G8" s="26"/>
      <c r="H8" s="26"/>
      <c r="I8" s="29"/>
      <c r="J8" s="30"/>
      <c r="K8" s="26"/>
      <c r="L8" s="31"/>
      <c r="M8" s="3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84">
        <v>2</v>
      </c>
      <c r="B9" s="285">
        <v>1266</v>
      </c>
      <c r="C9" s="286" t="s">
        <v>176</v>
      </c>
      <c r="D9" s="286" t="s">
        <v>18</v>
      </c>
      <c r="E9" s="35"/>
      <c r="F9" s="38"/>
      <c r="G9" s="35"/>
      <c r="H9" s="35"/>
      <c r="I9" s="20"/>
      <c r="J9" s="40"/>
      <c r="K9" s="35"/>
      <c r="L9" s="42"/>
      <c r="M9" s="4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84">
        <v>3</v>
      </c>
      <c r="B10" s="285">
        <v>1267</v>
      </c>
      <c r="C10" s="286" t="s">
        <v>177</v>
      </c>
      <c r="D10" s="286" t="s">
        <v>18</v>
      </c>
      <c r="E10" s="35"/>
      <c r="F10" s="38"/>
      <c r="G10" s="35"/>
      <c r="H10" s="35"/>
      <c r="I10" s="20"/>
      <c r="J10" s="40"/>
      <c r="K10" s="35"/>
      <c r="L10" s="42"/>
      <c r="M10" s="4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84">
        <v>4</v>
      </c>
      <c r="B11" s="285">
        <v>1268</v>
      </c>
      <c r="C11" s="286" t="s">
        <v>178</v>
      </c>
      <c r="D11" s="286" t="s">
        <v>18</v>
      </c>
      <c r="E11" s="35"/>
      <c r="F11" s="38"/>
      <c r="G11" s="35"/>
      <c r="H11" s="35"/>
      <c r="I11" s="20"/>
      <c r="J11" s="40"/>
      <c r="K11" s="35"/>
      <c r="L11" s="42"/>
      <c r="M11" s="4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84">
        <v>5</v>
      </c>
      <c r="B12" s="285">
        <v>1269</v>
      </c>
      <c r="C12" s="286" t="s">
        <v>179</v>
      </c>
      <c r="D12" s="286" t="s">
        <v>18</v>
      </c>
      <c r="E12" s="35"/>
      <c r="F12" s="38"/>
      <c r="G12" s="35"/>
      <c r="H12" s="35"/>
      <c r="I12" s="20"/>
      <c r="J12" s="40"/>
      <c r="K12" s="35"/>
      <c r="L12" s="42"/>
      <c r="M12" s="4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84">
        <v>6</v>
      </c>
      <c r="B13" s="285">
        <v>1270</v>
      </c>
      <c r="C13" s="286" t="s">
        <v>180</v>
      </c>
      <c r="D13" s="286" t="s">
        <v>18</v>
      </c>
      <c r="E13" s="35"/>
      <c r="F13" s="38"/>
      <c r="G13" s="35"/>
      <c r="H13" s="35"/>
      <c r="I13" s="20"/>
      <c r="J13" s="40"/>
      <c r="K13" s="35"/>
      <c r="L13" s="42"/>
      <c r="M13" s="4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84">
        <v>7</v>
      </c>
      <c r="B14" s="285">
        <v>1271</v>
      </c>
      <c r="C14" s="286" t="s">
        <v>181</v>
      </c>
      <c r="D14" s="286" t="s">
        <v>18</v>
      </c>
      <c r="E14" s="46"/>
      <c r="F14" s="38"/>
      <c r="G14" s="46"/>
      <c r="H14" s="46"/>
      <c r="I14" s="21"/>
      <c r="J14" s="47"/>
      <c r="K14" s="46"/>
      <c r="L14" s="42"/>
      <c r="M14" s="4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84">
        <v>8</v>
      </c>
      <c r="B15" s="285">
        <v>1272</v>
      </c>
      <c r="C15" s="286" t="s">
        <v>182</v>
      </c>
      <c r="D15" s="286" t="s">
        <v>52</v>
      </c>
      <c r="E15" s="35"/>
      <c r="F15" s="38"/>
      <c r="G15" s="35"/>
      <c r="H15" s="35"/>
      <c r="I15" s="21"/>
      <c r="J15" s="40"/>
      <c r="K15" s="35"/>
      <c r="L15" s="42"/>
      <c r="M15" s="4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84">
        <v>9</v>
      </c>
      <c r="B16" s="285">
        <v>1273</v>
      </c>
      <c r="C16" s="286" t="s">
        <v>183</v>
      </c>
      <c r="D16" s="286" t="s">
        <v>18</v>
      </c>
      <c r="E16" s="35"/>
      <c r="F16" s="38"/>
      <c r="G16" s="35"/>
      <c r="H16" s="35"/>
      <c r="I16" s="21"/>
      <c r="J16" s="40"/>
      <c r="K16" s="35"/>
      <c r="L16" s="42"/>
      <c r="M16" s="4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84">
        <v>10</v>
      </c>
      <c r="B17" s="285">
        <v>1274</v>
      </c>
      <c r="C17" s="286" t="s">
        <v>184</v>
      </c>
      <c r="D17" s="286" t="s">
        <v>18</v>
      </c>
      <c r="E17" s="35"/>
      <c r="F17" s="38"/>
      <c r="G17" s="35"/>
      <c r="H17" s="35"/>
      <c r="I17" s="21"/>
      <c r="J17" s="40"/>
      <c r="K17" s="35"/>
      <c r="L17" s="42"/>
      <c r="M17" s="4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84">
        <v>11</v>
      </c>
      <c r="B18" s="285">
        <v>1275</v>
      </c>
      <c r="C18" s="286" t="s">
        <v>185</v>
      </c>
      <c r="D18" s="286" t="s">
        <v>18</v>
      </c>
      <c r="E18" s="35"/>
      <c r="F18" s="38"/>
      <c r="G18" s="35"/>
      <c r="H18" s="35"/>
      <c r="I18" s="20"/>
      <c r="J18" s="40"/>
      <c r="K18" s="35"/>
      <c r="L18" s="42"/>
      <c r="M18" s="4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84">
        <v>12</v>
      </c>
      <c r="B19" s="285">
        <v>1276</v>
      </c>
      <c r="C19" s="286" t="s">
        <v>186</v>
      </c>
      <c r="D19" s="286" t="s">
        <v>18</v>
      </c>
      <c r="E19" s="35"/>
      <c r="F19" s="38"/>
      <c r="G19" s="35"/>
      <c r="H19" s="35"/>
      <c r="I19" s="20"/>
      <c r="J19" s="40"/>
      <c r="K19" s="35"/>
      <c r="L19" s="42"/>
      <c r="M19" s="4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84">
        <v>13</v>
      </c>
      <c r="B20" s="285">
        <v>1277</v>
      </c>
      <c r="C20" s="286" t="s">
        <v>187</v>
      </c>
      <c r="D20" s="286" t="s">
        <v>18</v>
      </c>
      <c r="E20" s="35"/>
      <c r="F20" s="38"/>
      <c r="G20" s="35"/>
      <c r="H20" s="35"/>
      <c r="I20" s="20"/>
      <c r="J20" s="40"/>
      <c r="K20" s="35"/>
      <c r="L20" s="42"/>
      <c r="M20" s="4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84">
        <v>14</v>
      </c>
      <c r="B21" s="285">
        <v>1278</v>
      </c>
      <c r="C21" s="286" t="s">
        <v>188</v>
      </c>
      <c r="D21" s="286" t="s">
        <v>52</v>
      </c>
      <c r="E21" s="35"/>
      <c r="F21" s="38"/>
      <c r="G21" s="35"/>
      <c r="H21" s="35"/>
      <c r="I21" s="20"/>
      <c r="J21" s="40"/>
      <c r="K21" s="35"/>
      <c r="L21" s="42"/>
      <c r="M21" s="4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84">
        <v>15</v>
      </c>
      <c r="B22" s="285">
        <v>1279</v>
      </c>
      <c r="C22" s="286" t="s">
        <v>189</v>
      </c>
      <c r="D22" s="286" t="s">
        <v>18</v>
      </c>
      <c r="E22" s="35"/>
      <c r="F22" s="38"/>
      <c r="G22" s="35"/>
      <c r="H22" s="35"/>
      <c r="I22" s="20"/>
      <c r="J22" s="40"/>
      <c r="K22" s="35"/>
      <c r="L22" s="42"/>
      <c r="M22" s="44"/>
      <c r="N22" s="3"/>
      <c r="O22" s="3"/>
      <c r="P22" s="2" t="s">
        <v>75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84">
        <v>16</v>
      </c>
      <c r="B23" s="285">
        <v>1280</v>
      </c>
      <c r="C23" s="286" t="s">
        <v>190</v>
      </c>
      <c r="D23" s="286" t="s">
        <v>18</v>
      </c>
      <c r="E23" s="35"/>
      <c r="F23" s="38"/>
      <c r="G23" s="35"/>
      <c r="H23" s="35"/>
      <c r="I23" s="20"/>
      <c r="J23" s="40"/>
      <c r="K23" s="35"/>
      <c r="L23" s="42"/>
      <c r="M23" s="4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84">
        <v>17</v>
      </c>
      <c r="B24" s="285">
        <v>1281</v>
      </c>
      <c r="C24" s="286" t="s">
        <v>191</v>
      </c>
      <c r="D24" s="286" t="s">
        <v>52</v>
      </c>
      <c r="E24" s="35"/>
      <c r="F24" s="38"/>
      <c r="G24" s="35"/>
      <c r="H24" s="35"/>
      <c r="I24" s="20"/>
      <c r="J24" s="40"/>
      <c r="K24" s="35"/>
      <c r="L24" s="42"/>
      <c r="M24" s="4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84">
        <v>18</v>
      </c>
      <c r="B25" s="285">
        <v>1282</v>
      </c>
      <c r="C25" s="286" t="s">
        <v>192</v>
      </c>
      <c r="D25" s="286" t="s">
        <v>18</v>
      </c>
      <c r="E25" s="35"/>
      <c r="F25" s="38"/>
      <c r="G25" s="35"/>
      <c r="H25" s="35"/>
      <c r="I25" s="20"/>
      <c r="J25" s="40"/>
      <c r="K25" s="35"/>
      <c r="L25" s="42"/>
      <c r="M25" s="4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84">
        <v>19</v>
      </c>
      <c r="B26" s="285">
        <v>1283</v>
      </c>
      <c r="C26" s="286" t="s">
        <v>193</v>
      </c>
      <c r="D26" s="286" t="s">
        <v>52</v>
      </c>
      <c r="E26" s="35"/>
      <c r="F26" s="38"/>
      <c r="G26" s="35"/>
      <c r="H26" s="35"/>
      <c r="I26" s="20"/>
      <c r="J26" s="40"/>
      <c r="K26" s="35"/>
      <c r="L26" s="42"/>
      <c r="M26" s="4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84">
        <v>20</v>
      </c>
      <c r="B27" s="285">
        <v>1284</v>
      </c>
      <c r="C27" s="286" t="s">
        <v>194</v>
      </c>
      <c r="D27" s="286" t="s">
        <v>52</v>
      </c>
      <c r="E27" s="35"/>
      <c r="F27" s="38"/>
      <c r="G27" s="35"/>
      <c r="H27" s="35"/>
      <c r="I27" s="20"/>
      <c r="J27" s="40"/>
      <c r="K27" s="35"/>
      <c r="L27" s="42"/>
      <c r="M27" s="4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84">
        <v>21</v>
      </c>
      <c r="B28" s="285">
        <v>1285</v>
      </c>
      <c r="C28" s="286" t="s">
        <v>195</v>
      </c>
      <c r="D28" s="286" t="s">
        <v>18</v>
      </c>
      <c r="E28" s="35"/>
      <c r="F28" s="38"/>
      <c r="G28" s="35"/>
      <c r="H28" s="35"/>
      <c r="I28" s="20"/>
      <c r="J28" s="40"/>
      <c r="K28" s="35"/>
      <c r="L28" s="42"/>
      <c r="M28" s="4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84">
        <v>22</v>
      </c>
      <c r="B29" s="285">
        <v>1286</v>
      </c>
      <c r="C29" s="286" t="s">
        <v>196</v>
      </c>
      <c r="D29" s="286" t="s">
        <v>18</v>
      </c>
      <c r="E29" s="35"/>
      <c r="F29" s="38"/>
      <c r="G29" s="35"/>
      <c r="H29" s="35"/>
      <c r="I29" s="20"/>
      <c r="J29" s="40"/>
      <c r="K29" s="35"/>
      <c r="L29" s="42"/>
      <c r="M29" s="4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84">
        <v>23</v>
      </c>
      <c r="B30" s="285">
        <v>1287</v>
      </c>
      <c r="C30" s="286" t="s">
        <v>197</v>
      </c>
      <c r="D30" s="286" t="s">
        <v>18</v>
      </c>
      <c r="E30" s="35"/>
      <c r="F30" s="38"/>
      <c r="G30" s="35"/>
      <c r="H30" s="35"/>
      <c r="I30" s="20"/>
      <c r="J30" s="40"/>
      <c r="K30" s="35"/>
      <c r="L30" s="42"/>
      <c r="M30" s="4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84">
        <v>24</v>
      </c>
      <c r="B31" s="285">
        <v>1288</v>
      </c>
      <c r="C31" s="286" t="s">
        <v>198</v>
      </c>
      <c r="D31" s="286" t="s">
        <v>18</v>
      </c>
      <c r="E31" s="35"/>
      <c r="F31" s="38"/>
      <c r="G31" s="35"/>
      <c r="H31" s="35"/>
      <c r="I31" s="20"/>
      <c r="J31" s="40"/>
      <c r="K31" s="35"/>
      <c r="L31" s="42"/>
      <c r="M31" s="4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84">
        <v>25</v>
      </c>
      <c r="B32" s="285">
        <v>1289</v>
      </c>
      <c r="C32" s="286" t="s">
        <v>199</v>
      </c>
      <c r="D32" s="286" t="s">
        <v>18</v>
      </c>
      <c r="E32" s="35"/>
      <c r="F32" s="38"/>
      <c r="G32" s="35"/>
      <c r="H32" s="35"/>
      <c r="I32" s="20"/>
      <c r="J32" s="40"/>
      <c r="K32" s="35"/>
      <c r="L32" s="42"/>
      <c r="M32" s="4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84">
        <v>26</v>
      </c>
      <c r="B33" s="285">
        <v>1290</v>
      </c>
      <c r="C33" s="286" t="s">
        <v>200</v>
      </c>
      <c r="D33" s="286" t="s">
        <v>18</v>
      </c>
      <c r="E33" s="35"/>
      <c r="F33" s="38"/>
      <c r="G33" s="35"/>
      <c r="H33" s="35"/>
      <c r="I33" s="20"/>
      <c r="J33" s="40"/>
      <c r="K33" s="35"/>
      <c r="L33" s="42"/>
      <c r="M33" s="4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84">
        <v>27</v>
      </c>
      <c r="B34" s="285">
        <v>1291</v>
      </c>
      <c r="C34" s="286" t="s">
        <v>201</v>
      </c>
      <c r="D34" s="286" t="s">
        <v>18</v>
      </c>
      <c r="E34" s="35"/>
      <c r="F34" s="38"/>
      <c r="G34" s="35"/>
      <c r="H34" s="35"/>
      <c r="I34" s="20"/>
      <c r="J34" s="40"/>
      <c r="K34" s="35"/>
      <c r="L34" s="42"/>
      <c r="M34" s="4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84">
        <v>28</v>
      </c>
      <c r="B35" s="285">
        <v>1292</v>
      </c>
      <c r="C35" s="286" t="s">
        <v>202</v>
      </c>
      <c r="D35" s="286" t="s">
        <v>18</v>
      </c>
      <c r="E35" s="35"/>
      <c r="F35" s="38"/>
      <c r="G35" s="35"/>
      <c r="H35" s="35"/>
      <c r="I35" s="21"/>
      <c r="J35" s="40"/>
      <c r="K35" s="35"/>
      <c r="L35" s="42"/>
      <c r="M35" s="4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84">
        <v>29</v>
      </c>
      <c r="B36" s="285">
        <v>1293</v>
      </c>
      <c r="C36" s="286" t="s">
        <v>203</v>
      </c>
      <c r="D36" s="286" t="s">
        <v>18</v>
      </c>
      <c r="E36" s="35"/>
      <c r="F36" s="38"/>
      <c r="G36" s="35"/>
      <c r="H36" s="35"/>
      <c r="I36" s="20"/>
      <c r="J36" s="40"/>
      <c r="K36" s="35"/>
      <c r="L36" s="42"/>
      <c r="M36" s="4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84">
        <v>30</v>
      </c>
      <c r="B37" s="285">
        <v>1294</v>
      </c>
      <c r="C37" s="286" t="s">
        <v>204</v>
      </c>
      <c r="D37" s="286" t="s">
        <v>52</v>
      </c>
      <c r="E37" s="35"/>
      <c r="F37" s="38"/>
      <c r="G37" s="35"/>
      <c r="H37" s="35"/>
      <c r="I37" s="20"/>
      <c r="J37" s="40"/>
      <c r="K37" s="35"/>
      <c r="L37" s="42"/>
      <c r="M37" s="4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84">
        <v>31</v>
      </c>
      <c r="B38" s="285">
        <v>1295</v>
      </c>
      <c r="C38" s="286" t="s">
        <v>205</v>
      </c>
      <c r="D38" s="286" t="s">
        <v>52</v>
      </c>
      <c r="E38" s="35"/>
      <c r="F38" s="38"/>
      <c r="G38" s="35"/>
      <c r="H38" s="35"/>
      <c r="I38" s="21"/>
      <c r="J38" s="40"/>
      <c r="K38" s="35"/>
      <c r="L38" s="42"/>
      <c r="M38" s="4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84">
        <v>32</v>
      </c>
      <c r="B39" s="285">
        <v>1296</v>
      </c>
      <c r="C39" s="286" t="s">
        <v>206</v>
      </c>
      <c r="D39" s="286" t="s">
        <v>52</v>
      </c>
      <c r="E39" s="35"/>
      <c r="F39" s="38"/>
      <c r="G39" s="35"/>
      <c r="H39" s="35"/>
      <c r="I39" s="20"/>
      <c r="J39" s="40"/>
      <c r="K39" s="35"/>
      <c r="L39" s="42"/>
      <c r="M39" s="4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84">
        <v>33</v>
      </c>
      <c r="B40" s="285">
        <v>1297</v>
      </c>
      <c r="C40" s="286" t="s">
        <v>207</v>
      </c>
      <c r="D40" s="286" t="s">
        <v>52</v>
      </c>
      <c r="E40" s="35"/>
      <c r="F40" s="38"/>
      <c r="G40" s="35"/>
      <c r="H40" s="35"/>
      <c r="I40" s="20"/>
      <c r="J40" s="40"/>
      <c r="K40" s="35"/>
      <c r="L40" s="42"/>
      <c r="M40" s="4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84">
        <v>34</v>
      </c>
      <c r="B41" s="285">
        <v>1298</v>
      </c>
      <c r="C41" s="286" t="s">
        <v>208</v>
      </c>
      <c r="D41" s="286" t="s">
        <v>18</v>
      </c>
      <c r="E41" s="35"/>
      <c r="F41" s="38"/>
      <c r="G41" s="35"/>
      <c r="H41" s="35"/>
      <c r="I41" s="20"/>
      <c r="J41" s="40"/>
      <c r="K41" s="35"/>
      <c r="L41" s="42"/>
      <c r="M41" s="4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84">
        <v>35</v>
      </c>
      <c r="B42" s="285">
        <v>1299</v>
      </c>
      <c r="C42" s="286" t="s">
        <v>209</v>
      </c>
      <c r="D42" s="286" t="s">
        <v>18</v>
      </c>
      <c r="E42" s="35"/>
      <c r="F42" s="38"/>
      <c r="G42" s="35"/>
      <c r="H42" s="35"/>
      <c r="I42" s="20"/>
      <c r="J42" s="40"/>
      <c r="K42" s="35"/>
      <c r="L42" s="42"/>
      <c r="M42" s="4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84">
        <v>36</v>
      </c>
      <c r="B43" s="285">
        <v>1300</v>
      </c>
      <c r="C43" s="286" t="s">
        <v>210</v>
      </c>
      <c r="D43" s="286" t="s">
        <v>52</v>
      </c>
      <c r="E43" s="35"/>
      <c r="F43" s="38"/>
      <c r="G43" s="35"/>
      <c r="H43" s="35"/>
      <c r="I43" s="20"/>
      <c r="J43" s="40"/>
      <c r="K43" s="35"/>
      <c r="L43" s="42"/>
      <c r="M43" s="4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84">
        <v>37</v>
      </c>
      <c r="B44" s="285">
        <v>1301</v>
      </c>
      <c r="C44" s="286" t="s">
        <v>211</v>
      </c>
      <c r="D44" s="286" t="s">
        <v>52</v>
      </c>
      <c r="E44" s="35"/>
      <c r="F44" s="38"/>
      <c r="G44" s="35"/>
      <c r="H44" s="35"/>
      <c r="I44" s="20"/>
      <c r="J44" s="40"/>
      <c r="K44" s="35"/>
      <c r="L44" s="42"/>
      <c r="M44" s="4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84">
        <v>38</v>
      </c>
      <c r="B45" s="285">
        <v>1302</v>
      </c>
      <c r="C45" s="286" t="s">
        <v>212</v>
      </c>
      <c r="D45" s="286" t="s">
        <v>18</v>
      </c>
      <c r="E45" s="35"/>
      <c r="F45" s="38"/>
      <c r="G45" s="35"/>
      <c r="H45" s="35"/>
      <c r="I45" s="20"/>
      <c r="J45" s="40"/>
      <c r="K45" s="35"/>
      <c r="L45" s="42"/>
      <c r="M45" s="4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84">
        <v>39</v>
      </c>
      <c r="B46" s="285">
        <v>1303</v>
      </c>
      <c r="C46" s="286" t="s">
        <v>213</v>
      </c>
      <c r="D46" s="286" t="s">
        <v>18</v>
      </c>
      <c r="E46" s="35"/>
      <c r="F46" s="38"/>
      <c r="G46" s="35"/>
      <c r="H46" s="35"/>
      <c r="I46" s="20"/>
      <c r="J46" s="40"/>
      <c r="K46" s="35"/>
      <c r="L46" s="42"/>
      <c r="M46" s="4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5">
        <v>40</v>
      </c>
      <c r="B47" s="57"/>
      <c r="C47" s="67"/>
      <c r="D47" s="69"/>
      <c r="E47" s="35"/>
      <c r="F47" s="38"/>
      <c r="G47" s="35"/>
      <c r="H47" s="35"/>
      <c r="I47" s="20"/>
      <c r="J47" s="40"/>
      <c r="K47" s="35"/>
      <c r="L47" s="42"/>
      <c r="M47" s="4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5">
        <v>41</v>
      </c>
      <c r="B48" s="57"/>
      <c r="C48" s="71"/>
      <c r="D48" s="69"/>
      <c r="E48" s="35"/>
      <c r="F48" s="38"/>
      <c r="G48" s="35"/>
      <c r="H48" s="35"/>
      <c r="I48" s="21"/>
      <c r="J48" s="40"/>
      <c r="K48" s="35"/>
      <c r="L48" s="42"/>
      <c r="M48" s="4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5">
        <v>42</v>
      </c>
      <c r="B49" s="57"/>
      <c r="C49" s="71"/>
      <c r="D49" s="69"/>
      <c r="E49" s="35"/>
      <c r="F49" s="38"/>
      <c r="G49" s="35"/>
      <c r="H49" s="35"/>
      <c r="I49" s="20"/>
      <c r="J49" s="40"/>
      <c r="K49" s="35"/>
      <c r="L49" s="42"/>
      <c r="M49" s="4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5">
        <v>43</v>
      </c>
      <c r="B50" s="57"/>
      <c r="C50" s="71"/>
      <c r="D50" s="69"/>
      <c r="E50" s="35"/>
      <c r="F50" s="38"/>
      <c r="G50" s="35"/>
      <c r="H50" s="35"/>
      <c r="I50" s="20"/>
      <c r="J50" s="40"/>
      <c r="K50" s="35"/>
      <c r="L50" s="42"/>
      <c r="M50" s="4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5">
        <v>44</v>
      </c>
      <c r="B51" s="57"/>
      <c r="C51" s="71"/>
      <c r="D51" s="69"/>
      <c r="E51" s="35"/>
      <c r="F51" s="38"/>
      <c r="G51" s="35"/>
      <c r="H51" s="35"/>
      <c r="I51" s="20"/>
      <c r="J51" s="40"/>
      <c r="K51" s="35"/>
      <c r="L51" s="42"/>
      <c r="M51" s="4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5">
        <v>45</v>
      </c>
      <c r="B52" s="57"/>
      <c r="C52" s="71"/>
      <c r="D52" s="69"/>
      <c r="E52" s="35"/>
      <c r="F52" s="38"/>
      <c r="G52" s="35"/>
      <c r="H52" s="35"/>
      <c r="I52" s="20"/>
      <c r="J52" s="40"/>
      <c r="K52" s="35"/>
      <c r="L52" s="42"/>
      <c r="M52" s="4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5">
        <v>46</v>
      </c>
      <c r="B53" s="57"/>
      <c r="C53" s="71"/>
      <c r="D53" s="69"/>
      <c r="E53" s="35"/>
      <c r="F53" s="38"/>
      <c r="G53" s="35"/>
      <c r="H53" s="35"/>
      <c r="I53" s="20"/>
      <c r="J53" s="40"/>
      <c r="K53" s="35"/>
      <c r="L53" s="42"/>
      <c r="M53" s="4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5">
        <v>47</v>
      </c>
      <c r="B54" s="57"/>
      <c r="C54" s="71"/>
      <c r="D54" s="69"/>
      <c r="E54" s="35"/>
      <c r="F54" s="38"/>
      <c r="G54" s="35"/>
      <c r="H54" s="35"/>
      <c r="I54" s="20"/>
      <c r="J54" s="40"/>
      <c r="K54" s="35"/>
      <c r="L54" s="42"/>
      <c r="M54" s="4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5">
        <v>48</v>
      </c>
      <c r="B55" s="57"/>
      <c r="C55" s="71"/>
      <c r="D55" s="69"/>
      <c r="E55" s="35"/>
      <c r="F55" s="38"/>
      <c r="G55" s="35"/>
      <c r="H55" s="35"/>
      <c r="I55" s="20"/>
      <c r="J55" s="40"/>
      <c r="K55" s="35"/>
      <c r="L55" s="42"/>
      <c r="M55" s="4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5">
        <v>49</v>
      </c>
      <c r="B56" s="57"/>
      <c r="C56" s="71"/>
      <c r="D56" s="69"/>
      <c r="E56" s="35"/>
      <c r="F56" s="38"/>
      <c r="G56" s="35"/>
      <c r="H56" s="35"/>
      <c r="I56" s="20"/>
      <c r="J56" s="40"/>
      <c r="K56" s="35"/>
      <c r="L56" s="42"/>
      <c r="M56" s="4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5">
        <v>50</v>
      </c>
      <c r="B57" s="57"/>
      <c r="C57" s="71"/>
      <c r="D57" s="69"/>
      <c r="E57" s="35"/>
      <c r="F57" s="38"/>
      <c r="G57" s="35"/>
      <c r="H57" s="35"/>
      <c r="I57" s="20"/>
      <c r="J57" s="40"/>
      <c r="K57" s="35"/>
      <c r="L57" s="42"/>
      <c r="M57" s="4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5">
        <v>51</v>
      </c>
      <c r="B58" s="57"/>
      <c r="C58" s="71"/>
      <c r="D58" s="69"/>
      <c r="E58" s="35"/>
      <c r="F58" s="38"/>
      <c r="G58" s="35"/>
      <c r="H58" s="35"/>
      <c r="I58" s="20"/>
      <c r="J58" s="40"/>
      <c r="K58" s="35"/>
      <c r="L58" s="42"/>
      <c r="M58" s="4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5">
        <v>52</v>
      </c>
      <c r="B59" s="72"/>
      <c r="C59" s="71"/>
      <c r="D59" s="69"/>
      <c r="E59" s="35"/>
      <c r="F59" s="38"/>
      <c r="G59" s="35"/>
      <c r="H59" s="35"/>
      <c r="I59" s="20"/>
      <c r="J59" s="40"/>
      <c r="K59" s="35"/>
      <c r="L59" s="42"/>
      <c r="M59" s="4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5">
        <v>53</v>
      </c>
      <c r="B60" s="72"/>
      <c r="C60" s="71"/>
      <c r="D60" s="69"/>
      <c r="E60" s="35"/>
      <c r="F60" s="38"/>
      <c r="G60" s="35"/>
      <c r="H60" s="35"/>
      <c r="I60" s="20"/>
      <c r="J60" s="40"/>
      <c r="K60" s="35"/>
      <c r="L60" s="42"/>
      <c r="M60" s="4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5">
        <v>54</v>
      </c>
      <c r="B61" s="72"/>
      <c r="C61" s="71"/>
      <c r="D61" s="69"/>
      <c r="E61" s="35"/>
      <c r="F61" s="38"/>
      <c r="G61" s="35"/>
      <c r="H61" s="35"/>
      <c r="I61" s="20"/>
      <c r="J61" s="40"/>
      <c r="K61" s="35"/>
      <c r="L61" s="42"/>
      <c r="M61" s="4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5">
        <v>55</v>
      </c>
      <c r="B62" s="72"/>
      <c r="C62" s="71"/>
      <c r="D62" s="69"/>
      <c r="E62" s="35"/>
      <c r="F62" s="38"/>
      <c r="G62" s="35"/>
      <c r="H62" s="35"/>
      <c r="I62" s="20"/>
      <c r="J62" s="40"/>
      <c r="K62" s="35"/>
      <c r="L62" s="42"/>
      <c r="M62" s="4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5">
        <v>56</v>
      </c>
      <c r="B63" s="72"/>
      <c r="C63" s="71"/>
      <c r="D63" s="69"/>
      <c r="E63" s="35"/>
      <c r="F63" s="38"/>
      <c r="G63" s="35"/>
      <c r="H63" s="35"/>
      <c r="I63" s="20"/>
      <c r="J63" s="40"/>
      <c r="K63" s="35"/>
      <c r="L63" s="42"/>
      <c r="M63" s="4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5">
        <v>57</v>
      </c>
      <c r="B64" s="72"/>
      <c r="C64" s="71"/>
      <c r="D64" s="69"/>
      <c r="E64" s="35"/>
      <c r="F64" s="38"/>
      <c r="G64" s="35"/>
      <c r="H64" s="35"/>
      <c r="I64" s="20"/>
      <c r="J64" s="40"/>
      <c r="K64" s="35"/>
      <c r="L64" s="42"/>
      <c r="M64" s="4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5">
        <v>58</v>
      </c>
      <c r="B65" s="72"/>
      <c r="C65" s="71"/>
      <c r="D65" s="69"/>
      <c r="E65" s="35"/>
      <c r="F65" s="38"/>
      <c r="G65" s="35"/>
      <c r="H65" s="35"/>
      <c r="I65" s="20"/>
      <c r="J65" s="40"/>
      <c r="K65" s="35"/>
      <c r="L65" s="42"/>
      <c r="M65" s="4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5">
        <v>59</v>
      </c>
      <c r="B66" s="72"/>
      <c r="C66" s="71"/>
      <c r="D66" s="69"/>
      <c r="E66" s="35"/>
      <c r="F66" s="38"/>
      <c r="G66" s="35"/>
      <c r="H66" s="35"/>
      <c r="I66" s="20"/>
      <c r="J66" s="40"/>
      <c r="K66" s="35"/>
      <c r="L66" s="42"/>
      <c r="M66" s="4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5">
        <v>60</v>
      </c>
      <c r="B67" s="72"/>
      <c r="C67" s="71"/>
      <c r="D67" s="69"/>
      <c r="E67" s="35"/>
      <c r="F67" s="38"/>
      <c r="G67" s="35"/>
      <c r="H67" s="35"/>
      <c r="I67" s="20"/>
      <c r="J67" s="40"/>
      <c r="K67" s="35"/>
      <c r="L67" s="42"/>
      <c r="M67" s="4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5">
        <v>61</v>
      </c>
      <c r="B68" s="72"/>
      <c r="C68" s="71"/>
      <c r="D68" s="69"/>
      <c r="E68" s="35"/>
      <c r="F68" s="38"/>
      <c r="G68" s="35"/>
      <c r="H68" s="35"/>
      <c r="I68" s="20"/>
      <c r="J68" s="40"/>
      <c r="K68" s="35"/>
      <c r="L68" s="42"/>
      <c r="M68" s="4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5">
        <v>62</v>
      </c>
      <c r="B69" s="72"/>
      <c r="C69" s="71"/>
      <c r="D69" s="69"/>
      <c r="E69" s="35"/>
      <c r="F69" s="38"/>
      <c r="G69" s="35"/>
      <c r="H69" s="35"/>
      <c r="I69" s="20"/>
      <c r="J69" s="40"/>
      <c r="K69" s="35"/>
      <c r="L69" s="42"/>
      <c r="M69" s="4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5">
        <v>63</v>
      </c>
      <c r="B70" s="72"/>
      <c r="C70" s="71"/>
      <c r="D70" s="69"/>
      <c r="E70" s="35"/>
      <c r="F70" s="38"/>
      <c r="G70" s="35"/>
      <c r="H70" s="35"/>
      <c r="I70" s="20"/>
      <c r="J70" s="40"/>
      <c r="K70" s="35"/>
      <c r="L70" s="42"/>
      <c r="M70" s="4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5">
        <v>64</v>
      </c>
      <c r="B71" s="72"/>
      <c r="C71" s="71"/>
      <c r="D71" s="69"/>
      <c r="E71" s="35"/>
      <c r="F71" s="38"/>
      <c r="G71" s="35"/>
      <c r="H71" s="35"/>
      <c r="I71" s="20"/>
      <c r="J71" s="40"/>
      <c r="K71" s="35"/>
      <c r="L71" s="42"/>
      <c r="M71" s="4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5">
        <v>65</v>
      </c>
      <c r="B72" s="72"/>
      <c r="C72" s="71"/>
      <c r="D72" s="69"/>
      <c r="E72" s="35"/>
      <c r="F72" s="38"/>
      <c r="G72" s="35"/>
      <c r="H72" s="35"/>
      <c r="I72" s="20"/>
      <c r="J72" s="40"/>
      <c r="K72" s="35"/>
      <c r="L72" s="42"/>
      <c r="M72" s="4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5">
        <v>66</v>
      </c>
      <c r="B73" s="72"/>
      <c r="C73" s="71"/>
      <c r="D73" s="69"/>
      <c r="E73" s="35"/>
      <c r="F73" s="38"/>
      <c r="G73" s="35"/>
      <c r="H73" s="35"/>
      <c r="I73" s="20"/>
      <c r="J73" s="40"/>
      <c r="K73" s="35"/>
      <c r="L73" s="42"/>
      <c r="M73" s="4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5">
        <v>67</v>
      </c>
      <c r="B74" s="72"/>
      <c r="C74" s="71"/>
      <c r="D74" s="69"/>
      <c r="E74" s="35"/>
      <c r="F74" s="38"/>
      <c r="G74" s="35"/>
      <c r="H74" s="35"/>
      <c r="I74" s="21"/>
      <c r="J74" s="40"/>
      <c r="K74" s="35"/>
      <c r="L74" s="42"/>
      <c r="M74" s="4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5">
        <v>68</v>
      </c>
      <c r="B75" s="72"/>
      <c r="C75" s="71"/>
      <c r="D75" s="69"/>
      <c r="E75" s="35"/>
      <c r="F75" s="38"/>
      <c r="G75" s="35"/>
      <c r="H75" s="35"/>
      <c r="I75" s="20"/>
      <c r="J75" s="40"/>
      <c r="K75" s="35"/>
      <c r="L75" s="42"/>
      <c r="M75" s="4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5">
        <v>69</v>
      </c>
      <c r="B76" s="72"/>
      <c r="C76" s="71"/>
      <c r="D76" s="69"/>
      <c r="E76" s="35"/>
      <c r="F76" s="38"/>
      <c r="G76" s="35"/>
      <c r="H76" s="35"/>
      <c r="I76" s="20"/>
      <c r="J76" s="40"/>
      <c r="K76" s="35"/>
      <c r="L76" s="42"/>
      <c r="M76" s="4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5">
        <v>70</v>
      </c>
      <c r="B77" s="72"/>
      <c r="C77" s="71"/>
      <c r="D77" s="69"/>
      <c r="E77" s="35"/>
      <c r="F77" s="38"/>
      <c r="G77" s="35"/>
      <c r="H77" s="35"/>
      <c r="I77" s="20"/>
      <c r="J77" s="40"/>
      <c r="K77" s="35"/>
      <c r="L77" s="42"/>
      <c r="M77" s="4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5">
        <v>71</v>
      </c>
      <c r="B78" s="72"/>
      <c r="C78" s="71"/>
      <c r="D78" s="69"/>
      <c r="E78" s="35"/>
      <c r="F78" s="38"/>
      <c r="G78" s="35"/>
      <c r="H78" s="35"/>
      <c r="I78" s="21"/>
      <c r="J78" s="40"/>
      <c r="K78" s="35"/>
      <c r="L78" s="42"/>
      <c r="M78" s="4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5">
        <v>72</v>
      </c>
      <c r="B79" s="72"/>
      <c r="C79" s="71"/>
      <c r="D79" s="69"/>
      <c r="E79" s="35"/>
      <c r="F79" s="38"/>
      <c r="G79" s="35"/>
      <c r="H79" s="35"/>
      <c r="I79" s="20"/>
      <c r="J79" s="40"/>
      <c r="K79" s="35"/>
      <c r="L79" s="42"/>
      <c r="M79" s="4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5">
        <v>73</v>
      </c>
      <c r="B80" s="72"/>
      <c r="C80" s="71"/>
      <c r="D80" s="69"/>
      <c r="E80" s="35"/>
      <c r="F80" s="38"/>
      <c r="G80" s="35"/>
      <c r="H80" s="35"/>
      <c r="I80" s="20"/>
      <c r="J80" s="40"/>
      <c r="K80" s="35"/>
      <c r="L80" s="42"/>
      <c r="M80" s="4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5">
        <v>74</v>
      </c>
      <c r="B81" s="72"/>
      <c r="C81" s="71"/>
      <c r="D81" s="69"/>
      <c r="E81" s="35"/>
      <c r="F81" s="38"/>
      <c r="G81" s="35"/>
      <c r="H81" s="35"/>
      <c r="I81" s="20"/>
      <c r="J81" s="40"/>
      <c r="K81" s="35"/>
      <c r="L81" s="42"/>
      <c r="M81" s="4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5">
        <v>75</v>
      </c>
      <c r="B82" s="72"/>
      <c r="C82" s="71"/>
      <c r="D82" s="69"/>
      <c r="E82" s="35"/>
      <c r="F82" s="38"/>
      <c r="G82" s="35"/>
      <c r="H82" s="35"/>
      <c r="I82" s="20"/>
      <c r="J82" s="40"/>
      <c r="K82" s="35"/>
      <c r="L82" s="42"/>
      <c r="M82" s="4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5">
        <v>76</v>
      </c>
      <c r="B83" s="72"/>
      <c r="C83" s="71"/>
      <c r="D83" s="69"/>
      <c r="E83" s="35"/>
      <c r="F83" s="38"/>
      <c r="G83" s="35"/>
      <c r="H83" s="35"/>
      <c r="I83" s="20"/>
      <c r="J83" s="40"/>
      <c r="K83" s="35"/>
      <c r="L83" s="42"/>
      <c r="M83" s="4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5">
        <v>77</v>
      </c>
      <c r="B84" s="72"/>
      <c r="C84" s="71"/>
      <c r="D84" s="69"/>
      <c r="E84" s="35"/>
      <c r="F84" s="38"/>
      <c r="G84" s="35"/>
      <c r="H84" s="35"/>
      <c r="I84" s="20"/>
      <c r="J84" s="40"/>
      <c r="K84" s="35"/>
      <c r="L84" s="42"/>
      <c r="M84" s="4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5">
        <v>78</v>
      </c>
      <c r="B85" s="72"/>
      <c r="C85" s="71"/>
      <c r="D85" s="69"/>
      <c r="E85" s="35"/>
      <c r="F85" s="38"/>
      <c r="G85" s="35"/>
      <c r="H85" s="35"/>
      <c r="I85" s="20"/>
      <c r="J85" s="40"/>
      <c r="K85" s="35"/>
      <c r="L85" s="42"/>
      <c r="M85" s="4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5">
        <v>79</v>
      </c>
      <c r="B86" s="72"/>
      <c r="C86" s="71"/>
      <c r="D86" s="69"/>
      <c r="E86" s="35"/>
      <c r="F86" s="38"/>
      <c r="G86" s="35"/>
      <c r="H86" s="35"/>
      <c r="I86" s="20"/>
      <c r="J86" s="40"/>
      <c r="K86" s="35"/>
      <c r="L86" s="42"/>
      <c r="M86" s="4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5">
        <v>80</v>
      </c>
      <c r="B87" s="72"/>
      <c r="C87" s="71"/>
      <c r="D87" s="69"/>
      <c r="E87" s="35"/>
      <c r="F87" s="38"/>
      <c r="G87" s="35"/>
      <c r="H87" s="35"/>
      <c r="I87" s="20"/>
      <c r="J87" s="40"/>
      <c r="K87" s="35"/>
      <c r="L87" s="42"/>
      <c r="M87" s="4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5">
        <v>81</v>
      </c>
      <c r="B88" s="72"/>
      <c r="C88" s="71"/>
      <c r="D88" s="69"/>
      <c r="E88" s="35"/>
      <c r="F88" s="38"/>
      <c r="G88" s="35"/>
      <c r="H88" s="35"/>
      <c r="I88" s="20"/>
      <c r="J88" s="40"/>
      <c r="K88" s="35"/>
      <c r="L88" s="42"/>
      <c r="M88" s="4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5">
        <v>82</v>
      </c>
      <c r="B89" s="72"/>
      <c r="C89" s="71"/>
      <c r="D89" s="69"/>
      <c r="E89" s="35"/>
      <c r="F89" s="38"/>
      <c r="G89" s="35"/>
      <c r="H89" s="35"/>
      <c r="I89" s="21"/>
      <c r="J89" s="40"/>
      <c r="K89" s="35"/>
      <c r="L89" s="42"/>
      <c r="M89" s="4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5">
        <v>83</v>
      </c>
      <c r="B90" s="72"/>
      <c r="C90" s="71"/>
      <c r="D90" s="69"/>
      <c r="E90" s="35"/>
      <c r="F90" s="38"/>
      <c r="G90" s="35"/>
      <c r="H90" s="35"/>
      <c r="I90" s="20"/>
      <c r="J90" s="40"/>
      <c r="K90" s="35"/>
      <c r="L90" s="42"/>
      <c r="M90" s="4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5">
        <v>84</v>
      </c>
      <c r="B91" s="72"/>
      <c r="C91" s="71"/>
      <c r="D91" s="69"/>
      <c r="E91" s="35"/>
      <c r="F91" s="38"/>
      <c r="G91" s="35"/>
      <c r="H91" s="35"/>
      <c r="I91" s="20"/>
      <c r="J91" s="40"/>
      <c r="K91" s="35"/>
      <c r="L91" s="42"/>
      <c r="M91" s="4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5">
        <v>85</v>
      </c>
      <c r="B92" s="72"/>
      <c r="C92" s="71"/>
      <c r="D92" s="69"/>
      <c r="E92" s="35"/>
      <c r="F92" s="38"/>
      <c r="G92" s="35"/>
      <c r="H92" s="35"/>
      <c r="I92" s="21"/>
      <c r="J92" s="40"/>
      <c r="K92" s="35"/>
      <c r="L92" s="42"/>
      <c r="M92" s="4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5">
        <v>86</v>
      </c>
      <c r="B93" s="72"/>
      <c r="C93" s="71"/>
      <c r="D93" s="69"/>
      <c r="E93" s="35"/>
      <c r="F93" s="38"/>
      <c r="G93" s="35"/>
      <c r="H93" s="35"/>
      <c r="I93" s="20"/>
      <c r="J93" s="40"/>
      <c r="K93" s="35"/>
      <c r="L93" s="42"/>
      <c r="M93" s="4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5">
        <v>87</v>
      </c>
      <c r="B94" s="72"/>
      <c r="C94" s="71"/>
      <c r="D94" s="69"/>
      <c r="E94" s="35"/>
      <c r="F94" s="38"/>
      <c r="G94" s="35"/>
      <c r="H94" s="35"/>
      <c r="I94" s="20"/>
      <c r="J94" s="40"/>
      <c r="K94" s="35"/>
      <c r="L94" s="42"/>
      <c r="M94" s="4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5">
        <v>88</v>
      </c>
      <c r="B95" s="72"/>
      <c r="C95" s="71"/>
      <c r="D95" s="69"/>
      <c r="E95" s="35"/>
      <c r="F95" s="38"/>
      <c r="G95" s="35"/>
      <c r="H95" s="35"/>
      <c r="I95" s="20"/>
      <c r="J95" s="40"/>
      <c r="K95" s="35"/>
      <c r="L95" s="42"/>
      <c r="M95" s="4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5">
        <v>89</v>
      </c>
      <c r="B96" s="72"/>
      <c r="C96" s="71"/>
      <c r="D96" s="69"/>
      <c r="E96" s="35"/>
      <c r="F96" s="38"/>
      <c r="G96" s="35"/>
      <c r="H96" s="35"/>
      <c r="I96" s="20"/>
      <c r="J96" s="40"/>
      <c r="K96" s="35"/>
      <c r="L96" s="42"/>
      <c r="M96" s="4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5">
        <v>90</v>
      </c>
      <c r="B97" s="72"/>
      <c r="C97" s="71"/>
      <c r="D97" s="69"/>
      <c r="E97" s="35"/>
      <c r="F97" s="38"/>
      <c r="G97" s="35"/>
      <c r="H97" s="35"/>
      <c r="I97" s="20"/>
      <c r="J97" s="40"/>
      <c r="K97" s="35"/>
      <c r="L97" s="42"/>
      <c r="M97" s="4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5">
        <v>91</v>
      </c>
      <c r="B98" s="72"/>
      <c r="C98" s="71"/>
      <c r="D98" s="69"/>
      <c r="E98" s="35"/>
      <c r="F98" s="38"/>
      <c r="G98" s="35"/>
      <c r="H98" s="35"/>
      <c r="I98" s="20"/>
      <c r="J98" s="40"/>
      <c r="K98" s="35"/>
      <c r="L98" s="42"/>
      <c r="M98" s="4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5">
        <v>92</v>
      </c>
      <c r="B99" s="72"/>
      <c r="C99" s="71"/>
      <c r="D99" s="69"/>
      <c r="E99" s="35"/>
      <c r="F99" s="38"/>
      <c r="G99" s="35"/>
      <c r="H99" s="35"/>
      <c r="I99" s="20"/>
      <c r="J99" s="40"/>
      <c r="K99" s="35"/>
      <c r="L99" s="42"/>
      <c r="M99" s="4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5">
        <v>93</v>
      </c>
      <c r="B100" s="72"/>
      <c r="C100" s="71"/>
      <c r="D100" s="69"/>
      <c r="E100" s="35"/>
      <c r="F100" s="38"/>
      <c r="G100" s="35"/>
      <c r="H100" s="35"/>
      <c r="I100" s="21"/>
      <c r="J100" s="40"/>
      <c r="K100" s="35"/>
      <c r="L100" s="42"/>
      <c r="M100" s="4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5">
        <v>94</v>
      </c>
      <c r="B101" s="72"/>
      <c r="C101" s="71"/>
      <c r="D101" s="69"/>
      <c r="E101" s="35"/>
      <c r="F101" s="38"/>
      <c r="G101" s="35"/>
      <c r="H101" s="35"/>
      <c r="I101" s="20"/>
      <c r="J101" s="40"/>
      <c r="K101" s="35"/>
      <c r="L101" s="42"/>
      <c r="M101" s="4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5">
        <v>95</v>
      </c>
      <c r="B102" s="72"/>
      <c r="C102" s="71"/>
      <c r="D102" s="69"/>
      <c r="E102" s="35"/>
      <c r="F102" s="38"/>
      <c r="G102" s="35"/>
      <c r="H102" s="35"/>
      <c r="I102" s="20"/>
      <c r="J102" s="40"/>
      <c r="K102" s="35"/>
      <c r="L102" s="42"/>
      <c r="M102" s="4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5">
        <v>96</v>
      </c>
      <c r="B103" s="72"/>
      <c r="C103" s="71"/>
      <c r="D103" s="69"/>
      <c r="E103" s="35"/>
      <c r="F103" s="38"/>
      <c r="G103" s="35"/>
      <c r="H103" s="35"/>
      <c r="I103" s="20"/>
      <c r="J103" s="40"/>
      <c r="K103" s="35"/>
      <c r="L103" s="42"/>
      <c r="M103" s="4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5">
        <v>97</v>
      </c>
      <c r="B104" s="72"/>
      <c r="C104" s="71"/>
      <c r="D104" s="69"/>
      <c r="E104" s="35"/>
      <c r="F104" s="38"/>
      <c r="G104" s="35"/>
      <c r="H104" s="35"/>
      <c r="I104" s="20"/>
      <c r="J104" s="40"/>
      <c r="K104" s="35"/>
      <c r="L104" s="42"/>
      <c r="M104" s="4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5">
        <v>98</v>
      </c>
      <c r="B105" s="72"/>
      <c r="C105" s="71"/>
      <c r="D105" s="69"/>
      <c r="E105" s="35"/>
      <c r="F105" s="38"/>
      <c r="G105" s="35"/>
      <c r="H105" s="35"/>
      <c r="I105" s="20"/>
      <c r="J105" s="40"/>
      <c r="K105" s="35"/>
      <c r="L105" s="42"/>
      <c r="M105" s="4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5">
        <v>99</v>
      </c>
      <c r="B106" s="72"/>
      <c r="C106" s="71"/>
      <c r="D106" s="69"/>
      <c r="E106" s="35"/>
      <c r="F106" s="38"/>
      <c r="G106" s="35"/>
      <c r="H106" s="35"/>
      <c r="I106" s="20"/>
      <c r="J106" s="40"/>
      <c r="K106" s="35"/>
      <c r="L106" s="42"/>
      <c r="M106" s="4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5">
        <v>100</v>
      </c>
      <c r="B107" s="72"/>
      <c r="C107" s="71"/>
      <c r="D107" s="69"/>
      <c r="E107" s="35"/>
      <c r="F107" s="38"/>
      <c r="G107" s="35"/>
      <c r="H107" s="35"/>
      <c r="I107" s="20"/>
      <c r="J107" s="40"/>
      <c r="K107" s="35"/>
      <c r="L107" s="42"/>
      <c r="M107" s="4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5">
        <v>101</v>
      </c>
      <c r="B108" s="72"/>
      <c r="C108" s="71"/>
      <c r="D108" s="69"/>
      <c r="E108" s="35"/>
      <c r="F108" s="38"/>
      <c r="G108" s="35"/>
      <c r="H108" s="35"/>
      <c r="I108" s="20"/>
      <c r="J108" s="40"/>
      <c r="K108" s="35"/>
      <c r="L108" s="42"/>
      <c r="M108" s="4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5">
        <v>102</v>
      </c>
      <c r="B109" s="72"/>
      <c r="C109" s="71"/>
      <c r="D109" s="69"/>
      <c r="E109" s="35"/>
      <c r="F109" s="38"/>
      <c r="G109" s="35"/>
      <c r="H109" s="35"/>
      <c r="I109" s="21"/>
      <c r="J109" s="40"/>
      <c r="K109" s="35"/>
      <c r="L109" s="42"/>
      <c r="M109" s="4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5">
        <v>103</v>
      </c>
      <c r="B110" s="72"/>
      <c r="C110" s="71"/>
      <c r="D110" s="69"/>
      <c r="E110" s="35"/>
      <c r="F110" s="38"/>
      <c r="G110" s="35"/>
      <c r="H110" s="35"/>
      <c r="I110" s="20"/>
      <c r="J110" s="40"/>
      <c r="K110" s="35"/>
      <c r="L110" s="42"/>
      <c r="M110" s="4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5">
        <v>104</v>
      </c>
      <c r="B111" s="72"/>
      <c r="C111" s="71"/>
      <c r="D111" s="69"/>
      <c r="E111" s="35"/>
      <c r="F111" s="38"/>
      <c r="G111" s="35"/>
      <c r="H111" s="35"/>
      <c r="I111" s="20"/>
      <c r="J111" s="40"/>
      <c r="K111" s="35"/>
      <c r="L111" s="42"/>
      <c r="M111" s="4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5">
        <v>105</v>
      </c>
      <c r="B112" s="72"/>
      <c r="C112" s="71"/>
      <c r="D112" s="69"/>
      <c r="E112" s="35"/>
      <c r="F112" s="38"/>
      <c r="G112" s="35"/>
      <c r="H112" s="35"/>
      <c r="I112" s="20"/>
      <c r="J112" s="40"/>
      <c r="K112" s="35"/>
      <c r="L112" s="63"/>
      <c r="M112" s="4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5">
        <v>106</v>
      </c>
      <c r="B113" s="72"/>
      <c r="C113" s="71"/>
      <c r="D113" s="69"/>
      <c r="E113" s="35"/>
      <c r="F113" s="38"/>
      <c r="G113" s="35"/>
      <c r="H113" s="35"/>
      <c r="I113" s="20"/>
      <c r="J113" s="40"/>
      <c r="K113" s="35"/>
      <c r="L113" s="42"/>
      <c r="M113" s="4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5">
        <v>107</v>
      </c>
      <c r="B114" s="72"/>
      <c r="C114" s="71"/>
      <c r="D114" s="69"/>
      <c r="E114" s="35"/>
      <c r="F114" s="38"/>
      <c r="G114" s="35"/>
      <c r="H114" s="35"/>
      <c r="I114" s="21"/>
      <c r="J114" s="40"/>
      <c r="K114" s="35"/>
      <c r="L114" s="42"/>
      <c r="M114" s="4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5">
        <v>108</v>
      </c>
      <c r="B115" s="72"/>
      <c r="C115" s="71"/>
      <c r="D115" s="69"/>
      <c r="E115" s="35"/>
      <c r="F115" s="38"/>
      <c r="G115" s="35"/>
      <c r="H115" s="35"/>
      <c r="I115" s="21"/>
      <c r="J115" s="40"/>
      <c r="K115" s="35"/>
      <c r="L115" s="42"/>
      <c r="M115" s="4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5">
        <v>109</v>
      </c>
      <c r="B116" s="72"/>
      <c r="C116" s="71"/>
      <c r="D116" s="69"/>
      <c r="E116" s="35"/>
      <c r="F116" s="38"/>
      <c r="G116" s="35"/>
      <c r="H116" s="35"/>
      <c r="I116" s="21"/>
      <c r="J116" s="73"/>
      <c r="K116" s="35"/>
      <c r="L116" s="42"/>
      <c r="M116" s="4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5">
        <v>110</v>
      </c>
      <c r="B117" s="72"/>
      <c r="C117" s="71"/>
      <c r="D117" s="69"/>
      <c r="E117" s="35"/>
      <c r="F117" s="38"/>
      <c r="G117" s="35"/>
      <c r="H117" s="35"/>
      <c r="I117" s="21"/>
      <c r="J117" s="40"/>
      <c r="K117" s="35"/>
      <c r="L117" s="42"/>
      <c r="M117" s="4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5">
        <v>111</v>
      </c>
      <c r="B118" s="72"/>
      <c r="C118" s="71"/>
      <c r="D118" s="69"/>
      <c r="E118" s="35"/>
      <c r="F118" s="38"/>
      <c r="G118" s="35"/>
      <c r="H118" s="35"/>
      <c r="I118" s="20"/>
      <c r="J118" s="40"/>
      <c r="K118" s="35"/>
      <c r="L118" s="42"/>
      <c r="M118" s="4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5">
        <v>112</v>
      </c>
      <c r="B119" s="72"/>
      <c r="C119" s="71"/>
      <c r="D119" s="69"/>
      <c r="E119" s="35"/>
      <c r="F119" s="38"/>
      <c r="G119" s="35"/>
      <c r="H119" s="35"/>
      <c r="I119" s="20"/>
      <c r="J119" s="40"/>
      <c r="K119" s="35"/>
      <c r="L119" s="42"/>
      <c r="M119" s="4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5">
        <v>113</v>
      </c>
      <c r="B120" s="72"/>
      <c r="C120" s="71"/>
      <c r="D120" s="69"/>
      <c r="E120" s="74"/>
      <c r="F120" s="38"/>
      <c r="G120" s="35"/>
      <c r="H120" s="35"/>
      <c r="I120" s="20"/>
      <c r="J120" s="40"/>
      <c r="K120" s="35"/>
      <c r="L120" s="42"/>
      <c r="M120" s="4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5">
        <v>114</v>
      </c>
      <c r="B121" s="72"/>
      <c r="C121" s="71"/>
      <c r="D121" s="69"/>
      <c r="E121" s="35"/>
      <c r="F121" s="38"/>
      <c r="G121" s="35"/>
      <c r="H121" s="35"/>
      <c r="I121" s="20"/>
      <c r="J121" s="40"/>
      <c r="K121" s="35"/>
      <c r="L121" s="42"/>
      <c r="M121" s="4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5">
        <v>115</v>
      </c>
      <c r="B122" s="72"/>
      <c r="C122" s="71"/>
      <c r="D122" s="69"/>
      <c r="E122" s="35"/>
      <c r="F122" s="38"/>
      <c r="G122" s="35"/>
      <c r="H122" s="35"/>
      <c r="I122" s="21"/>
      <c r="J122" s="40"/>
      <c r="K122" s="35"/>
      <c r="L122" s="42"/>
      <c r="M122" s="4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5">
        <v>116</v>
      </c>
      <c r="B123" s="72"/>
      <c r="C123" s="71"/>
      <c r="D123" s="69"/>
      <c r="E123" s="35"/>
      <c r="F123" s="38"/>
      <c r="G123" s="35"/>
      <c r="H123" s="35"/>
      <c r="I123" s="20"/>
      <c r="J123" s="40"/>
      <c r="K123" s="35"/>
      <c r="L123" s="42"/>
      <c r="M123" s="4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5">
        <v>117</v>
      </c>
      <c r="B124" s="72"/>
      <c r="C124" s="71"/>
      <c r="D124" s="69"/>
      <c r="E124" s="35"/>
      <c r="F124" s="38"/>
      <c r="G124" s="35"/>
      <c r="H124" s="35"/>
      <c r="I124" s="21"/>
      <c r="J124" s="40"/>
      <c r="K124" s="35"/>
      <c r="L124" s="42"/>
      <c r="M124" s="4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5">
        <v>118</v>
      </c>
      <c r="B125" s="72"/>
      <c r="C125" s="71"/>
      <c r="D125" s="69"/>
      <c r="E125" s="35"/>
      <c r="F125" s="38"/>
      <c r="G125" s="35"/>
      <c r="H125" s="35"/>
      <c r="I125" s="20"/>
      <c r="J125" s="40"/>
      <c r="K125" s="35"/>
      <c r="L125" s="42"/>
      <c r="M125" s="4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5">
        <v>119</v>
      </c>
      <c r="B126" s="72"/>
      <c r="C126" s="71"/>
      <c r="D126" s="69"/>
      <c r="E126" s="35"/>
      <c r="F126" s="38"/>
      <c r="G126" s="35"/>
      <c r="H126" s="35"/>
      <c r="I126" s="20"/>
      <c r="J126" s="40"/>
      <c r="K126" s="35"/>
      <c r="L126" s="42"/>
      <c r="M126" s="4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5">
        <v>120</v>
      </c>
      <c r="B127" s="72"/>
      <c r="C127" s="71"/>
      <c r="D127" s="69"/>
      <c r="E127" s="35"/>
      <c r="F127" s="38"/>
      <c r="G127" s="35"/>
      <c r="H127" s="35"/>
      <c r="I127" s="20"/>
      <c r="J127" s="40"/>
      <c r="K127" s="35"/>
      <c r="L127" s="42"/>
      <c r="M127" s="4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5">
        <v>121</v>
      </c>
      <c r="B128" s="72"/>
      <c r="C128" s="71"/>
      <c r="D128" s="69"/>
      <c r="E128" s="35"/>
      <c r="F128" s="38"/>
      <c r="G128" s="35"/>
      <c r="H128" s="35"/>
      <c r="I128" s="20"/>
      <c r="J128" s="40"/>
      <c r="K128" s="35"/>
      <c r="L128" s="42"/>
      <c r="M128" s="4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5">
        <v>122</v>
      </c>
      <c r="B129" s="72"/>
      <c r="C129" s="71"/>
      <c r="D129" s="69"/>
      <c r="E129" s="35"/>
      <c r="F129" s="38"/>
      <c r="G129" s="35"/>
      <c r="H129" s="35"/>
      <c r="I129" s="20"/>
      <c r="J129" s="40"/>
      <c r="K129" s="35"/>
      <c r="L129" s="42"/>
      <c r="M129" s="4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5">
        <v>123</v>
      </c>
      <c r="B130" s="72"/>
      <c r="C130" s="71"/>
      <c r="D130" s="69"/>
      <c r="E130" s="35"/>
      <c r="F130" s="38"/>
      <c r="G130" s="35"/>
      <c r="H130" s="35"/>
      <c r="I130" s="20"/>
      <c r="J130" s="40"/>
      <c r="K130" s="35"/>
      <c r="L130" s="42"/>
      <c r="M130" s="4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5">
        <v>124</v>
      </c>
      <c r="B131" s="72"/>
      <c r="C131" s="71"/>
      <c r="D131" s="69"/>
      <c r="E131" s="35"/>
      <c r="F131" s="38"/>
      <c r="G131" s="35"/>
      <c r="H131" s="35"/>
      <c r="I131" s="20"/>
      <c r="J131" s="40"/>
      <c r="K131" s="35"/>
      <c r="L131" s="42"/>
      <c r="M131" s="4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5">
        <v>125</v>
      </c>
      <c r="B132" s="72"/>
      <c r="C132" s="71"/>
      <c r="D132" s="69"/>
      <c r="E132" s="35"/>
      <c r="F132" s="38"/>
      <c r="G132" s="35"/>
      <c r="H132" s="35"/>
      <c r="I132" s="20"/>
      <c r="J132" s="40"/>
      <c r="K132" s="35"/>
      <c r="L132" s="42"/>
      <c r="M132" s="4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5">
        <v>126</v>
      </c>
      <c r="B133" s="72"/>
      <c r="C133" s="71"/>
      <c r="D133" s="69"/>
      <c r="E133" s="35"/>
      <c r="F133" s="38"/>
      <c r="G133" s="35"/>
      <c r="H133" s="35"/>
      <c r="I133" s="20"/>
      <c r="J133" s="40"/>
      <c r="K133" s="35"/>
      <c r="L133" s="42"/>
      <c r="M133" s="4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5">
        <v>127</v>
      </c>
      <c r="B134" s="72"/>
      <c r="C134" s="71"/>
      <c r="D134" s="69"/>
      <c r="E134" s="35"/>
      <c r="F134" s="38"/>
      <c r="G134" s="35"/>
      <c r="H134" s="35"/>
      <c r="I134" s="21"/>
      <c r="J134" s="40"/>
      <c r="K134" s="35"/>
      <c r="L134" s="42"/>
      <c r="M134" s="4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5">
        <v>128</v>
      </c>
      <c r="B135" s="72"/>
      <c r="C135" s="71"/>
      <c r="D135" s="69"/>
      <c r="E135" s="35"/>
      <c r="F135" s="38"/>
      <c r="G135" s="35"/>
      <c r="H135" s="35"/>
      <c r="I135" s="20"/>
      <c r="J135" s="40"/>
      <c r="K135" s="35"/>
      <c r="L135" s="42"/>
      <c r="M135" s="4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5">
        <v>129</v>
      </c>
      <c r="B136" s="72"/>
      <c r="C136" s="71"/>
      <c r="D136" s="69"/>
      <c r="E136" s="35"/>
      <c r="F136" s="38"/>
      <c r="G136" s="35"/>
      <c r="H136" s="35"/>
      <c r="I136" s="20"/>
      <c r="J136" s="40"/>
      <c r="K136" s="35"/>
      <c r="L136" s="42"/>
      <c r="M136" s="4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5">
        <v>130</v>
      </c>
      <c r="B137" s="72"/>
      <c r="C137" s="71"/>
      <c r="D137" s="69"/>
      <c r="E137" s="35"/>
      <c r="F137" s="38"/>
      <c r="G137" s="35"/>
      <c r="H137" s="35"/>
      <c r="I137" s="20"/>
      <c r="J137" s="40"/>
      <c r="K137" s="35"/>
      <c r="L137" s="42"/>
      <c r="M137" s="4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5">
        <v>131</v>
      </c>
      <c r="B138" s="72"/>
      <c r="C138" s="71"/>
      <c r="D138" s="69"/>
      <c r="E138" s="35"/>
      <c r="F138" s="38"/>
      <c r="G138" s="35"/>
      <c r="H138" s="35"/>
      <c r="I138" s="20"/>
      <c r="J138" s="40"/>
      <c r="K138" s="35"/>
      <c r="L138" s="42"/>
      <c r="M138" s="4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5">
        <v>132</v>
      </c>
      <c r="B139" s="72"/>
      <c r="C139" s="71"/>
      <c r="D139" s="69"/>
      <c r="E139" s="35"/>
      <c r="F139" s="38"/>
      <c r="G139" s="35"/>
      <c r="H139" s="35"/>
      <c r="I139" s="20"/>
      <c r="J139" s="40"/>
      <c r="K139" s="35"/>
      <c r="L139" s="42"/>
      <c r="M139" s="4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5">
        <v>133</v>
      </c>
      <c r="B140" s="72"/>
      <c r="C140" s="71"/>
      <c r="D140" s="69"/>
      <c r="E140" s="35"/>
      <c r="F140" s="38"/>
      <c r="G140" s="35"/>
      <c r="H140" s="35"/>
      <c r="I140" s="20"/>
      <c r="J140" s="40"/>
      <c r="K140" s="40"/>
      <c r="L140" s="63"/>
      <c r="M140" s="4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5">
        <v>134</v>
      </c>
      <c r="B141" s="72"/>
      <c r="C141" s="71"/>
      <c r="D141" s="69"/>
      <c r="E141" s="35"/>
      <c r="F141" s="38"/>
      <c r="G141" s="35"/>
      <c r="H141" s="35"/>
      <c r="I141" s="20"/>
      <c r="J141" s="40"/>
      <c r="K141" s="40"/>
      <c r="L141" s="42"/>
      <c r="M141" s="4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5">
        <v>135</v>
      </c>
      <c r="B142" s="72"/>
      <c r="C142" s="71"/>
      <c r="D142" s="69"/>
      <c r="E142" s="35"/>
      <c r="F142" s="38"/>
      <c r="G142" s="35"/>
      <c r="H142" s="35"/>
      <c r="I142" s="20"/>
      <c r="J142" s="40"/>
      <c r="K142" s="35"/>
      <c r="L142" s="42"/>
      <c r="M142" s="4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5">
        <v>136</v>
      </c>
      <c r="B143" s="72"/>
      <c r="C143" s="71"/>
      <c r="D143" s="69"/>
      <c r="E143" s="35"/>
      <c r="F143" s="38"/>
      <c r="G143" s="35"/>
      <c r="H143" s="35"/>
      <c r="I143" s="20"/>
      <c r="J143" s="40"/>
      <c r="K143" s="35"/>
      <c r="L143" s="42"/>
      <c r="M143" s="4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5">
        <v>137</v>
      </c>
      <c r="B144" s="72"/>
      <c r="C144" s="71"/>
      <c r="D144" s="69"/>
      <c r="E144" s="35"/>
      <c r="F144" s="38"/>
      <c r="G144" s="35"/>
      <c r="H144" s="35"/>
      <c r="I144" s="20"/>
      <c r="J144" s="40"/>
      <c r="K144" s="35"/>
      <c r="L144" s="42"/>
      <c r="M144" s="4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5">
        <v>138</v>
      </c>
      <c r="B145" s="72"/>
      <c r="C145" s="71"/>
      <c r="D145" s="69"/>
      <c r="E145" s="35"/>
      <c r="F145" s="38"/>
      <c r="G145" s="35"/>
      <c r="H145" s="35"/>
      <c r="I145" s="20"/>
      <c r="J145" s="40"/>
      <c r="K145" s="35"/>
      <c r="L145" s="42"/>
      <c r="M145" s="4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5">
        <v>139</v>
      </c>
      <c r="B146" s="72"/>
      <c r="C146" s="71"/>
      <c r="D146" s="69"/>
      <c r="E146" s="35"/>
      <c r="F146" s="38"/>
      <c r="G146" s="35"/>
      <c r="H146" s="35"/>
      <c r="I146" s="20"/>
      <c r="J146" s="40"/>
      <c r="K146" s="35"/>
      <c r="L146" s="42"/>
      <c r="M146" s="4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5">
        <v>140</v>
      </c>
      <c r="B147" s="72"/>
      <c r="C147" s="71"/>
      <c r="D147" s="69"/>
      <c r="E147" s="35"/>
      <c r="F147" s="38"/>
      <c r="G147" s="35"/>
      <c r="H147" s="35"/>
      <c r="I147" s="20"/>
      <c r="J147" s="40"/>
      <c r="K147" s="35"/>
      <c r="L147" s="42"/>
      <c r="M147" s="4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5">
        <v>141</v>
      </c>
      <c r="B148" s="72"/>
      <c r="C148" s="71"/>
      <c r="D148" s="69"/>
      <c r="E148" s="35"/>
      <c r="F148" s="38"/>
      <c r="G148" s="35"/>
      <c r="H148" s="35"/>
      <c r="I148" s="20"/>
      <c r="J148" s="40"/>
      <c r="K148" s="35"/>
      <c r="L148" s="42"/>
      <c r="M148" s="4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5">
        <v>142</v>
      </c>
      <c r="B149" s="72"/>
      <c r="C149" s="71"/>
      <c r="D149" s="69"/>
      <c r="E149" s="35"/>
      <c r="F149" s="38"/>
      <c r="G149" s="35"/>
      <c r="H149" s="35"/>
      <c r="I149" s="20"/>
      <c r="J149" s="40"/>
      <c r="K149" s="35"/>
      <c r="L149" s="42"/>
      <c r="M149" s="4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5">
        <v>143</v>
      </c>
      <c r="B150" s="72"/>
      <c r="C150" s="71"/>
      <c r="D150" s="69"/>
      <c r="E150" s="35"/>
      <c r="F150" s="38"/>
      <c r="G150" s="35"/>
      <c r="H150" s="35"/>
      <c r="I150" s="20"/>
      <c r="J150" s="40"/>
      <c r="K150" s="35"/>
      <c r="L150" s="42"/>
      <c r="M150" s="4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5">
        <v>144</v>
      </c>
      <c r="B151" s="72"/>
      <c r="C151" s="71"/>
      <c r="D151" s="69"/>
      <c r="E151" s="35"/>
      <c r="F151" s="38"/>
      <c r="G151" s="35"/>
      <c r="H151" s="35"/>
      <c r="I151" s="20"/>
      <c r="J151" s="40"/>
      <c r="K151" s="35"/>
      <c r="L151" s="42"/>
      <c r="M151" s="4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5">
        <v>145</v>
      </c>
      <c r="B152" s="72"/>
      <c r="C152" s="71"/>
      <c r="D152" s="69"/>
      <c r="E152" s="35"/>
      <c r="F152" s="38"/>
      <c r="G152" s="35"/>
      <c r="H152" s="35"/>
      <c r="I152" s="20"/>
      <c r="J152" s="40"/>
      <c r="K152" s="35"/>
      <c r="L152" s="42"/>
      <c r="M152" s="4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5">
        <v>146</v>
      </c>
      <c r="B153" s="72"/>
      <c r="C153" s="71"/>
      <c r="D153" s="69"/>
      <c r="E153" s="35"/>
      <c r="F153" s="38"/>
      <c r="G153" s="35"/>
      <c r="H153" s="35"/>
      <c r="I153" s="20"/>
      <c r="J153" s="40"/>
      <c r="K153" s="35"/>
      <c r="L153" s="42"/>
      <c r="M153" s="4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5">
        <v>147</v>
      </c>
      <c r="B154" s="72"/>
      <c r="C154" s="71"/>
      <c r="D154" s="69"/>
      <c r="E154" s="35"/>
      <c r="F154" s="38"/>
      <c r="G154" s="35"/>
      <c r="H154" s="35"/>
      <c r="I154" s="20"/>
      <c r="J154" s="40"/>
      <c r="K154" s="35"/>
      <c r="L154" s="42"/>
      <c r="M154" s="4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5">
        <v>148</v>
      </c>
      <c r="B155" s="72"/>
      <c r="C155" s="71"/>
      <c r="D155" s="69"/>
      <c r="E155" s="35"/>
      <c r="F155" s="38"/>
      <c r="G155" s="35"/>
      <c r="H155" s="35"/>
      <c r="I155" s="21"/>
      <c r="J155" s="40"/>
      <c r="K155" s="35"/>
      <c r="L155" s="42"/>
      <c r="M155" s="4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5">
        <v>149</v>
      </c>
      <c r="B156" s="72"/>
      <c r="C156" s="71"/>
      <c r="D156" s="69"/>
      <c r="E156" s="35"/>
      <c r="F156" s="38"/>
      <c r="G156" s="35"/>
      <c r="H156" s="35"/>
      <c r="I156" s="20"/>
      <c r="J156" s="40"/>
      <c r="K156" s="35"/>
      <c r="L156" s="42"/>
      <c r="M156" s="4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5">
        <v>150</v>
      </c>
      <c r="B157" s="72"/>
      <c r="C157" s="71"/>
      <c r="D157" s="69"/>
      <c r="E157" s="35"/>
      <c r="F157" s="38"/>
      <c r="G157" s="35"/>
      <c r="H157" s="35"/>
      <c r="I157" s="20"/>
      <c r="J157" s="40"/>
      <c r="K157" s="35"/>
      <c r="L157" s="42"/>
      <c r="M157" s="4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5">
        <v>151</v>
      </c>
      <c r="B158" s="72"/>
      <c r="C158" s="71"/>
      <c r="D158" s="69"/>
      <c r="E158" s="75"/>
      <c r="F158" s="38"/>
      <c r="G158" s="75"/>
      <c r="H158" s="75"/>
      <c r="I158" s="53"/>
      <c r="J158" s="75"/>
      <c r="K158" s="75"/>
      <c r="L158" s="42"/>
      <c r="M158" s="4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5">
        <v>152</v>
      </c>
      <c r="B159" s="72"/>
      <c r="C159" s="71"/>
      <c r="D159" s="69"/>
      <c r="E159" s="35"/>
      <c r="F159" s="38"/>
      <c r="G159" s="35"/>
      <c r="H159" s="35"/>
      <c r="I159" s="20"/>
      <c r="J159" s="40"/>
      <c r="K159" s="35"/>
      <c r="L159" s="42"/>
      <c r="M159" s="4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5">
        <v>153</v>
      </c>
      <c r="B160" s="72"/>
      <c r="C160" s="71"/>
      <c r="D160" s="69"/>
      <c r="E160" s="35"/>
      <c r="F160" s="38"/>
      <c r="G160" s="35"/>
      <c r="H160" s="35"/>
      <c r="I160" s="20"/>
      <c r="J160" s="40"/>
      <c r="K160" s="35"/>
      <c r="L160" s="42"/>
      <c r="M160" s="4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5">
        <v>154</v>
      </c>
      <c r="B161" s="72"/>
      <c r="C161" s="71"/>
      <c r="D161" s="69"/>
      <c r="E161" s="35"/>
      <c r="F161" s="38"/>
      <c r="G161" s="35"/>
      <c r="H161" s="35"/>
      <c r="I161" s="20"/>
      <c r="J161" s="40"/>
      <c r="K161" s="35"/>
      <c r="L161" s="42"/>
      <c r="M161" s="4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5">
        <v>155</v>
      </c>
      <c r="B162" s="72"/>
      <c r="C162" s="71"/>
      <c r="D162" s="69"/>
      <c r="E162" s="35"/>
      <c r="F162" s="38"/>
      <c r="G162" s="35"/>
      <c r="H162" s="35"/>
      <c r="I162" s="20"/>
      <c r="J162" s="40"/>
      <c r="K162" s="35"/>
      <c r="L162" s="42"/>
      <c r="M162" s="4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5">
        <v>156</v>
      </c>
      <c r="B163" s="72"/>
      <c r="C163" s="71"/>
      <c r="D163" s="69"/>
      <c r="E163" s="35"/>
      <c r="F163" s="38"/>
      <c r="G163" s="35"/>
      <c r="H163" s="35"/>
      <c r="I163" s="20"/>
      <c r="J163" s="40"/>
      <c r="K163" s="35"/>
      <c r="L163" s="42"/>
      <c r="M163" s="4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5">
        <v>157</v>
      </c>
      <c r="B164" s="72"/>
      <c r="C164" s="71"/>
      <c r="D164" s="69"/>
      <c r="E164" s="35"/>
      <c r="F164" s="38"/>
      <c r="G164" s="35"/>
      <c r="H164" s="35"/>
      <c r="I164" s="20"/>
      <c r="J164" s="40"/>
      <c r="K164" s="35"/>
      <c r="L164" s="42"/>
      <c r="M164" s="4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5">
        <v>158</v>
      </c>
      <c r="B165" s="72"/>
      <c r="C165" s="71"/>
      <c r="D165" s="69"/>
      <c r="E165" s="35"/>
      <c r="F165" s="38"/>
      <c r="G165" s="35"/>
      <c r="H165" s="35"/>
      <c r="I165" s="21"/>
      <c r="J165" s="40"/>
      <c r="K165" s="35"/>
      <c r="L165" s="42"/>
      <c r="M165" s="4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5">
        <v>159</v>
      </c>
      <c r="B166" s="72"/>
      <c r="C166" s="71"/>
      <c r="D166" s="69"/>
      <c r="E166" s="35"/>
      <c r="F166" s="38"/>
      <c r="G166" s="35"/>
      <c r="H166" s="35"/>
      <c r="I166" s="20"/>
      <c r="J166" s="40"/>
      <c r="K166" s="35"/>
      <c r="L166" s="42"/>
      <c r="M166" s="4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5">
        <v>160</v>
      </c>
      <c r="B167" s="72"/>
      <c r="C167" s="71"/>
      <c r="D167" s="69"/>
      <c r="E167" s="35"/>
      <c r="F167" s="38"/>
      <c r="G167" s="35"/>
      <c r="H167" s="35"/>
      <c r="I167" s="20"/>
      <c r="J167" s="40"/>
      <c r="K167" s="35"/>
      <c r="L167" s="42"/>
      <c r="M167" s="4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5">
        <v>161</v>
      </c>
      <c r="B168" s="72"/>
      <c r="C168" s="71"/>
      <c r="D168" s="69"/>
      <c r="E168" s="35"/>
      <c r="F168" s="38"/>
      <c r="G168" s="35"/>
      <c r="H168" s="35"/>
      <c r="I168" s="20"/>
      <c r="J168" s="40"/>
      <c r="K168" s="35"/>
      <c r="L168" s="42"/>
      <c r="M168" s="4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5">
        <v>162</v>
      </c>
      <c r="B169" s="72"/>
      <c r="C169" s="71"/>
      <c r="D169" s="69"/>
      <c r="E169" s="35"/>
      <c r="F169" s="38"/>
      <c r="G169" s="35"/>
      <c r="H169" s="35"/>
      <c r="I169" s="20"/>
      <c r="J169" s="40"/>
      <c r="K169" s="35"/>
      <c r="L169" s="42"/>
      <c r="M169" s="4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5">
        <v>163</v>
      </c>
      <c r="B170" s="72"/>
      <c r="C170" s="71"/>
      <c r="D170" s="69"/>
      <c r="E170" s="35"/>
      <c r="F170" s="38"/>
      <c r="G170" s="35"/>
      <c r="H170" s="35"/>
      <c r="I170" s="20"/>
      <c r="J170" s="40"/>
      <c r="K170" s="35"/>
      <c r="L170" s="42"/>
      <c r="M170" s="4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5">
        <v>164</v>
      </c>
      <c r="B171" s="72"/>
      <c r="C171" s="71"/>
      <c r="D171" s="69"/>
      <c r="E171" s="35"/>
      <c r="F171" s="38"/>
      <c r="G171" s="35"/>
      <c r="H171" s="35"/>
      <c r="I171" s="20"/>
      <c r="J171" s="40"/>
      <c r="K171" s="35"/>
      <c r="L171" s="42"/>
      <c r="M171" s="4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5">
        <v>165</v>
      </c>
      <c r="B172" s="72"/>
      <c r="C172" s="71"/>
      <c r="D172" s="69"/>
      <c r="E172" s="35"/>
      <c r="F172" s="38"/>
      <c r="G172" s="35"/>
      <c r="H172" s="35"/>
      <c r="I172" s="20"/>
      <c r="J172" s="40"/>
      <c r="K172" s="35"/>
      <c r="L172" s="42"/>
      <c r="M172" s="4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5">
        <v>166</v>
      </c>
      <c r="B173" s="72"/>
      <c r="C173" s="71"/>
      <c r="D173" s="69"/>
      <c r="E173" s="35"/>
      <c r="F173" s="38"/>
      <c r="G173" s="35"/>
      <c r="H173" s="35"/>
      <c r="I173" s="20"/>
      <c r="J173" s="40"/>
      <c r="K173" s="35"/>
      <c r="L173" s="42"/>
      <c r="M173" s="4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5">
        <v>167</v>
      </c>
      <c r="B174" s="72"/>
      <c r="C174" s="71"/>
      <c r="D174" s="69"/>
      <c r="E174" s="35"/>
      <c r="F174" s="38"/>
      <c r="G174" s="35"/>
      <c r="H174" s="35"/>
      <c r="I174" s="20"/>
      <c r="J174" s="40"/>
      <c r="K174" s="35"/>
      <c r="L174" s="42"/>
      <c r="M174" s="4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5">
        <v>168</v>
      </c>
      <c r="B175" s="72"/>
      <c r="C175" s="71"/>
      <c r="D175" s="69"/>
      <c r="E175" s="35"/>
      <c r="F175" s="38"/>
      <c r="G175" s="35"/>
      <c r="H175" s="35"/>
      <c r="I175" s="20"/>
      <c r="J175" s="40"/>
      <c r="K175" s="35"/>
      <c r="L175" s="42"/>
      <c r="M175" s="4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6">
        <v>169</v>
      </c>
      <c r="B176" s="77"/>
      <c r="C176" s="78"/>
      <c r="D176" s="79"/>
      <c r="E176" s="80"/>
      <c r="F176" s="81"/>
      <c r="G176" s="80"/>
      <c r="H176" s="80"/>
      <c r="I176" s="82"/>
      <c r="J176" s="83"/>
      <c r="K176" s="80"/>
      <c r="L176" s="84"/>
      <c r="M176" s="8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6"/>
      <c r="B177" s="87"/>
      <c r="C177" s="88"/>
      <c r="D177" s="8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0" t="s">
        <v>97</v>
      </c>
      <c r="C179" s="55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0" t="s">
        <v>98</v>
      </c>
      <c r="C180" s="55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99</v>
      </c>
      <c r="C181" s="6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workbookViewId="0">
      <selection sqref="A1:AF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9" customWidth="1"/>
    <col min="4" max="4" width="2.85546875" customWidth="1"/>
    <col min="5" max="17" width="3.7109375" customWidth="1"/>
    <col min="18" max="18" width="3.7109375" hidden="1" customWidth="1"/>
    <col min="19" max="28" width="3.7109375" customWidth="1"/>
    <col min="29" max="29" width="6.7109375" customWidth="1"/>
    <col min="30" max="32" width="9.140625" customWidth="1"/>
    <col min="33" max="35" width="17.28515625" customWidth="1"/>
    <col min="36" max="37" width="17.28515625" style="280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314" t="s">
        <v>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6" t="s">
        <v>4</v>
      </c>
      <c r="B3" s="2"/>
      <c r="C3" s="2"/>
      <c r="D3" s="8" t="s">
        <v>5</v>
      </c>
      <c r="E3" s="8" t="str">
        <f>nama_mapel!J5</f>
        <v>Rekayasa Perangkat Lunak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6</v>
      </c>
      <c r="T3" s="2"/>
      <c r="U3" s="8"/>
      <c r="V3" s="8"/>
      <c r="W3" s="2"/>
      <c r="X3" s="6" t="s">
        <v>8</v>
      </c>
      <c r="Z3" s="8"/>
      <c r="AA3" s="8"/>
      <c r="AB3" s="8"/>
      <c r="AC3" s="8" t="str">
        <f>nama_mapel!J3</f>
        <v xml:space="preserve"> XII / 5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6" t="s">
        <v>9</v>
      </c>
      <c r="B4" s="2"/>
      <c r="C4" s="2"/>
      <c r="D4" s="8" t="s">
        <v>5</v>
      </c>
      <c r="E4" s="9" t="str">
        <f>nama_mapel!H4</f>
        <v>2017/2018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10</v>
      </c>
      <c r="T4" s="8"/>
      <c r="U4" s="8"/>
      <c r="V4" s="8"/>
      <c r="W4" s="2"/>
      <c r="X4" s="6" t="s">
        <v>11</v>
      </c>
      <c r="Z4" s="8"/>
      <c r="AA4" s="8"/>
      <c r="AB4" s="8"/>
      <c r="AC4" s="8" t="str">
        <f>nama_mapel!H7</f>
        <v>Eni Sismawati, S.Pd.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1"/>
      <c r="B5" s="15"/>
      <c r="C5" s="15"/>
      <c r="D5" s="15"/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>
      <c r="A6" s="316" t="s">
        <v>15</v>
      </c>
      <c r="B6" s="316" t="s">
        <v>16</v>
      </c>
      <c r="C6" s="317" t="s">
        <v>17</v>
      </c>
      <c r="D6" s="17" t="s">
        <v>18</v>
      </c>
      <c r="E6" s="315" t="s">
        <v>19</v>
      </c>
      <c r="F6" s="310"/>
      <c r="G6" s="310"/>
      <c r="H6" s="310"/>
      <c r="I6" s="291"/>
      <c r="J6" s="315" t="s">
        <v>24</v>
      </c>
      <c r="K6" s="310"/>
      <c r="L6" s="310"/>
      <c r="M6" s="310"/>
      <c r="N6" s="310"/>
      <c r="O6" s="310"/>
      <c r="P6" s="310"/>
      <c r="Q6" s="310"/>
      <c r="R6" s="291"/>
      <c r="S6" s="315" t="s">
        <v>26</v>
      </c>
      <c r="T6" s="310"/>
      <c r="U6" s="310"/>
      <c r="V6" s="310"/>
      <c r="W6" s="310"/>
      <c r="X6" s="310"/>
      <c r="Y6" s="310"/>
      <c r="Z6" s="310"/>
      <c r="AA6" s="310"/>
      <c r="AB6" s="291"/>
      <c r="AC6" s="20" t="s">
        <v>28</v>
      </c>
      <c r="AD6" s="318" t="s">
        <v>31</v>
      </c>
      <c r="AE6" s="318" t="s">
        <v>37</v>
      </c>
      <c r="AF6" s="318" t="s">
        <v>38</v>
      </c>
      <c r="AG6" s="306" t="s">
        <v>39</v>
      </c>
      <c r="AH6" s="307"/>
      <c r="AI6" s="307"/>
      <c r="AJ6" s="307"/>
      <c r="AK6" s="308"/>
      <c r="AL6" s="309" t="s">
        <v>42</v>
      </c>
      <c r="AM6" s="310"/>
      <c r="AN6" s="310"/>
      <c r="AO6" s="291"/>
      <c r="AP6" s="309" t="s">
        <v>46</v>
      </c>
      <c r="AQ6" s="310"/>
      <c r="AR6" s="291"/>
      <c r="AS6" s="309" t="s">
        <v>47</v>
      </c>
      <c r="AT6" s="310"/>
      <c r="AU6" s="291"/>
      <c r="AV6" s="313" t="s">
        <v>48</v>
      </c>
      <c r="AW6" s="311" t="s">
        <v>51</v>
      </c>
    </row>
    <row r="7" spans="1:49" ht="86.25" customHeight="1">
      <c r="A7" s="312"/>
      <c r="B7" s="312"/>
      <c r="C7" s="312"/>
      <c r="D7" s="33" t="s">
        <v>52</v>
      </c>
      <c r="E7" s="34" t="str">
        <f>nama_mapel!C4</f>
        <v>Pendidikan Agama</v>
      </c>
      <c r="F7" s="34" t="str">
        <f>nama_mapel!C5</f>
        <v xml:space="preserve">Pendidikan Kewarganegaraan </v>
      </c>
      <c r="G7" s="34" t="str">
        <f>nama_mapel!C6</f>
        <v>Bahasa  Indonesia</v>
      </c>
      <c r="H7" s="34" t="str">
        <f>nama_mapel!C7</f>
        <v>Pendidikan Jasmani dan Olahraga</v>
      </c>
      <c r="I7" s="34" t="str">
        <f>nama_mapel!C8</f>
        <v>Seni Budaya</v>
      </c>
      <c r="J7" s="34" t="str">
        <f>nama_mapel!C10</f>
        <v>Bahasa Inggris</v>
      </c>
      <c r="K7" s="34" t="str">
        <f>nama_mapel!C11</f>
        <v>Matematika</v>
      </c>
      <c r="L7" s="34" t="str">
        <f>nama_mapel!C12</f>
        <v>Ilmu Pengetahuan Alam (IPA)</v>
      </c>
      <c r="M7" s="34" t="str">
        <f>nama_mapel!C13</f>
        <v>Ilmu Pengetahuan Sosial (IPS)</v>
      </c>
      <c r="N7" s="34" t="str">
        <f>nama_mapel!C14</f>
        <v>Fisika</v>
      </c>
      <c r="O7" s="34" t="str">
        <f>nama_mapel!C15</f>
        <v>Kimia</v>
      </c>
      <c r="P7" s="34" t="str">
        <f>nama_mapel!C16</f>
        <v>Ketrampilan Komputer dan Pengelolaan Informasi</v>
      </c>
      <c r="Q7" s="34" t="str">
        <f>nama_mapel!C17</f>
        <v>Kewirausahaan</v>
      </c>
      <c r="R7" s="34">
        <f>nama_mapel!C18</f>
        <v>0</v>
      </c>
      <c r="S7" s="34" t="str">
        <f>nama_mapel!C21</f>
        <v>Memb. Paket Software aplikasi berbasis desktop</v>
      </c>
      <c r="T7" s="34" t="str">
        <f>nama_mapel!C22</f>
        <v>Meranc. Apl teks dan Desktop berbasis objek</v>
      </c>
      <c r="U7" s="34" t="str">
        <f>nama_mapel!C23</f>
        <v>Mengg. Bhs Pemrograman Berorientasi Objek</v>
      </c>
      <c r="V7" s="34" t="str">
        <f>nama_mapel!C24</f>
        <v>Meranc. Program Apl Web Berbasis Objek</v>
      </c>
      <c r="W7" s="34" t="str">
        <f>nama_mapel!C25</f>
        <v>Perawatan Jaringan (Mulok)</v>
      </c>
      <c r="X7" s="34" t="str">
        <f>nama_mapel!C26</f>
        <v>Desain Grafis (Mulok)</v>
      </c>
      <c r="Y7" s="34">
        <f>nama_mapel!C27</f>
        <v>0</v>
      </c>
      <c r="Z7" s="34">
        <f>nama_mapel!C28</f>
        <v>0</v>
      </c>
      <c r="AA7" s="34">
        <f>nama_mapel!C29</f>
        <v>0</v>
      </c>
      <c r="AB7" s="34">
        <f>nama_mapel!C30</f>
        <v>0</v>
      </c>
      <c r="AC7" s="34" t="str">
        <f>nama_mapel!C33</f>
        <v>Bahasa Jawa</v>
      </c>
      <c r="AD7" s="312"/>
      <c r="AE7" s="312"/>
      <c r="AF7" s="312"/>
      <c r="AG7" s="36" t="s">
        <v>53</v>
      </c>
      <c r="AH7" s="36" t="s">
        <v>54</v>
      </c>
      <c r="AI7" s="36" t="s">
        <v>55</v>
      </c>
      <c r="AJ7" s="36" t="s">
        <v>145</v>
      </c>
      <c r="AK7" s="36" t="s">
        <v>56</v>
      </c>
      <c r="AL7" s="37">
        <v>1</v>
      </c>
      <c r="AM7" s="37" t="s">
        <v>56</v>
      </c>
      <c r="AN7" s="37">
        <v>3</v>
      </c>
      <c r="AO7" s="37" t="s">
        <v>56</v>
      </c>
      <c r="AP7" s="37" t="s">
        <v>57</v>
      </c>
      <c r="AQ7" s="37" t="s">
        <v>58</v>
      </c>
      <c r="AR7" s="37" t="s">
        <v>59</v>
      </c>
      <c r="AS7" s="37" t="s">
        <v>60</v>
      </c>
      <c r="AT7" s="37" t="s">
        <v>61</v>
      </c>
      <c r="AU7" s="37" t="s">
        <v>62</v>
      </c>
      <c r="AV7" s="312"/>
      <c r="AW7" s="312"/>
    </row>
    <row r="8" spans="1:49" ht="15.75" customHeight="1">
      <c r="A8" s="39">
        <v>1</v>
      </c>
      <c r="B8" s="41">
        <f t="shared" ref="B8:AI8" si="0">A8+1</f>
        <v>2</v>
      </c>
      <c r="C8" s="41">
        <f t="shared" si="0"/>
        <v>3</v>
      </c>
      <c r="D8" s="41">
        <f t="shared" si="0"/>
        <v>4</v>
      </c>
      <c r="E8" s="43">
        <f t="shared" si="0"/>
        <v>5</v>
      </c>
      <c r="F8" s="43">
        <f t="shared" si="0"/>
        <v>6</v>
      </c>
      <c r="G8" s="43">
        <f t="shared" si="0"/>
        <v>7</v>
      </c>
      <c r="H8" s="43">
        <f t="shared" si="0"/>
        <v>8</v>
      </c>
      <c r="I8" s="43">
        <f t="shared" si="0"/>
        <v>9</v>
      </c>
      <c r="J8" s="43">
        <f t="shared" si="0"/>
        <v>10</v>
      </c>
      <c r="K8" s="43">
        <f t="shared" si="0"/>
        <v>11</v>
      </c>
      <c r="L8" s="43">
        <f t="shared" si="0"/>
        <v>12</v>
      </c>
      <c r="M8" s="43">
        <f t="shared" si="0"/>
        <v>13</v>
      </c>
      <c r="N8" s="43">
        <f t="shared" si="0"/>
        <v>14</v>
      </c>
      <c r="O8" s="43">
        <f t="shared" si="0"/>
        <v>15</v>
      </c>
      <c r="P8" s="43">
        <f t="shared" si="0"/>
        <v>16</v>
      </c>
      <c r="Q8" s="43">
        <f t="shared" si="0"/>
        <v>17</v>
      </c>
      <c r="R8" s="43">
        <f t="shared" si="0"/>
        <v>18</v>
      </c>
      <c r="S8" s="43">
        <f t="shared" si="0"/>
        <v>19</v>
      </c>
      <c r="T8" s="43">
        <f t="shared" si="0"/>
        <v>20</v>
      </c>
      <c r="U8" s="43">
        <f t="shared" si="0"/>
        <v>21</v>
      </c>
      <c r="V8" s="43">
        <f t="shared" si="0"/>
        <v>22</v>
      </c>
      <c r="W8" s="43">
        <f t="shared" si="0"/>
        <v>23</v>
      </c>
      <c r="X8" s="43">
        <f t="shared" si="0"/>
        <v>24</v>
      </c>
      <c r="Y8" s="43">
        <f t="shared" si="0"/>
        <v>25</v>
      </c>
      <c r="Z8" s="43">
        <f t="shared" si="0"/>
        <v>26</v>
      </c>
      <c r="AA8" s="43">
        <f t="shared" si="0"/>
        <v>27</v>
      </c>
      <c r="AB8" s="43">
        <f t="shared" si="0"/>
        <v>28</v>
      </c>
      <c r="AC8" s="43">
        <f t="shared" si="0"/>
        <v>29</v>
      </c>
      <c r="AD8" s="43">
        <f t="shared" si="0"/>
        <v>30</v>
      </c>
      <c r="AE8" s="43">
        <f t="shared" si="0"/>
        <v>31</v>
      </c>
      <c r="AF8" s="43">
        <f t="shared" si="0"/>
        <v>32</v>
      </c>
      <c r="AG8" s="43">
        <f t="shared" si="0"/>
        <v>33</v>
      </c>
      <c r="AH8" s="43">
        <f t="shared" si="0"/>
        <v>34</v>
      </c>
      <c r="AI8" s="43">
        <f t="shared" si="0"/>
        <v>35</v>
      </c>
      <c r="AJ8" s="43">
        <f t="shared" ref="AJ8" si="1">AI8+1</f>
        <v>36</v>
      </c>
      <c r="AK8" s="43">
        <f t="shared" ref="AK8" si="2">AJ8+1</f>
        <v>37</v>
      </c>
      <c r="AL8" s="43">
        <f t="shared" ref="AL8" si="3">AK8+1</f>
        <v>38</v>
      </c>
      <c r="AM8" s="43">
        <f t="shared" ref="AM8" si="4">AL8+1</f>
        <v>39</v>
      </c>
      <c r="AN8" s="43">
        <f t="shared" ref="AN8" si="5">AM8+1</f>
        <v>40</v>
      </c>
      <c r="AO8" s="43">
        <f t="shared" ref="AO8" si="6">AN8+1</f>
        <v>41</v>
      </c>
      <c r="AP8" s="43">
        <f t="shared" ref="AP8" si="7">AO8+1</f>
        <v>42</v>
      </c>
      <c r="AQ8" s="43">
        <f t="shared" ref="AQ8" si="8">AP8+1</f>
        <v>43</v>
      </c>
      <c r="AR8" s="43">
        <f t="shared" ref="AR8" si="9">AQ8+1</f>
        <v>44</v>
      </c>
      <c r="AS8" s="43">
        <f t="shared" ref="AS8" si="10">AR8+1</f>
        <v>45</v>
      </c>
      <c r="AT8" s="43">
        <f t="shared" ref="AT8" si="11">AS8+1</f>
        <v>46</v>
      </c>
      <c r="AU8" s="43">
        <f t="shared" ref="AU8" si="12">AT8+1</f>
        <v>47</v>
      </c>
      <c r="AV8" s="43">
        <f t="shared" ref="AV8" si="13">AU8+1</f>
        <v>48</v>
      </c>
      <c r="AW8" s="43">
        <f t="shared" ref="AW8" si="14">AV8+1</f>
        <v>49</v>
      </c>
    </row>
    <row r="9" spans="1:49" ht="15.75" customHeight="1">
      <c r="A9" s="20">
        <v>1</v>
      </c>
      <c r="B9" s="49">
        <f>IF('DAFTAR SISWA'!B8="","",'DAFTAR SISWA'!B8)</f>
        <v>1265</v>
      </c>
      <c r="C9" s="49" t="str">
        <f>IF('DAFTAR SISWA'!C8="","",'DAFTAR SISWA'!C8)</f>
        <v>AHMAD DENI SETYAWAN</v>
      </c>
      <c r="D9" s="49" t="str">
        <f>IF('DAFTAR SISWA'!D8="","",'DAFTAR SISWA'!D8)</f>
        <v>L</v>
      </c>
      <c r="E9" s="239"/>
      <c r="F9" s="239"/>
      <c r="G9" s="239"/>
      <c r="H9" s="239"/>
      <c r="I9" s="240"/>
      <c r="J9" s="240"/>
      <c r="K9" s="239"/>
      <c r="L9" s="241"/>
      <c r="M9" s="242"/>
      <c r="N9" s="240"/>
      <c r="O9" s="239"/>
      <c r="P9" s="243"/>
      <c r="Q9" s="239"/>
      <c r="R9" s="239"/>
      <c r="S9" s="244"/>
      <c r="T9" s="244"/>
      <c r="U9" s="244"/>
      <c r="V9" s="241"/>
      <c r="W9" s="245"/>
      <c r="X9" s="240"/>
      <c r="Y9" s="239"/>
      <c r="Z9" s="239"/>
      <c r="AA9" s="239"/>
      <c r="AB9" s="239"/>
      <c r="AC9" s="246"/>
      <c r="AD9" s="254" t="e">
        <f>AVERAGE(E9:AC9)</f>
        <v>#DIV/0!</v>
      </c>
      <c r="AE9" s="63">
        <f>SUM(E9:AC9)</f>
        <v>0</v>
      </c>
      <c r="AF9" s="63">
        <f>RANK(AE9,$AE$9:$AE$43)</f>
        <v>1</v>
      </c>
      <c r="AG9" s="53"/>
      <c r="AH9" s="53"/>
      <c r="AI9" s="53"/>
      <c r="AJ9" s="53"/>
      <c r="AK9" s="53"/>
      <c r="AL9" s="64"/>
      <c r="AM9" s="64"/>
      <c r="AN9" s="64"/>
      <c r="AO9" s="64"/>
      <c r="AP9" s="66" t="s">
        <v>92</v>
      </c>
      <c r="AQ9" s="66" t="s">
        <v>92</v>
      </c>
      <c r="AR9" s="66" t="s">
        <v>92</v>
      </c>
      <c r="AS9" s="66">
        <v>3</v>
      </c>
      <c r="AT9" s="66">
        <v>1</v>
      </c>
      <c r="AU9" s="66">
        <v>7</v>
      </c>
      <c r="AV9" s="68" t="s">
        <v>93</v>
      </c>
      <c r="AW9" s="53"/>
    </row>
    <row r="10" spans="1:49" ht="15.75" customHeight="1">
      <c r="A10" s="20">
        <v>2</v>
      </c>
      <c r="B10" s="49">
        <f>IF('DAFTAR SISWA'!B9="","",'DAFTAR SISWA'!B9)</f>
        <v>1266</v>
      </c>
      <c r="C10" s="49" t="str">
        <f>IF('DAFTAR SISWA'!C9="","",'DAFTAR SISWA'!C9)</f>
        <v>AHMAD DIDIK RIYANTO</v>
      </c>
      <c r="D10" s="49" t="str">
        <f>IF('DAFTAR SISWA'!D9="","",'DAFTAR SISWA'!D9)</f>
        <v>L</v>
      </c>
      <c r="E10" s="239"/>
      <c r="F10" s="239"/>
      <c r="G10" s="239"/>
      <c r="H10" s="239"/>
      <c r="I10" s="240"/>
      <c r="J10" s="240"/>
      <c r="K10" s="239"/>
      <c r="L10" s="241"/>
      <c r="M10" s="242"/>
      <c r="N10" s="242"/>
      <c r="O10" s="239"/>
      <c r="P10" s="243"/>
      <c r="Q10" s="239"/>
      <c r="R10" s="239"/>
      <c r="S10" s="244"/>
      <c r="T10" s="244"/>
      <c r="U10" s="244"/>
      <c r="V10" s="241"/>
      <c r="W10" s="245"/>
      <c r="X10" s="240"/>
      <c r="Y10" s="239"/>
      <c r="Z10" s="239"/>
      <c r="AA10" s="239"/>
      <c r="AB10" s="239"/>
      <c r="AC10" s="247"/>
      <c r="AD10" s="254" t="e">
        <f t="shared" ref="AD10:AD43" si="15">AVERAGE(E10:AC10)</f>
        <v>#DIV/0!</v>
      </c>
      <c r="AE10" s="63">
        <f t="shared" ref="AE10:AE43" si="16">SUM(E10:AC10)</f>
        <v>0</v>
      </c>
      <c r="AF10" s="63">
        <f t="shared" ref="AF10:AF43" si="17">RANK(AE10,$AE$9:$AE$43)</f>
        <v>1</v>
      </c>
      <c r="AG10" s="53"/>
      <c r="AH10" s="53"/>
      <c r="AI10" s="53"/>
      <c r="AJ10" s="53"/>
      <c r="AK10" s="53"/>
      <c r="AL10" s="64"/>
      <c r="AM10" s="64"/>
      <c r="AN10" s="64"/>
      <c r="AO10" s="64"/>
      <c r="AP10" s="66"/>
      <c r="AQ10" s="66"/>
      <c r="AR10" s="66"/>
      <c r="AS10" s="66"/>
      <c r="AT10" s="66"/>
      <c r="AU10" s="66"/>
      <c r="AV10" s="68"/>
      <c r="AW10" s="53"/>
    </row>
    <row r="11" spans="1:49" ht="15.75" customHeight="1">
      <c r="A11" s="20">
        <v>3</v>
      </c>
      <c r="B11" s="49">
        <f>IF('DAFTAR SISWA'!B10="","",'DAFTAR SISWA'!B10)</f>
        <v>1267</v>
      </c>
      <c r="C11" s="49" t="str">
        <f>IF('DAFTAR SISWA'!C10="","",'DAFTAR SISWA'!C10)</f>
        <v>AHMAD SYARIF HIDAYATULLAH</v>
      </c>
      <c r="D11" s="49" t="str">
        <f>IF('DAFTAR SISWA'!D10="","",'DAFTAR SISWA'!D10)</f>
        <v>L</v>
      </c>
      <c r="E11" s="239"/>
      <c r="F11" s="239"/>
      <c r="G11" s="239"/>
      <c r="H11" s="239"/>
      <c r="I11" s="240"/>
      <c r="J11" s="240"/>
      <c r="K11" s="239"/>
      <c r="L11" s="241"/>
      <c r="M11" s="242"/>
      <c r="N11" s="242"/>
      <c r="O11" s="239"/>
      <c r="P11" s="243"/>
      <c r="Q11" s="239"/>
      <c r="R11" s="239"/>
      <c r="S11" s="244"/>
      <c r="T11" s="244"/>
      <c r="U11" s="244"/>
      <c r="V11" s="241"/>
      <c r="W11" s="245"/>
      <c r="X11" s="240"/>
      <c r="Y11" s="239"/>
      <c r="Z11" s="239"/>
      <c r="AA11" s="239"/>
      <c r="AB11" s="239"/>
      <c r="AC11" s="247"/>
      <c r="AD11" s="254" t="e">
        <f t="shared" si="15"/>
        <v>#DIV/0!</v>
      </c>
      <c r="AE11" s="63">
        <f t="shared" si="16"/>
        <v>0</v>
      </c>
      <c r="AF11" s="63">
        <f t="shared" si="17"/>
        <v>1</v>
      </c>
      <c r="AG11" s="53"/>
      <c r="AH11" s="53"/>
      <c r="AI11" s="53"/>
      <c r="AJ11" s="53"/>
      <c r="AK11" s="53"/>
      <c r="AL11" s="64"/>
      <c r="AM11" s="64"/>
      <c r="AN11" s="64"/>
      <c r="AO11" s="64"/>
      <c r="AP11" s="66"/>
      <c r="AQ11" s="66"/>
      <c r="AR11" s="66"/>
      <c r="AS11" s="66"/>
      <c r="AT11" s="66"/>
      <c r="AU11" s="66"/>
      <c r="AV11" s="68"/>
      <c r="AW11" s="53"/>
    </row>
    <row r="12" spans="1:49" ht="15.75" customHeight="1">
      <c r="A12" s="20">
        <v>4</v>
      </c>
      <c r="B12" s="49">
        <f>IF('DAFTAR SISWA'!B11="","",'DAFTAR SISWA'!B11)</f>
        <v>1268</v>
      </c>
      <c r="C12" s="49" t="str">
        <f>IF('DAFTAR SISWA'!C11="","",'DAFTAR SISWA'!C11)</f>
        <v>ALI ZAENAL ABIDIN HUSAIN ASSEGAF</v>
      </c>
      <c r="D12" s="49" t="str">
        <f>IF('DAFTAR SISWA'!D11="","",'DAFTAR SISWA'!D11)</f>
        <v>L</v>
      </c>
      <c r="E12" s="239"/>
      <c r="F12" s="239"/>
      <c r="G12" s="239"/>
      <c r="H12" s="239"/>
      <c r="I12" s="240"/>
      <c r="J12" s="240"/>
      <c r="K12" s="239"/>
      <c r="L12" s="241"/>
      <c r="M12" s="242"/>
      <c r="N12" s="242"/>
      <c r="O12" s="239"/>
      <c r="P12" s="243"/>
      <c r="Q12" s="239"/>
      <c r="R12" s="239"/>
      <c r="S12" s="244"/>
      <c r="T12" s="244"/>
      <c r="U12" s="244"/>
      <c r="V12" s="241"/>
      <c r="W12" s="245"/>
      <c r="X12" s="242"/>
      <c r="Y12" s="239"/>
      <c r="Z12" s="239"/>
      <c r="AA12" s="239"/>
      <c r="AB12" s="239"/>
      <c r="AC12" s="247"/>
      <c r="AD12" s="254" t="e">
        <f t="shared" si="15"/>
        <v>#DIV/0!</v>
      </c>
      <c r="AE12" s="63">
        <f t="shared" si="16"/>
        <v>0</v>
      </c>
      <c r="AF12" s="63">
        <f t="shared" si="17"/>
        <v>1</v>
      </c>
      <c r="AG12" s="53"/>
      <c r="AH12" s="53"/>
      <c r="AI12" s="53"/>
      <c r="AJ12" s="53"/>
      <c r="AK12" s="53"/>
      <c r="AL12" s="64"/>
      <c r="AM12" s="64"/>
      <c r="AN12" s="64"/>
      <c r="AO12" s="64"/>
      <c r="AP12" s="66"/>
      <c r="AQ12" s="66"/>
      <c r="AR12" s="66"/>
      <c r="AS12" s="66"/>
      <c r="AT12" s="66"/>
      <c r="AU12" s="66"/>
      <c r="AV12" s="68"/>
      <c r="AW12" s="53"/>
    </row>
    <row r="13" spans="1:49" ht="15.75" customHeight="1">
      <c r="A13" s="20">
        <v>5</v>
      </c>
      <c r="B13" s="49">
        <f>IF('DAFTAR SISWA'!B12="","",'DAFTAR SISWA'!B12)</f>
        <v>1269</v>
      </c>
      <c r="C13" s="49" t="str">
        <f>IF('DAFTAR SISWA'!C12="","",'DAFTAR SISWA'!C12)</f>
        <v>ALVIN ADITYA</v>
      </c>
      <c r="D13" s="49" t="str">
        <f>IF('DAFTAR SISWA'!D12="","",'DAFTAR SISWA'!D12)</f>
        <v>L</v>
      </c>
      <c r="E13" s="239"/>
      <c r="F13" s="239"/>
      <c r="G13" s="239"/>
      <c r="H13" s="239"/>
      <c r="I13" s="240"/>
      <c r="J13" s="240"/>
      <c r="K13" s="239"/>
      <c r="L13" s="241"/>
      <c r="M13" s="242"/>
      <c r="N13" s="242"/>
      <c r="O13" s="239"/>
      <c r="P13" s="243"/>
      <c r="Q13" s="239"/>
      <c r="R13" s="239"/>
      <c r="S13" s="244"/>
      <c r="T13" s="244"/>
      <c r="U13" s="244"/>
      <c r="V13" s="248"/>
      <c r="W13" s="245"/>
      <c r="X13" s="240"/>
      <c r="Y13" s="239"/>
      <c r="Z13" s="239"/>
      <c r="AA13" s="239"/>
      <c r="AB13" s="239"/>
      <c r="AC13" s="247"/>
      <c r="AD13" s="254" t="e">
        <f t="shared" si="15"/>
        <v>#DIV/0!</v>
      </c>
      <c r="AE13" s="63">
        <f t="shared" si="16"/>
        <v>0</v>
      </c>
      <c r="AF13" s="63">
        <f t="shared" si="17"/>
        <v>1</v>
      </c>
      <c r="AG13" s="53"/>
      <c r="AH13" s="53"/>
      <c r="AI13" s="53"/>
      <c r="AJ13" s="53"/>
      <c r="AK13" s="53"/>
      <c r="AL13" s="64"/>
      <c r="AM13" s="64"/>
      <c r="AN13" s="64"/>
      <c r="AO13" s="64"/>
      <c r="AP13" s="66"/>
      <c r="AQ13" s="66"/>
      <c r="AR13" s="66"/>
      <c r="AS13" s="66"/>
      <c r="AT13" s="66"/>
      <c r="AU13" s="66"/>
      <c r="AV13" s="68"/>
      <c r="AW13" s="53"/>
    </row>
    <row r="14" spans="1:49" ht="15.75" customHeight="1">
      <c r="A14" s="20">
        <v>6</v>
      </c>
      <c r="B14" s="49">
        <f>IF('DAFTAR SISWA'!B13="","",'DAFTAR SISWA'!B13)</f>
        <v>1270</v>
      </c>
      <c r="C14" s="49" t="str">
        <f>IF('DAFTAR SISWA'!C13="","",'DAFTAR SISWA'!C13)</f>
        <v>ANDRI ROY IRAWAN</v>
      </c>
      <c r="D14" s="49" t="str">
        <f>IF('DAFTAR SISWA'!D13="","",'DAFTAR SISWA'!D13)</f>
        <v>L</v>
      </c>
      <c r="E14" s="249"/>
      <c r="F14" s="249"/>
      <c r="G14" s="239"/>
      <c r="H14" s="249"/>
      <c r="I14" s="240"/>
      <c r="J14" s="240"/>
      <c r="K14" s="249"/>
      <c r="L14" s="248"/>
      <c r="M14" s="242"/>
      <c r="N14" s="242"/>
      <c r="O14" s="249"/>
      <c r="P14" s="243"/>
      <c r="Q14" s="249"/>
      <c r="R14" s="249"/>
      <c r="S14" s="244"/>
      <c r="T14" s="244"/>
      <c r="U14" s="244"/>
      <c r="V14" s="241"/>
      <c r="W14" s="245"/>
      <c r="X14" s="240"/>
      <c r="Y14" s="249"/>
      <c r="Z14" s="249"/>
      <c r="AA14" s="249"/>
      <c r="AB14" s="249"/>
      <c r="AC14" s="247"/>
      <c r="AD14" s="254" t="e">
        <f t="shared" si="15"/>
        <v>#DIV/0!</v>
      </c>
      <c r="AE14" s="63">
        <f t="shared" si="16"/>
        <v>0</v>
      </c>
      <c r="AF14" s="63">
        <f t="shared" si="17"/>
        <v>1</v>
      </c>
      <c r="AG14" s="53"/>
      <c r="AH14" s="53"/>
      <c r="AI14" s="53"/>
      <c r="AJ14" s="53"/>
      <c r="AK14" s="53"/>
      <c r="AL14" s="64"/>
      <c r="AM14" s="64"/>
      <c r="AN14" s="64"/>
      <c r="AO14" s="64"/>
      <c r="AP14" s="66"/>
      <c r="AQ14" s="66"/>
      <c r="AR14" s="66"/>
      <c r="AS14" s="66"/>
      <c r="AT14" s="66"/>
      <c r="AU14" s="66"/>
      <c r="AV14" s="68"/>
      <c r="AW14" s="53"/>
    </row>
    <row r="15" spans="1:49" ht="15.75" customHeight="1">
      <c r="A15" s="20">
        <v>7</v>
      </c>
      <c r="B15" s="49">
        <f>IF('DAFTAR SISWA'!B14="","",'DAFTAR SISWA'!B14)</f>
        <v>1271</v>
      </c>
      <c r="C15" s="49" t="str">
        <f>IF('DAFTAR SISWA'!C14="","",'DAFTAR SISWA'!C14)</f>
        <v>ANTONI DWI SETIYAWAN</v>
      </c>
      <c r="D15" s="49" t="str">
        <f>IF('DAFTAR SISWA'!D14="","",'DAFTAR SISWA'!D14)</f>
        <v>L</v>
      </c>
      <c r="E15" s="249"/>
      <c r="F15" s="249"/>
      <c r="G15" s="249"/>
      <c r="H15" s="249"/>
      <c r="I15" s="240"/>
      <c r="J15" s="240"/>
      <c r="K15" s="249"/>
      <c r="L15" s="241"/>
      <c r="M15" s="242"/>
      <c r="N15" s="242"/>
      <c r="O15" s="249"/>
      <c r="P15" s="243"/>
      <c r="Q15" s="249"/>
      <c r="R15" s="249"/>
      <c r="S15" s="244"/>
      <c r="T15" s="244"/>
      <c r="U15" s="244"/>
      <c r="V15" s="241"/>
      <c r="W15" s="245"/>
      <c r="X15" s="240"/>
      <c r="Y15" s="249"/>
      <c r="Z15" s="249"/>
      <c r="AA15" s="249"/>
      <c r="AB15" s="249"/>
      <c r="AC15" s="247"/>
      <c r="AD15" s="254" t="e">
        <f t="shared" si="15"/>
        <v>#DIV/0!</v>
      </c>
      <c r="AE15" s="63">
        <f t="shared" si="16"/>
        <v>0</v>
      </c>
      <c r="AF15" s="63">
        <f t="shared" si="17"/>
        <v>1</v>
      </c>
      <c r="AG15" s="53"/>
      <c r="AH15" s="53"/>
      <c r="AI15" s="53"/>
      <c r="AJ15" s="53"/>
      <c r="AK15" s="53"/>
      <c r="AL15" s="64"/>
      <c r="AM15" s="64"/>
      <c r="AN15" s="64"/>
      <c r="AO15" s="64"/>
      <c r="AP15" s="66"/>
      <c r="AQ15" s="66"/>
      <c r="AR15" s="66"/>
      <c r="AS15" s="66"/>
      <c r="AT15" s="66"/>
      <c r="AU15" s="66"/>
      <c r="AV15" s="68"/>
      <c r="AW15" s="53"/>
    </row>
    <row r="16" spans="1:49" ht="15.75" customHeight="1">
      <c r="A16" s="20">
        <v>8</v>
      </c>
      <c r="B16" s="49">
        <f>IF('DAFTAR SISWA'!B15="","",'DAFTAR SISWA'!B15)</f>
        <v>1272</v>
      </c>
      <c r="C16" s="49" t="str">
        <f>IF('DAFTAR SISWA'!C15="","",'DAFTAR SISWA'!C15)</f>
        <v>AYU RATIH</v>
      </c>
      <c r="D16" s="49" t="str">
        <f>IF('DAFTAR SISWA'!D15="","",'DAFTAR SISWA'!D15)</f>
        <v>P</v>
      </c>
      <c r="E16" s="239"/>
      <c r="F16" s="239"/>
      <c r="G16" s="239"/>
      <c r="H16" s="239"/>
      <c r="I16" s="240"/>
      <c r="J16" s="240"/>
      <c r="K16" s="239"/>
      <c r="L16" s="241"/>
      <c r="M16" s="242"/>
      <c r="N16" s="242"/>
      <c r="O16" s="239"/>
      <c r="P16" s="243"/>
      <c r="Q16" s="239"/>
      <c r="R16" s="239"/>
      <c r="S16" s="244"/>
      <c r="T16" s="244"/>
      <c r="U16" s="244"/>
      <c r="V16" s="241"/>
      <c r="W16" s="245"/>
      <c r="X16" s="240"/>
      <c r="Y16" s="239"/>
      <c r="Z16" s="239"/>
      <c r="AA16" s="239"/>
      <c r="AB16" s="239"/>
      <c r="AC16" s="247"/>
      <c r="AD16" s="254" t="e">
        <f t="shared" si="15"/>
        <v>#DIV/0!</v>
      </c>
      <c r="AE16" s="63">
        <f t="shared" si="16"/>
        <v>0</v>
      </c>
      <c r="AF16" s="63">
        <f t="shared" si="17"/>
        <v>1</v>
      </c>
      <c r="AG16" s="53"/>
      <c r="AH16" s="53"/>
      <c r="AI16" s="53"/>
      <c r="AJ16" s="53"/>
      <c r="AK16" s="53"/>
      <c r="AL16" s="64"/>
      <c r="AM16" s="64"/>
      <c r="AN16" s="64"/>
      <c r="AO16" s="64"/>
      <c r="AP16" s="66"/>
      <c r="AQ16" s="66"/>
      <c r="AR16" s="66"/>
      <c r="AS16" s="66"/>
      <c r="AT16" s="66"/>
      <c r="AU16" s="66"/>
      <c r="AV16" s="68"/>
      <c r="AW16" s="53"/>
    </row>
    <row r="17" spans="1:49" ht="15.75" customHeight="1">
      <c r="A17" s="20">
        <v>9</v>
      </c>
      <c r="B17" s="49">
        <f>IF('DAFTAR SISWA'!B16="","",'DAFTAR SISWA'!B16)</f>
        <v>1273</v>
      </c>
      <c r="C17" s="49" t="str">
        <f>IF('DAFTAR SISWA'!C16="","",'DAFTAR SISWA'!C16)</f>
        <v>DEBBY SETYAWAN</v>
      </c>
      <c r="D17" s="49" t="str">
        <f>IF('DAFTAR SISWA'!D16="","",'DAFTAR SISWA'!D16)</f>
        <v>L</v>
      </c>
      <c r="E17" s="239"/>
      <c r="F17" s="239"/>
      <c r="G17" s="239"/>
      <c r="H17" s="239"/>
      <c r="I17" s="240"/>
      <c r="J17" s="240"/>
      <c r="K17" s="239"/>
      <c r="L17" s="241"/>
      <c r="M17" s="242"/>
      <c r="N17" s="242"/>
      <c r="O17" s="239"/>
      <c r="P17" s="243"/>
      <c r="Q17" s="239"/>
      <c r="R17" s="239"/>
      <c r="S17" s="244"/>
      <c r="T17" s="244"/>
      <c r="U17" s="244"/>
      <c r="V17" s="241"/>
      <c r="W17" s="245"/>
      <c r="X17" s="240"/>
      <c r="Y17" s="239"/>
      <c r="Z17" s="239"/>
      <c r="AA17" s="239"/>
      <c r="AB17" s="239"/>
      <c r="AC17" s="247"/>
      <c r="AD17" s="254" t="e">
        <f t="shared" si="15"/>
        <v>#DIV/0!</v>
      </c>
      <c r="AE17" s="63">
        <f t="shared" si="16"/>
        <v>0</v>
      </c>
      <c r="AF17" s="63">
        <f t="shared" si="17"/>
        <v>1</v>
      </c>
      <c r="AG17" s="53"/>
      <c r="AH17" s="53"/>
      <c r="AI17" s="53"/>
      <c r="AJ17" s="53"/>
      <c r="AK17" s="53"/>
      <c r="AL17" s="64"/>
      <c r="AM17" s="64"/>
      <c r="AN17" s="64"/>
      <c r="AO17" s="64"/>
      <c r="AP17" s="66"/>
      <c r="AQ17" s="66"/>
      <c r="AR17" s="66"/>
      <c r="AS17" s="66"/>
      <c r="AT17" s="66"/>
      <c r="AU17" s="66"/>
      <c r="AV17" s="68"/>
      <c r="AW17" s="53"/>
    </row>
    <row r="18" spans="1:49" ht="15.75" customHeight="1">
      <c r="A18" s="20">
        <v>10</v>
      </c>
      <c r="B18" s="49">
        <f>IF('DAFTAR SISWA'!B17="","",'DAFTAR SISWA'!B17)</f>
        <v>1274</v>
      </c>
      <c r="C18" s="49" t="str">
        <f>IF('DAFTAR SISWA'!C17="","",'DAFTAR SISWA'!C17)</f>
        <v>DICKY WAHYU FEBRIANSYAH</v>
      </c>
      <c r="D18" s="49" t="str">
        <f>IF('DAFTAR SISWA'!D17="","",'DAFTAR SISWA'!D17)</f>
        <v>L</v>
      </c>
      <c r="E18" s="239"/>
      <c r="F18" s="239"/>
      <c r="G18" s="239"/>
      <c r="H18" s="239"/>
      <c r="I18" s="240"/>
      <c r="J18" s="240"/>
      <c r="K18" s="239"/>
      <c r="L18" s="241"/>
      <c r="M18" s="242"/>
      <c r="N18" s="242"/>
      <c r="O18" s="239"/>
      <c r="P18" s="243"/>
      <c r="Q18" s="239"/>
      <c r="R18" s="239"/>
      <c r="S18" s="244"/>
      <c r="T18" s="244"/>
      <c r="U18" s="244"/>
      <c r="V18" s="241"/>
      <c r="W18" s="245"/>
      <c r="X18" s="240"/>
      <c r="Y18" s="239"/>
      <c r="Z18" s="239"/>
      <c r="AA18" s="239"/>
      <c r="AB18" s="239"/>
      <c r="AC18" s="247"/>
      <c r="AD18" s="254" t="e">
        <f t="shared" si="15"/>
        <v>#DIV/0!</v>
      </c>
      <c r="AE18" s="63">
        <f t="shared" si="16"/>
        <v>0</v>
      </c>
      <c r="AF18" s="63">
        <f t="shared" si="17"/>
        <v>1</v>
      </c>
      <c r="AG18" s="53"/>
      <c r="AH18" s="53"/>
      <c r="AI18" s="53"/>
      <c r="AJ18" s="53"/>
      <c r="AK18" s="53"/>
      <c r="AL18" s="64"/>
      <c r="AM18" s="64"/>
      <c r="AN18" s="64"/>
      <c r="AO18" s="64"/>
      <c r="AP18" s="66"/>
      <c r="AQ18" s="66"/>
      <c r="AR18" s="66"/>
      <c r="AS18" s="66"/>
      <c r="AT18" s="66"/>
      <c r="AU18" s="66"/>
      <c r="AV18" s="68"/>
      <c r="AW18" s="53"/>
    </row>
    <row r="19" spans="1:49" ht="15.75" customHeight="1">
      <c r="A19" s="20">
        <v>11</v>
      </c>
      <c r="B19" s="49">
        <f>IF('DAFTAR SISWA'!B18="","",'DAFTAR SISWA'!B18)</f>
        <v>1275</v>
      </c>
      <c r="C19" s="49" t="str">
        <f>IF('DAFTAR SISWA'!C18="","",'DAFTAR SISWA'!C18)</f>
        <v>FERI MAULANA ANDRIANTO</v>
      </c>
      <c r="D19" s="49" t="str">
        <f>IF('DAFTAR SISWA'!D18="","",'DAFTAR SISWA'!D18)</f>
        <v>L</v>
      </c>
      <c r="E19" s="239"/>
      <c r="F19" s="239"/>
      <c r="G19" s="239"/>
      <c r="H19" s="239"/>
      <c r="I19" s="240"/>
      <c r="J19" s="240"/>
      <c r="K19" s="239"/>
      <c r="L19" s="241"/>
      <c r="M19" s="242"/>
      <c r="N19" s="242"/>
      <c r="O19" s="239"/>
      <c r="P19" s="243"/>
      <c r="Q19" s="239"/>
      <c r="R19" s="239"/>
      <c r="S19" s="244"/>
      <c r="T19" s="244"/>
      <c r="U19" s="244"/>
      <c r="V19" s="241"/>
      <c r="W19" s="245"/>
      <c r="X19" s="240"/>
      <c r="Y19" s="239"/>
      <c r="Z19" s="239"/>
      <c r="AA19" s="239"/>
      <c r="AB19" s="239"/>
      <c r="AC19" s="247"/>
      <c r="AD19" s="254" t="e">
        <f t="shared" si="15"/>
        <v>#DIV/0!</v>
      </c>
      <c r="AE19" s="63">
        <f t="shared" si="16"/>
        <v>0</v>
      </c>
      <c r="AF19" s="63">
        <f t="shared" si="17"/>
        <v>1</v>
      </c>
      <c r="AG19" s="53"/>
      <c r="AH19" s="53"/>
      <c r="AI19" s="53"/>
      <c r="AJ19" s="53"/>
      <c r="AK19" s="53"/>
      <c r="AL19" s="64"/>
      <c r="AM19" s="64"/>
      <c r="AN19" s="64"/>
      <c r="AO19" s="64"/>
      <c r="AP19" s="66"/>
      <c r="AQ19" s="66"/>
      <c r="AR19" s="66"/>
      <c r="AS19" s="66"/>
      <c r="AT19" s="66"/>
      <c r="AU19" s="66"/>
      <c r="AV19" s="68"/>
      <c r="AW19" s="53"/>
    </row>
    <row r="20" spans="1:49" ht="15.75" customHeight="1">
      <c r="A20" s="20">
        <v>12</v>
      </c>
      <c r="B20" s="49">
        <f>IF('DAFTAR SISWA'!B19="","",'DAFTAR SISWA'!B19)</f>
        <v>1276</v>
      </c>
      <c r="C20" s="49" t="str">
        <f>IF('DAFTAR SISWA'!C19="","",'DAFTAR SISWA'!C19)</f>
        <v>GAIZKA MAULANA SISWOHARDONI</v>
      </c>
      <c r="D20" s="49" t="str">
        <f>IF('DAFTAR SISWA'!D19="","",'DAFTAR SISWA'!D19)</f>
        <v>L</v>
      </c>
      <c r="E20" s="239"/>
      <c r="F20" s="239"/>
      <c r="G20" s="239"/>
      <c r="H20" s="239"/>
      <c r="I20" s="240"/>
      <c r="J20" s="240"/>
      <c r="K20" s="239"/>
      <c r="L20" s="241"/>
      <c r="M20" s="242"/>
      <c r="N20" s="242"/>
      <c r="O20" s="239"/>
      <c r="P20" s="243"/>
      <c r="Q20" s="239"/>
      <c r="R20" s="239"/>
      <c r="S20" s="244"/>
      <c r="T20" s="244"/>
      <c r="U20" s="244"/>
      <c r="V20" s="241"/>
      <c r="W20" s="245"/>
      <c r="X20" s="240"/>
      <c r="Y20" s="239"/>
      <c r="Z20" s="239"/>
      <c r="AA20" s="239"/>
      <c r="AB20" s="239"/>
      <c r="AC20" s="247"/>
      <c r="AD20" s="254" t="e">
        <f t="shared" si="15"/>
        <v>#DIV/0!</v>
      </c>
      <c r="AE20" s="63">
        <f t="shared" si="16"/>
        <v>0</v>
      </c>
      <c r="AF20" s="63">
        <f t="shared" si="17"/>
        <v>1</v>
      </c>
      <c r="AG20" s="53"/>
      <c r="AH20" s="53"/>
      <c r="AI20" s="53"/>
      <c r="AJ20" s="53"/>
      <c r="AK20" s="53"/>
      <c r="AL20" s="64"/>
      <c r="AM20" s="64"/>
      <c r="AN20" s="64"/>
      <c r="AO20" s="64"/>
      <c r="AP20" s="66"/>
      <c r="AQ20" s="66"/>
      <c r="AR20" s="66"/>
      <c r="AS20" s="66"/>
      <c r="AT20" s="66"/>
      <c r="AU20" s="66"/>
      <c r="AV20" s="68"/>
      <c r="AW20" s="53"/>
    </row>
    <row r="21" spans="1:49" ht="15.75" customHeight="1">
      <c r="A21" s="20">
        <v>13</v>
      </c>
      <c r="B21" s="49">
        <f>IF('DAFTAR SISWA'!B20="","",'DAFTAR SISWA'!B20)</f>
        <v>1277</v>
      </c>
      <c r="C21" s="49" t="str">
        <f>IF('DAFTAR SISWA'!C20="","",'DAFTAR SISWA'!C20)</f>
        <v>GEORGE BRILIAN ALLMAYDA SITORUS</v>
      </c>
      <c r="D21" s="49" t="str">
        <f>IF('DAFTAR SISWA'!D20="","",'DAFTAR SISWA'!D20)</f>
        <v>L</v>
      </c>
      <c r="E21" s="239"/>
      <c r="F21" s="239"/>
      <c r="G21" s="239"/>
      <c r="H21" s="239"/>
      <c r="I21" s="240"/>
      <c r="J21" s="240"/>
      <c r="K21" s="239"/>
      <c r="L21" s="241"/>
      <c r="M21" s="242"/>
      <c r="N21" s="242"/>
      <c r="O21" s="239"/>
      <c r="P21" s="243"/>
      <c r="Q21" s="239"/>
      <c r="R21" s="239"/>
      <c r="S21" s="244"/>
      <c r="T21" s="244"/>
      <c r="U21" s="244"/>
      <c r="V21" s="241"/>
      <c r="W21" s="245"/>
      <c r="X21" s="240"/>
      <c r="Y21" s="239"/>
      <c r="Z21" s="239"/>
      <c r="AA21" s="239"/>
      <c r="AB21" s="239"/>
      <c r="AC21" s="247"/>
      <c r="AD21" s="254" t="e">
        <f t="shared" si="15"/>
        <v>#DIV/0!</v>
      </c>
      <c r="AE21" s="63">
        <f t="shared" si="16"/>
        <v>0</v>
      </c>
      <c r="AF21" s="63">
        <f t="shared" si="17"/>
        <v>1</v>
      </c>
      <c r="AG21" s="53"/>
      <c r="AH21" s="53"/>
      <c r="AI21" s="53"/>
      <c r="AJ21" s="53"/>
      <c r="AK21" s="53"/>
      <c r="AL21" s="64"/>
      <c r="AM21" s="64"/>
      <c r="AN21" s="64"/>
      <c r="AO21" s="64"/>
      <c r="AP21" s="66"/>
      <c r="AQ21" s="66"/>
      <c r="AR21" s="66"/>
      <c r="AS21" s="66"/>
      <c r="AT21" s="66"/>
      <c r="AU21" s="66"/>
      <c r="AV21" s="68"/>
      <c r="AW21" s="53"/>
    </row>
    <row r="22" spans="1:49" ht="15.75" customHeight="1">
      <c r="A22" s="20">
        <v>14</v>
      </c>
      <c r="B22" s="49">
        <f>IF('DAFTAR SISWA'!B21="","",'DAFTAR SISWA'!B21)</f>
        <v>1278</v>
      </c>
      <c r="C22" s="49" t="str">
        <f>IF('DAFTAR SISWA'!C21="","",'DAFTAR SISWA'!C21)</f>
        <v>HANA NURJANNAH</v>
      </c>
      <c r="D22" s="49" t="str">
        <f>IF('DAFTAR SISWA'!D21="","",'DAFTAR SISWA'!D21)</f>
        <v>P</v>
      </c>
      <c r="E22" s="239"/>
      <c r="F22" s="239"/>
      <c r="G22" s="239"/>
      <c r="H22" s="239"/>
      <c r="I22" s="240"/>
      <c r="J22" s="240"/>
      <c r="K22" s="239"/>
      <c r="L22" s="241"/>
      <c r="M22" s="242"/>
      <c r="N22" s="242"/>
      <c r="O22" s="239"/>
      <c r="P22" s="243"/>
      <c r="Q22" s="239"/>
      <c r="R22" s="239"/>
      <c r="S22" s="244"/>
      <c r="T22" s="244"/>
      <c r="U22" s="244"/>
      <c r="V22" s="241"/>
      <c r="W22" s="245"/>
      <c r="X22" s="240"/>
      <c r="Y22" s="239"/>
      <c r="Z22" s="239"/>
      <c r="AA22" s="239"/>
      <c r="AB22" s="239"/>
      <c r="AC22" s="247"/>
      <c r="AD22" s="254" t="e">
        <f t="shared" si="15"/>
        <v>#DIV/0!</v>
      </c>
      <c r="AE22" s="63">
        <f t="shared" si="16"/>
        <v>0</v>
      </c>
      <c r="AF22" s="63">
        <f t="shared" si="17"/>
        <v>1</v>
      </c>
      <c r="AG22" s="53"/>
      <c r="AH22" s="53"/>
      <c r="AI22" s="53"/>
      <c r="AJ22" s="53"/>
      <c r="AK22" s="53"/>
      <c r="AL22" s="64"/>
      <c r="AM22" s="64"/>
      <c r="AN22" s="64"/>
      <c r="AO22" s="64"/>
      <c r="AP22" s="66"/>
      <c r="AQ22" s="66"/>
      <c r="AR22" s="66"/>
      <c r="AS22" s="66"/>
      <c r="AT22" s="66"/>
      <c r="AU22" s="66"/>
      <c r="AV22" s="68"/>
      <c r="AW22" s="53"/>
    </row>
    <row r="23" spans="1:49" ht="15.75" customHeight="1">
      <c r="A23" s="20">
        <v>15</v>
      </c>
      <c r="B23" s="49">
        <f>IF('DAFTAR SISWA'!B22="","",'DAFTAR SISWA'!B22)</f>
        <v>1279</v>
      </c>
      <c r="C23" s="49" t="str">
        <f>IF('DAFTAR SISWA'!C22="","",'DAFTAR SISWA'!C22)</f>
        <v>KARMANTO</v>
      </c>
      <c r="D23" s="49" t="str">
        <f>IF('DAFTAR SISWA'!D22="","",'DAFTAR SISWA'!D22)</f>
        <v>L</v>
      </c>
      <c r="E23" s="239"/>
      <c r="F23" s="239"/>
      <c r="G23" s="239"/>
      <c r="H23" s="239"/>
      <c r="I23" s="240"/>
      <c r="J23" s="240"/>
      <c r="K23" s="239"/>
      <c r="L23" s="248"/>
      <c r="M23" s="242"/>
      <c r="N23" s="242"/>
      <c r="O23" s="239"/>
      <c r="P23" s="243"/>
      <c r="Q23" s="239"/>
      <c r="R23" s="239"/>
      <c r="S23" s="244"/>
      <c r="T23" s="244"/>
      <c r="U23" s="244"/>
      <c r="V23" s="241"/>
      <c r="W23" s="245"/>
      <c r="X23" s="240"/>
      <c r="Y23" s="239"/>
      <c r="Z23" s="239"/>
      <c r="AA23" s="239"/>
      <c r="AB23" s="239"/>
      <c r="AC23" s="247"/>
      <c r="AD23" s="254" t="e">
        <f t="shared" si="15"/>
        <v>#DIV/0!</v>
      </c>
      <c r="AE23" s="63">
        <f t="shared" si="16"/>
        <v>0</v>
      </c>
      <c r="AF23" s="63">
        <f t="shared" si="17"/>
        <v>1</v>
      </c>
      <c r="AG23" s="53"/>
      <c r="AH23" s="53"/>
      <c r="AI23" s="53"/>
      <c r="AJ23" s="53"/>
      <c r="AK23" s="53"/>
      <c r="AL23" s="64"/>
      <c r="AM23" s="64"/>
      <c r="AN23" s="64"/>
      <c r="AO23" s="64"/>
      <c r="AP23" s="66"/>
      <c r="AQ23" s="66"/>
      <c r="AR23" s="66"/>
      <c r="AS23" s="66"/>
      <c r="AT23" s="66"/>
      <c r="AU23" s="66"/>
      <c r="AV23" s="68"/>
      <c r="AW23" s="53"/>
    </row>
    <row r="24" spans="1:49" ht="15.75" customHeight="1">
      <c r="A24" s="20">
        <v>16</v>
      </c>
      <c r="B24" s="49">
        <f>IF('DAFTAR SISWA'!B23="","",'DAFTAR SISWA'!B23)</f>
        <v>1280</v>
      </c>
      <c r="C24" s="49" t="str">
        <f>IF('DAFTAR SISWA'!C23="","",'DAFTAR SISWA'!C23)</f>
        <v>KRISTIANTO FIARI</v>
      </c>
      <c r="D24" s="49" t="str">
        <f>IF('DAFTAR SISWA'!D23="","",'DAFTAR SISWA'!D23)</f>
        <v>L</v>
      </c>
      <c r="E24" s="239"/>
      <c r="F24" s="239"/>
      <c r="G24" s="239"/>
      <c r="H24" s="239"/>
      <c r="I24" s="240"/>
      <c r="J24" s="240"/>
      <c r="K24" s="239"/>
      <c r="L24" s="241"/>
      <c r="M24" s="242"/>
      <c r="N24" s="242"/>
      <c r="O24" s="239"/>
      <c r="P24" s="243"/>
      <c r="Q24" s="239"/>
      <c r="R24" s="239"/>
      <c r="S24" s="244"/>
      <c r="T24" s="244"/>
      <c r="U24" s="244"/>
      <c r="V24" s="241"/>
      <c r="W24" s="245"/>
      <c r="X24" s="240"/>
      <c r="Y24" s="239"/>
      <c r="Z24" s="239"/>
      <c r="AA24" s="239"/>
      <c r="AB24" s="239"/>
      <c r="AC24" s="247"/>
      <c r="AD24" s="254" t="e">
        <f t="shared" si="15"/>
        <v>#DIV/0!</v>
      </c>
      <c r="AE24" s="63">
        <f t="shared" si="16"/>
        <v>0</v>
      </c>
      <c r="AF24" s="63">
        <f t="shared" si="17"/>
        <v>1</v>
      </c>
      <c r="AG24" s="53"/>
      <c r="AH24" s="53"/>
      <c r="AI24" s="53"/>
      <c r="AJ24" s="53"/>
      <c r="AK24" s="53"/>
      <c r="AL24" s="64"/>
      <c r="AM24" s="64"/>
      <c r="AN24" s="64"/>
      <c r="AO24" s="64"/>
      <c r="AP24" s="66"/>
      <c r="AQ24" s="66"/>
      <c r="AR24" s="66"/>
      <c r="AS24" s="66"/>
      <c r="AT24" s="66"/>
      <c r="AU24" s="66"/>
      <c r="AV24" s="68"/>
      <c r="AW24" s="53"/>
    </row>
    <row r="25" spans="1:49" ht="15.75" customHeight="1">
      <c r="A25" s="20">
        <v>17</v>
      </c>
      <c r="B25" s="49">
        <f>IF('DAFTAR SISWA'!B24="","",'DAFTAR SISWA'!B24)</f>
        <v>1281</v>
      </c>
      <c r="C25" s="49" t="str">
        <f>IF('DAFTAR SISWA'!C24="","",'DAFTAR SISWA'!C24)</f>
        <v>LUSY INDRIYANI</v>
      </c>
      <c r="D25" s="49" t="str">
        <f>IF('DAFTAR SISWA'!D24="","",'DAFTAR SISWA'!D24)</f>
        <v>P</v>
      </c>
      <c r="E25" s="239"/>
      <c r="F25" s="239"/>
      <c r="G25" s="239"/>
      <c r="H25" s="239"/>
      <c r="I25" s="240"/>
      <c r="J25" s="240"/>
      <c r="K25" s="239"/>
      <c r="L25" s="241"/>
      <c r="M25" s="242"/>
      <c r="N25" s="242"/>
      <c r="O25" s="239"/>
      <c r="P25" s="243"/>
      <c r="Q25" s="239"/>
      <c r="R25" s="239"/>
      <c r="S25" s="244"/>
      <c r="T25" s="244"/>
      <c r="U25" s="244"/>
      <c r="V25" s="241"/>
      <c r="W25" s="245"/>
      <c r="X25" s="240"/>
      <c r="Y25" s="239"/>
      <c r="Z25" s="239"/>
      <c r="AA25" s="239"/>
      <c r="AB25" s="239"/>
      <c r="AC25" s="247"/>
      <c r="AD25" s="254" t="e">
        <f t="shared" si="15"/>
        <v>#DIV/0!</v>
      </c>
      <c r="AE25" s="63">
        <f t="shared" si="16"/>
        <v>0</v>
      </c>
      <c r="AF25" s="63">
        <f t="shared" si="17"/>
        <v>1</v>
      </c>
      <c r="AG25" s="53"/>
      <c r="AH25" s="53"/>
      <c r="AI25" s="53"/>
      <c r="AJ25" s="53"/>
      <c r="AK25" s="53"/>
      <c r="AL25" s="64"/>
      <c r="AM25" s="64"/>
      <c r="AN25" s="64"/>
      <c r="AO25" s="64"/>
      <c r="AP25" s="66"/>
      <c r="AQ25" s="66"/>
      <c r="AR25" s="66"/>
      <c r="AS25" s="66"/>
      <c r="AT25" s="66"/>
      <c r="AU25" s="66"/>
      <c r="AV25" s="68"/>
      <c r="AW25" s="53"/>
    </row>
    <row r="26" spans="1:49" ht="15.75" customHeight="1">
      <c r="A26" s="20">
        <v>18</v>
      </c>
      <c r="B26" s="49">
        <f>IF('DAFTAR SISWA'!B25="","",'DAFTAR SISWA'!B25)</f>
        <v>1282</v>
      </c>
      <c r="C26" s="49" t="str">
        <f>IF('DAFTAR SISWA'!C25="","",'DAFTAR SISWA'!C25)</f>
        <v>M. FAISAL SYAFA'AT</v>
      </c>
      <c r="D26" s="49" t="str">
        <f>IF('DAFTAR SISWA'!D25="","",'DAFTAR SISWA'!D25)</f>
        <v>L</v>
      </c>
      <c r="E26" s="239"/>
      <c r="F26" s="239"/>
      <c r="G26" s="239"/>
      <c r="H26" s="239"/>
      <c r="I26" s="240"/>
      <c r="J26" s="240"/>
      <c r="K26" s="239"/>
      <c r="L26" s="241"/>
      <c r="M26" s="242"/>
      <c r="N26" s="242"/>
      <c r="O26" s="239"/>
      <c r="P26" s="243"/>
      <c r="Q26" s="239"/>
      <c r="R26" s="239"/>
      <c r="S26" s="244"/>
      <c r="T26" s="244"/>
      <c r="U26" s="244"/>
      <c r="V26" s="241"/>
      <c r="W26" s="245"/>
      <c r="X26" s="240"/>
      <c r="Y26" s="239"/>
      <c r="Z26" s="239"/>
      <c r="AA26" s="239"/>
      <c r="AB26" s="239"/>
      <c r="AC26" s="247"/>
      <c r="AD26" s="254" t="e">
        <f t="shared" si="15"/>
        <v>#DIV/0!</v>
      </c>
      <c r="AE26" s="63">
        <f t="shared" si="16"/>
        <v>0</v>
      </c>
      <c r="AF26" s="63">
        <f t="shared" si="17"/>
        <v>1</v>
      </c>
      <c r="AG26" s="53"/>
      <c r="AH26" s="53"/>
      <c r="AI26" s="53"/>
      <c r="AJ26" s="53"/>
      <c r="AK26" s="53"/>
      <c r="AL26" s="64"/>
      <c r="AM26" s="64"/>
      <c r="AN26" s="64"/>
      <c r="AO26" s="64"/>
      <c r="AP26" s="66"/>
      <c r="AQ26" s="66"/>
      <c r="AR26" s="66"/>
      <c r="AS26" s="66"/>
      <c r="AT26" s="66"/>
      <c r="AU26" s="66"/>
      <c r="AV26" s="68"/>
      <c r="AW26" s="53"/>
    </row>
    <row r="27" spans="1:49" ht="15.75" customHeight="1">
      <c r="A27" s="20">
        <v>19</v>
      </c>
      <c r="B27" s="49">
        <f>IF('DAFTAR SISWA'!B26="","",'DAFTAR SISWA'!B26)</f>
        <v>1283</v>
      </c>
      <c r="C27" s="49" t="str">
        <f>IF('DAFTAR SISWA'!C26="","",'DAFTAR SISWA'!C26)</f>
        <v>MAULIDIA CYNDY SAPRIAL</v>
      </c>
      <c r="D27" s="49" t="str">
        <f>IF('DAFTAR SISWA'!D26="","",'DAFTAR SISWA'!D26)</f>
        <v>P</v>
      </c>
      <c r="E27" s="239"/>
      <c r="F27" s="239"/>
      <c r="G27" s="239"/>
      <c r="H27" s="239"/>
      <c r="I27" s="240"/>
      <c r="J27" s="240"/>
      <c r="K27" s="239"/>
      <c r="L27" s="241"/>
      <c r="M27" s="242"/>
      <c r="N27" s="242"/>
      <c r="O27" s="239"/>
      <c r="P27" s="243"/>
      <c r="Q27" s="239"/>
      <c r="R27" s="239"/>
      <c r="S27" s="244"/>
      <c r="T27" s="244"/>
      <c r="U27" s="244"/>
      <c r="V27" s="241"/>
      <c r="W27" s="245"/>
      <c r="X27" s="240"/>
      <c r="Y27" s="239"/>
      <c r="Z27" s="239"/>
      <c r="AA27" s="239"/>
      <c r="AB27" s="239"/>
      <c r="AC27" s="247"/>
      <c r="AD27" s="254" t="e">
        <f t="shared" si="15"/>
        <v>#DIV/0!</v>
      </c>
      <c r="AE27" s="63">
        <f t="shared" si="16"/>
        <v>0</v>
      </c>
      <c r="AF27" s="63">
        <f t="shared" si="17"/>
        <v>1</v>
      </c>
      <c r="AG27" s="53"/>
      <c r="AH27" s="53"/>
      <c r="AI27" s="53"/>
      <c r="AJ27" s="53"/>
      <c r="AK27" s="53"/>
      <c r="AL27" s="64"/>
      <c r="AM27" s="64"/>
      <c r="AN27" s="64"/>
      <c r="AO27" s="64"/>
      <c r="AP27" s="66"/>
      <c r="AQ27" s="66"/>
      <c r="AR27" s="66"/>
      <c r="AS27" s="66"/>
      <c r="AT27" s="66"/>
      <c r="AU27" s="66"/>
      <c r="AV27" s="68"/>
      <c r="AW27" s="53"/>
    </row>
    <row r="28" spans="1:49" ht="15.75" customHeight="1">
      <c r="A28" s="20">
        <v>20</v>
      </c>
      <c r="B28" s="49">
        <f>IF('DAFTAR SISWA'!B27="","",'DAFTAR SISWA'!B27)</f>
        <v>1284</v>
      </c>
      <c r="C28" s="49" t="str">
        <f>IF('DAFTAR SISWA'!C27="","",'DAFTAR SISWA'!C27)</f>
        <v>MERRYNA MARTHALIA</v>
      </c>
      <c r="D28" s="49" t="str">
        <f>IF('DAFTAR SISWA'!D27="","",'DAFTAR SISWA'!D27)</f>
        <v>P</v>
      </c>
      <c r="E28" s="239"/>
      <c r="F28" s="239"/>
      <c r="G28" s="239"/>
      <c r="H28" s="239"/>
      <c r="I28" s="240"/>
      <c r="J28" s="240"/>
      <c r="K28" s="239"/>
      <c r="L28" s="241"/>
      <c r="M28" s="242"/>
      <c r="N28" s="242"/>
      <c r="O28" s="239"/>
      <c r="P28" s="243"/>
      <c r="Q28" s="239"/>
      <c r="R28" s="239"/>
      <c r="S28" s="244"/>
      <c r="T28" s="244"/>
      <c r="U28" s="244"/>
      <c r="V28" s="241"/>
      <c r="W28" s="245"/>
      <c r="X28" s="240"/>
      <c r="Y28" s="239"/>
      <c r="Z28" s="239"/>
      <c r="AA28" s="239"/>
      <c r="AB28" s="239"/>
      <c r="AC28" s="247"/>
      <c r="AD28" s="254" t="e">
        <f t="shared" si="15"/>
        <v>#DIV/0!</v>
      </c>
      <c r="AE28" s="63">
        <f t="shared" si="16"/>
        <v>0</v>
      </c>
      <c r="AF28" s="63">
        <f t="shared" si="17"/>
        <v>1</v>
      </c>
      <c r="AG28" s="53"/>
      <c r="AH28" s="53"/>
      <c r="AI28" s="53"/>
      <c r="AJ28" s="53"/>
      <c r="AK28" s="53"/>
      <c r="AL28" s="64"/>
      <c r="AM28" s="64"/>
      <c r="AN28" s="64"/>
      <c r="AO28" s="64"/>
      <c r="AP28" s="66"/>
      <c r="AQ28" s="66"/>
      <c r="AR28" s="66"/>
      <c r="AS28" s="66"/>
      <c r="AT28" s="66"/>
      <c r="AU28" s="66"/>
      <c r="AV28" s="68"/>
      <c r="AW28" s="53"/>
    </row>
    <row r="29" spans="1:49" ht="15.75" customHeight="1">
      <c r="A29" s="20">
        <v>21</v>
      </c>
      <c r="B29" s="49">
        <f>IF('DAFTAR SISWA'!B28="","",'DAFTAR SISWA'!B28)</f>
        <v>1285</v>
      </c>
      <c r="C29" s="49" t="str">
        <f>IF('DAFTAR SISWA'!C28="","",'DAFTAR SISWA'!C28)</f>
        <v>MOHAMMAD ARIS FUADI</v>
      </c>
      <c r="D29" s="49" t="str">
        <f>IF('DAFTAR SISWA'!D28="","",'DAFTAR SISWA'!D28)</f>
        <v>L</v>
      </c>
      <c r="E29" s="239"/>
      <c r="F29" s="239"/>
      <c r="G29" s="239"/>
      <c r="H29" s="239"/>
      <c r="I29" s="240"/>
      <c r="J29" s="240"/>
      <c r="K29" s="239"/>
      <c r="L29" s="241"/>
      <c r="M29" s="242"/>
      <c r="N29" s="242"/>
      <c r="O29" s="239"/>
      <c r="P29" s="243"/>
      <c r="Q29" s="239"/>
      <c r="R29" s="239"/>
      <c r="S29" s="244"/>
      <c r="T29" s="244"/>
      <c r="U29" s="244"/>
      <c r="V29" s="241"/>
      <c r="W29" s="245"/>
      <c r="X29" s="240"/>
      <c r="Y29" s="239"/>
      <c r="Z29" s="239"/>
      <c r="AA29" s="239"/>
      <c r="AB29" s="239"/>
      <c r="AC29" s="247"/>
      <c r="AD29" s="254" t="e">
        <f t="shared" si="15"/>
        <v>#DIV/0!</v>
      </c>
      <c r="AE29" s="63">
        <f t="shared" si="16"/>
        <v>0</v>
      </c>
      <c r="AF29" s="63">
        <f t="shared" si="17"/>
        <v>1</v>
      </c>
      <c r="AG29" s="53"/>
      <c r="AH29" s="53"/>
      <c r="AI29" s="53"/>
      <c r="AJ29" s="53"/>
      <c r="AK29" s="53"/>
      <c r="AL29" s="64"/>
      <c r="AM29" s="64"/>
      <c r="AN29" s="64"/>
      <c r="AO29" s="64"/>
      <c r="AP29" s="66"/>
      <c r="AQ29" s="66"/>
      <c r="AR29" s="66"/>
      <c r="AS29" s="66"/>
      <c r="AT29" s="66"/>
      <c r="AU29" s="66"/>
      <c r="AV29" s="68"/>
      <c r="AW29" s="53"/>
    </row>
    <row r="30" spans="1:49" ht="15.75" customHeight="1">
      <c r="A30" s="91">
        <v>22</v>
      </c>
      <c r="B30" s="49">
        <f>IF('DAFTAR SISWA'!B29="","",'DAFTAR SISWA'!B29)</f>
        <v>1286</v>
      </c>
      <c r="C30" s="49" t="str">
        <f>IF('DAFTAR SISWA'!C29="","",'DAFTAR SISWA'!C29)</f>
        <v>MUHAMMAD FATEKHUR ROHMAN</v>
      </c>
      <c r="D30" s="49" t="str">
        <f>IF('DAFTAR SISWA'!D29="","",'DAFTAR SISWA'!D29)</f>
        <v>L</v>
      </c>
      <c r="E30" s="250"/>
      <c r="F30" s="250"/>
      <c r="G30" s="250"/>
      <c r="H30" s="250"/>
      <c r="I30" s="246"/>
      <c r="J30" s="246"/>
      <c r="K30" s="250"/>
      <c r="L30" s="251"/>
      <c r="M30" s="252"/>
      <c r="N30" s="252"/>
      <c r="O30" s="250"/>
      <c r="P30" s="243"/>
      <c r="Q30" s="250"/>
      <c r="R30" s="250"/>
      <c r="S30" s="244"/>
      <c r="T30" s="244"/>
      <c r="U30" s="244"/>
      <c r="V30" s="241"/>
      <c r="W30" s="245"/>
      <c r="X30" s="240"/>
      <c r="Y30" s="253"/>
      <c r="Z30" s="253"/>
      <c r="AA30" s="253"/>
      <c r="AB30" s="253"/>
      <c r="AC30" s="247"/>
      <c r="AD30" s="254" t="e">
        <f t="shared" si="15"/>
        <v>#DIV/0!</v>
      </c>
      <c r="AE30" s="63">
        <f t="shared" si="16"/>
        <v>0</v>
      </c>
      <c r="AF30" s="63">
        <f t="shared" si="17"/>
        <v>1</v>
      </c>
      <c r="AG30" s="92"/>
      <c r="AH30" s="92"/>
      <c r="AI30" s="92"/>
      <c r="AJ30" s="92"/>
      <c r="AK30" s="92"/>
      <c r="AL30" s="93"/>
      <c r="AM30" s="93"/>
      <c r="AN30" s="93"/>
      <c r="AO30" s="93"/>
      <c r="AP30" s="66"/>
      <c r="AQ30" s="66"/>
      <c r="AR30" s="66"/>
      <c r="AS30" s="94"/>
      <c r="AT30" s="94"/>
      <c r="AU30" s="94"/>
      <c r="AV30" s="68"/>
      <c r="AW30" s="92"/>
    </row>
    <row r="31" spans="1:49" ht="15.75" customHeight="1">
      <c r="A31" s="20">
        <v>23</v>
      </c>
      <c r="B31" s="49">
        <f>IF('DAFTAR SISWA'!B30="","",'DAFTAR SISWA'!B30)</f>
        <v>1287</v>
      </c>
      <c r="C31" s="49" t="str">
        <f>IF('DAFTAR SISWA'!C30="","",'DAFTAR SISWA'!C30)</f>
        <v>MUHAMMAD NUR ALMAS MUSSAFFA</v>
      </c>
      <c r="D31" s="49" t="str">
        <f>IF('DAFTAR SISWA'!D30="","",'DAFTAR SISWA'!D30)</f>
        <v>L</v>
      </c>
      <c r="E31" s="239"/>
      <c r="F31" s="239"/>
      <c r="G31" s="239"/>
      <c r="H31" s="239"/>
      <c r="I31" s="240"/>
      <c r="J31" s="240"/>
      <c r="K31" s="239"/>
      <c r="L31" s="241"/>
      <c r="M31" s="242"/>
      <c r="N31" s="240"/>
      <c r="O31" s="239"/>
      <c r="P31" s="243"/>
      <c r="Q31" s="239"/>
      <c r="R31" s="239"/>
      <c r="S31" s="244"/>
      <c r="T31" s="244"/>
      <c r="U31" s="244"/>
      <c r="V31" s="241"/>
      <c r="W31" s="245"/>
      <c r="X31" s="240"/>
      <c r="Y31" s="239"/>
      <c r="Z31" s="239"/>
      <c r="AA31" s="239"/>
      <c r="AB31" s="239"/>
      <c r="AC31" s="247"/>
      <c r="AD31" s="254" t="e">
        <f t="shared" si="15"/>
        <v>#DIV/0!</v>
      </c>
      <c r="AE31" s="63">
        <f t="shared" si="16"/>
        <v>0</v>
      </c>
      <c r="AF31" s="63">
        <f t="shared" si="17"/>
        <v>1</v>
      </c>
      <c r="AG31" s="53"/>
      <c r="AH31" s="53"/>
      <c r="AI31" s="53"/>
      <c r="AJ31" s="53"/>
      <c r="AK31" s="53"/>
      <c r="AL31" s="64"/>
      <c r="AM31" s="64"/>
      <c r="AN31" s="64"/>
      <c r="AO31" s="64"/>
      <c r="AP31" s="66"/>
      <c r="AQ31" s="66"/>
      <c r="AR31" s="66"/>
      <c r="AS31" s="66"/>
      <c r="AT31" s="66"/>
      <c r="AU31" s="66"/>
      <c r="AV31" s="68"/>
      <c r="AW31" s="53"/>
    </row>
    <row r="32" spans="1:49" ht="15.75" customHeight="1">
      <c r="A32" s="20">
        <v>24</v>
      </c>
      <c r="B32" s="49">
        <f>IF('DAFTAR SISWA'!B31="","",'DAFTAR SISWA'!B31)</f>
        <v>1288</v>
      </c>
      <c r="C32" s="49" t="str">
        <f>IF('DAFTAR SISWA'!C31="","",'DAFTAR SISWA'!C31)</f>
        <v>MUHAMMAD REZA FAQIH</v>
      </c>
      <c r="D32" s="49" t="str">
        <f>IF('DAFTAR SISWA'!D31="","",'DAFTAR SISWA'!D31)</f>
        <v>L</v>
      </c>
      <c r="E32" s="239"/>
      <c r="F32" s="239"/>
      <c r="G32" s="239"/>
      <c r="H32" s="239"/>
      <c r="I32" s="240"/>
      <c r="J32" s="240"/>
      <c r="K32" s="239"/>
      <c r="L32" s="241"/>
      <c r="M32" s="242"/>
      <c r="N32" s="240"/>
      <c r="O32" s="239"/>
      <c r="P32" s="243"/>
      <c r="Q32" s="239"/>
      <c r="R32" s="239"/>
      <c r="S32" s="244"/>
      <c r="T32" s="244"/>
      <c r="U32" s="244"/>
      <c r="V32" s="241"/>
      <c r="W32" s="245"/>
      <c r="X32" s="240"/>
      <c r="Y32" s="239"/>
      <c r="Z32" s="239"/>
      <c r="AA32" s="239"/>
      <c r="AB32" s="239"/>
      <c r="AC32" s="247"/>
      <c r="AD32" s="254" t="e">
        <f t="shared" si="15"/>
        <v>#DIV/0!</v>
      </c>
      <c r="AE32" s="63">
        <f t="shared" si="16"/>
        <v>0</v>
      </c>
      <c r="AF32" s="63">
        <f t="shared" si="17"/>
        <v>1</v>
      </c>
      <c r="AG32" s="53"/>
      <c r="AH32" s="53"/>
      <c r="AI32" s="53"/>
      <c r="AJ32" s="53"/>
      <c r="AK32" s="53"/>
      <c r="AL32" s="64"/>
      <c r="AM32" s="64"/>
      <c r="AN32" s="64"/>
      <c r="AO32" s="64"/>
      <c r="AP32" s="66"/>
      <c r="AQ32" s="66"/>
      <c r="AR32" s="66"/>
      <c r="AS32" s="66"/>
      <c r="AT32" s="66"/>
      <c r="AU32" s="66"/>
      <c r="AV32" s="68"/>
      <c r="AW32" s="53"/>
    </row>
    <row r="33" spans="1:49" ht="15.75" customHeight="1">
      <c r="A33" s="20">
        <v>25</v>
      </c>
      <c r="B33" s="49">
        <f>IF('DAFTAR SISWA'!B32="","",'DAFTAR SISWA'!B32)</f>
        <v>1289</v>
      </c>
      <c r="C33" s="49" t="str">
        <f>IF('DAFTAR SISWA'!C32="","",'DAFTAR SISWA'!C32)</f>
        <v>MUHAMMAD RIFQI SYAFRONI</v>
      </c>
      <c r="D33" s="49" t="str">
        <f>IF('DAFTAR SISWA'!D32="","",'DAFTAR SISWA'!D32)</f>
        <v>L</v>
      </c>
      <c r="E33" s="239"/>
      <c r="F33" s="239"/>
      <c r="G33" s="239"/>
      <c r="H33" s="239"/>
      <c r="I33" s="240"/>
      <c r="J33" s="240"/>
      <c r="K33" s="239"/>
      <c r="L33" s="248"/>
      <c r="M33" s="242"/>
      <c r="N33" s="240"/>
      <c r="O33" s="239"/>
      <c r="P33" s="243"/>
      <c r="Q33" s="239"/>
      <c r="R33" s="239"/>
      <c r="S33" s="244"/>
      <c r="T33" s="244"/>
      <c r="U33" s="244"/>
      <c r="V33" s="241"/>
      <c r="W33" s="245"/>
      <c r="X33" s="240"/>
      <c r="Y33" s="239"/>
      <c r="Z33" s="239"/>
      <c r="AA33" s="239"/>
      <c r="AB33" s="239"/>
      <c r="AC33" s="247"/>
      <c r="AD33" s="254" t="e">
        <f t="shared" si="15"/>
        <v>#DIV/0!</v>
      </c>
      <c r="AE33" s="63">
        <f t="shared" si="16"/>
        <v>0</v>
      </c>
      <c r="AF33" s="63">
        <f t="shared" si="17"/>
        <v>1</v>
      </c>
      <c r="AG33" s="53"/>
      <c r="AH33" s="53"/>
      <c r="AI33" s="53"/>
      <c r="AJ33" s="53"/>
      <c r="AK33" s="53"/>
      <c r="AL33" s="64"/>
      <c r="AM33" s="64"/>
      <c r="AN33" s="64"/>
      <c r="AO33" s="64"/>
      <c r="AP33" s="66"/>
      <c r="AQ33" s="66"/>
      <c r="AR33" s="66"/>
      <c r="AS33" s="66"/>
      <c r="AT33" s="66"/>
      <c r="AU33" s="66"/>
      <c r="AV33" s="68"/>
      <c r="AW33" s="53"/>
    </row>
    <row r="34" spans="1:49" ht="15.75" customHeight="1">
      <c r="A34" s="20">
        <v>26</v>
      </c>
      <c r="B34" s="49">
        <f>IF('DAFTAR SISWA'!B33="","",'DAFTAR SISWA'!B33)</f>
        <v>1290</v>
      </c>
      <c r="C34" s="49" t="str">
        <f>IF('DAFTAR SISWA'!C33="","",'DAFTAR SISWA'!C33)</f>
        <v>MUHAMMAD RIZA SAPUTRA</v>
      </c>
      <c r="D34" s="49" t="str">
        <f>IF('DAFTAR SISWA'!D33="","",'DAFTAR SISWA'!D33)</f>
        <v>L</v>
      </c>
      <c r="E34" s="239"/>
      <c r="F34" s="239"/>
      <c r="G34" s="239"/>
      <c r="H34" s="239"/>
      <c r="I34" s="240"/>
      <c r="J34" s="240"/>
      <c r="K34" s="239"/>
      <c r="L34" s="248"/>
      <c r="M34" s="242"/>
      <c r="N34" s="240"/>
      <c r="O34" s="239"/>
      <c r="P34" s="243"/>
      <c r="Q34" s="239"/>
      <c r="R34" s="239"/>
      <c r="S34" s="244"/>
      <c r="T34" s="244"/>
      <c r="U34" s="244"/>
      <c r="V34" s="241"/>
      <c r="W34" s="245"/>
      <c r="X34" s="240"/>
      <c r="Y34" s="239"/>
      <c r="Z34" s="239"/>
      <c r="AA34" s="239"/>
      <c r="AB34" s="239"/>
      <c r="AC34" s="247"/>
      <c r="AD34" s="254" t="e">
        <f t="shared" si="15"/>
        <v>#DIV/0!</v>
      </c>
      <c r="AE34" s="63">
        <f t="shared" si="16"/>
        <v>0</v>
      </c>
      <c r="AF34" s="63">
        <f t="shared" si="17"/>
        <v>1</v>
      </c>
      <c r="AG34" s="53"/>
      <c r="AH34" s="53"/>
      <c r="AI34" s="53"/>
      <c r="AJ34" s="53"/>
      <c r="AK34" s="53"/>
      <c r="AL34" s="64"/>
      <c r="AM34" s="64"/>
      <c r="AN34" s="64"/>
      <c r="AO34" s="64"/>
      <c r="AP34" s="66"/>
      <c r="AQ34" s="66"/>
      <c r="AR34" s="66"/>
      <c r="AS34" s="66"/>
      <c r="AT34" s="66"/>
      <c r="AU34" s="66"/>
      <c r="AV34" s="68"/>
      <c r="AW34" s="53"/>
    </row>
    <row r="35" spans="1:49" ht="15.75" customHeight="1">
      <c r="A35" s="20">
        <v>27</v>
      </c>
      <c r="B35" s="49">
        <f>IF('DAFTAR SISWA'!B34="","",'DAFTAR SISWA'!B34)</f>
        <v>1291</v>
      </c>
      <c r="C35" s="49" t="str">
        <f>IF('DAFTAR SISWA'!C34="","",'DAFTAR SISWA'!C34)</f>
        <v>MUHAMMAD SAIFUDDIN</v>
      </c>
      <c r="D35" s="49" t="str">
        <f>IF('DAFTAR SISWA'!D34="","",'DAFTAR SISWA'!D34)</f>
        <v>L</v>
      </c>
      <c r="E35" s="239"/>
      <c r="F35" s="239"/>
      <c r="G35" s="239"/>
      <c r="H35" s="239"/>
      <c r="I35" s="240"/>
      <c r="J35" s="240"/>
      <c r="K35" s="239"/>
      <c r="L35" s="248"/>
      <c r="M35" s="242"/>
      <c r="N35" s="240"/>
      <c r="O35" s="239"/>
      <c r="P35" s="243"/>
      <c r="Q35" s="239"/>
      <c r="R35" s="239"/>
      <c r="S35" s="244"/>
      <c r="T35" s="244"/>
      <c r="U35" s="244"/>
      <c r="V35" s="241"/>
      <c r="W35" s="245"/>
      <c r="X35" s="240"/>
      <c r="Y35" s="239"/>
      <c r="Z35" s="239"/>
      <c r="AA35" s="239"/>
      <c r="AB35" s="239"/>
      <c r="AC35" s="247"/>
      <c r="AD35" s="254" t="e">
        <f t="shared" si="15"/>
        <v>#DIV/0!</v>
      </c>
      <c r="AE35" s="63">
        <f t="shared" si="16"/>
        <v>0</v>
      </c>
      <c r="AF35" s="63">
        <f t="shared" si="17"/>
        <v>1</v>
      </c>
      <c r="AG35" s="53"/>
      <c r="AH35" s="53"/>
      <c r="AI35" s="53"/>
      <c r="AJ35" s="53"/>
      <c r="AK35" s="53"/>
      <c r="AL35" s="64"/>
      <c r="AM35" s="64"/>
      <c r="AN35" s="64"/>
      <c r="AO35" s="64"/>
      <c r="AP35" s="66"/>
      <c r="AQ35" s="66"/>
      <c r="AR35" s="66"/>
      <c r="AS35" s="66"/>
      <c r="AT35" s="66"/>
      <c r="AU35" s="66"/>
      <c r="AV35" s="68"/>
      <c r="AW35" s="53"/>
    </row>
    <row r="36" spans="1:49" ht="15.75" customHeight="1">
      <c r="A36" s="20">
        <v>28</v>
      </c>
      <c r="B36" s="49">
        <f>IF('DAFTAR SISWA'!B35="","",'DAFTAR SISWA'!B35)</f>
        <v>1292</v>
      </c>
      <c r="C36" s="49" t="str">
        <f>IF('DAFTAR SISWA'!C35="","",'DAFTAR SISWA'!C35)</f>
        <v>MUHAMMAD SEPTIAN DWI SAPUTRA</v>
      </c>
      <c r="D36" s="49" t="str">
        <f>IF('DAFTAR SISWA'!D35="","",'DAFTAR SISWA'!D35)</f>
        <v>L</v>
      </c>
      <c r="E36" s="239"/>
      <c r="F36" s="239"/>
      <c r="G36" s="239"/>
      <c r="H36" s="239"/>
      <c r="I36" s="240"/>
      <c r="J36" s="240"/>
      <c r="K36" s="239"/>
      <c r="L36" s="248"/>
      <c r="M36" s="242"/>
      <c r="N36" s="240"/>
      <c r="O36" s="239"/>
      <c r="P36" s="243"/>
      <c r="Q36" s="239"/>
      <c r="R36" s="239"/>
      <c r="S36" s="244"/>
      <c r="T36" s="244"/>
      <c r="U36" s="244"/>
      <c r="V36" s="241"/>
      <c r="W36" s="245"/>
      <c r="X36" s="240"/>
      <c r="Y36" s="239"/>
      <c r="Z36" s="239"/>
      <c r="AA36" s="239"/>
      <c r="AB36" s="239"/>
      <c r="AC36" s="247"/>
      <c r="AD36" s="254" t="e">
        <f t="shared" si="15"/>
        <v>#DIV/0!</v>
      </c>
      <c r="AE36" s="63">
        <f t="shared" si="16"/>
        <v>0</v>
      </c>
      <c r="AF36" s="63">
        <f t="shared" si="17"/>
        <v>1</v>
      </c>
      <c r="AG36" s="53"/>
      <c r="AH36" s="53"/>
      <c r="AI36" s="53"/>
      <c r="AJ36" s="53"/>
      <c r="AK36" s="53"/>
      <c r="AL36" s="64"/>
      <c r="AM36" s="64"/>
      <c r="AN36" s="64"/>
      <c r="AO36" s="64"/>
      <c r="AP36" s="66"/>
      <c r="AQ36" s="66"/>
      <c r="AR36" s="66"/>
      <c r="AS36" s="66"/>
      <c r="AT36" s="66"/>
      <c r="AU36" s="66"/>
      <c r="AV36" s="68"/>
      <c r="AW36" s="53"/>
    </row>
    <row r="37" spans="1:49" ht="15.75" customHeight="1">
      <c r="A37" s="20">
        <v>29</v>
      </c>
      <c r="B37" s="49">
        <f>IF('DAFTAR SISWA'!B36="","",'DAFTAR SISWA'!B36)</f>
        <v>1293</v>
      </c>
      <c r="C37" s="49" t="str">
        <f>IF('DAFTAR SISWA'!C36="","",'DAFTAR SISWA'!C36)</f>
        <v>MUKHLISIN</v>
      </c>
      <c r="D37" s="49" t="str">
        <f>IF('DAFTAR SISWA'!D36="","",'DAFTAR SISWA'!D36)</f>
        <v>L</v>
      </c>
      <c r="E37" s="239"/>
      <c r="F37" s="239"/>
      <c r="G37" s="239"/>
      <c r="H37" s="239"/>
      <c r="I37" s="240"/>
      <c r="J37" s="240"/>
      <c r="K37" s="239"/>
      <c r="L37" s="248"/>
      <c r="M37" s="242"/>
      <c r="N37" s="240"/>
      <c r="O37" s="239"/>
      <c r="P37" s="243"/>
      <c r="Q37" s="239"/>
      <c r="R37" s="239"/>
      <c r="S37" s="244"/>
      <c r="T37" s="244"/>
      <c r="U37" s="244"/>
      <c r="V37" s="241"/>
      <c r="W37" s="245"/>
      <c r="X37" s="240"/>
      <c r="Y37" s="239"/>
      <c r="Z37" s="239"/>
      <c r="AA37" s="239"/>
      <c r="AB37" s="239"/>
      <c r="AC37" s="247"/>
      <c r="AD37" s="254" t="e">
        <f t="shared" si="15"/>
        <v>#DIV/0!</v>
      </c>
      <c r="AE37" s="63">
        <f t="shared" si="16"/>
        <v>0</v>
      </c>
      <c r="AF37" s="63">
        <f t="shared" si="17"/>
        <v>1</v>
      </c>
      <c r="AG37" s="53"/>
      <c r="AH37" s="53"/>
      <c r="AI37" s="53"/>
      <c r="AJ37" s="53"/>
      <c r="AK37" s="53"/>
      <c r="AL37" s="64"/>
      <c r="AM37" s="64"/>
      <c r="AN37" s="64"/>
      <c r="AO37" s="64"/>
      <c r="AP37" s="66"/>
      <c r="AQ37" s="66"/>
      <c r="AR37" s="66"/>
      <c r="AS37" s="66"/>
      <c r="AT37" s="66"/>
      <c r="AU37" s="66"/>
      <c r="AV37" s="68"/>
      <c r="AW37" s="53"/>
    </row>
    <row r="38" spans="1:49" ht="15.75" customHeight="1">
      <c r="A38" s="20">
        <v>30</v>
      </c>
      <c r="B38" s="49">
        <f>IF('DAFTAR SISWA'!B37="","",'DAFTAR SISWA'!B37)</f>
        <v>1294</v>
      </c>
      <c r="C38" s="49" t="str">
        <f>IF('DAFTAR SISWA'!C37="","",'DAFTAR SISWA'!C37)</f>
        <v>NOFIATUL MAGFIROH</v>
      </c>
      <c r="D38" s="49" t="str">
        <f>IF('DAFTAR SISWA'!D37="","",'DAFTAR SISWA'!D37)</f>
        <v>P</v>
      </c>
      <c r="E38" s="239"/>
      <c r="F38" s="239"/>
      <c r="G38" s="239"/>
      <c r="H38" s="239"/>
      <c r="I38" s="240"/>
      <c r="J38" s="240"/>
      <c r="K38" s="239"/>
      <c r="L38" s="248"/>
      <c r="M38" s="242"/>
      <c r="N38" s="240"/>
      <c r="O38" s="239"/>
      <c r="P38" s="243"/>
      <c r="Q38" s="239"/>
      <c r="R38" s="239"/>
      <c r="S38" s="244"/>
      <c r="T38" s="244"/>
      <c r="U38" s="244"/>
      <c r="V38" s="241"/>
      <c r="W38" s="245"/>
      <c r="X38" s="240"/>
      <c r="Y38" s="239"/>
      <c r="Z38" s="239"/>
      <c r="AA38" s="239"/>
      <c r="AB38" s="239"/>
      <c r="AC38" s="247"/>
      <c r="AD38" s="254" t="e">
        <f t="shared" si="15"/>
        <v>#DIV/0!</v>
      </c>
      <c r="AE38" s="63">
        <f t="shared" si="16"/>
        <v>0</v>
      </c>
      <c r="AF38" s="63">
        <f t="shared" si="17"/>
        <v>1</v>
      </c>
      <c r="AG38" s="53"/>
      <c r="AH38" s="53"/>
      <c r="AI38" s="53"/>
      <c r="AJ38" s="53"/>
      <c r="AK38" s="53"/>
      <c r="AL38" s="64"/>
      <c r="AM38" s="64"/>
      <c r="AN38" s="64"/>
      <c r="AO38" s="64"/>
      <c r="AP38" s="66"/>
      <c r="AQ38" s="66"/>
      <c r="AR38" s="66"/>
      <c r="AS38" s="66"/>
      <c r="AT38" s="66"/>
      <c r="AU38" s="66"/>
      <c r="AV38" s="68"/>
      <c r="AW38" s="53"/>
    </row>
    <row r="39" spans="1:49" ht="15.75" customHeight="1">
      <c r="A39" s="20">
        <v>31</v>
      </c>
      <c r="B39" s="49">
        <f>IF('DAFTAR SISWA'!B38="","",'DAFTAR SISWA'!B38)</f>
        <v>1295</v>
      </c>
      <c r="C39" s="49" t="str">
        <f>IF('DAFTAR SISWA'!C38="","",'DAFTAR SISWA'!C38)</f>
        <v>RAHMA ADISTA MAWARNI</v>
      </c>
      <c r="D39" s="49" t="str">
        <f>IF('DAFTAR SISWA'!D38="","",'DAFTAR SISWA'!D38)</f>
        <v>P</v>
      </c>
      <c r="E39" s="239"/>
      <c r="F39" s="239"/>
      <c r="G39" s="239"/>
      <c r="H39" s="239"/>
      <c r="I39" s="240"/>
      <c r="J39" s="240"/>
      <c r="K39" s="239"/>
      <c r="L39" s="248"/>
      <c r="M39" s="242"/>
      <c r="N39" s="240"/>
      <c r="O39" s="239"/>
      <c r="P39" s="243"/>
      <c r="Q39" s="239"/>
      <c r="R39" s="239"/>
      <c r="S39" s="244"/>
      <c r="T39" s="244"/>
      <c r="U39" s="244"/>
      <c r="V39" s="241"/>
      <c r="W39" s="245"/>
      <c r="X39" s="240"/>
      <c r="Y39" s="239"/>
      <c r="Z39" s="239"/>
      <c r="AA39" s="239"/>
      <c r="AB39" s="239"/>
      <c r="AC39" s="247"/>
      <c r="AD39" s="254" t="e">
        <f t="shared" si="15"/>
        <v>#DIV/0!</v>
      </c>
      <c r="AE39" s="63">
        <f t="shared" si="16"/>
        <v>0</v>
      </c>
      <c r="AF39" s="63">
        <f t="shared" si="17"/>
        <v>1</v>
      </c>
      <c r="AG39" s="53"/>
      <c r="AH39" s="53"/>
      <c r="AI39" s="53"/>
      <c r="AJ39" s="53"/>
      <c r="AK39" s="53"/>
      <c r="AL39" s="64"/>
      <c r="AM39" s="64"/>
      <c r="AN39" s="64"/>
      <c r="AO39" s="64"/>
      <c r="AP39" s="66"/>
      <c r="AQ39" s="66"/>
      <c r="AR39" s="66"/>
      <c r="AS39" s="66"/>
      <c r="AT39" s="66"/>
      <c r="AU39" s="66"/>
      <c r="AV39" s="68"/>
      <c r="AW39" s="53"/>
    </row>
    <row r="40" spans="1:49" ht="15.75" customHeight="1">
      <c r="A40" s="20">
        <v>32</v>
      </c>
      <c r="B40" s="49">
        <f>IF('DAFTAR SISWA'!B39="","",'DAFTAR SISWA'!B39)</f>
        <v>1296</v>
      </c>
      <c r="C40" s="49" t="str">
        <f>IF('DAFTAR SISWA'!C39="","",'DAFTAR SISWA'!C39)</f>
        <v>RINA TIARA TRISTIA</v>
      </c>
      <c r="D40" s="49" t="str">
        <f>IF('DAFTAR SISWA'!D39="","",'DAFTAR SISWA'!D39)</f>
        <v>P</v>
      </c>
      <c r="E40" s="239"/>
      <c r="F40" s="239"/>
      <c r="G40" s="239"/>
      <c r="H40" s="239"/>
      <c r="I40" s="240"/>
      <c r="J40" s="240"/>
      <c r="K40" s="239"/>
      <c r="L40" s="248"/>
      <c r="M40" s="242"/>
      <c r="N40" s="240"/>
      <c r="O40" s="239"/>
      <c r="P40" s="243"/>
      <c r="Q40" s="239"/>
      <c r="R40" s="239"/>
      <c r="S40" s="244"/>
      <c r="T40" s="244"/>
      <c r="U40" s="244"/>
      <c r="V40" s="241"/>
      <c r="W40" s="245"/>
      <c r="X40" s="240"/>
      <c r="Y40" s="239"/>
      <c r="Z40" s="239"/>
      <c r="AA40" s="239"/>
      <c r="AB40" s="239"/>
      <c r="AC40" s="247"/>
      <c r="AD40" s="254" t="e">
        <f t="shared" si="15"/>
        <v>#DIV/0!</v>
      </c>
      <c r="AE40" s="63">
        <f t="shared" si="16"/>
        <v>0</v>
      </c>
      <c r="AF40" s="63">
        <f t="shared" si="17"/>
        <v>1</v>
      </c>
      <c r="AG40" s="53"/>
      <c r="AH40" s="53"/>
      <c r="AI40" s="53"/>
      <c r="AJ40" s="53"/>
      <c r="AK40" s="53"/>
      <c r="AL40" s="64"/>
      <c r="AM40" s="64"/>
      <c r="AN40" s="64"/>
      <c r="AO40" s="64"/>
      <c r="AP40" s="66"/>
      <c r="AQ40" s="66"/>
      <c r="AR40" s="66"/>
      <c r="AS40" s="66"/>
      <c r="AT40" s="66"/>
      <c r="AU40" s="66"/>
      <c r="AV40" s="68"/>
      <c r="AW40" s="53"/>
    </row>
    <row r="41" spans="1:49" ht="15.75" customHeight="1">
      <c r="A41" s="20">
        <v>33</v>
      </c>
      <c r="B41" s="49">
        <f>IF('DAFTAR SISWA'!B40="","",'DAFTAR SISWA'!B40)</f>
        <v>1297</v>
      </c>
      <c r="C41" s="49" t="str">
        <f>IF('DAFTAR SISWA'!C40="","",'DAFTAR SISWA'!C40)</f>
        <v>SYELA PUTRI NURKHAYATI</v>
      </c>
      <c r="D41" s="49" t="str">
        <f>IF('DAFTAR SISWA'!D40="","",'DAFTAR SISWA'!D40)</f>
        <v>P</v>
      </c>
      <c r="E41" s="239"/>
      <c r="F41" s="239"/>
      <c r="G41" s="239"/>
      <c r="H41" s="239"/>
      <c r="I41" s="240"/>
      <c r="J41" s="240"/>
      <c r="K41" s="239"/>
      <c r="L41" s="248"/>
      <c r="M41" s="242"/>
      <c r="N41" s="240"/>
      <c r="O41" s="239"/>
      <c r="P41" s="243"/>
      <c r="Q41" s="239"/>
      <c r="R41" s="239"/>
      <c r="S41" s="244"/>
      <c r="T41" s="244"/>
      <c r="U41" s="244"/>
      <c r="V41" s="241"/>
      <c r="W41" s="245"/>
      <c r="X41" s="240"/>
      <c r="Y41" s="239"/>
      <c r="Z41" s="239"/>
      <c r="AA41" s="239"/>
      <c r="AB41" s="239"/>
      <c r="AC41" s="247"/>
      <c r="AD41" s="254" t="e">
        <f t="shared" si="15"/>
        <v>#DIV/0!</v>
      </c>
      <c r="AE41" s="63">
        <f t="shared" si="16"/>
        <v>0</v>
      </c>
      <c r="AF41" s="63">
        <f t="shared" si="17"/>
        <v>1</v>
      </c>
      <c r="AG41" s="53"/>
      <c r="AH41" s="53"/>
      <c r="AI41" s="53"/>
      <c r="AJ41" s="53"/>
      <c r="AK41" s="53"/>
      <c r="AL41" s="64"/>
      <c r="AM41" s="64"/>
      <c r="AN41" s="64"/>
      <c r="AO41" s="64"/>
      <c r="AP41" s="66"/>
      <c r="AQ41" s="66"/>
      <c r="AR41" s="66"/>
      <c r="AS41" s="66"/>
      <c r="AT41" s="66"/>
      <c r="AU41" s="66"/>
      <c r="AV41" s="68"/>
      <c r="AW41" s="53"/>
    </row>
    <row r="42" spans="1:49" ht="15.75" customHeight="1">
      <c r="A42" s="20">
        <v>34</v>
      </c>
      <c r="B42" s="49">
        <f>IF('DAFTAR SISWA'!B41="","",'DAFTAR SISWA'!B41)</f>
        <v>1298</v>
      </c>
      <c r="C42" s="49" t="str">
        <f>IF('DAFTAR SISWA'!C41="","",'DAFTAR SISWA'!C41)</f>
        <v>THEODORUS CAHYANA</v>
      </c>
      <c r="D42" s="49" t="str">
        <f>IF('DAFTAR SISWA'!D41="","",'DAFTAR SISWA'!D41)</f>
        <v>L</v>
      </c>
      <c r="E42" s="239"/>
      <c r="F42" s="239"/>
      <c r="G42" s="239"/>
      <c r="H42" s="239"/>
      <c r="I42" s="240"/>
      <c r="J42" s="240"/>
      <c r="K42" s="239"/>
      <c r="L42" s="248"/>
      <c r="M42" s="242"/>
      <c r="N42" s="240"/>
      <c r="O42" s="239"/>
      <c r="P42" s="243"/>
      <c r="Q42" s="239"/>
      <c r="R42" s="239"/>
      <c r="S42" s="244"/>
      <c r="T42" s="244"/>
      <c r="U42" s="244"/>
      <c r="V42" s="241"/>
      <c r="W42" s="245"/>
      <c r="X42" s="240"/>
      <c r="Y42" s="239"/>
      <c r="Z42" s="239"/>
      <c r="AA42" s="239"/>
      <c r="AB42" s="239"/>
      <c r="AC42" s="247"/>
      <c r="AD42" s="254" t="e">
        <f t="shared" si="15"/>
        <v>#DIV/0!</v>
      </c>
      <c r="AE42" s="63">
        <f t="shared" si="16"/>
        <v>0</v>
      </c>
      <c r="AF42" s="63">
        <f t="shared" si="17"/>
        <v>1</v>
      </c>
      <c r="AG42" s="53"/>
      <c r="AH42" s="53"/>
      <c r="AI42" s="53"/>
      <c r="AJ42" s="53"/>
      <c r="AK42" s="53"/>
      <c r="AL42" s="64"/>
      <c r="AM42" s="64"/>
      <c r="AN42" s="64"/>
      <c r="AO42" s="64"/>
      <c r="AP42" s="66"/>
      <c r="AQ42" s="66"/>
      <c r="AR42" s="66"/>
      <c r="AS42" s="66"/>
      <c r="AT42" s="66"/>
      <c r="AU42" s="66"/>
      <c r="AV42" s="68"/>
      <c r="AW42" s="53"/>
    </row>
    <row r="43" spans="1:49" ht="15.75" customHeight="1">
      <c r="A43" s="20">
        <v>35</v>
      </c>
      <c r="B43" s="49">
        <f>IF('DAFTAR SISWA'!B42="","",'DAFTAR SISWA'!B42)</f>
        <v>1299</v>
      </c>
      <c r="C43" s="49" t="str">
        <f>IF('DAFTAR SISWA'!C42="","",'DAFTAR SISWA'!C42)</f>
        <v>USWALLUR GHOFUR</v>
      </c>
      <c r="D43" s="49" t="str">
        <f>IF('DAFTAR SISWA'!D42="","",'DAFTAR SISWA'!D42)</f>
        <v>L</v>
      </c>
      <c r="E43" s="239"/>
      <c r="F43" s="239"/>
      <c r="G43" s="239"/>
      <c r="H43" s="239"/>
      <c r="I43" s="240"/>
      <c r="J43" s="240"/>
      <c r="K43" s="239"/>
      <c r="L43" s="248"/>
      <c r="M43" s="242"/>
      <c r="N43" s="240"/>
      <c r="O43" s="239"/>
      <c r="P43" s="243"/>
      <c r="Q43" s="239"/>
      <c r="R43" s="239"/>
      <c r="S43" s="244"/>
      <c r="T43" s="244"/>
      <c r="U43" s="244"/>
      <c r="V43" s="241"/>
      <c r="W43" s="245"/>
      <c r="X43" s="240"/>
      <c r="Y43" s="239"/>
      <c r="Z43" s="239"/>
      <c r="AA43" s="239"/>
      <c r="AB43" s="239"/>
      <c r="AC43" s="247"/>
      <c r="AD43" s="254" t="e">
        <f t="shared" si="15"/>
        <v>#DIV/0!</v>
      </c>
      <c r="AE43" s="63">
        <f t="shared" si="16"/>
        <v>0</v>
      </c>
      <c r="AF43" s="63">
        <f t="shared" si="17"/>
        <v>1</v>
      </c>
      <c r="AG43" s="53"/>
      <c r="AH43" s="53"/>
      <c r="AI43" s="53"/>
      <c r="AJ43" s="53"/>
      <c r="AK43" s="53"/>
      <c r="AL43" s="64"/>
      <c r="AM43" s="64"/>
      <c r="AN43" s="64"/>
      <c r="AO43" s="64"/>
      <c r="AP43" s="66"/>
      <c r="AQ43" s="66"/>
      <c r="AR43" s="66"/>
      <c r="AS43" s="66"/>
      <c r="AT43" s="66"/>
      <c r="AU43" s="66"/>
      <c r="AV43" s="68"/>
      <c r="AW43" s="53"/>
    </row>
    <row r="44" spans="1:49" ht="15.75" customHeight="1">
      <c r="A44" s="20">
        <v>36</v>
      </c>
      <c r="B44" s="49">
        <f>IF('DAFTAR SISWA'!B43="","",'DAFTAR SISWA'!B43)</f>
        <v>1300</v>
      </c>
      <c r="C44" s="49" t="str">
        <f>IF('DAFTAR SISWA'!C43="","",'DAFTAR SISWA'!C43)</f>
        <v>VIDA NURUL AISYAH</v>
      </c>
      <c r="D44" s="49" t="str">
        <f>IF('DAFTAR SISWA'!D43="","",'DAFTAR SISWA'!D43)</f>
        <v>P</v>
      </c>
      <c r="E44" s="235"/>
      <c r="F44" s="235"/>
      <c r="G44" s="235"/>
      <c r="H44" s="235"/>
      <c r="I44" s="235"/>
      <c r="J44" s="236"/>
      <c r="K44" s="235"/>
      <c r="L44" s="237"/>
      <c r="M44" s="235"/>
      <c r="N44" s="236"/>
      <c r="O44" s="235"/>
      <c r="P44" s="235"/>
      <c r="Q44" s="235"/>
      <c r="R44" s="235"/>
      <c r="S44" s="235"/>
      <c r="T44" s="236"/>
      <c r="U44" s="235"/>
      <c r="V44" s="238"/>
      <c r="W44" s="236"/>
      <c r="X44" s="238"/>
      <c r="Y44" s="235"/>
      <c r="Z44" s="235"/>
      <c r="AA44" s="235"/>
      <c r="AB44" s="235"/>
      <c r="AC44" s="235"/>
      <c r="AD44" s="254" t="e">
        <f t="shared" ref="AD44:AD46" si="18">AVERAGE(E44:AC44)</f>
        <v>#DIV/0!</v>
      </c>
      <c r="AE44" s="63">
        <f t="shared" ref="AE44:AE46" si="19">SUM(E44:AC44)</f>
        <v>0</v>
      </c>
      <c r="AF44" s="63">
        <f t="shared" ref="AF44:AF46" si="20">RANK(AE44,$AE$9:$AE$43)</f>
        <v>1</v>
      </c>
      <c r="AG44" s="53"/>
      <c r="AH44" s="53"/>
      <c r="AI44" s="53"/>
      <c r="AJ44" s="53"/>
      <c r="AK44" s="5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96"/>
      <c r="AW44" s="53"/>
    </row>
    <row r="45" spans="1:49" ht="15.75" customHeight="1">
      <c r="A45" s="20">
        <v>37</v>
      </c>
      <c r="B45" s="49">
        <f>IF('DAFTAR SISWA'!B44="","",'DAFTAR SISWA'!B44)</f>
        <v>1301</v>
      </c>
      <c r="C45" s="49" t="str">
        <f>IF('DAFTAR SISWA'!C44="","",'DAFTAR SISWA'!C44)</f>
        <v>YESI NUR FAIQOTUN NISA'</v>
      </c>
      <c r="D45" s="49" t="str">
        <f>IF('DAFTAR SISWA'!D44="","",'DAFTAR SISWA'!D44)</f>
        <v>P</v>
      </c>
      <c r="E45" s="59"/>
      <c r="F45" s="59"/>
      <c r="G45" s="59"/>
      <c r="H45" s="59"/>
      <c r="I45" s="59"/>
      <c r="J45" s="95"/>
      <c r="K45" s="59"/>
      <c r="L45" s="45"/>
      <c r="M45" s="59"/>
      <c r="N45" s="95"/>
      <c r="O45" s="59"/>
      <c r="P45" s="59"/>
      <c r="Q45" s="59"/>
      <c r="R45" s="59"/>
      <c r="S45" s="59"/>
      <c r="T45" s="95"/>
      <c r="U45" s="59"/>
      <c r="V45" s="53"/>
      <c r="W45" s="95"/>
      <c r="X45" s="53"/>
      <c r="Y45" s="59"/>
      <c r="Z45" s="59"/>
      <c r="AA45" s="59"/>
      <c r="AB45" s="59"/>
      <c r="AC45" s="59"/>
      <c r="AD45" s="254" t="e">
        <f t="shared" si="18"/>
        <v>#DIV/0!</v>
      </c>
      <c r="AE45" s="63">
        <f t="shared" si="19"/>
        <v>0</v>
      </c>
      <c r="AF45" s="63">
        <f t="shared" si="20"/>
        <v>1</v>
      </c>
      <c r="AG45" s="53"/>
      <c r="AH45" s="53"/>
      <c r="AI45" s="53"/>
      <c r="AJ45" s="53"/>
      <c r="AK45" s="53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96"/>
      <c r="AW45" s="53"/>
    </row>
    <row r="46" spans="1:49" ht="15.75" customHeight="1">
      <c r="A46" s="20">
        <v>38</v>
      </c>
      <c r="B46" s="49">
        <f>IF('DAFTAR SISWA'!B45="","",'DAFTAR SISWA'!B45)</f>
        <v>1302</v>
      </c>
      <c r="C46" s="49" t="str">
        <f>IF('DAFTAR SISWA'!C45="","",'DAFTAR SISWA'!C45)</f>
        <v>YOGA ADI YAHYA</v>
      </c>
      <c r="D46" s="49" t="str">
        <f>IF('DAFTAR SISWA'!D45="","",'DAFTAR SISWA'!D45)</f>
        <v>L</v>
      </c>
      <c r="E46" s="97"/>
      <c r="F46" s="59"/>
      <c r="G46" s="97"/>
      <c r="H46" s="59"/>
      <c r="I46" s="97"/>
      <c r="J46" s="97"/>
      <c r="K46" s="97"/>
      <c r="L46" s="59"/>
      <c r="M46" s="97"/>
      <c r="N46" s="97"/>
      <c r="O46" s="97"/>
      <c r="P46" s="97"/>
      <c r="Q46" s="97"/>
      <c r="R46" s="97"/>
      <c r="S46" s="97"/>
      <c r="T46" s="59"/>
      <c r="U46" s="98"/>
      <c r="V46" s="59"/>
      <c r="W46" s="59"/>
      <c r="X46" s="59"/>
      <c r="Y46" s="59"/>
      <c r="Z46" s="59"/>
      <c r="AA46" s="59"/>
      <c r="AB46" s="59"/>
      <c r="AC46" s="97"/>
      <c r="AD46" s="254" t="e">
        <f t="shared" si="18"/>
        <v>#DIV/0!</v>
      </c>
      <c r="AE46" s="63">
        <f t="shared" si="19"/>
        <v>0</v>
      </c>
      <c r="AF46" s="63">
        <f t="shared" si="20"/>
        <v>1</v>
      </c>
      <c r="AG46" s="53"/>
      <c r="AH46" s="53"/>
      <c r="AI46" s="53"/>
      <c r="AJ46" s="53"/>
      <c r="AK46" s="53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53"/>
    </row>
    <row r="47" spans="1:49" ht="15.75" customHeight="1">
      <c r="A47" s="20">
        <v>39</v>
      </c>
      <c r="B47" s="49">
        <f>IF('DAFTAR SISWA'!B46="","",'DAFTAR SISWA'!B46)</f>
        <v>1303</v>
      </c>
      <c r="C47" s="49" t="str">
        <f>IF('DAFTAR SISWA'!C46="","",'DAFTAR SISWA'!C46)</f>
        <v>YUSAK ABDI</v>
      </c>
      <c r="D47" s="49" t="str">
        <f>IF('DAFTAR SISWA'!D46="","",'DAFTAR SISWA'!D46)</f>
        <v>L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254" t="e">
        <f t="shared" ref="AD47" si="21">AVERAGE(E47:AC47)</f>
        <v>#DIV/0!</v>
      </c>
      <c r="AE47" s="63">
        <f t="shared" ref="AE47" si="22">SUM(E47:AC47)</f>
        <v>0</v>
      </c>
      <c r="AF47" s="63">
        <f t="shared" ref="AF47" si="23">RANK(AE47,$AE$9:$AE$43)</f>
        <v>1</v>
      </c>
      <c r="AG47" s="53"/>
      <c r="AH47" s="53"/>
      <c r="AI47" s="53"/>
      <c r="AJ47" s="53"/>
      <c r="AK47" s="53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53"/>
    </row>
    <row r="48" spans="1:49" ht="15.75" customHeight="1">
      <c r="A48" s="20">
        <v>40</v>
      </c>
      <c r="B48" s="49" t="str">
        <f>IF('DAFTAR SISWA'!B47="","",'DAFTAR SISWA'!B47)</f>
        <v/>
      </c>
      <c r="C48" s="49" t="str">
        <f>IF('DAFTAR SISWA'!C47="","",'DAFTAR SISWA'!C47)</f>
        <v/>
      </c>
      <c r="D48" s="49" t="str">
        <f>IF('DAFTAR SISWA'!D47="","",'DAFTAR SISWA'!D47)</f>
        <v/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3"/>
      <c r="AE48" s="53"/>
      <c r="AF48" s="53"/>
      <c r="AG48" s="53"/>
      <c r="AH48" s="53"/>
      <c r="AI48" s="53"/>
      <c r="AJ48" s="53"/>
      <c r="AK48" s="53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53"/>
    </row>
    <row r="49" spans="1:49" ht="15.75" customHeight="1">
      <c r="A49" s="20">
        <v>41</v>
      </c>
      <c r="B49" s="49" t="str">
        <f>IF('DAFTAR SISWA'!B48="","",'DAFTAR SISWA'!B48)</f>
        <v/>
      </c>
      <c r="C49" s="49" t="str">
        <f>IF('DAFTAR SISWA'!C48="","",'DAFTAR SISWA'!C48)</f>
        <v/>
      </c>
      <c r="D49" s="51" t="s">
        <v>18</v>
      </c>
      <c r="E49" s="53"/>
      <c r="F49" s="53"/>
      <c r="G49" s="53"/>
      <c r="H49" s="53"/>
      <c r="I49" s="53"/>
      <c r="J49" s="53"/>
      <c r="K49" s="20"/>
      <c r="L49" s="53"/>
      <c r="M49" s="20"/>
      <c r="N49" s="20"/>
      <c r="O49" s="20"/>
      <c r="P49" s="20"/>
      <c r="Q49" s="20"/>
      <c r="R49" s="53"/>
      <c r="S49" s="53"/>
      <c r="T49" s="20"/>
      <c r="U49" s="53"/>
      <c r="V49" s="20"/>
      <c r="W49" s="20"/>
      <c r="X49" s="20"/>
      <c r="Y49" s="20"/>
      <c r="Z49" s="20"/>
      <c r="AA49" s="20"/>
      <c r="AB49" s="20"/>
      <c r="AC49" s="53"/>
      <c r="AD49" s="53"/>
      <c r="AE49" s="53"/>
      <c r="AF49" s="53"/>
      <c r="AG49" s="53"/>
      <c r="AH49" s="53"/>
      <c r="AI49" s="53"/>
      <c r="AJ49" s="53"/>
      <c r="AK49" s="53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53"/>
    </row>
    <row r="50" spans="1:49" ht="15.75" customHeight="1">
      <c r="A50" s="20">
        <v>42</v>
      </c>
      <c r="B50" s="49" t="str">
        <f>IF('DAFTAR SISWA'!B49="","",'DAFTAR SISWA'!B49)</f>
        <v/>
      </c>
      <c r="C50" s="49" t="str">
        <f>IF('DAFTAR SISWA'!C49="","",'DAFTAR SISWA'!C49)</f>
        <v/>
      </c>
      <c r="D50" s="51" t="s">
        <v>18</v>
      </c>
      <c r="E50" s="53"/>
      <c r="F50" s="53"/>
      <c r="G50" s="53"/>
      <c r="H50" s="53"/>
      <c r="I50" s="53"/>
      <c r="J50" s="53"/>
      <c r="K50" s="20"/>
      <c r="L50" s="53"/>
      <c r="M50" s="20"/>
      <c r="N50" s="20"/>
      <c r="O50" s="20"/>
      <c r="P50" s="20"/>
      <c r="Q50" s="20"/>
      <c r="R50" s="53"/>
      <c r="S50" s="53"/>
      <c r="T50" s="20"/>
      <c r="U50" s="53"/>
      <c r="V50" s="20"/>
      <c r="W50" s="20"/>
      <c r="X50" s="20"/>
      <c r="Y50" s="20"/>
      <c r="Z50" s="20"/>
      <c r="AA50" s="20"/>
      <c r="AB50" s="20"/>
      <c r="AC50" s="53"/>
      <c r="AD50" s="53"/>
      <c r="AE50" s="53"/>
      <c r="AF50" s="53"/>
      <c r="AG50" s="53"/>
      <c r="AH50" s="53"/>
      <c r="AI50" s="53"/>
      <c r="AJ50" s="53"/>
      <c r="AK50" s="5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53"/>
    </row>
    <row r="51" spans="1:49" ht="15.75" customHeight="1">
      <c r="A51" s="20">
        <v>43</v>
      </c>
      <c r="B51" s="49" t="str">
        <f>IF('DAFTAR SISWA'!B50="","",'DAFTAR SISWA'!B50)</f>
        <v/>
      </c>
      <c r="C51" s="49" t="str">
        <f>IF('DAFTAR SISWA'!C50="","",'DAFTAR SISWA'!C50)</f>
        <v/>
      </c>
      <c r="D51" s="51" t="s">
        <v>18</v>
      </c>
      <c r="E51" s="53"/>
      <c r="F51" s="53"/>
      <c r="G51" s="53"/>
      <c r="H51" s="53"/>
      <c r="I51" s="53"/>
      <c r="J51" s="53"/>
      <c r="K51" s="20"/>
      <c r="L51" s="53"/>
      <c r="M51" s="20"/>
      <c r="N51" s="20"/>
      <c r="O51" s="20"/>
      <c r="P51" s="20"/>
      <c r="Q51" s="20"/>
      <c r="R51" s="53"/>
      <c r="S51" s="53"/>
      <c r="T51" s="20"/>
      <c r="U51" s="53"/>
      <c r="V51" s="20"/>
      <c r="W51" s="20"/>
      <c r="X51" s="20"/>
      <c r="Y51" s="20"/>
      <c r="Z51" s="20"/>
      <c r="AA51" s="20"/>
      <c r="AB51" s="20"/>
      <c r="AC51" s="53"/>
      <c r="AD51" s="53"/>
      <c r="AE51" s="53"/>
      <c r="AF51" s="53"/>
      <c r="AG51" s="53"/>
      <c r="AH51" s="53"/>
      <c r="AI51" s="53"/>
      <c r="AJ51" s="53"/>
      <c r="AK51" s="53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53"/>
    </row>
    <row r="52" spans="1:49" ht="12.75" customHeight="1">
      <c r="A52" s="4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4"/>
      <c r="B53" s="90" t="s">
        <v>97</v>
      </c>
      <c r="C53" s="55">
        <f>COUNTIF(D9:D51,"L")</f>
        <v>31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4"/>
      <c r="B54" s="90" t="s">
        <v>98</v>
      </c>
      <c r="C54" s="55">
        <f>COUNTIF(D9:D51,"P")</f>
        <v>11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4"/>
      <c r="B55" s="4" t="s">
        <v>99</v>
      </c>
      <c r="C55" s="6">
        <f>SUM(C53:C54)</f>
        <v>42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6">
    <mergeCell ref="A1:AF1"/>
    <mergeCell ref="E6:I6"/>
    <mergeCell ref="J6:R6"/>
    <mergeCell ref="AL6:AO6"/>
    <mergeCell ref="A6:A7"/>
    <mergeCell ref="C6:C7"/>
    <mergeCell ref="B6:B7"/>
    <mergeCell ref="AF6:AF7"/>
    <mergeCell ref="S6:AB6"/>
    <mergeCell ref="AE6:AE7"/>
    <mergeCell ref="AD6:AD7"/>
    <mergeCell ref="AG6:AK6"/>
    <mergeCell ref="AS6:AU6"/>
    <mergeCell ref="AW6:AW7"/>
    <mergeCell ref="AV6:AV7"/>
    <mergeCell ref="AP6:AR6"/>
  </mergeCells>
  <conditionalFormatting sqref="E9:AC43">
    <cfRule type="cellIs" dxfId="4" priority="3" operator="equal">
      <formula>0</formula>
    </cfRule>
  </conditionalFormatting>
  <conditionalFormatting sqref="E44:AC46">
    <cfRule type="cellIs" dxfId="3" priority="2" operator="equal">
      <formula>0</formula>
    </cfRule>
  </conditionalFormatting>
  <conditionalFormatting sqref="E47:AC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Normal="100" zoomScaleSheetLayoutView="100" workbookViewId="0">
      <selection activeCell="P63" sqref="P6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18" width="9.140625" style="278" customWidth="1"/>
    <col min="19" max="30" width="9.140625" customWidth="1"/>
  </cols>
  <sheetData>
    <row r="1" spans="1:30" ht="20.25" customHeight="1">
      <c r="A1" s="100"/>
      <c r="B1" s="100"/>
      <c r="C1" s="100"/>
      <c r="D1" s="101"/>
      <c r="E1" s="102"/>
      <c r="F1" s="103"/>
      <c r="G1" s="100"/>
      <c r="H1" s="360" t="s">
        <v>100</v>
      </c>
      <c r="I1" s="293"/>
      <c r="J1" s="104">
        <v>1</v>
      </c>
      <c r="K1" s="100"/>
      <c r="L1" s="260"/>
      <c r="M1" s="260"/>
      <c r="N1" s="260"/>
      <c r="O1" s="260"/>
      <c r="P1" s="260"/>
      <c r="Q1" s="260"/>
      <c r="R1" s="260"/>
      <c r="S1" s="105"/>
      <c r="T1" s="105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59" t="s">
        <v>101</v>
      </c>
      <c r="B2" s="299"/>
      <c r="C2" s="299"/>
      <c r="D2" s="299"/>
      <c r="E2" s="299"/>
      <c r="F2" s="299"/>
      <c r="G2" s="299"/>
      <c r="H2" s="299"/>
      <c r="I2" s="299"/>
      <c r="J2" s="299"/>
      <c r="K2" s="106"/>
      <c r="L2" s="261"/>
      <c r="M2" s="261"/>
      <c r="N2" s="261"/>
      <c r="O2" s="261"/>
      <c r="P2" s="261"/>
      <c r="Q2" s="261"/>
      <c r="R2" s="261"/>
      <c r="S2" s="107"/>
      <c r="T2" s="10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8" t="s">
        <v>102</v>
      </c>
      <c r="B3" s="109"/>
      <c r="C3" s="110" t="str">
        <f>VLOOKUP($J$1,'ENTRI NILAI PILIH TAB INI'!$A$9:$AC$51,3)</f>
        <v>AHMAD DENI SETYAWAN</v>
      </c>
      <c r="D3" s="111"/>
      <c r="E3" s="112"/>
      <c r="F3" s="113"/>
      <c r="G3" s="108" t="s">
        <v>14</v>
      </c>
      <c r="H3" s="109"/>
      <c r="I3" s="109"/>
      <c r="J3" s="110" t="str">
        <f>nama_mapel!$J$3</f>
        <v xml:space="preserve"> XII / 5</v>
      </c>
      <c r="K3" s="114"/>
      <c r="L3" s="262"/>
      <c r="M3" s="262"/>
      <c r="N3" s="262"/>
      <c r="O3" s="262"/>
      <c r="P3" s="262"/>
      <c r="Q3" s="262"/>
      <c r="R3" s="262"/>
      <c r="S3" s="115"/>
      <c r="T3" s="11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8" t="s">
        <v>103</v>
      </c>
      <c r="B4" s="109"/>
      <c r="C4" s="110" t="str">
        <f>IF(VLOOKUP($J$1,'ENTRI NILAI PILIH TAB INI'!$A$9:$AC$51,2)&lt;100,"00","0")&amp;VLOOKUP($J$1,'ENTRI NILAI PILIH TAB INI'!$A$9:$AC$51,2)</f>
        <v>01265</v>
      </c>
      <c r="D4" s="116"/>
      <c r="E4" s="109"/>
      <c r="F4" s="113"/>
      <c r="G4" s="108" t="s">
        <v>35</v>
      </c>
      <c r="H4" s="109"/>
      <c r="I4" s="109"/>
      <c r="J4" s="110" t="str">
        <f>nama_mapel!$H$4</f>
        <v>2017/2018</v>
      </c>
      <c r="K4" s="114"/>
      <c r="L4" s="262"/>
      <c r="M4" s="263" t="str">
        <f>nama_mapel!$H$4</f>
        <v>2017/2018</v>
      </c>
      <c r="N4" s="262"/>
      <c r="O4" s="262"/>
      <c r="P4" s="262" t="s">
        <v>104</v>
      </c>
      <c r="Q4" s="262"/>
      <c r="R4" s="262"/>
      <c r="S4" s="115"/>
      <c r="T4" s="11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8" t="s">
        <v>105</v>
      </c>
      <c r="B5" s="109"/>
      <c r="C5" s="110" t="s">
        <v>106</v>
      </c>
      <c r="D5" s="116"/>
      <c r="E5" s="109"/>
      <c r="F5" s="113"/>
      <c r="G5" s="108" t="s">
        <v>41</v>
      </c>
      <c r="H5" s="109"/>
      <c r="I5" s="109"/>
      <c r="J5" s="110" t="str">
        <f>nama_mapel!$J$5</f>
        <v>Rekayasa Perangkat Lunak</v>
      </c>
      <c r="K5" s="114"/>
      <c r="L5" s="262"/>
      <c r="M5" s="262" t="str">
        <f>nama_mapel!$J$5</f>
        <v>Rekayasa Perangkat Lunak</v>
      </c>
      <c r="N5" s="262"/>
      <c r="O5" s="262"/>
      <c r="P5" s="262" t="s">
        <v>107</v>
      </c>
      <c r="Q5" s="262"/>
      <c r="R5" s="262"/>
      <c r="S5" s="115"/>
      <c r="T5" s="11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9"/>
      <c r="B6" s="108"/>
      <c r="C6" s="108"/>
      <c r="D6" s="109"/>
      <c r="E6" s="117"/>
      <c r="F6" s="113"/>
      <c r="G6" s="109"/>
      <c r="H6" s="108"/>
      <c r="I6" s="109"/>
      <c r="J6" s="109"/>
      <c r="K6" s="101"/>
      <c r="L6" s="264"/>
      <c r="M6" s="264"/>
      <c r="N6" s="264"/>
      <c r="O6" s="264"/>
      <c r="P6" s="264" t="s">
        <v>108</v>
      </c>
      <c r="Q6" s="264"/>
      <c r="R6" s="264"/>
      <c r="S6" s="118"/>
      <c r="T6" s="118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31" t="s">
        <v>109</v>
      </c>
      <c r="B7" s="335" t="s">
        <v>110</v>
      </c>
      <c r="C7" s="336"/>
      <c r="D7" s="333" t="s">
        <v>13</v>
      </c>
      <c r="E7" s="324" t="s">
        <v>111</v>
      </c>
      <c r="F7" s="325"/>
      <c r="G7" s="325"/>
      <c r="H7" s="325"/>
      <c r="I7" s="325"/>
      <c r="J7" s="326"/>
      <c r="K7" s="119"/>
      <c r="L7" s="265"/>
      <c r="M7" s="265"/>
      <c r="N7" s="265"/>
      <c r="O7" s="265"/>
      <c r="P7" s="265"/>
      <c r="Q7" s="265"/>
      <c r="R7" s="265"/>
      <c r="S7" s="120"/>
      <c r="T7" s="120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32"/>
      <c r="B8" s="337"/>
      <c r="C8" s="338"/>
      <c r="D8" s="312"/>
      <c r="E8" s="121" t="s">
        <v>112</v>
      </c>
      <c r="F8" s="122" t="s">
        <v>113</v>
      </c>
      <c r="G8" s="123" t="s">
        <v>56</v>
      </c>
      <c r="H8" s="322" t="s">
        <v>114</v>
      </c>
      <c r="I8" s="310"/>
      <c r="J8" s="323"/>
      <c r="K8" s="124"/>
      <c r="L8" s="265"/>
      <c r="M8" s="265"/>
      <c r="N8" s="265"/>
      <c r="O8" s="265"/>
      <c r="P8" s="265" t="s">
        <v>115</v>
      </c>
      <c r="Q8" s="265"/>
      <c r="R8" s="265"/>
      <c r="S8" s="120"/>
      <c r="T8" s="120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5" t="s">
        <v>7</v>
      </c>
      <c r="B9" s="126" t="s">
        <v>12</v>
      </c>
      <c r="C9" s="127"/>
      <c r="D9" s="128"/>
      <c r="E9" s="129"/>
      <c r="F9" s="130"/>
      <c r="G9" s="131"/>
      <c r="H9" s="327"/>
      <c r="I9" s="328"/>
      <c r="J9" s="329"/>
      <c r="K9" s="132"/>
      <c r="L9" s="265"/>
      <c r="M9" s="265"/>
      <c r="N9" s="265"/>
      <c r="O9" s="265"/>
      <c r="P9" s="265" t="s">
        <v>116</v>
      </c>
      <c r="Q9" s="265"/>
      <c r="R9" s="265"/>
      <c r="S9" s="120"/>
      <c r="T9" s="120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2.25" customHeight="1">
      <c r="A10" s="133">
        <v>1</v>
      </c>
      <c r="B10" s="319" t="str">
        <f>nama_mapel!C4</f>
        <v>Pendidikan Agama</v>
      </c>
      <c r="C10" s="334"/>
      <c r="D10" s="135">
        <f>nama_mapel!D4</f>
        <v>75</v>
      </c>
      <c r="E10" s="255" t="str">
        <f>IF(VLOOKUP($J$1,'ENTRI NILAI PILIH TAB INI'!$A$9:$AC$51,M10)=0,"",ROUND(VLOOKUP($J$1,'ENTRI NILAI PILIH TAB INI'!$A$9:$AC$51,M10),0))</f>
        <v/>
      </c>
      <c r="F10" s="136" t="e">
        <f t="shared" ref="F10:F24" si="0">IF((E10=0),"",CONCATENATE(VLOOKUP(ABS(LEFT(E10,1)),$O$11:$Q$21,3)," ",IF((ABS(RIGHT(E10,1))=0),"",VLOOKUP(ABS(RIGHT(E10,1)),$O$11:$Q$21,2))))</f>
        <v>#VALUE!</v>
      </c>
      <c r="G10" s="137" t="str">
        <f t="shared" ref="G10:G14" si="1">IF(E10="","",VLOOKUP(E10,$S$16:$T$19,2))</f>
        <v/>
      </c>
      <c r="H10" s="31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0"/>
      <c r="J10" s="321"/>
      <c r="K10" s="138"/>
      <c r="L10" s="265"/>
      <c r="M10" s="265">
        <v>5</v>
      </c>
      <c r="N10" s="265"/>
      <c r="O10" s="265"/>
      <c r="P10" s="265" t="s">
        <v>117</v>
      </c>
      <c r="Q10" s="265"/>
      <c r="R10" s="265"/>
      <c r="S10" s="120"/>
      <c r="T10" s="120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2.25" customHeight="1">
      <c r="A11" s="139">
        <v>2</v>
      </c>
      <c r="B11" s="319" t="str">
        <f>nama_mapel!C5</f>
        <v xml:space="preserve">Pendidikan Kewarganegaraan </v>
      </c>
      <c r="C11" s="334"/>
      <c r="D11" s="135">
        <f>nama_mapel!D5</f>
        <v>75</v>
      </c>
      <c r="E11" s="255" t="str">
        <f>IF(VLOOKUP($J$1,'ENTRI NILAI PILIH TAB INI'!$A$9:$AC$51,M11)=0,"",ROUND(VLOOKUP($J$1,'ENTRI NILAI PILIH TAB INI'!$A$9:$AC$51,M11),0))</f>
        <v/>
      </c>
      <c r="F11" s="136" t="e">
        <f t="shared" si="0"/>
        <v>#VALUE!</v>
      </c>
      <c r="G11" s="137" t="str">
        <f t="shared" si="1"/>
        <v/>
      </c>
      <c r="H11" s="319" t="str">
        <f t="shared" si="2"/>
        <v xml:space="preserve">Pemahaman materi Pendidikan Kewarganegaraan  tercapai  dengan predikat </v>
      </c>
      <c r="I11" s="320"/>
      <c r="J11" s="321"/>
      <c r="K11" s="138"/>
      <c r="L11" s="265" t="str">
        <f t="shared" ref="L11:L14" si="3">IF(E11="","",MOD(E11,1))</f>
        <v/>
      </c>
      <c r="M11" s="265">
        <v>6</v>
      </c>
      <c r="N11" s="265"/>
      <c r="O11" s="266">
        <v>1</v>
      </c>
      <c r="P11" s="266" t="s">
        <v>118</v>
      </c>
      <c r="Q11" s="266" t="s">
        <v>119</v>
      </c>
      <c r="R11" s="265"/>
      <c r="S11" s="120"/>
      <c r="T11" s="120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2.25" customHeight="1">
      <c r="A12" s="139">
        <v>3</v>
      </c>
      <c r="B12" s="319" t="str">
        <f>nama_mapel!C6</f>
        <v>Bahasa  Indonesia</v>
      </c>
      <c r="C12" s="334"/>
      <c r="D12" s="135">
        <f>nama_mapel!D6</f>
        <v>75</v>
      </c>
      <c r="E12" s="255" t="str">
        <f>IF(VLOOKUP($J$1,'ENTRI NILAI PILIH TAB INI'!$A$9:$AC$51,M12)=0,"",ROUND(VLOOKUP($J$1,'ENTRI NILAI PILIH TAB INI'!$A$9:$AC$51,M12),0))</f>
        <v/>
      </c>
      <c r="F12" s="136" t="e">
        <f t="shared" si="0"/>
        <v>#VALUE!</v>
      </c>
      <c r="G12" s="137" t="str">
        <f t="shared" si="1"/>
        <v/>
      </c>
      <c r="H12" s="319" t="str">
        <f t="shared" si="2"/>
        <v xml:space="preserve">Pemahaman materi Bahasa  Indonesia tercapai  dengan predikat </v>
      </c>
      <c r="I12" s="320"/>
      <c r="J12" s="321"/>
      <c r="K12" s="138"/>
      <c r="L12" s="265" t="str">
        <f t="shared" si="3"/>
        <v/>
      </c>
      <c r="M12" s="265">
        <v>7</v>
      </c>
      <c r="N12" s="265"/>
      <c r="O12" s="266">
        <v>2</v>
      </c>
      <c r="P12" s="266" t="s">
        <v>120</v>
      </c>
      <c r="Q12" s="266" t="s">
        <v>121</v>
      </c>
      <c r="R12" s="265"/>
      <c r="S12" s="120"/>
      <c r="T12" s="120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2.25" customHeight="1">
      <c r="A13" s="139">
        <v>4</v>
      </c>
      <c r="B13" s="319" t="str">
        <f>nama_mapel!C7</f>
        <v>Pendidikan Jasmani dan Olahraga</v>
      </c>
      <c r="C13" s="334"/>
      <c r="D13" s="135">
        <f>nama_mapel!D7</f>
        <v>75</v>
      </c>
      <c r="E13" s="255" t="str">
        <f>IF(VLOOKUP($J$1,'ENTRI NILAI PILIH TAB INI'!$A$9:$AC$51,M13)=0,"",ROUND(VLOOKUP($J$1,'ENTRI NILAI PILIH TAB INI'!$A$9:$AC$51,M13),0))</f>
        <v/>
      </c>
      <c r="F13" s="136" t="e">
        <f t="shared" si="0"/>
        <v>#VALUE!</v>
      </c>
      <c r="G13" s="137" t="str">
        <f t="shared" si="1"/>
        <v/>
      </c>
      <c r="H13" s="319" t="str">
        <f t="shared" si="2"/>
        <v xml:space="preserve">Pemahaman materi Pendidikan Jasmani dan Olahraga tercapai  dengan predikat </v>
      </c>
      <c r="I13" s="320"/>
      <c r="J13" s="321"/>
      <c r="K13" s="138"/>
      <c r="L13" s="265" t="str">
        <f t="shared" si="3"/>
        <v/>
      </c>
      <c r="M13" s="265">
        <v>8</v>
      </c>
      <c r="N13" s="265"/>
      <c r="O13" s="266">
        <v>3</v>
      </c>
      <c r="P13" s="266" t="s">
        <v>122</v>
      </c>
      <c r="Q13" s="266" t="s">
        <v>123</v>
      </c>
      <c r="R13" s="265"/>
      <c r="S13" s="140"/>
      <c r="T13" s="120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2.25" customHeight="1">
      <c r="A14" s="139">
        <v>5</v>
      </c>
      <c r="B14" s="319" t="str">
        <f>nama_mapel!C8</f>
        <v>Seni Budaya</v>
      </c>
      <c r="C14" s="334"/>
      <c r="D14" s="135">
        <f>nama_mapel!D8</f>
        <v>75</v>
      </c>
      <c r="E14" s="255" t="str">
        <f>IF(VLOOKUP($J$1,'ENTRI NILAI PILIH TAB INI'!$A$9:$AC$51,M14)=0,"",ROUND(VLOOKUP($J$1,'ENTRI NILAI PILIH TAB INI'!$A$9:$AC$51,M14),0))</f>
        <v/>
      </c>
      <c r="F14" s="136" t="e">
        <f t="shared" si="0"/>
        <v>#VALUE!</v>
      </c>
      <c r="G14" s="137" t="str">
        <f t="shared" si="1"/>
        <v/>
      </c>
      <c r="H14" s="319" t="str">
        <f t="shared" si="2"/>
        <v xml:space="preserve">Pemahaman materi Seni Budaya tercapai  dengan predikat </v>
      </c>
      <c r="I14" s="320"/>
      <c r="J14" s="321"/>
      <c r="K14" s="138"/>
      <c r="L14" s="265" t="str">
        <f t="shared" si="3"/>
        <v/>
      </c>
      <c r="M14" s="265">
        <v>9</v>
      </c>
      <c r="N14" s="265"/>
      <c r="O14" s="266">
        <v>4</v>
      </c>
      <c r="P14" s="266" t="s">
        <v>124</v>
      </c>
      <c r="Q14" s="266" t="s">
        <v>125</v>
      </c>
      <c r="R14" s="265"/>
      <c r="S14" s="120"/>
      <c r="T14" s="120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5" t="s">
        <v>67</v>
      </c>
      <c r="B15" s="126" t="s">
        <v>68</v>
      </c>
      <c r="C15" s="141"/>
      <c r="D15" s="130"/>
      <c r="E15" s="256"/>
      <c r="F15" s="130" t="str">
        <f t="shared" si="0"/>
        <v/>
      </c>
      <c r="G15" s="130"/>
      <c r="H15" s="330"/>
      <c r="I15" s="328"/>
      <c r="J15" s="329"/>
      <c r="K15" s="138"/>
      <c r="L15" s="265"/>
      <c r="M15" s="265"/>
      <c r="N15" s="265"/>
      <c r="O15" s="265">
        <v>5</v>
      </c>
      <c r="P15" s="265" t="s">
        <v>126</v>
      </c>
      <c r="Q15" s="265" t="s">
        <v>127</v>
      </c>
      <c r="R15" s="265"/>
      <c r="S15" s="120">
        <v>0</v>
      </c>
      <c r="T15" s="120" t="s">
        <v>128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8.5" customHeight="1">
      <c r="A16" s="139">
        <v>1</v>
      </c>
      <c r="B16" s="319" t="str">
        <f>nama_mapel!C10</f>
        <v>Bahasa Inggris</v>
      </c>
      <c r="C16" s="334"/>
      <c r="D16" s="142">
        <f>nama_mapel!D10</f>
        <v>75</v>
      </c>
      <c r="E16" s="257" t="str">
        <f>IF(VLOOKUP($J$1,'ENTRI NILAI PILIH TAB INI'!$A$9:$AC$51,M16)=0,"",ROUND(VLOOKUP($J$1,'ENTRI NILAI PILIH TAB INI'!$A$9:$AC$51,M16),0))</f>
        <v/>
      </c>
      <c r="F16" s="136" t="e">
        <f t="shared" si="0"/>
        <v>#VALUE!</v>
      </c>
      <c r="G16" s="137" t="str">
        <f t="shared" ref="G16:G24" si="4">IF(E16="","",VLOOKUP(E16,$S$16:$T$19,2))</f>
        <v/>
      </c>
      <c r="H16" s="31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0"/>
      <c r="J16" s="321"/>
      <c r="K16" s="138"/>
      <c r="L16" s="265" t="str">
        <f t="shared" ref="L16:L22" si="6">IF(E16="","",MOD(E16,1))</f>
        <v/>
      </c>
      <c r="M16" s="265">
        <v>10</v>
      </c>
      <c r="N16" s="265"/>
      <c r="O16" s="265">
        <v>6</v>
      </c>
      <c r="P16" s="265" t="s">
        <v>129</v>
      </c>
      <c r="Q16" s="265" t="s">
        <v>121</v>
      </c>
      <c r="R16" s="265"/>
      <c r="S16" s="120">
        <v>60</v>
      </c>
      <c r="T16" s="120" t="s">
        <v>130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8.5" customHeight="1">
      <c r="A17" s="139">
        <v>2</v>
      </c>
      <c r="B17" s="319" t="str">
        <f>nama_mapel!C11</f>
        <v>Matematika</v>
      </c>
      <c r="C17" s="334"/>
      <c r="D17" s="142">
        <f>nama_mapel!D11</f>
        <v>75</v>
      </c>
      <c r="E17" s="257" t="str">
        <f>IF(VLOOKUP($J$1,'ENTRI NILAI PILIH TAB INI'!$A$9:$AC$51,M17)=0,"",ROUND(VLOOKUP($J$1,'ENTRI NILAI PILIH TAB INI'!$A$9:$AC$51,M17),0))</f>
        <v/>
      </c>
      <c r="F17" s="136" t="e">
        <f t="shared" si="0"/>
        <v>#VALUE!</v>
      </c>
      <c r="G17" s="137" t="str">
        <f t="shared" si="4"/>
        <v/>
      </c>
      <c r="H17" s="319" t="str">
        <f t="shared" si="5"/>
        <v xml:space="preserve">Pemahaman materi Matematika tercapai  dengan predikat </v>
      </c>
      <c r="I17" s="320"/>
      <c r="J17" s="321"/>
      <c r="K17" s="138"/>
      <c r="L17" s="265" t="str">
        <f t="shared" si="6"/>
        <v/>
      </c>
      <c r="M17" s="265">
        <v>11</v>
      </c>
      <c r="N17" s="265"/>
      <c r="O17" s="265">
        <v>7</v>
      </c>
      <c r="P17" s="265" t="s">
        <v>131</v>
      </c>
      <c r="Q17" s="265" t="s">
        <v>123</v>
      </c>
      <c r="R17" s="265"/>
      <c r="S17" s="120">
        <v>75</v>
      </c>
      <c r="T17" s="120" t="s">
        <v>92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8.5" customHeight="1">
      <c r="A18" s="139">
        <v>3</v>
      </c>
      <c r="B18" s="319" t="str">
        <f>nama_mapel!C12</f>
        <v>Ilmu Pengetahuan Alam (IPA)</v>
      </c>
      <c r="C18" s="334"/>
      <c r="D18" s="142">
        <f>nama_mapel!D12</f>
        <v>75</v>
      </c>
      <c r="E18" s="257" t="str">
        <f>IF(VLOOKUP($J$1,'ENTRI NILAI PILIH TAB INI'!$A$9:$AC$51,M18)=0,"",ROUND(VLOOKUP($J$1,'ENTRI NILAI PILIH TAB INI'!$A$9:$AC$51,M18),0))</f>
        <v/>
      </c>
      <c r="F18" s="136" t="e">
        <f t="shared" si="0"/>
        <v>#VALUE!</v>
      </c>
      <c r="G18" s="137" t="str">
        <f t="shared" si="4"/>
        <v/>
      </c>
      <c r="H18" s="319" t="str">
        <f t="shared" si="5"/>
        <v xml:space="preserve">Pemahaman materi Ilmu Pengetahuan Alam (IPA) tercapai  dengan predikat </v>
      </c>
      <c r="I18" s="320"/>
      <c r="J18" s="321"/>
      <c r="K18" s="138"/>
      <c r="L18" s="265" t="str">
        <f t="shared" si="6"/>
        <v/>
      </c>
      <c r="M18" s="265">
        <v>12</v>
      </c>
      <c r="N18" s="265"/>
      <c r="O18" s="265"/>
      <c r="P18" s="265"/>
      <c r="Q18" s="265"/>
      <c r="R18" s="265"/>
      <c r="S18" s="120">
        <v>90</v>
      </c>
      <c r="T18" s="120" t="s">
        <v>132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8.5" customHeight="1">
      <c r="A19" s="139">
        <v>4</v>
      </c>
      <c r="B19" s="319" t="str">
        <f>nama_mapel!C13</f>
        <v>Ilmu Pengetahuan Sosial (IPS)</v>
      </c>
      <c r="C19" s="334"/>
      <c r="D19" s="142">
        <f>nama_mapel!D13</f>
        <v>75</v>
      </c>
      <c r="E19" s="257" t="str">
        <f>IF(VLOOKUP($J$1,'ENTRI NILAI PILIH TAB INI'!$A$9:$AC$51,M19)=0,"",ROUND(VLOOKUP($J$1,'ENTRI NILAI PILIH TAB INI'!$A$9:$AC$51,M19),0))</f>
        <v/>
      </c>
      <c r="F19" s="136" t="e">
        <f t="shared" si="0"/>
        <v>#VALUE!</v>
      </c>
      <c r="G19" s="137" t="str">
        <f t="shared" si="4"/>
        <v/>
      </c>
      <c r="H19" s="319" t="str">
        <f t="shared" si="5"/>
        <v xml:space="preserve">Pemahaman materi Ilmu Pengetahuan Sosial (IPS) tercapai  dengan predikat </v>
      </c>
      <c r="I19" s="320"/>
      <c r="J19" s="321"/>
      <c r="K19" s="138"/>
      <c r="L19" s="265" t="str">
        <f t="shared" si="6"/>
        <v/>
      </c>
      <c r="M19" s="265">
        <v>13</v>
      </c>
      <c r="N19" s="265"/>
      <c r="O19" s="265"/>
      <c r="P19" s="265"/>
      <c r="Q19" s="265"/>
      <c r="R19" s="265"/>
      <c r="S19" s="120"/>
      <c r="T19" s="120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8.5" customHeight="1">
      <c r="A20" s="139">
        <v>5</v>
      </c>
      <c r="B20" s="319" t="str">
        <f>nama_mapel!C14</f>
        <v>Fisika</v>
      </c>
      <c r="C20" s="334"/>
      <c r="D20" s="142">
        <f>nama_mapel!D14</f>
        <v>75</v>
      </c>
      <c r="E20" s="257" t="str">
        <f>IF(VLOOKUP($J$1,'ENTRI NILAI PILIH TAB INI'!$A$9:$AC$51,M20)=0,"",ROUND(VLOOKUP($J$1,'ENTRI NILAI PILIH TAB INI'!$A$9:$AC$51,M20),0))</f>
        <v/>
      </c>
      <c r="F20" s="136" t="e">
        <f t="shared" si="0"/>
        <v>#VALUE!</v>
      </c>
      <c r="G20" s="137" t="str">
        <f t="shared" si="4"/>
        <v/>
      </c>
      <c r="H20" s="319" t="str">
        <f t="shared" si="5"/>
        <v xml:space="preserve">Pemahaman materi Fisika tercapai  dengan predikat </v>
      </c>
      <c r="I20" s="320"/>
      <c r="J20" s="321"/>
      <c r="K20" s="138"/>
      <c r="L20" s="265" t="str">
        <f t="shared" si="6"/>
        <v/>
      </c>
      <c r="M20" s="265">
        <v>14</v>
      </c>
      <c r="N20" s="265"/>
      <c r="O20" s="265">
        <v>8</v>
      </c>
      <c r="P20" s="265" t="s">
        <v>133</v>
      </c>
      <c r="Q20" s="265" t="s">
        <v>125</v>
      </c>
      <c r="R20" s="265"/>
      <c r="S20" s="120"/>
      <c r="T20" s="120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8.5" customHeight="1">
      <c r="A21" s="139">
        <v>6</v>
      </c>
      <c r="B21" s="319" t="str">
        <f>nama_mapel!C15</f>
        <v>Kimia</v>
      </c>
      <c r="C21" s="334"/>
      <c r="D21" s="142">
        <f>nama_mapel!D15</f>
        <v>75</v>
      </c>
      <c r="E21" s="257" t="str">
        <f>IF(VLOOKUP($J$1,'ENTRI NILAI PILIH TAB INI'!$A$9:$AC$51,M21)=0,"",ROUND(VLOOKUP($J$1,'ENTRI NILAI PILIH TAB INI'!$A$9:$AC$51,M21),0))</f>
        <v/>
      </c>
      <c r="F21" s="136" t="e">
        <f t="shared" si="0"/>
        <v>#VALUE!</v>
      </c>
      <c r="G21" s="137" t="str">
        <f t="shared" si="4"/>
        <v/>
      </c>
      <c r="H21" s="319" t="str">
        <f t="shared" si="5"/>
        <v xml:space="preserve">Pemahaman materi Kimia tercapai  dengan predikat </v>
      </c>
      <c r="I21" s="320"/>
      <c r="J21" s="321"/>
      <c r="K21" s="138"/>
      <c r="L21" s="265" t="str">
        <f t="shared" si="6"/>
        <v/>
      </c>
      <c r="M21" s="265">
        <v>15</v>
      </c>
      <c r="N21" s="265"/>
      <c r="O21" s="265">
        <v>9</v>
      </c>
      <c r="P21" s="265" t="s">
        <v>134</v>
      </c>
      <c r="Q21" s="265" t="s">
        <v>135</v>
      </c>
      <c r="R21" s="265"/>
      <c r="S21" s="120"/>
      <c r="T21" s="120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8.5" customHeight="1">
      <c r="A22" s="139">
        <v>7</v>
      </c>
      <c r="B22" s="319" t="str">
        <f>nama_mapel!C16</f>
        <v>Ketrampilan Komputer dan Pengelolaan Informasi</v>
      </c>
      <c r="C22" s="334"/>
      <c r="D22" s="142">
        <f>nama_mapel!D16</f>
        <v>75</v>
      </c>
      <c r="E22" s="257" t="str">
        <f>IF(VLOOKUP($J$1,'ENTRI NILAI PILIH TAB INI'!$A$9:$AC$51,M22)=0,"",ROUND(VLOOKUP($J$1,'ENTRI NILAI PILIH TAB INI'!$A$9:$AC$51,M22),0))</f>
        <v/>
      </c>
      <c r="F22" s="136" t="e">
        <f t="shared" si="0"/>
        <v>#VALUE!</v>
      </c>
      <c r="G22" s="137" t="str">
        <f t="shared" si="4"/>
        <v/>
      </c>
      <c r="H22" s="319" t="str">
        <f t="shared" si="5"/>
        <v xml:space="preserve">Pemahaman materi Ketrampilan Komputer dan Pengelolaan Informasi tercapai  dengan predikat </v>
      </c>
      <c r="I22" s="320"/>
      <c r="J22" s="321"/>
      <c r="K22" s="138"/>
      <c r="L22" s="265" t="str">
        <f t="shared" si="6"/>
        <v/>
      </c>
      <c r="M22" s="265">
        <v>16</v>
      </c>
      <c r="N22" s="265"/>
      <c r="O22" s="265"/>
      <c r="P22" s="265"/>
      <c r="Q22" s="265"/>
      <c r="R22" s="265"/>
      <c r="S22" s="120">
        <v>0</v>
      </c>
      <c r="T22" s="120" t="s">
        <v>136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8.5" customHeight="1">
      <c r="A23" s="139">
        <v>8</v>
      </c>
      <c r="B23" s="319" t="str">
        <f>nama_mapel!C17</f>
        <v>Kewirausahaan</v>
      </c>
      <c r="C23" s="334"/>
      <c r="D23" s="142">
        <f>nama_mapel!D17</f>
        <v>75</v>
      </c>
      <c r="E23" s="257" t="str">
        <f>IF(VLOOKUP($J$1,'ENTRI NILAI PILIH TAB INI'!$A$9:$AC$51,M23)=0,"",ROUND(VLOOKUP($J$1,'ENTRI NILAI PILIH TAB INI'!$A$9:$AC$51,M23),0))</f>
        <v/>
      </c>
      <c r="F23" s="136" t="e">
        <f t="shared" si="0"/>
        <v>#VALUE!</v>
      </c>
      <c r="G23" s="137" t="str">
        <f t="shared" si="4"/>
        <v/>
      </c>
      <c r="H23" s="319" t="str">
        <f t="shared" si="5"/>
        <v xml:space="preserve">Pemahaman materi Kewirausahaan tercapai  dengan predikat </v>
      </c>
      <c r="I23" s="320"/>
      <c r="J23" s="321"/>
      <c r="K23" s="138"/>
      <c r="L23" s="265"/>
      <c r="M23" s="265">
        <v>17</v>
      </c>
      <c r="N23" s="265"/>
      <c r="O23" s="265"/>
      <c r="P23" s="265"/>
      <c r="Q23" s="265"/>
      <c r="R23" s="265"/>
      <c r="S23" s="120"/>
      <c r="T23" s="120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39">
        <v>9</v>
      </c>
      <c r="B24" s="319">
        <f>nama_mapel!C18</f>
        <v>0</v>
      </c>
      <c r="C24" s="334"/>
      <c r="D24" s="142">
        <f>nama_mapel!D18</f>
        <v>0</v>
      </c>
      <c r="E24" s="258" t="str">
        <f>IF(VLOOKUP($J$1,'ENTRI NILAI PILIH TAB INI'!$A$9:$AC$51,M24)=0,"",ROUND(VLOOKUP($J$1,'ENTRI NILAI PILIH TAB INI'!$A$9:$AC$51,M24),0))</f>
        <v/>
      </c>
      <c r="F24" s="136" t="e">
        <f t="shared" si="0"/>
        <v>#VALUE!</v>
      </c>
      <c r="G24" s="137" t="str">
        <f t="shared" si="4"/>
        <v/>
      </c>
      <c r="H24" s="319" t="str">
        <f t="shared" si="5"/>
        <v xml:space="preserve">Pemahaman materi 0 tercapai  dengan predikat </v>
      </c>
      <c r="I24" s="320"/>
      <c r="J24" s="321"/>
      <c r="K24" s="138"/>
      <c r="L24" s="265"/>
      <c r="M24" s="265">
        <v>18</v>
      </c>
      <c r="N24" s="265"/>
      <c r="O24" s="265"/>
      <c r="P24" s="265"/>
      <c r="Q24" s="265"/>
      <c r="R24" s="265"/>
      <c r="S24" s="120"/>
      <c r="T24" s="120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39"/>
      <c r="B25" s="319"/>
      <c r="C25" s="334"/>
      <c r="D25" s="142"/>
      <c r="E25" s="258"/>
      <c r="F25" s="136"/>
      <c r="G25" s="137"/>
      <c r="H25" s="319"/>
      <c r="I25" s="320"/>
      <c r="J25" s="321"/>
      <c r="K25" s="138"/>
      <c r="L25" s="265"/>
      <c r="M25" s="265"/>
      <c r="N25" s="265"/>
      <c r="O25" s="265"/>
      <c r="P25" s="265"/>
      <c r="Q25" s="265"/>
      <c r="R25" s="265"/>
      <c r="S25" s="120"/>
      <c r="T25" s="120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5" t="s">
        <v>84</v>
      </c>
      <c r="B26" s="126" t="s">
        <v>85</v>
      </c>
      <c r="C26" s="141"/>
      <c r="D26" s="143"/>
      <c r="E26" s="256"/>
      <c r="F26" s="143" t="str">
        <f t="shared" ref="F26:F39" si="7">IF((E26=0),"",CONCATENATE(VLOOKUP(ABS(LEFT(E26,1)),$O$11:$Q$21,3)," ",IF((ABS(RIGHT(E26,1))=0),"",VLOOKUP(ABS(RIGHT(E26,1)),$O$11:$Q$21,2))))</f>
        <v/>
      </c>
      <c r="G26" s="143"/>
      <c r="H26" s="355"/>
      <c r="I26" s="328"/>
      <c r="J26" s="329"/>
      <c r="K26" s="138"/>
      <c r="L26" s="265"/>
      <c r="M26" s="265"/>
      <c r="N26" s="265"/>
      <c r="O26" s="265"/>
      <c r="P26" s="265"/>
      <c r="Q26" s="265"/>
      <c r="R26" s="265"/>
      <c r="S26" s="120"/>
      <c r="T26" s="120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8.5" customHeight="1">
      <c r="A27" s="144">
        <v>1</v>
      </c>
      <c r="B27" s="319" t="str">
        <f>nama_mapel!C21</f>
        <v>Memb. Paket Software aplikasi berbasis desktop</v>
      </c>
      <c r="C27" s="334"/>
      <c r="D27" s="142">
        <f>nama_mapel!D21</f>
        <v>75</v>
      </c>
      <c r="E27" s="257" t="str">
        <f>IF(VLOOKUP($J$1,'ENTRI NILAI PILIH TAB INI'!$A$9:$AC$51,M27)=0,"",ROUND(VLOOKUP($J$1,'ENTRI NILAI PILIH TAB INI'!$A$9:$AC$51,M27),0))</f>
        <v/>
      </c>
      <c r="F27" s="136" t="e">
        <f t="shared" si="7"/>
        <v>#VALUE!</v>
      </c>
      <c r="G27" s="137" t="str">
        <f t="shared" ref="G27:G36" si="8">IF(E27&lt;D27,"Belum Kompeten","Kompeten")</f>
        <v>Kompeten</v>
      </c>
      <c r="H27" s="357" t="str">
        <f t="shared" ref="H27:H33" si="9">IF(E27="","",IF(E27&gt;=D27+5,"Kompeten Dalam  ","Cukup Kompeten dalam ")&amp;B27)</f>
        <v/>
      </c>
      <c r="I27" s="320"/>
      <c r="J27" s="321"/>
      <c r="K27" s="138"/>
      <c r="L27" s="265" t="str">
        <f t="shared" ref="L27:L31" si="10">IF(E27="","",MOD(E27,1))</f>
        <v/>
      </c>
      <c r="M27" s="265">
        <v>19</v>
      </c>
      <c r="N27" s="265"/>
      <c r="O27" s="265"/>
      <c r="P27" s="265"/>
      <c r="Q27" s="265"/>
      <c r="R27" s="265"/>
      <c r="S27" s="120"/>
      <c r="T27" s="120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8.5" customHeight="1">
      <c r="A28" s="144">
        <v>2</v>
      </c>
      <c r="B28" s="319" t="str">
        <f>nama_mapel!C22</f>
        <v>Meranc. Apl teks dan Desktop berbasis objek</v>
      </c>
      <c r="C28" s="334"/>
      <c r="D28" s="142">
        <f>nama_mapel!D22</f>
        <v>75</v>
      </c>
      <c r="E28" s="257" t="str">
        <f>IF(VLOOKUP($J$1,'ENTRI NILAI PILIH TAB INI'!$A$9:$AC$51,M28)=0,"",ROUND(VLOOKUP($J$1,'ENTRI NILAI PILIH TAB INI'!$A$9:$AC$51,M28),0))</f>
        <v/>
      </c>
      <c r="F28" s="136" t="e">
        <f t="shared" si="7"/>
        <v>#VALUE!</v>
      </c>
      <c r="G28" s="137" t="str">
        <f t="shared" si="8"/>
        <v>Kompeten</v>
      </c>
      <c r="H28" s="357" t="str">
        <f t="shared" si="9"/>
        <v/>
      </c>
      <c r="I28" s="320"/>
      <c r="J28" s="321"/>
      <c r="K28" s="138"/>
      <c r="L28" s="265" t="str">
        <f t="shared" si="10"/>
        <v/>
      </c>
      <c r="M28" s="265">
        <v>20</v>
      </c>
      <c r="N28" s="265"/>
      <c r="O28" s="265"/>
      <c r="P28" s="265"/>
      <c r="Q28" s="265"/>
      <c r="R28" s="265"/>
      <c r="S28" s="120"/>
      <c r="T28" s="120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8.5" customHeight="1">
      <c r="A29" s="139">
        <v>3</v>
      </c>
      <c r="B29" s="319" t="str">
        <f>nama_mapel!C23</f>
        <v>Mengg. Bhs Pemrograman Berorientasi Objek</v>
      </c>
      <c r="C29" s="334"/>
      <c r="D29" s="142">
        <f>nama_mapel!D23</f>
        <v>75</v>
      </c>
      <c r="E29" s="257" t="str">
        <f>IF(VLOOKUP($J$1,'ENTRI NILAI PILIH TAB INI'!$A$9:$AC$51,M29)=0,"",ROUND(VLOOKUP($J$1,'ENTRI NILAI PILIH TAB INI'!$A$9:$AC$51,M29),0))</f>
        <v/>
      </c>
      <c r="F29" s="136" t="e">
        <f t="shared" si="7"/>
        <v>#VALUE!</v>
      </c>
      <c r="G29" s="137" t="str">
        <f t="shared" si="8"/>
        <v>Kompeten</v>
      </c>
      <c r="H29" s="357" t="str">
        <f t="shared" si="9"/>
        <v/>
      </c>
      <c r="I29" s="320"/>
      <c r="J29" s="321"/>
      <c r="K29" s="138"/>
      <c r="L29" s="265" t="str">
        <f t="shared" si="10"/>
        <v/>
      </c>
      <c r="M29" s="265">
        <v>21</v>
      </c>
      <c r="N29" s="265"/>
      <c r="O29" s="265"/>
      <c r="P29" s="265"/>
      <c r="Q29" s="265"/>
      <c r="R29" s="265"/>
      <c r="S29" s="120"/>
      <c r="T29" s="120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8.5" customHeight="1">
      <c r="A30" s="145">
        <v>4</v>
      </c>
      <c r="B30" s="319" t="str">
        <f>nama_mapel!C24</f>
        <v>Meranc. Program Apl Web Berbasis Objek</v>
      </c>
      <c r="C30" s="334"/>
      <c r="D30" s="142">
        <f>nama_mapel!D24</f>
        <v>75</v>
      </c>
      <c r="E30" s="257" t="str">
        <f>IF(VLOOKUP($J$1,'ENTRI NILAI PILIH TAB INI'!$A$9:$AC$51,M30)=0,"",ROUND(VLOOKUP($J$1,'ENTRI NILAI PILIH TAB INI'!$A$9:$AC$51,M30),0))</f>
        <v/>
      </c>
      <c r="F30" s="136" t="e">
        <f t="shared" si="7"/>
        <v>#VALUE!</v>
      </c>
      <c r="G30" s="137" t="str">
        <f t="shared" si="8"/>
        <v>Kompeten</v>
      </c>
      <c r="H30" s="357" t="str">
        <f t="shared" si="9"/>
        <v/>
      </c>
      <c r="I30" s="320"/>
      <c r="J30" s="321"/>
      <c r="K30" s="138"/>
      <c r="L30" s="265" t="str">
        <f t="shared" si="10"/>
        <v/>
      </c>
      <c r="M30" s="265">
        <v>22</v>
      </c>
      <c r="N30" s="265"/>
      <c r="O30" s="265"/>
      <c r="P30" s="265"/>
      <c r="Q30" s="265"/>
      <c r="R30" s="265"/>
      <c r="S30" s="120"/>
      <c r="T30" s="120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customHeight="1">
      <c r="A31" s="139">
        <v>5</v>
      </c>
      <c r="B31" s="319" t="str">
        <f>nama_mapel!C25</f>
        <v>Perawatan Jaringan (Mulok)</v>
      </c>
      <c r="C31" s="334"/>
      <c r="D31" s="142">
        <f>nama_mapel!D25</f>
        <v>75</v>
      </c>
      <c r="E31" s="257" t="str">
        <f>IF(VLOOKUP($J$1,'ENTRI NILAI PILIH TAB INI'!$A$9:$AC$51,M31)=0,"",ROUND(VLOOKUP($J$1,'ENTRI NILAI PILIH TAB INI'!$A$9:$AC$51,M31),0))</f>
        <v/>
      </c>
      <c r="F31" s="136" t="e">
        <f t="shared" si="7"/>
        <v>#VALUE!</v>
      </c>
      <c r="G31" s="137" t="str">
        <f t="shared" si="8"/>
        <v>Kompeten</v>
      </c>
      <c r="H31" s="357" t="str">
        <f t="shared" si="9"/>
        <v/>
      </c>
      <c r="I31" s="320"/>
      <c r="J31" s="321"/>
      <c r="K31" s="138"/>
      <c r="L31" s="265" t="str">
        <f t="shared" si="10"/>
        <v/>
      </c>
      <c r="M31" s="265">
        <v>23</v>
      </c>
      <c r="N31" s="265"/>
      <c r="O31" s="265"/>
      <c r="P31" s="265"/>
      <c r="Q31" s="265"/>
      <c r="R31" s="265"/>
      <c r="S31" s="120"/>
      <c r="T31" s="120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8.5" customHeight="1">
      <c r="A32" s="145">
        <v>6</v>
      </c>
      <c r="B32" s="319" t="str">
        <f>nama_mapel!C26</f>
        <v>Desain Grafis (Mulok)</v>
      </c>
      <c r="C32" s="334"/>
      <c r="D32" s="142">
        <f>nama_mapel!D26</f>
        <v>75</v>
      </c>
      <c r="E32" s="257" t="str">
        <f>IF(VLOOKUP($J$1,'ENTRI NILAI PILIH TAB INI'!$A$9:$AC$51,M32)=0,"",ROUND(VLOOKUP($J$1,'ENTRI NILAI PILIH TAB INI'!$A$9:$AC$51,M32),0))</f>
        <v/>
      </c>
      <c r="F32" s="136" t="e">
        <f t="shared" si="7"/>
        <v>#VALUE!</v>
      </c>
      <c r="G32" s="137" t="str">
        <f t="shared" si="8"/>
        <v>Kompeten</v>
      </c>
      <c r="H32" s="357" t="str">
        <f t="shared" si="9"/>
        <v/>
      </c>
      <c r="I32" s="320"/>
      <c r="J32" s="321"/>
      <c r="K32" s="138"/>
      <c r="L32" s="265"/>
      <c r="M32" s="265">
        <v>24</v>
      </c>
      <c r="N32" s="265"/>
      <c r="O32" s="265"/>
      <c r="P32" s="265"/>
      <c r="Q32" s="265"/>
      <c r="R32" s="265"/>
      <c r="S32" s="120"/>
      <c r="T32" s="12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45">
        <v>7</v>
      </c>
      <c r="B33" s="319">
        <f>nama_mapel!C27</f>
        <v>0</v>
      </c>
      <c r="C33" s="334"/>
      <c r="D33" s="142">
        <f>nama_mapel!D27</f>
        <v>0</v>
      </c>
      <c r="E33" s="258" t="str">
        <f>IF(VLOOKUP($J$1,'ENTRI NILAI PILIH TAB INI'!$A$9:$AC$51,M33)=0,"",ROUND(VLOOKUP($J$1,'ENTRI NILAI PILIH TAB INI'!$A$9:$AC$51,M33),0))</f>
        <v/>
      </c>
      <c r="F33" s="136" t="e">
        <f t="shared" si="7"/>
        <v>#VALUE!</v>
      </c>
      <c r="G33" s="137" t="str">
        <f t="shared" si="8"/>
        <v>Kompeten</v>
      </c>
      <c r="H33" s="357" t="str">
        <f t="shared" si="9"/>
        <v/>
      </c>
      <c r="I33" s="320"/>
      <c r="J33" s="321"/>
      <c r="K33" s="138"/>
      <c r="L33" s="265"/>
      <c r="M33" s="265">
        <v>25</v>
      </c>
      <c r="N33" s="265"/>
      <c r="O33" s="265"/>
      <c r="P33" s="265"/>
      <c r="Q33" s="265"/>
      <c r="R33" s="265"/>
      <c r="S33" s="120"/>
      <c r="T33" s="120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5">
        <v>8</v>
      </c>
      <c r="B34" s="134" t="str">
        <f>nama_mapel!C22</f>
        <v>Meranc. Apl teks dan Desktop berbasis objek</v>
      </c>
      <c r="C34" s="146"/>
      <c r="D34" s="142">
        <f>nama_mapel!D28</f>
        <v>0</v>
      </c>
      <c r="E34" s="258" t="str">
        <f>IF(VLOOKUP($J$1,'ENTRI NILAI PILIH TAB INI'!$A$9:$AC$51,M34)=0,"",ROUND(VLOOKUP($J$1,'ENTRI NILAI PILIH TAB INI'!$A$9:$AC$51,M34),0))</f>
        <v/>
      </c>
      <c r="F34" s="136" t="e">
        <f t="shared" si="7"/>
        <v>#VALUE!</v>
      </c>
      <c r="G34" s="137" t="str">
        <f t="shared" si="8"/>
        <v>Kompeten</v>
      </c>
      <c r="H34" s="358" t="str">
        <f t="shared" ref="H34:H36" si="11">IF(E34="","",IF(E34&gt;=D34+5,"Baik Dalam  ","Cukup dalam ")&amp;B34)</f>
        <v/>
      </c>
      <c r="I34" s="320"/>
      <c r="J34" s="321"/>
      <c r="K34" s="138"/>
      <c r="L34" s="265"/>
      <c r="M34" s="265">
        <v>26</v>
      </c>
      <c r="N34" s="265"/>
      <c r="O34" s="265"/>
      <c r="P34" s="265"/>
      <c r="Q34" s="265"/>
      <c r="R34" s="265"/>
      <c r="S34" s="120"/>
      <c r="T34" s="120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5">
        <v>9</v>
      </c>
      <c r="B35" s="134" t="str">
        <f>nama_mapel!C22</f>
        <v>Meranc. Apl teks dan Desktop berbasis objek</v>
      </c>
      <c r="C35" s="146"/>
      <c r="D35" s="142">
        <f>nama_mapel!D29</f>
        <v>0</v>
      </c>
      <c r="E35" s="258" t="str">
        <f>IF(VLOOKUP($J$1,'ENTRI NILAI PILIH TAB INI'!$A$9:$AC$51,M35)=0,"",ROUND(VLOOKUP($J$1,'ENTRI NILAI PILIH TAB INI'!$A$9:$AC$51,M35),0))</f>
        <v/>
      </c>
      <c r="F35" s="136" t="e">
        <f t="shared" si="7"/>
        <v>#VALUE!</v>
      </c>
      <c r="G35" s="137" t="str">
        <f t="shared" si="8"/>
        <v>Kompeten</v>
      </c>
      <c r="H35" s="358" t="str">
        <f t="shared" si="11"/>
        <v/>
      </c>
      <c r="I35" s="320"/>
      <c r="J35" s="321"/>
      <c r="K35" s="138"/>
      <c r="L35" s="265"/>
      <c r="M35" s="265">
        <v>27</v>
      </c>
      <c r="N35" s="265"/>
      <c r="O35" s="265"/>
      <c r="P35" s="265"/>
      <c r="Q35" s="265"/>
      <c r="R35" s="265"/>
      <c r="S35" s="120"/>
      <c r="T35" s="120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5">
        <v>10</v>
      </c>
      <c r="B36" s="134" t="str">
        <f>nama_mapel!C22</f>
        <v>Meranc. Apl teks dan Desktop berbasis objek</v>
      </c>
      <c r="C36" s="146"/>
      <c r="D36" s="142">
        <f>nama_mapel!D30</f>
        <v>0</v>
      </c>
      <c r="E36" s="258" t="str">
        <f>IF(VLOOKUP($J$1,'ENTRI NILAI PILIH TAB INI'!$A$9:$AC$51,M36)=0,"",ROUND(VLOOKUP($J$1,'ENTRI NILAI PILIH TAB INI'!$A$9:$AC$51,M36),0))</f>
        <v/>
      </c>
      <c r="F36" s="136" t="e">
        <f t="shared" si="7"/>
        <v>#VALUE!</v>
      </c>
      <c r="G36" s="137" t="str">
        <f t="shared" si="8"/>
        <v>Kompeten</v>
      </c>
      <c r="H36" s="358" t="str">
        <f t="shared" si="11"/>
        <v/>
      </c>
      <c r="I36" s="320"/>
      <c r="J36" s="321"/>
      <c r="K36" s="138"/>
      <c r="L36" s="265"/>
      <c r="M36" s="265">
        <v>28</v>
      </c>
      <c r="N36" s="265"/>
      <c r="O36" s="265"/>
      <c r="P36" s="265"/>
      <c r="Q36" s="265"/>
      <c r="R36" s="265"/>
      <c r="S36" s="120"/>
      <c r="T36" s="120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7"/>
      <c r="B37" s="352"/>
      <c r="C37" s="353"/>
      <c r="D37" s="148"/>
      <c r="E37" s="259"/>
      <c r="F37" s="149" t="str">
        <f t="shared" si="7"/>
        <v/>
      </c>
      <c r="G37" s="150"/>
      <c r="H37" s="363"/>
      <c r="I37" s="320"/>
      <c r="J37" s="321"/>
      <c r="K37" s="138"/>
      <c r="L37" s="265"/>
      <c r="M37" s="265"/>
      <c r="N37" s="265"/>
      <c r="O37" s="265"/>
      <c r="P37" s="265"/>
      <c r="Q37" s="265"/>
      <c r="R37" s="265"/>
      <c r="S37" s="120"/>
      <c r="T37" s="120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1" t="s">
        <v>94</v>
      </c>
      <c r="B38" s="126" t="s">
        <v>95</v>
      </c>
      <c r="C38" s="152"/>
      <c r="D38" s="143"/>
      <c r="E38" s="256"/>
      <c r="F38" s="143" t="str">
        <f t="shared" si="7"/>
        <v/>
      </c>
      <c r="G38" s="143"/>
      <c r="H38" s="355"/>
      <c r="I38" s="328"/>
      <c r="J38" s="329"/>
      <c r="K38" s="138"/>
      <c r="L38" s="265"/>
      <c r="M38" s="265"/>
      <c r="N38" s="265"/>
      <c r="O38" s="265"/>
      <c r="P38" s="265"/>
      <c r="Q38" s="265"/>
      <c r="R38" s="265"/>
      <c r="S38" s="120"/>
      <c r="T38" s="120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39">
        <v>1</v>
      </c>
      <c r="B39" s="153" t="s">
        <v>96</v>
      </c>
      <c r="C39" s="154"/>
      <c r="D39" s="142">
        <f>nama_mapel!D33</f>
        <v>75</v>
      </c>
      <c r="E39" s="258" t="str">
        <f>IF(VLOOKUP($J$1,'ENTRI NILAI PILIH TAB INI'!$A$9:$AW$51,M39)=0,"",ROUND(VLOOKUP($J$1,'ENTRI NILAI PILIH TAB INI'!$A$9:$AW$51,M39),0))</f>
        <v/>
      </c>
      <c r="F39" s="136" t="e">
        <f t="shared" si="7"/>
        <v>#VALUE!</v>
      </c>
      <c r="G39" s="137" t="str">
        <f>IF(E39="","",VLOOKUP(E39,$S$16:$T$19,2))</f>
        <v/>
      </c>
      <c r="H39" s="319" t="str">
        <f>CONCATENATE("Pemahaman materi ",B39,IF(D39&lt;E39," tercapai "," belum tercapai ")," dengan predikat"," ",G39)</f>
        <v xml:space="preserve">Pemahaman materi Bahasa Jawa tercapai  dengan predikat </v>
      </c>
      <c r="I39" s="320"/>
      <c r="J39" s="321"/>
      <c r="K39" s="138"/>
      <c r="L39" s="265" t="str">
        <f t="shared" ref="L39:L40" si="12">IF(E39="","",MOD(E39,1))</f>
        <v/>
      </c>
      <c r="M39" s="265">
        <v>29</v>
      </c>
      <c r="N39" s="265"/>
      <c r="O39" s="265"/>
      <c r="P39" s="265"/>
      <c r="Q39" s="265"/>
      <c r="R39" s="265"/>
      <c r="S39" s="120"/>
      <c r="T39" s="120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5"/>
      <c r="B40" s="156"/>
      <c r="C40" s="156"/>
      <c r="D40" s="157"/>
      <c r="E40" s="157"/>
      <c r="F40" s="157"/>
      <c r="G40" s="157"/>
      <c r="H40" s="158"/>
      <c r="I40" s="159"/>
      <c r="J40" s="160"/>
      <c r="K40" s="124"/>
      <c r="L40" s="265" t="str">
        <f t="shared" si="12"/>
        <v/>
      </c>
      <c r="M40" s="265"/>
      <c r="N40" s="265"/>
      <c r="O40" s="265"/>
      <c r="P40" s="265"/>
      <c r="Q40" s="265"/>
      <c r="R40" s="265"/>
      <c r="S40" s="120"/>
      <c r="T40" s="120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1"/>
      <c r="B41" s="161"/>
      <c r="C41" s="161"/>
      <c r="D41" s="162"/>
      <c r="E41" s="163"/>
      <c r="F41" s="164"/>
      <c r="G41" s="161"/>
      <c r="H41" s="161"/>
      <c r="I41" s="161"/>
      <c r="J41" s="55" t="s">
        <v>137</v>
      </c>
      <c r="K41" s="165"/>
      <c r="L41" s="267"/>
      <c r="M41" s="267"/>
      <c r="N41" s="267"/>
      <c r="O41" s="267"/>
      <c r="P41" s="267"/>
      <c r="Q41" s="267"/>
      <c r="R41" s="267"/>
      <c r="S41" s="166"/>
      <c r="T41" s="16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1"/>
      <c r="B42" s="161"/>
      <c r="C42" s="161"/>
      <c r="D42" s="167"/>
      <c r="E42" s="168"/>
      <c r="F42" s="164"/>
      <c r="G42" s="161"/>
      <c r="H42" s="168"/>
      <c r="I42" s="168"/>
      <c r="J42" s="2" t="s">
        <v>171</v>
      </c>
      <c r="K42" s="165"/>
      <c r="L42" s="267"/>
      <c r="M42" s="267"/>
      <c r="N42" s="267"/>
      <c r="O42" s="267"/>
      <c r="P42" s="267"/>
      <c r="Q42" s="267"/>
      <c r="R42" s="267"/>
      <c r="S42" s="166"/>
      <c r="T42" s="16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6" t="s">
        <v>138</v>
      </c>
      <c r="C43" s="169"/>
      <c r="D43" s="169"/>
      <c r="E43" s="8"/>
      <c r="F43" s="170"/>
      <c r="G43" s="8"/>
      <c r="H43" s="8"/>
      <c r="I43" s="8"/>
      <c r="J43" s="6" t="s">
        <v>139</v>
      </c>
      <c r="K43" s="171"/>
      <c r="L43" s="268"/>
      <c r="M43" s="268"/>
      <c r="N43" s="268"/>
      <c r="O43" s="268"/>
      <c r="P43" s="268"/>
      <c r="Q43" s="268"/>
      <c r="R43" s="268"/>
      <c r="S43" s="172"/>
      <c r="T43" s="17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8"/>
      <c r="B44" s="173"/>
      <c r="C44" s="173"/>
      <c r="D44" s="174"/>
      <c r="E44" s="168"/>
      <c r="F44" s="175"/>
      <c r="G44" s="168"/>
      <c r="H44" s="168"/>
      <c r="I44" s="168"/>
      <c r="J44" s="173"/>
      <c r="K44" s="176"/>
      <c r="L44" s="267"/>
      <c r="M44" s="267"/>
      <c r="N44" s="267"/>
      <c r="O44" s="267"/>
      <c r="P44" s="267"/>
      <c r="Q44" s="267"/>
      <c r="R44" s="267"/>
      <c r="S44" s="166"/>
      <c r="T44" s="16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8"/>
      <c r="B45" s="173"/>
      <c r="C45" s="173"/>
      <c r="D45" s="174"/>
      <c r="E45" s="168"/>
      <c r="F45" s="175"/>
      <c r="G45" s="168"/>
      <c r="H45" s="168"/>
      <c r="I45" s="168"/>
      <c r="J45" s="173"/>
      <c r="K45" s="176"/>
      <c r="L45" s="267"/>
      <c r="M45" s="267"/>
      <c r="N45" s="267"/>
      <c r="O45" s="267"/>
      <c r="P45" s="267"/>
      <c r="Q45" s="267"/>
      <c r="R45" s="267"/>
      <c r="S45" s="166"/>
      <c r="T45" s="16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8"/>
      <c r="B46" s="173"/>
      <c r="C46" s="173"/>
      <c r="D46" s="174"/>
      <c r="E46" s="177"/>
      <c r="F46" s="175"/>
      <c r="G46" s="168"/>
      <c r="H46" s="168"/>
      <c r="I46" s="168"/>
      <c r="J46" s="173"/>
      <c r="K46" s="176"/>
      <c r="L46" s="267"/>
      <c r="M46" s="267"/>
      <c r="N46" s="267"/>
      <c r="O46" s="267"/>
      <c r="P46" s="267"/>
      <c r="Q46" s="267"/>
      <c r="R46" s="267"/>
      <c r="S46" s="166"/>
      <c r="T46" s="16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8"/>
      <c r="B47" s="178"/>
      <c r="C47" s="179"/>
      <c r="D47" s="174"/>
      <c r="E47" s="180"/>
      <c r="F47" s="175"/>
      <c r="G47" s="168"/>
      <c r="H47" s="168"/>
      <c r="I47" s="168"/>
      <c r="J47" s="178"/>
      <c r="K47" s="181"/>
      <c r="L47" s="269"/>
      <c r="M47" s="269"/>
      <c r="N47" s="269"/>
      <c r="O47" s="269"/>
      <c r="P47" s="269"/>
      <c r="Q47" s="269"/>
      <c r="R47" s="269"/>
      <c r="S47" s="182"/>
      <c r="T47" s="18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3"/>
      <c r="B48" s="173" t="s">
        <v>140</v>
      </c>
      <c r="C48" s="178"/>
      <c r="D48" s="109"/>
      <c r="E48" s="180"/>
      <c r="F48" s="113"/>
      <c r="G48" s="178"/>
      <c r="H48" s="178"/>
      <c r="I48" s="178"/>
      <c r="J48" s="184" t="str">
        <f>nama_mapel!$H$7</f>
        <v>Eni Sismawati, S.Pd.</v>
      </c>
      <c r="K48" s="181"/>
      <c r="L48" s="269"/>
      <c r="M48" s="269"/>
      <c r="N48" s="269"/>
      <c r="O48" s="269"/>
      <c r="P48" s="269"/>
      <c r="Q48" s="269"/>
      <c r="R48" s="269"/>
      <c r="S48" s="182"/>
      <c r="T48" s="18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8"/>
      <c r="B49" s="108"/>
      <c r="C49" s="178"/>
      <c r="D49" s="109"/>
      <c r="E49" s="180"/>
      <c r="F49" s="113"/>
      <c r="G49" s="178"/>
      <c r="H49" s="178"/>
      <c r="I49" s="178"/>
      <c r="J49" s="184" t="str">
        <f>CONCATENATE("NIP ",nama_mapel!$H$8)</f>
        <v>NIP 19800228 201406 2 004</v>
      </c>
      <c r="K49" s="181"/>
      <c r="L49" s="269"/>
      <c r="M49" s="269"/>
      <c r="N49" s="269"/>
      <c r="O49" s="269"/>
      <c r="P49" s="269"/>
      <c r="Q49" s="269"/>
      <c r="R49" s="269"/>
      <c r="S49" s="182"/>
      <c r="T49" s="18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62" t="s">
        <v>141</v>
      </c>
      <c r="B50" s="299"/>
      <c r="C50" s="299"/>
      <c r="D50" s="299"/>
      <c r="E50" s="299"/>
      <c r="F50" s="299"/>
      <c r="G50" s="299"/>
      <c r="H50" s="299"/>
      <c r="I50" s="299"/>
      <c r="J50" s="299"/>
      <c r="K50" s="185"/>
      <c r="L50" s="270"/>
      <c r="M50" s="270"/>
      <c r="N50" s="270"/>
      <c r="O50" s="270"/>
      <c r="P50" s="270"/>
      <c r="Q50" s="270"/>
      <c r="R50" s="270"/>
      <c r="S50" s="186"/>
      <c r="T50" s="18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7"/>
      <c r="B51" s="86"/>
      <c r="C51" s="86"/>
      <c r="D51" s="86"/>
      <c r="E51" s="188"/>
      <c r="F51" s="189"/>
      <c r="G51" s="86"/>
      <c r="H51" s="86"/>
      <c r="I51" s="86"/>
      <c r="J51" s="190"/>
      <c r="K51" s="100"/>
      <c r="L51" s="260"/>
      <c r="M51" s="260"/>
      <c r="N51" s="260"/>
      <c r="O51" s="260"/>
      <c r="P51" s="260"/>
      <c r="Q51" s="260"/>
      <c r="R51" s="260"/>
      <c r="S51" s="105"/>
      <c r="T51" s="105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8" t="s">
        <v>102</v>
      </c>
      <c r="B52" s="109"/>
      <c r="C52" s="110" t="str">
        <f>VLOOKUP($J$1,'ENTRI NILAI PILIH TAB INI'!$A$9:$AC$51,3)</f>
        <v>AHMAD DENI SETYAWAN</v>
      </c>
      <c r="D52" s="111"/>
      <c r="E52" s="112"/>
      <c r="F52" s="113"/>
      <c r="G52" s="108" t="s">
        <v>14</v>
      </c>
      <c r="H52" s="109"/>
      <c r="I52" s="109"/>
      <c r="J52" s="110" t="str">
        <f>nama_mapel!$J$3</f>
        <v xml:space="preserve"> XII / 5</v>
      </c>
      <c r="K52" s="100"/>
      <c r="L52" s="260"/>
      <c r="M52" s="260"/>
      <c r="N52" s="260"/>
      <c r="O52" s="260"/>
      <c r="P52" s="260"/>
      <c r="Q52" s="260"/>
      <c r="R52" s="260"/>
      <c r="S52" s="105"/>
      <c r="T52" s="105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08" t="s">
        <v>103</v>
      </c>
      <c r="B53" s="109"/>
      <c r="C53" s="110" t="str">
        <f>IF(VLOOKUP($J$1,'ENTRI NILAI PILIH TAB INI'!$A$9:$AC$51,2)&lt;100,"00","0")&amp;VLOOKUP($J$1,'ENTRI NILAI PILIH TAB INI'!$A$9:$AC$51,2)</f>
        <v>01265</v>
      </c>
      <c r="D53" s="116"/>
      <c r="E53" s="109"/>
      <c r="F53" s="113"/>
      <c r="G53" s="108" t="s">
        <v>35</v>
      </c>
      <c r="H53" s="109"/>
      <c r="I53" s="109"/>
      <c r="J53" s="110" t="str">
        <f>nama_mapel!$H$4</f>
        <v>2017/2018</v>
      </c>
      <c r="K53" s="100"/>
      <c r="L53" s="260"/>
      <c r="M53" s="260"/>
      <c r="N53" s="260"/>
      <c r="O53" s="260"/>
      <c r="P53" s="260"/>
      <c r="Q53" s="260"/>
      <c r="R53" s="260"/>
      <c r="S53" s="105"/>
      <c r="T53" s="105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08" t="s">
        <v>105</v>
      </c>
      <c r="B54" s="109"/>
      <c r="C54" s="110" t="s">
        <v>106</v>
      </c>
      <c r="D54" s="116"/>
      <c r="E54" s="109"/>
      <c r="F54" s="113"/>
      <c r="G54" s="108" t="s">
        <v>41</v>
      </c>
      <c r="H54" s="109"/>
      <c r="I54" s="109"/>
      <c r="J54" s="110" t="str">
        <f>nama_mapel!$J$5</f>
        <v>Rekayasa Perangkat Lunak</v>
      </c>
      <c r="K54" s="100"/>
      <c r="L54" s="260"/>
      <c r="M54" s="260"/>
      <c r="N54" s="260"/>
      <c r="O54" s="260"/>
      <c r="P54" s="260"/>
      <c r="Q54" s="260"/>
      <c r="R54" s="260"/>
      <c r="S54" s="105"/>
      <c r="T54" s="105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09"/>
      <c r="B55" s="108"/>
      <c r="C55" s="108"/>
      <c r="D55" s="109"/>
      <c r="E55" s="117"/>
      <c r="F55" s="113"/>
      <c r="G55" s="109"/>
      <c r="H55" s="108"/>
      <c r="I55" s="109"/>
      <c r="J55" s="109"/>
      <c r="K55" s="100"/>
      <c r="L55" s="260"/>
      <c r="M55" s="260"/>
      <c r="N55" s="260"/>
      <c r="O55" s="260"/>
      <c r="P55" s="260"/>
      <c r="Q55" s="260"/>
      <c r="R55" s="260"/>
      <c r="S55" s="105"/>
      <c r="T55" s="105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91" t="s">
        <v>142</v>
      </c>
      <c r="B56" s="192"/>
      <c r="C56" s="192"/>
      <c r="D56" s="193"/>
      <c r="E56" s="192"/>
      <c r="F56" s="194"/>
      <c r="G56" s="192"/>
      <c r="H56" s="192"/>
      <c r="I56" s="192"/>
      <c r="J56" s="192"/>
      <c r="K56" s="195"/>
      <c r="L56" s="271"/>
      <c r="M56" s="271"/>
      <c r="N56" s="271"/>
      <c r="O56" s="271"/>
      <c r="P56" s="271"/>
      <c r="Q56" s="271"/>
      <c r="R56" s="271"/>
      <c r="S56" s="196"/>
      <c r="T56" s="19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7"/>
      <c r="B57" s="198" t="s">
        <v>109</v>
      </c>
      <c r="C57" s="342" t="s">
        <v>143</v>
      </c>
      <c r="D57" s="343"/>
      <c r="E57" s="344"/>
      <c r="F57" s="198" t="s">
        <v>54</v>
      </c>
      <c r="G57" s="198" t="s">
        <v>144</v>
      </c>
      <c r="H57" s="198" t="s">
        <v>145</v>
      </c>
      <c r="I57" s="198"/>
      <c r="J57" s="198" t="s">
        <v>56</v>
      </c>
      <c r="K57" s="100"/>
      <c r="L57" s="260"/>
      <c r="M57" s="260"/>
      <c r="N57" s="260"/>
      <c r="O57" s="260"/>
      <c r="P57" s="260"/>
      <c r="Q57" s="260"/>
      <c r="R57" s="260"/>
      <c r="S57" s="105"/>
      <c r="T57" s="105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289" customFormat="1" ht="24.75" customHeight="1">
      <c r="A58" s="197"/>
      <c r="B58" s="287" t="s">
        <v>172</v>
      </c>
      <c r="C58" s="339">
        <f>VLOOKUP($J$1,'ENTRI NILAI PILIH TAB INI'!$A$9:$AW$51,33)</f>
        <v>0</v>
      </c>
      <c r="D58" s="340"/>
      <c r="E58" s="341"/>
      <c r="F58" s="287">
        <f>VLOOKUP($J$1,'ENTRI NILAI PILIH TAB INI'!$A$9:$AW$51,34)</f>
        <v>0</v>
      </c>
      <c r="G58" s="287">
        <f>VLOOKUP($J$1,'ENTRI NILAI PILIH TAB INI'!$A$9:$AW$51,35)</f>
        <v>0</v>
      </c>
      <c r="H58" s="287">
        <f>VLOOKUP($J$1,'ENTRI NILAI PILIH TAB INI'!$A$9:$AW$51,36)</f>
        <v>0</v>
      </c>
      <c r="I58" s="287"/>
      <c r="J58" s="287">
        <f>VLOOKUP($J$1,'ENTRI NILAI PILIH TAB INI'!$A$9:$AW$51,37)</f>
        <v>0</v>
      </c>
      <c r="K58" s="100"/>
      <c r="L58" s="260"/>
      <c r="M58" s="260"/>
      <c r="N58" s="260"/>
      <c r="O58" s="260"/>
      <c r="P58" s="260"/>
      <c r="Q58" s="260"/>
      <c r="R58" s="260"/>
      <c r="S58" s="105"/>
      <c r="T58" s="105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</row>
    <row r="59" spans="1:30" ht="24.75" customHeight="1">
      <c r="A59" s="197"/>
      <c r="B59" s="199"/>
      <c r="C59" s="345"/>
      <c r="D59" s="310"/>
      <c r="E59" s="291"/>
      <c r="F59" s="199"/>
      <c r="G59" s="199"/>
      <c r="H59" s="199"/>
      <c r="I59" s="199"/>
      <c r="J59" s="199"/>
      <c r="K59" s="100"/>
      <c r="L59" s="260"/>
      <c r="M59" s="260"/>
      <c r="N59" s="260"/>
      <c r="O59" s="260"/>
      <c r="P59" s="260"/>
      <c r="Q59" s="260"/>
      <c r="R59" s="260"/>
      <c r="S59" s="105"/>
      <c r="T59" s="105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7"/>
      <c r="B60" s="197"/>
      <c r="C60" s="197"/>
      <c r="D60" s="86"/>
      <c r="E60" s="200"/>
      <c r="F60" s="189"/>
      <c r="G60" s="197"/>
      <c r="H60" s="197"/>
      <c r="I60" s="197"/>
      <c r="J60" s="197"/>
      <c r="K60" s="100"/>
      <c r="L60" s="260"/>
      <c r="M60" s="260"/>
      <c r="N60" s="260"/>
      <c r="O60" s="260"/>
      <c r="P60" s="260"/>
      <c r="Q60" s="260"/>
      <c r="R60" s="260"/>
      <c r="S60" s="105"/>
      <c r="T60" s="105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1" t="s">
        <v>146</v>
      </c>
      <c r="B61" s="202"/>
      <c r="C61" s="202"/>
      <c r="D61" s="203"/>
      <c r="E61" s="204"/>
      <c r="F61" s="205"/>
      <c r="G61" s="202"/>
      <c r="H61" s="202"/>
      <c r="I61" s="202"/>
      <c r="J61" s="202"/>
      <c r="K61" s="206"/>
      <c r="L61" s="272"/>
      <c r="M61" s="272"/>
      <c r="N61" s="272"/>
      <c r="O61" s="272"/>
      <c r="P61" s="272"/>
      <c r="Q61" s="272"/>
      <c r="R61" s="272"/>
      <c r="S61" s="207"/>
      <c r="T61" s="20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7"/>
      <c r="B62" s="197"/>
      <c r="C62" s="197"/>
      <c r="D62" s="86"/>
      <c r="E62" s="200"/>
      <c r="F62" s="189"/>
      <c r="G62" s="197"/>
      <c r="H62" s="197"/>
      <c r="I62" s="197"/>
      <c r="J62" s="197"/>
      <c r="K62" s="100"/>
      <c r="L62" s="260"/>
      <c r="M62" s="260"/>
      <c r="N62" s="260"/>
      <c r="O62" s="260"/>
      <c r="P62" s="260"/>
      <c r="Q62" s="260"/>
      <c r="R62" s="260"/>
      <c r="S62" s="105"/>
      <c r="T62" s="105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197"/>
      <c r="B63" s="345" t="s">
        <v>147</v>
      </c>
      <c r="C63" s="310"/>
      <c r="D63" s="310"/>
      <c r="E63" s="310"/>
      <c r="F63" s="310"/>
      <c r="G63" s="310"/>
      <c r="H63" s="291"/>
      <c r="I63" s="208"/>
      <c r="J63" s="199" t="s">
        <v>56</v>
      </c>
      <c r="K63" s="100"/>
      <c r="L63" s="260"/>
      <c r="M63" s="260"/>
      <c r="N63" s="260"/>
      <c r="O63" s="260"/>
      <c r="P63" s="260"/>
      <c r="Q63" s="260"/>
      <c r="R63" s="260"/>
      <c r="S63" s="105"/>
      <c r="T63" s="105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97"/>
      <c r="B64" s="354" t="s">
        <v>148</v>
      </c>
      <c r="C64" s="347"/>
      <c r="D64" s="347"/>
      <c r="E64" s="348"/>
      <c r="F64" s="365">
        <f>VLOOKUP($J$1,'ENTRI NILAI PILIH TAB INI'!$A$9:$AW$51,38)</f>
        <v>0</v>
      </c>
      <c r="G64" s="310"/>
      <c r="H64" s="291"/>
      <c r="I64" s="209"/>
      <c r="J64" s="210">
        <f>VLOOKUP($J$1,'ENTRI NILAI PILIH TAB INI'!$A$9:$AW$51,39)</f>
        <v>0</v>
      </c>
      <c r="K64" s="100"/>
      <c r="L64" s="260"/>
      <c r="M64" s="260">
        <v>36</v>
      </c>
      <c r="N64" s="260"/>
      <c r="O64" s="260"/>
      <c r="P64" s="260"/>
      <c r="Q64" s="260"/>
      <c r="R64" s="260"/>
      <c r="S64" s="105"/>
      <c r="T64" s="105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97"/>
      <c r="B65" s="337"/>
      <c r="C65" s="351"/>
      <c r="D65" s="351"/>
      <c r="E65" s="338"/>
      <c r="F65" s="365">
        <f>VLOOKUP($J$1,'ENTRI NILAI PILIH TAB INI'!$A$9:$AW$51,40)</f>
        <v>0</v>
      </c>
      <c r="G65" s="310"/>
      <c r="H65" s="291"/>
      <c r="I65" s="209"/>
      <c r="J65" s="210">
        <f>VLOOKUP($J$1,'ENTRI NILAI PILIH TAB INI'!$A$9:$AW$51,41)</f>
        <v>0</v>
      </c>
      <c r="K65" s="100"/>
      <c r="L65" s="260"/>
      <c r="M65" s="260"/>
      <c r="N65" s="260"/>
      <c r="O65" s="260"/>
      <c r="P65" s="260"/>
      <c r="Q65" s="260"/>
      <c r="R65" s="260"/>
      <c r="S65" s="105"/>
      <c r="T65" s="105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97"/>
      <c r="B66" s="354" t="s">
        <v>46</v>
      </c>
      <c r="C66" s="347"/>
      <c r="D66" s="347"/>
      <c r="E66" s="348"/>
      <c r="F66" s="366" t="s">
        <v>57</v>
      </c>
      <c r="G66" s="310"/>
      <c r="H66" s="291"/>
      <c r="I66" s="209"/>
      <c r="J66" s="210" t="str">
        <f>VLOOKUP($J$1,'ENTRI NILAI PILIH TAB INI'!$A$9:$AW$51,42)</f>
        <v>Baik</v>
      </c>
      <c r="K66" s="100"/>
      <c r="L66" s="260"/>
      <c r="M66" s="260"/>
      <c r="N66" s="260"/>
      <c r="O66" s="260"/>
      <c r="P66" s="260"/>
      <c r="Q66" s="260"/>
      <c r="R66" s="260"/>
      <c r="S66" s="105"/>
      <c r="T66" s="105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97"/>
      <c r="B67" s="349"/>
      <c r="C67" s="299"/>
      <c r="D67" s="299"/>
      <c r="E67" s="350"/>
      <c r="F67" s="366" t="s">
        <v>58</v>
      </c>
      <c r="G67" s="310"/>
      <c r="H67" s="291"/>
      <c r="I67" s="209"/>
      <c r="J67" s="210" t="str">
        <f>VLOOKUP($J$1,'ENTRI NILAI PILIH TAB INI'!$A$9:$AW$51,43)</f>
        <v>Baik</v>
      </c>
      <c r="K67" s="100"/>
      <c r="L67" s="260"/>
      <c r="M67" s="260"/>
      <c r="N67" s="260"/>
      <c r="O67" s="260"/>
      <c r="P67" s="260"/>
      <c r="Q67" s="260"/>
      <c r="R67" s="260"/>
      <c r="S67" s="105"/>
      <c r="T67" s="105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97"/>
      <c r="B68" s="337"/>
      <c r="C68" s="351"/>
      <c r="D68" s="351"/>
      <c r="E68" s="338"/>
      <c r="F68" s="366" t="s">
        <v>59</v>
      </c>
      <c r="G68" s="310"/>
      <c r="H68" s="291"/>
      <c r="I68" s="209"/>
      <c r="J68" s="210" t="str">
        <f>VLOOKUP($J$1,'ENTRI NILAI PILIH TAB INI'!$A$9:$AW$51,44)</f>
        <v>Baik</v>
      </c>
      <c r="K68" s="100"/>
      <c r="L68" s="260"/>
      <c r="M68" s="260"/>
      <c r="N68" s="260"/>
      <c r="O68" s="260"/>
      <c r="P68" s="260"/>
      <c r="Q68" s="260"/>
      <c r="R68" s="260"/>
      <c r="S68" s="105"/>
      <c r="T68" s="105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7"/>
      <c r="B69" s="197"/>
      <c r="C69" s="197"/>
      <c r="D69" s="86"/>
      <c r="E69" s="200"/>
      <c r="F69" s="189"/>
      <c r="G69" s="197"/>
      <c r="H69" s="197"/>
      <c r="I69" s="197"/>
      <c r="J69" s="197"/>
      <c r="K69" s="100"/>
      <c r="L69" s="260"/>
      <c r="M69" s="260"/>
      <c r="N69" s="260"/>
      <c r="O69" s="260"/>
      <c r="P69" s="260"/>
      <c r="Q69" s="260"/>
      <c r="R69" s="260"/>
      <c r="S69" s="105"/>
      <c r="T69" s="105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11" t="s">
        <v>149</v>
      </c>
      <c r="B70" s="212"/>
      <c r="C70" s="212"/>
      <c r="D70" s="213"/>
      <c r="E70" s="214"/>
      <c r="F70" s="215"/>
      <c r="G70" s="212"/>
      <c r="H70" s="212"/>
      <c r="I70" s="212"/>
      <c r="J70" s="212"/>
      <c r="K70" s="216"/>
      <c r="L70" s="273"/>
      <c r="M70" s="273"/>
      <c r="N70" s="273"/>
      <c r="O70" s="273"/>
      <c r="P70" s="273"/>
      <c r="Q70" s="273"/>
      <c r="R70" s="273"/>
      <c r="S70" s="217"/>
      <c r="T70" s="217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7"/>
      <c r="B71" s="346" t="s">
        <v>150</v>
      </c>
      <c r="C71" s="347"/>
      <c r="D71" s="347"/>
      <c r="E71" s="347"/>
      <c r="F71" s="348"/>
      <c r="G71" s="356" t="s">
        <v>151</v>
      </c>
      <c r="H71" s="291"/>
      <c r="I71" s="218"/>
      <c r="J71" s="279">
        <f>VLOOKUP($J$1,'ENTRI NILAI PILIH TAB INI'!$A$9:$AW$51,45)</f>
        <v>3</v>
      </c>
      <c r="K71" s="100"/>
      <c r="L71" s="260"/>
      <c r="M71" s="260"/>
      <c r="N71" s="260"/>
      <c r="O71" s="260"/>
      <c r="P71" s="260"/>
      <c r="Q71" s="260"/>
      <c r="R71" s="260"/>
      <c r="S71" s="105"/>
      <c r="T71" s="105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7"/>
      <c r="B72" s="349"/>
      <c r="C72" s="299"/>
      <c r="D72" s="299"/>
      <c r="E72" s="299"/>
      <c r="F72" s="350"/>
      <c r="G72" s="356" t="s">
        <v>152</v>
      </c>
      <c r="H72" s="291"/>
      <c r="I72" s="218"/>
      <c r="J72" s="279">
        <f>VLOOKUP($J$1,'ENTRI NILAI PILIH TAB INI'!$A$9:$AW$51,46)</f>
        <v>1</v>
      </c>
      <c r="K72" s="100"/>
      <c r="L72" s="260"/>
      <c r="M72" s="260"/>
      <c r="N72" s="260"/>
      <c r="O72" s="260"/>
      <c r="P72" s="260"/>
      <c r="Q72" s="260"/>
      <c r="R72" s="260"/>
      <c r="S72" s="105"/>
      <c r="T72" s="105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7"/>
      <c r="B73" s="337"/>
      <c r="C73" s="351"/>
      <c r="D73" s="351"/>
      <c r="E73" s="351"/>
      <c r="F73" s="338"/>
      <c r="G73" s="356" t="s">
        <v>153</v>
      </c>
      <c r="H73" s="291"/>
      <c r="I73" s="218"/>
      <c r="J73" s="279">
        <f>VLOOKUP($J$1,'ENTRI NILAI PILIH TAB INI'!$A$9:$AW$51,47)</f>
        <v>7</v>
      </c>
      <c r="K73" s="100"/>
      <c r="L73" s="260"/>
      <c r="M73" s="260"/>
      <c r="N73" s="260"/>
      <c r="O73" s="260"/>
      <c r="P73" s="260"/>
      <c r="Q73" s="260"/>
      <c r="R73" s="260"/>
      <c r="S73" s="105"/>
      <c r="T73" s="105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7"/>
      <c r="B74" s="197"/>
      <c r="C74" s="197"/>
      <c r="D74" s="86"/>
      <c r="E74" s="200"/>
      <c r="F74" s="189"/>
      <c r="G74" s="197"/>
      <c r="H74" s="197"/>
      <c r="I74" s="197"/>
      <c r="J74" s="197"/>
      <c r="K74" s="100"/>
      <c r="L74" s="260"/>
      <c r="M74" s="260"/>
      <c r="N74" s="260"/>
      <c r="O74" s="260"/>
      <c r="P74" s="260"/>
      <c r="Q74" s="260"/>
      <c r="R74" s="260"/>
      <c r="S74" s="105"/>
      <c r="T74" s="105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11" t="s">
        <v>154</v>
      </c>
      <c r="B75" s="212"/>
      <c r="C75" s="212"/>
      <c r="D75" s="213"/>
      <c r="E75" s="214"/>
      <c r="F75" s="215"/>
      <c r="G75" s="212"/>
      <c r="H75" s="212"/>
      <c r="I75" s="212"/>
      <c r="J75" s="212"/>
      <c r="K75" s="216"/>
      <c r="L75" s="273"/>
      <c r="M75" s="273"/>
      <c r="N75" s="273"/>
      <c r="O75" s="273"/>
      <c r="P75" s="273"/>
      <c r="Q75" s="273"/>
      <c r="R75" s="273"/>
      <c r="S75" s="217"/>
      <c r="T75" s="217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7"/>
      <c r="B76" s="361" t="str">
        <f>VLOOKUP($J$1,'ENTRI NILAI PILIH TAB INI'!$A$9:$AW$51,48)</f>
        <v>Tingkatkan Prestasimu</v>
      </c>
      <c r="C76" s="347"/>
      <c r="D76" s="347"/>
      <c r="E76" s="347"/>
      <c r="F76" s="347"/>
      <c r="G76" s="347"/>
      <c r="H76" s="347"/>
      <c r="I76" s="347"/>
      <c r="J76" s="348"/>
      <c r="K76" s="100"/>
      <c r="L76" s="260"/>
      <c r="M76" s="260"/>
      <c r="N76" s="260"/>
      <c r="O76" s="260"/>
      <c r="P76" s="260"/>
      <c r="Q76" s="260"/>
      <c r="R76" s="260"/>
      <c r="S76" s="105"/>
      <c r="T76" s="105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7"/>
      <c r="B77" s="349"/>
      <c r="C77" s="299"/>
      <c r="D77" s="299"/>
      <c r="E77" s="299"/>
      <c r="F77" s="299"/>
      <c r="G77" s="299"/>
      <c r="H77" s="299"/>
      <c r="I77" s="299"/>
      <c r="J77" s="350"/>
      <c r="K77" s="100"/>
      <c r="L77" s="260"/>
      <c r="M77" s="260"/>
      <c r="N77" s="260"/>
      <c r="O77" s="260"/>
      <c r="P77" s="260"/>
      <c r="Q77" s="260"/>
      <c r="R77" s="260"/>
      <c r="S77" s="105"/>
      <c r="T77" s="105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7"/>
      <c r="B78" s="337"/>
      <c r="C78" s="351"/>
      <c r="D78" s="351"/>
      <c r="E78" s="351"/>
      <c r="F78" s="351"/>
      <c r="G78" s="351"/>
      <c r="H78" s="351"/>
      <c r="I78" s="351"/>
      <c r="J78" s="338"/>
      <c r="K78" s="100"/>
      <c r="L78" s="260"/>
      <c r="M78" s="260"/>
      <c r="N78" s="260"/>
      <c r="O78" s="260"/>
      <c r="P78" s="260"/>
      <c r="Q78" s="260"/>
      <c r="R78" s="260"/>
      <c r="S78" s="105"/>
      <c r="T78" s="105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9" t="s">
        <v>155</v>
      </c>
      <c r="B79" s="220"/>
      <c r="C79" s="220"/>
      <c r="D79" s="221"/>
      <c r="E79" s="222"/>
      <c r="F79" s="223"/>
      <c r="G79" s="220"/>
      <c r="H79" s="220"/>
      <c r="I79" s="220"/>
      <c r="J79" s="220"/>
      <c r="K79" s="224"/>
      <c r="L79" s="274"/>
      <c r="M79" s="274"/>
      <c r="N79" s="274"/>
      <c r="O79" s="274"/>
      <c r="P79" s="274"/>
      <c r="Q79" s="274"/>
      <c r="R79" s="274"/>
      <c r="S79" s="225"/>
      <c r="T79" s="225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7"/>
      <c r="B80" s="364"/>
      <c r="C80" s="347"/>
      <c r="D80" s="347"/>
      <c r="E80" s="347"/>
      <c r="F80" s="347"/>
      <c r="G80" s="347"/>
      <c r="H80" s="347"/>
      <c r="I80" s="347"/>
      <c r="J80" s="348"/>
      <c r="K80" s="100"/>
      <c r="L80" s="260"/>
      <c r="M80" s="260"/>
      <c r="N80" s="260"/>
      <c r="O80" s="260"/>
      <c r="P80" s="260"/>
      <c r="Q80" s="260"/>
      <c r="R80" s="260"/>
      <c r="S80" s="105"/>
      <c r="T80" s="105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7"/>
      <c r="B81" s="349"/>
      <c r="C81" s="299"/>
      <c r="D81" s="299"/>
      <c r="E81" s="299"/>
      <c r="F81" s="299"/>
      <c r="G81" s="299"/>
      <c r="H81" s="299"/>
      <c r="I81" s="299"/>
      <c r="J81" s="350"/>
      <c r="K81" s="100"/>
      <c r="L81" s="260"/>
      <c r="M81" s="260"/>
      <c r="N81" s="260"/>
      <c r="O81" s="260"/>
      <c r="P81" s="260"/>
      <c r="Q81" s="260"/>
      <c r="R81" s="260"/>
      <c r="S81" s="105"/>
      <c r="T81" s="105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7"/>
      <c r="B82" s="349"/>
      <c r="C82" s="299"/>
      <c r="D82" s="299"/>
      <c r="E82" s="299"/>
      <c r="F82" s="299"/>
      <c r="G82" s="299"/>
      <c r="H82" s="299"/>
      <c r="I82" s="299"/>
      <c r="J82" s="350"/>
      <c r="K82" s="100"/>
      <c r="L82" s="260"/>
      <c r="M82" s="260"/>
      <c r="N82" s="260"/>
      <c r="O82" s="260"/>
      <c r="P82" s="260"/>
      <c r="Q82" s="260"/>
      <c r="R82" s="260"/>
      <c r="S82" s="105"/>
      <c r="T82" s="105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7"/>
      <c r="B83" s="337"/>
      <c r="C83" s="351"/>
      <c r="D83" s="351"/>
      <c r="E83" s="351"/>
      <c r="F83" s="351"/>
      <c r="G83" s="351"/>
      <c r="H83" s="351"/>
      <c r="I83" s="351"/>
      <c r="J83" s="338"/>
      <c r="K83" s="100"/>
      <c r="L83" s="260"/>
      <c r="M83" s="260"/>
      <c r="N83" s="260"/>
      <c r="O83" s="260"/>
      <c r="P83" s="260"/>
      <c r="Q83" s="260"/>
      <c r="R83" s="260"/>
      <c r="S83" s="105"/>
      <c r="T83" s="105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7"/>
      <c r="B84" s="197"/>
      <c r="C84" s="197"/>
      <c r="D84" s="86"/>
      <c r="E84" s="200"/>
      <c r="F84" s="189"/>
      <c r="G84" s="197"/>
      <c r="H84" s="197"/>
      <c r="I84" s="197"/>
      <c r="J84" s="197"/>
      <c r="K84" s="100"/>
      <c r="L84" s="260"/>
      <c r="M84" s="260"/>
      <c r="N84" s="260"/>
      <c r="O84" s="260"/>
      <c r="P84" s="260"/>
      <c r="Q84" s="260"/>
      <c r="R84" s="260"/>
      <c r="S84" s="105"/>
      <c r="T84" s="105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7"/>
      <c r="B85" s="197"/>
      <c r="C85" s="197"/>
      <c r="D85" s="86"/>
      <c r="E85" s="200"/>
      <c r="F85" s="189"/>
      <c r="G85" s="197"/>
      <c r="H85" s="226"/>
      <c r="I85" s="197"/>
      <c r="J85" s="197"/>
      <c r="K85" s="100"/>
      <c r="L85" s="260"/>
      <c r="M85" s="260"/>
      <c r="N85" s="260"/>
      <c r="O85" s="260"/>
      <c r="P85" s="260"/>
      <c r="Q85" s="260"/>
      <c r="R85" s="260"/>
      <c r="S85" s="105"/>
      <c r="T85" s="105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7"/>
      <c r="B86" s="197"/>
      <c r="C86" s="2"/>
      <c r="D86" s="4"/>
      <c r="E86" s="2"/>
      <c r="F86" s="228"/>
      <c r="G86" s="197"/>
      <c r="H86" s="226"/>
      <c r="I86" s="197"/>
      <c r="J86" s="197"/>
      <c r="K86" s="100"/>
      <c r="L86" s="260"/>
      <c r="M86" s="260"/>
      <c r="N86" s="260"/>
      <c r="O86" s="260"/>
      <c r="P86" s="260"/>
      <c r="Q86" s="260"/>
      <c r="R86" s="260"/>
      <c r="S86" s="105"/>
      <c r="T86" s="105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7"/>
      <c r="B87" s="197"/>
      <c r="C87" s="197"/>
      <c r="D87" s="86"/>
      <c r="E87" s="226"/>
      <c r="F87" s="189"/>
      <c r="G87" s="197"/>
      <c r="H87" s="197"/>
      <c r="I87" s="197"/>
      <c r="J87" s="55" t="s">
        <v>137</v>
      </c>
      <c r="K87" s="100"/>
      <c r="L87" s="260"/>
      <c r="M87" s="260"/>
      <c r="N87" s="260"/>
      <c r="O87" s="260"/>
      <c r="P87" s="260"/>
      <c r="Q87" s="260"/>
      <c r="R87" s="260"/>
      <c r="S87" s="105"/>
      <c r="T87" s="105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7"/>
      <c r="B88" s="197"/>
      <c r="C88" s="197"/>
      <c r="D88" s="86"/>
      <c r="E88" s="2"/>
      <c r="F88" s="189"/>
      <c r="G88" s="197"/>
      <c r="H88" s="197"/>
      <c r="I88" s="197"/>
      <c r="J88" s="2" t="s">
        <v>171</v>
      </c>
      <c r="K88" s="229"/>
      <c r="L88" s="260"/>
      <c r="M88" s="260"/>
      <c r="N88" s="260"/>
      <c r="O88" s="260"/>
      <c r="P88" s="260"/>
      <c r="Q88" s="260"/>
      <c r="R88" s="260"/>
      <c r="S88" s="105"/>
      <c r="T88" s="105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30"/>
      <c r="B89" s="55" t="s">
        <v>166</v>
      </c>
      <c r="C89" s="230"/>
      <c r="D89" s="231"/>
      <c r="E89" s="2"/>
      <c r="F89" s="232"/>
      <c r="G89" s="230"/>
      <c r="H89" s="230"/>
      <c r="I89" s="230"/>
      <c r="J89" s="2"/>
      <c r="K89" s="229"/>
      <c r="L89" s="265"/>
      <c r="M89" s="265"/>
      <c r="N89" s="265"/>
      <c r="O89" s="265"/>
      <c r="P89" s="265"/>
      <c r="Q89" s="265"/>
      <c r="R89" s="265"/>
      <c r="S89" s="120"/>
      <c r="T89" s="12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30"/>
      <c r="B90" s="55" t="s">
        <v>167</v>
      </c>
      <c r="C90" s="230"/>
      <c r="D90" s="231"/>
      <c r="E90" s="2"/>
      <c r="F90" s="232"/>
      <c r="G90" s="230"/>
      <c r="H90" s="230"/>
      <c r="I90" s="230"/>
      <c r="J90" s="55" t="s">
        <v>168</v>
      </c>
      <c r="K90" s="119"/>
      <c r="L90" s="265"/>
      <c r="M90" s="265"/>
      <c r="N90" s="265"/>
      <c r="O90" s="265"/>
      <c r="P90" s="265"/>
      <c r="Q90" s="265"/>
      <c r="R90" s="265"/>
      <c r="S90" s="120"/>
      <c r="T90" s="12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30"/>
      <c r="B91" s="55"/>
      <c r="C91" s="230"/>
      <c r="D91" s="4"/>
      <c r="E91" s="2"/>
      <c r="F91" s="232"/>
      <c r="G91" s="230"/>
      <c r="H91" s="230"/>
      <c r="I91" s="230"/>
      <c r="J91" s="2"/>
      <c r="K91" s="229"/>
      <c r="L91" s="265"/>
      <c r="M91" s="265"/>
      <c r="N91" s="265"/>
      <c r="O91" s="265"/>
      <c r="P91" s="265"/>
      <c r="Q91" s="265"/>
      <c r="R91" s="265"/>
      <c r="S91" s="120"/>
      <c r="T91" s="12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30"/>
      <c r="B92" s="55"/>
      <c r="C92" s="230"/>
      <c r="D92" s="4"/>
      <c r="E92" s="2"/>
      <c r="F92" s="232"/>
      <c r="G92" s="230"/>
      <c r="H92" s="230"/>
      <c r="I92" s="230"/>
      <c r="J92" s="2"/>
      <c r="K92" s="229"/>
      <c r="L92" s="265"/>
      <c r="M92" s="265"/>
      <c r="N92" s="265"/>
      <c r="O92" s="265"/>
      <c r="P92" s="265"/>
      <c r="Q92" s="265"/>
      <c r="R92" s="265"/>
      <c r="S92" s="120"/>
      <c r="T92" s="12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30"/>
      <c r="B93" s="55"/>
      <c r="C93" s="230"/>
      <c r="D93" s="4"/>
      <c r="E93" s="2"/>
      <c r="F93" s="232"/>
      <c r="G93" s="230"/>
      <c r="H93" s="230"/>
      <c r="I93" s="230"/>
      <c r="J93" s="2"/>
      <c r="K93" s="229"/>
      <c r="L93" s="265"/>
      <c r="M93" s="265"/>
      <c r="N93" s="265"/>
      <c r="O93" s="265"/>
      <c r="P93" s="265"/>
      <c r="Q93" s="265"/>
      <c r="R93" s="265"/>
      <c r="S93" s="120"/>
      <c r="T93" s="12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30"/>
      <c r="B94" s="6" t="s">
        <v>169</v>
      </c>
      <c r="C94" s="230"/>
      <c r="D94" s="231"/>
      <c r="E94" s="2"/>
      <c r="F94" s="232"/>
      <c r="G94" s="230"/>
      <c r="H94" s="230"/>
      <c r="I94" s="230"/>
      <c r="J94" s="184" t="str">
        <f>nama_mapel!$H$7</f>
        <v>Eni Sismawati, S.Pd.</v>
      </c>
      <c r="K94" s="233"/>
      <c r="L94" s="265"/>
      <c r="M94" s="265"/>
      <c r="N94" s="265"/>
      <c r="O94" s="265"/>
      <c r="P94" s="265"/>
      <c r="Q94" s="265"/>
      <c r="R94" s="265"/>
      <c r="S94" s="120"/>
      <c r="T94" s="120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30"/>
      <c r="B95" s="230"/>
      <c r="C95" s="230"/>
      <c r="D95" s="231"/>
      <c r="E95" s="2"/>
      <c r="F95" s="232"/>
      <c r="G95" s="230"/>
      <c r="H95" s="230"/>
      <c r="I95" s="230"/>
      <c r="J95" s="184" t="str">
        <f>CONCATENATE("NIP ",nama_mapel!$H$8)</f>
        <v>NIP 19800228 201406 2 004</v>
      </c>
      <c r="K95" s="229"/>
      <c r="L95" s="265"/>
      <c r="M95" s="265"/>
      <c r="N95" s="265"/>
      <c r="O95" s="265"/>
      <c r="P95" s="265"/>
      <c r="Q95" s="265"/>
      <c r="R95" s="265"/>
      <c r="S95" s="120"/>
      <c r="T95" s="12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7"/>
      <c r="B96" s="197"/>
      <c r="C96" s="197"/>
      <c r="D96" s="4"/>
      <c r="E96" s="2"/>
      <c r="F96" s="228"/>
      <c r="G96" s="197"/>
      <c r="H96" s="197"/>
      <c r="I96" s="197"/>
      <c r="J96" s="197"/>
      <c r="K96" s="100"/>
      <c r="L96" s="260"/>
      <c r="M96" s="260"/>
      <c r="N96" s="260"/>
      <c r="O96" s="260"/>
      <c r="P96" s="260"/>
      <c r="Q96" s="260"/>
      <c r="R96" s="260"/>
      <c r="S96" s="105"/>
      <c r="T96" s="105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7"/>
      <c r="B97" s="197"/>
      <c r="C97" s="197"/>
      <c r="D97" s="197"/>
      <c r="E97" s="197"/>
      <c r="F97" s="234"/>
      <c r="G97" s="197"/>
      <c r="H97" s="197"/>
      <c r="I97" s="197"/>
      <c r="J97" s="197"/>
      <c r="K97" s="197"/>
      <c r="L97" s="275"/>
      <c r="M97" s="275"/>
      <c r="N97" s="275"/>
      <c r="O97" s="275"/>
      <c r="P97" s="275"/>
      <c r="Q97" s="275"/>
      <c r="R97" s="275"/>
      <c r="S97" s="197"/>
      <c r="T97" s="19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7"/>
      <c r="B98" s="197"/>
      <c r="C98" s="197"/>
      <c r="D98" s="197"/>
      <c r="E98" s="197"/>
      <c r="F98" s="234"/>
      <c r="G98" s="197"/>
      <c r="H98" s="197"/>
      <c r="I98" s="197"/>
      <c r="J98" s="197"/>
      <c r="K98" s="197"/>
      <c r="L98" s="275"/>
      <c r="M98" s="275"/>
      <c r="N98" s="275"/>
      <c r="O98" s="275"/>
      <c r="P98" s="275"/>
      <c r="Q98" s="275"/>
      <c r="R98" s="275"/>
      <c r="S98" s="197"/>
      <c r="T98" s="19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7"/>
      <c r="B99" s="197"/>
      <c r="C99" s="197"/>
      <c r="D99" s="197"/>
      <c r="E99" s="197"/>
      <c r="F99" s="234"/>
      <c r="G99" s="197"/>
      <c r="H99" s="197"/>
      <c r="I99" s="197"/>
      <c r="J99" s="197"/>
      <c r="K99" s="197"/>
      <c r="L99" s="275"/>
      <c r="M99" s="275"/>
      <c r="N99" s="275"/>
      <c r="O99" s="275"/>
      <c r="P99" s="275"/>
      <c r="Q99" s="275"/>
      <c r="R99" s="275"/>
      <c r="S99" s="197"/>
      <c r="T99" s="19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7"/>
      <c r="B100" s="197"/>
      <c r="C100" s="197"/>
      <c r="D100" s="197"/>
      <c r="E100" s="197"/>
      <c r="F100" s="234"/>
      <c r="G100" s="197"/>
      <c r="H100" s="197"/>
      <c r="I100" s="197"/>
      <c r="J100" s="197"/>
      <c r="K100" s="197"/>
      <c r="L100" s="275"/>
      <c r="M100" s="275"/>
      <c r="N100" s="275"/>
      <c r="O100" s="275"/>
      <c r="P100" s="275"/>
      <c r="Q100" s="275"/>
      <c r="R100" s="275"/>
      <c r="S100" s="197"/>
      <c r="T100" s="19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0"/>
      <c r="B101" s="100"/>
      <c r="C101" s="100"/>
      <c r="D101" s="101"/>
      <c r="E101" s="102"/>
      <c r="F101" s="103"/>
      <c r="G101" s="100"/>
      <c r="H101" s="100"/>
      <c r="I101" s="100"/>
      <c r="J101" s="100"/>
      <c r="K101" s="100"/>
      <c r="L101" s="276"/>
      <c r="M101" s="260"/>
      <c r="N101" s="276"/>
      <c r="O101" s="276"/>
      <c r="P101" s="276"/>
      <c r="Q101" s="276"/>
      <c r="R101" s="276"/>
      <c r="S101" s="100"/>
      <c r="T101" s="10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77"/>
      <c r="M102" s="277"/>
      <c r="N102" s="277"/>
      <c r="O102" s="277"/>
      <c r="P102" s="277"/>
      <c r="Q102" s="277"/>
      <c r="R102" s="277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77"/>
      <c r="M103" s="277"/>
      <c r="N103" s="277"/>
      <c r="O103" s="277"/>
      <c r="P103" s="277"/>
      <c r="Q103" s="277"/>
      <c r="R103" s="277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77"/>
      <c r="M104" s="277"/>
      <c r="N104" s="277"/>
      <c r="O104" s="277"/>
      <c r="P104" s="277"/>
      <c r="Q104" s="277"/>
      <c r="R104" s="277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77"/>
      <c r="M105" s="277"/>
      <c r="N105" s="277"/>
      <c r="O105" s="277"/>
      <c r="P105" s="277"/>
      <c r="Q105" s="277"/>
      <c r="R105" s="277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77"/>
      <c r="M106" s="277"/>
      <c r="N106" s="277"/>
      <c r="O106" s="277"/>
      <c r="P106" s="277"/>
      <c r="Q106" s="277"/>
      <c r="R106" s="277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77"/>
      <c r="M107" s="277"/>
      <c r="N107" s="277"/>
      <c r="O107" s="277"/>
      <c r="P107" s="277"/>
      <c r="Q107" s="277"/>
      <c r="R107" s="277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77"/>
      <c r="M108" s="277"/>
      <c r="N108" s="277"/>
      <c r="O108" s="277"/>
      <c r="P108" s="277"/>
      <c r="Q108" s="277"/>
      <c r="R108" s="277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77"/>
      <c r="M109" s="277"/>
      <c r="N109" s="277"/>
      <c r="O109" s="277"/>
      <c r="P109" s="277"/>
      <c r="Q109" s="277"/>
      <c r="R109" s="277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77"/>
      <c r="M110" s="277"/>
      <c r="N110" s="277"/>
      <c r="O110" s="277"/>
      <c r="P110" s="277"/>
      <c r="Q110" s="277"/>
      <c r="R110" s="277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77"/>
      <c r="M111" s="277"/>
      <c r="N111" s="277"/>
      <c r="O111" s="277"/>
      <c r="P111" s="277"/>
      <c r="Q111" s="277"/>
      <c r="R111" s="277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77"/>
      <c r="M112" s="277"/>
      <c r="N112" s="277"/>
      <c r="O112" s="277"/>
      <c r="P112" s="277"/>
      <c r="Q112" s="277"/>
      <c r="R112" s="277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77"/>
      <c r="M113" s="277"/>
      <c r="N113" s="277"/>
      <c r="O113" s="277"/>
      <c r="P113" s="277"/>
      <c r="Q113" s="277"/>
      <c r="R113" s="277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77"/>
      <c r="M114" s="277"/>
      <c r="N114" s="277"/>
      <c r="O114" s="277"/>
      <c r="P114" s="277"/>
      <c r="Q114" s="277"/>
      <c r="R114" s="277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77"/>
      <c r="M115" s="277"/>
      <c r="N115" s="277"/>
      <c r="O115" s="277"/>
      <c r="P115" s="277"/>
      <c r="Q115" s="277"/>
      <c r="R115" s="277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77"/>
      <c r="M116" s="277"/>
      <c r="N116" s="277"/>
      <c r="O116" s="277"/>
      <c r="P116" s="277"/>
      <c r="Q116" s="277"/>
      <c r="R116" s="277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77"/>
      <c r="M117" s="277"/>
      <c r="N117" s="277"/>
      <c r="O117" s="277"/>
      <c r="P117" s="277"/>
      <c r="Q117" s="277"/>
      <c r="R117" s="27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77"/>
      <c r="M118" s="277"/>
      <c r="N118" s="277"/>
      <c r="O118" s="277"/>
      <c r="P118" s="277"/>
      <c r="Q118" s="277"/>
      <c r="R118" s="277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77"/>
      <c r="M119" s="277"/>
      <c r="N119" s="277"/>
      <c r="O119" s="277"/>
      <c r="P119" s="277"/>
      <c r="Q119" s="277"/>
      <c r="R119" s="277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77"/>
      <c r="M120" s="277"/>
      <c r="N120" s="277"/>
      <c r="O120" s="277"/>
      <c r="P120" s="277"/>
      <c r="Q120" s="277"/>
      <c r="R120" s="277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77"/>
      <c r="M121" s="277"/>
      <c r="N121" s="277"/>
      <c r="O121" s="277"/>
      <c r="P121" s="277"/>
      <c r="Q121" s="277"/>
      <c r="R121" s="277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77"/>
      <c r="M122" s="277"/>
      <c r="N122" s="277"/>
      <c r="O122" s="277"/>
      <c r="P122" s="277"/>
      <c r="Q122" s="277"/>
      <c r="R122" s="277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77"/>
      <c r="M123" s="277"/>
      <c r="N123" s="277"/>
      <c r="O123" s="277"/>
      <c r="P123" s="277"/>
      <c r="Q123" s="277"/>
      <c r="R123" s="277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77"/>
      <c r="M124" s="277"/>
      <c r="N124" s="277"/>
      <c r="O124" s="277"/>
      <c r="P124" s="277"/>
      <c r="Q124" s="277"/>
      <c r="R124" s="277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77"/>
      <c r="M125" s="277"/>
      <c r="N125" s="277"/>
      <c r="O125" s="277"/>
      <c r="P125" s="277"/>
      <c r="Q125" s="277"/>
      <c r="R125" s="277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77"/>
      <c r="M126" s="277"/>
      <c r="N126" s="277"/>
      <c r="O126" s="277"/>
      <c r="P126" s="277"/>
      <c r="Q126" s="277"/>
      <c r="R126" s="277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77"/>
      <c r="M127" s="277"/>
      <c r="N127" s="277"/>
      <c r="O127" s="277"/>
      <c r="P127" s="277"/>
      <c r="Q127" s="277"/>
      <c r="R127" s="277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77"/>
      <c r="M128" s="277"/>
      <c r="N128" s="277"/>
      <c r="O128" s="277"/>
      <c r="P128" s="277"/>
      <c r="Q128" s="277"/>
      <c r="R128" s="277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77"/>
      <c r="M129" s="277"/>
      <c r="N129" s="277"/>
      <c r="O129" s="277"/>
      <c r="P129" s="277"/>
      <c r="Q129" s="277"/>
      <c r="R129" s="277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77"/>
      <c r="M130" s="277"/>
      <c r="N130" s="277"/>
      <c r="O130" s="277"/>
      <c r="P130" s="277"/>
      <c r="Q130" s="277"/>
      <c r="R130" s="277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77"/>
      <c r="M131" s="277"/>
      <c r="N131" s="277"/>
      <c r="O131" s="277"/>
      <c r="P131" s="277"/>
      <c r="Q131" s="277"/>
      <c r="R131" s="277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77"/>
      <c r="M132" s="277"/>
      <c r="N132" s="277"/>
      <c r="O132" s="277"/>
      <c r="P132" s="277"/>
      <c r="Q132" s="277"/>
      <c r="R132" s="277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77"/>
      <c r="M133" s="277"/>
      <c r="N133" s="277"/>
      <c r="O133" s="277"/>
      <c r="P133" s="277"/>
      <c r="Q133" s="277"/>
      <c r="R133" s="277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77"/>
      <c r="M134" s="277"/>
      <c r="N134" s="277"/>
      <c r="O134" s="277"/>
      <c r="P134" s="277"/>
      <c r="Q134" s="277"/>
      <c r="R134" s="277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77"/>
      <c r="M135" s="277"/>
      <c r="N135" s="277"/>
      <c r="O135" s="277"/>
      <c r="P135" s="277"/>
      <c r="Q135" s="277"/>
      <c r="R135" s="277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77"/>
      <c r="M136" s="277"/>
      <c r="N136" s="277"/>
      <c r="O136" s="277"/>
      <c r="P136" s="277"/>
      <c r="Q136" s="277"/>
      <c r="R136" s="27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77"/>
      <c r="M137" s="277"/>
      <c r="N137" s="277"/>
      <c r="O137" s="277"/>
      <c r="P137" s="277"/>
      <c r="Q137" s="277"/>
      <c r="R137" s="277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77"/>
      <c r="M138" s="277"/>
      <c r="N138" s="277"/>
      <c r="O138" s="277"/>
      <c r="P138" s="277"/>
      <c r="Q138" s="277"/>
      <c r="R138" s="277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77"/>
      <c r="M139" s="277"/>
      <c r="N139" s="277"/>
      <c r="O139" s="277"/>
      <c r="P139" s="277"/>
      <c r="Q139" s="277"/>
      <c r="R139" s="277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77"/>
      <c r="M140" s="277"/>
      <c r="N140" s="277"/>
      <c r="O140" s="277"/>
      <c r="P140" s="277"/>
      <c r="Q140" s="277"/>
      <c r="R140" s="277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77"/>
      <c r="M141" s="277"/>
      <c r="N141" s="277"/>
      <c r="O141" s="277"/>
      <c r="P141" s="277"/>
      <c r="Q141" s="277"/>
      <c r="R141" s="277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77"/>
      <c r="M142" s="277"/>
      <c r="N142" s="277"/>
      <c r="O142" s="277"/>
      <c r="P142" s="277"/>
      <c r="Q142" s="277"/>
      <c r="R142" s="277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77"/>
      <c r="M143" s="277"/>
      <c r="N143" s="277"/>
      <c r="O143" s="277"/>
      <c r="P143" s="277"/>
      <c r="Q143" s="277"/>
      <c r="R143" s="277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77"/>
      <c r="M144" s="277"/>
      <c r="N144" s="277"/>
      <c r="O144" s="277"/>
      <c r="P144" s="277"/>
      <c r="Q144" s="277"/>
      <c r="R144" s="277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77"/>
      <c r="M145" s="277"/>
      <c r="N145" s="277"/>
      <c r="O145" s="277"/>
      <c r="P145" s="277"/>
      <c r="Q145" s="277"/>
      <c r="R145" s="277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77"/>
      <c r="M146" s="277"/>
      <c r="N146" s="277"/>
      <c r="O146" s="277"/>
      <c r="P146" s="277"/>
      <c r="Q146" s="277"/>
      <c r="R146" s="277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77"/>
      <c r="M147" s="277"/>
      <c r="N147" s="277"/>
      <c r="O147" s="277"/>
      <c r="P147" s="277"/>
      <c r="Q147" s="277"/>
      <c r="R147" s="277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77"/>
      <c r="M148" s="277"/>
      <c r="N148" s="277"/>
      <c r="O148" s="277"/>
      <c r="P148" s="277"/>
      <c r="Q148" s="277"/>
      <c r="R148" s="277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77"/>
      <c r="M149" s="277"/>
      <c r="N149" s="277"/>
      <c r="O149" s="277"/>
      <c r="P149" s="277"/>
      <c r="Q149" s="277"/>
      <c r="R149" s="277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77"/>
      <c r="M150" s="277"/>
      <c r="N150" s="277"/>
      <c r="O150" s="277"/>
      <c r="P150" s="277"/>
      <c r="Q150" s="277"/>
      <c r="R150" s="277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77"/>
      <c r="M151" s="277"/>
      <c r="N151" s="277"/>
      <c r="O151" s="277"/>
      <c r="P151" s="277"/>
      <c r="Q151" s="277"/>
      <c r="R151" s="27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77"/>
      <c r="M152" s="277"/>
      <c r="N152" s="277"/>
      <c r="O152" s="277"/>
      <c r="P152" s="277"/>
      <c r="Q152" s="277"/>
      <c r="R152" s="277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77"/>
      <c r="M153" s="277"/>
      <c r="N153" s="277"/>
      <c r="O153" s="277"/>
      <c r="P153" s="277"/>
      <c r="Q153" s="277"/>
      <c r="R153" s="277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77"/>
      <c r="M154" s="277"/>
      <c r="N154" s="277"/>
      <c r="O154" s="277"/>
      <c r="P154" s="277"/>
      <c r="Q154" s="277"/>
      <c r="R154" s="277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77"/>
      <c r="M155" s="277"/>
      <c r="N155" s="277"/>
      <c r="O155" s="277"/>
      <c r="P155" s="277"/>
      <c r="Q155" s="277"/>
      <c r="R155" s="277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77"/>
      <c r="M156" s="277"/>
      <c r="N156" s="277"/>
      <c r="O156" s="277"/>
      <c r="P156" s="277"/>
      <c r="Q156" s="277"/>
      <c r="R156" s="277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77"/>
      <c r="M157" s="277"/>
      <c r="N157" s="277"/>
      <c r="O157" s="277"/>
      <c r="P157" s="277"/>
      <c r="Q157" s="277"/>
      <c r="R157" s="277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77"/>
      <c r="M158" s="277"/>
      <c r="N158" s="277"/>
      <c r="O158" s="277"/>
      <c r="P158" s="277"/>
      <c r="Q158" s="277"/>
      <c r="R158" s="277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77"/>
      <c r="M159" s="277"/>
      <c r="N159" s="277"/>
      <c r="O159" s="277"/>
      <c r="P159" s="277"/>
      <c r="Q159" s="277"/>
      <c r="R159" s="277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77"/>
      <c r="M160" s="277"/>
      <c r="N160" s="277"/>
      <c r="O160" s="277"/>
      <c r="P160" s="277"/>
      <c r="Q160" s="277"/>
      <c r="R160" s="277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77"/>
      <c r="M161" s="277"/>
      <c r="N161" s="277"/>
      <c r="O161" s="277"/>
      <c r="P161" s="277"/>
      <c r="Q161" s="277"/>
      <c r="R161" s="277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77"/>
      <c r="M162" s="277"/>
      <c r="N162" s="277"/>
      <c r="O162" s="277"/>
      <c r="P162" s="277"/>
      <c r="Q162" s="277"/>
      <c r="R162" s="277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77"/>
      <c r="M163" s="277"/>
      <c r="N163" s="277"/>
      <c r="O163" s="277"/>
      <c r="P163" s="277"/>
      <c r="Q163" s="277"/>
      <c r="R163" s="277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77"/>
      <c r="M164" s="277"/>
      <c r="N164" s="277"/>
      <c r="O164" s="277"/>
      <c r="P164" s="277"/>
      <c r="Q164" s="277"/>
      <c r="R164" s="277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77"/>
      <c r="M165" s="277"/>
      <c r="N165" s="277"/>
      <c r="O165" s="277"/>
      <c r="P165" s="277"/>
      <c r="Q165" s="277"/>
      <c r="R165" s="277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77"/>
      <c r="M166" s="277"/>
      <c r="N166" s="277"/>
      <c r="O166" s="277"/>
      <c r="P166" s="277"/>
      <c r="Q166" s="277"/>
      <c r="R166" s="277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77"/>
      <c r="M167" s="277"/>
      <c r="N167" s="277"/>
      <c r="O167" s="277"/>
      <c r="P167" s="277"/>
      <c r="Q167" s="277"/>
      <c r="R167" s="27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77"/>
      <c r="M168" s="277"/>
      <c r="N168" s="277"/>
      <c r="O168" s="277"/>
      <c r="P168" s="277"/>
      <c r="Q168" s="277"/>
      <c r="R168" s="277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77"/>
      <c r="M169" s="277"/>
      <c r="N169" s="277"/>
      <c r="O169" s="277"/>
      <c r="P169" s="277"/>
      <c r="Q169" s="277"/>
      <c r="R169" s="277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77"/>
      <c r="M170" s="277"/>
      <c r="N170" s="277"/>
      <c r="O170" s="277"/>
      <c r="P170" s="277"/>
      <c r="Q170" s="277"/>
      <c r="R170" s="277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77"/>
      <c r="M171" s="277"/>
      <c r="N171" s="277"/>
      <c r="O171" s="277"/>
      <c r="P171" s="277"/>
      <c r="Q171" s="277"/>
      <c r="R171" s="277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77"/>
      <c r="M172" s="277"/>
      <c r="N172" s="277"/>
      <c r="O172" s="277"/>
      <c r="P172" s="277"/>
      <c r="Q172" s="277"/>
      <c r="R172" s="277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77"/>
      <c r="M173" s="277"/>
      <c r="N173" s="277"/>
      <c r="O173" s="277"/>
      <c r="P173" s="277"/>
      <c r="Q173" s="277"/>
      <c r="R173" s="277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77"/>
      <c r="M174" s="277"/>
      <c r="N174" s="277"/>
      <c r="O174" s="277"/>
      <c r="P174" s="277"/>
      <c r="Q174" s="277"/>
      <c r="R174" s="277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77"/>
      <c r="M175" s="277"/>
      <c r="N175" s="277"/>
      <c r="O175" s="277"/>
      <c r="P175" s="277"/>
      <c r="Q175" s="277"/>
      <c r="R175" s="277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77"/>
      <c r="M176" s="277"/>
      <c r="N176" s="277"/>
      <c r="O176" s="277"/>
      <c r="P176" s="277"/>
      <c r="Q176" s="277"/>
      <c r="R176" s="277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77"/>
      <c r="M177" s="277"/>
      <c r="N177" s="277"/>
      <c r="O177" s="277"/>
      <c r="P177" s="277"/>
      <c r="Q177" s="277"/>
      <c r="R177" s="277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77"/>
      <c r="M178" s="277"/>
      <c r="N178" s="277"/>
      <c r="O178" s="277"/>
      <c r="P178" s="277"/>
      <c r="Q178" s="277"/>
      <c r="R178" s="277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77"/>
      <c r="M179" s="277"/>
      <c r="N179" s="277"/>
      <c r="O179" s="277"/>
      <c r="P179" s="277"/>
      <c r="Q179" s="277"/>
      <c r="R179" s="277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77"/>
      <c r="M180" s="277"/>
      <c r="N180" s="277"/>
      <c r="O180" s="277"/>
      <c r="P180" s="277"/>
      <c r="Q180" s="277"/>
      <c r="R180" s="277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77"/>
      <c r="M181" s="277"/>
      <c r="N181" s="277"/>
      <c r="O181" s="277"/>
      <c r="P181" s="277"/>
      <c r="Q181" s="277"/>
      <c r="R181" s="277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77"/>
      <c r="M182" s="277"/>
      <c r="N182" s="277"/>
      <c r="O182" s="277"/>
      <c r="P182" s="277"/>
      <c r="Q182" s="277"/>
      <c r="R182" s="277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77"/>
      <c r="M183" s="277"/>
      <c r="N183" s="277"/>
      <c r="O183" s="277"/>
      <c r="P183" s="277"/>
      <c r="Q183" s="277"/>
      <c r="R183" s="277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77"/>
      <c r="M184" s="277"/>
      <c r="N184" s="277"/>
      <c r="O184" s="277"/>
      <c r="P184" s="277"/>
      <c r="Q184" s="277"/>
      <c r="R184" s="277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77"/>
      <c r="M185" s="277"/>
      <c r="N185" s="277"/>
      <c r="O185" s="277"/>
      <c r="P185" s="277"/>
      <c r="Q185" s="277"/>
      <c r="R185" s="277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77"/>
      <c r="M186" s="277"/>
      <c r="N186" s="277"/>
      <c r="O186" s="277"/>
      <c r="P186" s="277"/>
      <c r="Q186" s="277"/>
      <c r="R186" s="277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77"/>
      <c r="M187" s="277"/>
      <c r="N187" s="277"/>
      <c r="O187" s="277"/>
      <c r="P187" s="277"/>
      <c r="Q187" s="277"/>
      <c r="R187" s="277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77"/>
      <c r="M188" s="277"/>
      <c r="N188" s="277"/>
      <c r="O188" s="277"/>
      <c r="P188" s="277"/>
      <c r="Q188" s="277"/>
      <c r="R188" s="277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77"/>
      <c r="M189" s="277"/>
      <c r="N189" s="277"/>
      <c r="O189" s="277"/>
      <c r="P189" s="277"/>
      <c r="Q189" s="277"/>
      <c r="R189" s="277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77"/>
      <c r="M190" s="277"/>
      <c r="N190" s="277"/>
      <c r="O190" s="277"/>
      <c r="P190" s="277"/>
      <c r="Q190" s="277"/>
      <c r="R190" s="277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77"/>
      <c r="M191" s="277"/>
      <c r="N191" s="277"/>
      <c r="O191" s="277"/>
      <c r="P191" s="277"/>
      <c r="Q191" s="277"/>
      <c r="R191" s="277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77"/>
      <c r="M192" s="277"/>
      <c r="N192" s="277"/>
      <c r="O192" s="277"/>
      <c r="P192" s="277"/>
      <c r="Q192" s="277"/>
      <c r="R192" s="277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77"/>
      <c r="M193" s="277"/>
      <c r="N193" s="277"/>
      <c r="O193" s="277"/>
      <c r="P193" s="277"/>
      <c r="Q193" s="277"/>
      <c r="R193" s="277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77"/>
      <c r="M194" s="277"/>
      <c r="N194" s="277"/>
      <c r="O194" s="277"/>
      <c r="P194" s="277"/>
      <c r="Q194" s="277"/>
      <c r="R194" s="277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77"/>
      <c r="M195" s="277"/>
      <c r="N195" s="277"/>
      <c r="O195" s="277"/>
      <c r="P195" s="277"/>
      <c r="Q195" s="277"/>
      <c r="R195" s="277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77"/>
      <c r="M196" s="277"/>
      <c r="N196" s="277"/>
      <c r="O196" s="277"/>
      <c r="P196" s="277"/>
      <c r="Q196" s="277"/>
      <c r="R196" s="277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77"/>
      <c r="M197" s="277"/>
      <c r="N197" s="277"/>
      <c r="O197" s="277"/>
      <c r="P197" s="277"/>
      <c r="Q197" s="277"/>
      <c r="R197" s="277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77"/>
      <c r="M198" s="277"/>
      <c r="N198" s="277"/>
      <c r="O198" s="277"/>
      <c r="P198" s="277"/>
      <c r="Q198" s="277"/>
      <c r="R198" s="277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77"/>
      <c r="M199" s="277"/>
      <c r="N199" s="277"/>
      <c r="O199" s="277"/>
      <c r="P199" s="277"/>
      <c r="Q199" s="277"/>
      <c r="R199" s="277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77"/>
      <c r="M200" s="277"/>
      <c r="N200" s="277"/>
      <c r="O200" s="277"/>
      <c r="P200" s="277"/>
      <c r="Q200" s="277"/>
      <c r="R200" s="277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77"/>
      <c r="M201" s="277"/>
      <c r="N201" s="277"/>
      <c r="O201" s="277"/>
      <c r="P201" s="277"/>
      <c r="Q201" s="277"/>
      <c r="R201" s="277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77"/>
      <c r="M202" s="277"/>
      <c r="N202" s="277"/>
      <c r="O202" s="277"/>
      <c r="P202" s="277"/>
      <c r="Q202" s="277"/>
      <c r="R202" s="277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77"/>
      <c r="M203" s="277"/>
      <c r="N203" s="277"/>
      <c r="O203" s="277"/>
      <c r="P203" s="277"/>
      <c r="Q203" s="277"/>
      <c r="R203" s="277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77"/>
      <c r="M204" s="277"/>
      <c r="N204" s="277"/>
      <c r="O204" s="277"/>
      <c r="P204" s="277"/>
      <c r="Q204" s="277"/>
      <c r="R204" s="277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77"/>
      <c r="M205" s="277"/>
      <c r="N205" s="277"/>
      <c r="O205" s="277"/>
      <c r="P205" s="277"/>
      <c r="Q205" s="277"/>
      <c r="R205" s="277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77"/>
      <c r="M206" s="277"/>
      <c r="N206" s="277"/>
      <c r="O206" s="277"/>
      <c r="P206" s="277"/>
      <c r="Q206" s="277"/>
      <c r="R206" s="277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77"/>
      <c r="M207" s="277"/>
      <c r="N207" s="277"/>
      <c r="O207" s="277"/>
      <c r="P207" s="277"/>
      <c r="Q207" s="277"/>
      <c r="R207" s="277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77"/>
      <c r="M208" s="277"/>
      <c r="N208" s="277"/>
      <c r="O208" s="277"/>
      <c r="P208" s="277"/>
      <c r="Q208" s="277"/>
      <c r="R208" s="277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77"/>
      <c r="M209" s="277"/>
      <c r="N209" s="277"/>
      <c r="O209" s="277"/>
      <c r="P209" s="277"/>
      <c r="Q209" s="277"/>
      <c r="R209" s="277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77"/>
      <c r="M210" s="277"/>
      <c r="N210" s="277"/>
      <c r="O210" s="277"/>
      <c r="P210" s="277"/>
      <c r="Q210" s="277"/>
      <c r="R210" s="277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77"/>
      <c r="M211" s="277"/>
      <c r="N211" s="277"/>
      <c r="O211" s="277"/>
      <c r="P211" s="277"/>
      <c r="Q211" s="277"/>
      <c r="R211" s="277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77"/>
      <c r="M212" s="277"/>
      <c r="N212" s="277"/>
      <c r="O212" s="277"/>
      <c r="P212" s="277"/>
      <c r="Q212" s="277"/>
      <c r="R212" s="277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77"/>
      <c r="M213" s="277"/>
      <c r="N213" s="277"/>
      <c r="O213" s="277"/>
      <c r="P213" s="277"/>
      <c r="Q213" s="277"/>
      <c r="R213" s="277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77"/>
      <c r="M214" s="277"/>
      <c r="N214" s="277"/>
      <c r="O214" s="277"/>
      <c r="P214" s="277"/>
      <c r="Q214" s="277"/>
      <c r="R214" s="277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77"/>
      <c r="M215" s="277"/>
      <c r="N215" s="277"/>
      <c r="O215" s="277"/>
      <c r="P215" s="277"/>
      <c r="Q215" s="277"/>
      <c r="R215" s="277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77"/>
      <c r="M216" s="277"/>
      <c r="N216" s="277"/>
      <c r="O216" s="277"/>
      <c r="P216" s="277"/>
      <c r="Q216" s="277"/>
      <c r="R216" s="277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77"/>
      <c r="M217" s="277"/>
      <c r="N217" s="277"/>
      <c r="O217" s="277"/>
      <c r="P217" s="277"/>
      <c r="Q217" s="277"/>
      <c r="R217" s="277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77"/>
      <c r="M218" s="277"/>
      <c r="N218" s="277"/>
      <c r="O218" s="277"/>
      <c r="P218" s="277"/>
      <c r="Q218" s="277"/>
      <c r="R218" s="277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77"/>
      <c r="M219" s="277"/>
      <c r="N219" s="277"/>
      <c r="O219" s="277"/>
      <c r="P219" s="277"/>
      <c r="Q219" s="277"/>
      <c r="R219" s="277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77"/>
      <c r="M220" s="277"/>
      <c r="N220" s="277"/>
      <c r="O220" s="277"/>
      <c r="P220" s="277"/>
      <c r="Q220" s="277"/>
      <c r="R220" s="277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77"/>
      <c r="M221" s="277"/>
      <c r="N221" s="277"/>
      <c r="O221" s="277"/>
      <c r="P221" s="277"/>
      <c r="Q221" s="277"/>
      <c r="R221" s="277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77"/>
      <c r="M222" s="277"/>
      <c r="N222" s="277"/>
      <c r="O222" s="277"/>
      <c r="P222" s="277"/>
      <c r="Q222" s="277"/>
      <c r="R222" s="277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77"/>
      <c r="M223" s="277"/>
      <c r="N223" s="277"/>
      <c r="O223" s="277"/>
      <c r="P223" s="277"/>
      <c r="Q223" s="277"/>
      <c r="R223" s="277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77"/>
      <c r="M224" s="277"/>
      <c r="N224" s="277"/>
      <c r="O224" s="277"/>
      <c r="P224" s="277"/>
      <c r="Q224" s="277"/>
      <c r="R224" s="277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77"/>
      <c r="M225" s="277"/>
      <c r="N225" s="277"/>
      <c r="O225" s="277"/>
      <c r="P225" s="277"/>
      <c r="Q225" s="277"/>
      <c r="R225" s="277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77"/>
      <c r="M226" s="277"/>
      <c r="N226" s="277"/>
      <c r="O226" s="277"/>
      <c r="P226" s="277"/>
      <c r="Q226" s="277"/>
      <c r="R226" s="277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77"/>
      <c r="M227" s="277"/>
      <c r="N227" s="277"/>
      <c r="O227" s="277"/>
      <c r="P227" s="277"/>
      <c r="Q227" s="277"/>
      <c r="R227" s="277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77"/>
      <c r="M228" s="277"/>
      <c r="N228" s="277"/>
      <c r="O228" s="277"/>
      <c r="P228" s="277"/>
      <c r="Q228" s="277"/>
      <c r="R228" s="277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77"/>
      <c r="M229" s="277"/>
      <c r="N229" s="277"/>
      <c r="O229" s="277"/>
      <c r="P229" s="277"/>
      <c r="Q229" s="277"/>
      <c r="R229" s="277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77"/>
      <c r="M230" s="277"/>
      <c r="N230" s="277"/>
      <c r="O230" s="277"/>
      <c r="P230" s="277"/>
      <c r="Q230" s="277"/>
      <c r="R230" s="277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77"/>
      <c r="M231" s="277"/>
      <c r="N231" s="277"/>
      <c r="O231" s="277"/>
      <c r="P231" s="277"/>
      <c r="Q231" s="277"/>
      <c r="R231" s="277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77"/>
      <c r="M232" s="277"/>
      <c r="N232" s="277"/>
      <c r="O232" s="277"/>
      <c r="P232" s="277"/>
      <c r="Q232" s="277"/>
      <c r="R232" s="277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77"/>
      <c r="M233" s="277"/>
      <c r="N233" s="277"/>
      <c r="O233" s="277"/>
      <c r="P233" s="277"/>
      <c r="Q233" s="277"/>
      <c r="R233" s="277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77"/>
      <c r="M234" s="277"/>
      <c r="N234" s="277"/>
      <c r="O234" s="277"/>
      <c r="P234" s="277"/>
      <c r="Q234" s="277"/>
      <c r="R234" s="277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77"/>
      <c r="M235" s="277"/>
      <c r="N235" s="277"/>
      <c r="O235" s="277"/>
      <c r="P235" s="277"/>
      <c r="Q235" s="277"/>
      <c r="R235" s="277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77"/>
      <c r="M236" s="277"/>
      <c r="N236" s="277"/>
      <c r="O236" s="277"/>
      <c r="P236" s="277"/>
      <c r="Q236" s="277"/>
      <c r="R236" s="277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77"/>
      <c r="M237" s="277"/>
      <c r="N237" s="277"/>
      <c r="O237" s="277"/>
      <c r="P237" s="277"/>
      <c r="Q237" s="277"/>
      <c r="R237" s="277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77"/>
      <c r="M238" s="277"/>
      <c r="N238" s="277"/>
      <c r="O238" s="277"/>
      <c r="P238" s="277"/>
      <c r="Q238" s="277"/>
      <c r="R238" s="277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77"/>
      <c r="M239" s="277"/>
      <c r="N239" s="277"/>
      <c r="O239" s="277"/>
      <c r="P239" s="277"/>
      <c r="Q239" s="277"/>
      <c r="R239" s="277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77"/>
      <c r="M240" s="277"/>
      <c r="N240" s="277"/>
      <c r="O240" s="277"/>
      <c r="P240" s="277"/>
      <c r="Q240" s="277"/>
      <c r="R240" s="277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77"/>
      <c r="M241" s="277"/>
      <c r="N241" s="277"/>
      <c r="O241" s="277"/>
      <c r="P241" s="277"/>
      <c r="Q241" s="277"/>
      <c r="R241" s="277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77"/>
      <c r="M242" s="277"/>
      <c r="N242" s="277"/>
      <c r="O242" s="277"/>
      <c r="P242" s="277"/>
      <c r="Q242" s="277"/>
      <c r="R242" s="277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77"/>
      <c r="M243" s="277"/>
      <c r="N243" s="277"/>
      <c r="O243" s="277"/>
      <c r="P243" s="277"/>
      <c r="Q243" s="277"/>
      <c r="R243" s="277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77"/>
      <c r="M244" s="277"/>
      <c r="N244" s="277"/>
      <c r="O244" s="277"/>
      <c r="P244" s="277"/>
      <c r="Q244" s="277"/>
      <c r="R244" s="277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77"/>
      <c r="M245" s="277"/>
      <c r="N245" s="277"/>
      <c r="O245" s="277"/>
      <c r="P245" s="277"/>
      <c r="Q245" s="277"/>
      <c r="R245" s="277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77"/>
      <c r="M246" s="277"/>
      <c r="N246" s="277"/>
      <c r="O246" s="277"/>
      <c r="P246" s="277"/>
      <c r="Q246" s="277"/>
      <c r="R246" s="277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77"/>
      <c r="M247" s="277"/>
      <c r="N247" s="277"/>
      <c r="O247" s="277"/>
      <c r="P247" s="277"/>
      <c r="Q247" s="277"/>
      <c r="R247" s="277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77"/>
      <c r="M248" s="277"/>
      <c r="N248" s="277"/>
      <c r="O248" s="277"/>
      <c r="P248" s="277"/>
      <c r="Q248" s="277"/>
      <c r="R248" s="277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77"/>
      <c r="M249" s="277"/>
      <c r="N249" s="277"/>
      <c r="O249" s="277"/>
      <c r="P249" s="277"/>
      <c r="Q249" s="277"/>
      <c r="R249" s="277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77"/>
      <c r="M250" s="277"/>
      <c r="N250" s="277"/>
      <c r="O250" s="277"/>
      <c r="P250" s="277"/>
      <c r="Q250" s="277"/>
      <c r="R250" s="277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77"/>
      <c r="M251" s="277"/>
      <c r="N251" s="277"/>
      <c r="O251" s="277"/>
      <c r="P251" s="277"/>
      <c r="Q251" s="277"/>
      <c r="R251" s="277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77"/>
      <c r="M252" s="277"/>
      <c r="N252" s="277"/>
      <c r="O252" s="277"/>
      <c r="P252" s="277"/>
      <c r="Q252" s="277"/>
      <c r="R252" s="277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77"/>
      <c r="M253" s="277"/>
      <c r="N253" s="277"/>
      <c r="O253" s="277"/>
      <c r="P253" s="277"/>
      <c r="Q253" s="277"/>
      <c r="R253" s="277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77"/>
      <c r="M254" s="277"/>
      <c r="N254" s="277"/>
      <c r="O254" s="277"/>
      <c r="P254" s="277"/>
      <c r="Q254" s="277"/>
      <c r="R254" s="277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77"/>
      <c r="M255" s="277"/>
      <c r="N255" s="277"/>
      <c r="O255" s="277"/>
      <c r="P255" s="277"/>
      <c r="Q255" s="277"/>
      <c r="R255" s="277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77"/>
      <c r="M256" s="277"/>
      <c r="N256" s="277"/>
      <c r="O256" s="277"/>
      <c r="P256" s="277"/>
      <c r="Q256" s="277"/>
      <c r="R256" s="277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77"/>
      <c r="M257" s="277"/>
      <c r="N257" s="277"/>
      <c r="O257" s="277"/>
      <c r="P257" s="277"/>
      <c r="Q257" s="277"/>
      <c r="R257" s="277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77"/>
      <c r="M258" s="277"/>
      <c r="N258" s="277"/>
      <c r="O258" s="277"/>
      <c r="P258" s="277"/>
      <c r="Q258" s="277"/>
      <c r="R258" s="277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77"/>
      <c r="M259" s="277"/>
      <c r="N259" s="277"/>
      <c r="O259" s="277"/>
      <c r="P259" s="277"/>
      <c r="Q259" s="277"/>
      <c r="R259" s="277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77"/>
      <c r="M260" s="277"/>
      <c r="N260" s="277"/>
      <c r="O260" s="277"/>
      <c r="P260" s="277"/>
      <c r="Q260" s="277"/>
      <c r="R260" s="277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77"/>
      <c r="M261" s="277"/>
      <c r="N261" s="277"/>
      <c r="O261" s="277"/>
      <c r="P261" s="277"/>
      <c r="Q261" s="277"/>
      <c r="R261" s="277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77"/>
      <c r="M262" s="277"/>
      <c r="N262" s="277"/>
      <c r="O262" s="277"/>
      <c r="P262" s="277"/>
      <c r="Q262" s="277"/>
      <c r="R262" s="277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77"/>
      <c r="M263" s="277"/>
      <c r="N263" s="277"/>
      <c r="O263" s="277"/>
      <c r="P263" s="277"/>
      <c r="Q263" s="277"/>
      <c r="R263" s="277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77"/>
      <c r="M264" s="277"/>
      <c r="N264" s="277"/>
      <c r="O264" s="277"/>
      <c r="P264" s="277"/>
      <c r="Q264" s="277"/>
      <c r="R264" s="277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77"/>
      <c r="M265" s="277"/>
      <c r="N265" s="277"/>
      <c r="O265" s="277"/>
      <c r="P265" s="277"/>
      <c r="Q265" s="277"/>
      <c r="R265" s="277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77"/>
      <c r="M266" s="277"/>
      <c r="N266" s="277"/>
      <c r="O266" s="277"/>
      <c r="P266" s="277"/>
      <c r="Q266" s="277"/>
      <c r="R266" s="277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77"/>
      <c r="M267" s="277"/>
      <c r="N267" s="277"/>
      <c r="O267" s="277"/>
      <c r="P267" s="277"/>
      <c r="Q267" s="277"/>
      <c r="R267" s="277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77"/>
      <c r="M268" s="277"/>
      <c r="N268" s="277"/>
      <c r="O268" s="277"/>
      <c r="P268" s="277"/>
      <c r="Q268" s="277"/>
      <c r="R268" s="277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77"/>
      <c r="M269" s="277"/>
      <c r="N269" s="277"/>
      <c r="O269" s="277"/>
      <c r="P269" s="277"/>
      <c r="Q269" s="277"/>
      <c r="R269" s="277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77"/>
      <c r="M270" s="277"/>
      <c r="N270" s="277"/>
      <c r="O270" s="277"/>
      <c r="P270" s="277"/>
      <c r="Q270" s="277"/>
      <c r="R270" s="277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77"/>
      <c r="M271" s="277"/>
      <c r="N271" s="277"/>
      <c r="O271" s="277"/>
      <c r="P271" s="277"/>
      <c r="Q271" s="277"/>
      <c r="R271" s="277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77"/>
      <c r="M272" s="277"/>
      <c r="N272" s="277"/>
      <c r="O272" s="277"/>
      <c r="P272" s="277"/>
      <c r="Q272" s="277"/>
      <c r="R272" s="277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77"/>
      <c r="M273" s="277"/>
      <c r="N273" s="277"/>
      <c r="O273" s="277"/>
      <c r="P273" s="277"/>
      <c r="Q273" s="277"/>
      <c r="R273" s="277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77"/>
      <c r="M274" s="277"/>
      <c r="N274" s="277"/>
      <c r="O274" s="277"/>
      <c r="P274" s="277"/>
      <c r="Q274" s="277"/>
      <c r="R274" s="277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77"/>
      <c r="M275" s="277"/>
      <c r="N275" s="277"/>
      <c r="O275" s="277"/>
      <c r="P275" s="277"/>
      <c r="Q275" s="277"/>
      <c r="R275" s="277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77"/>
      <c r="M276" s="277"/>
      <c r="N276" s="277"/>
      <c r="O276" s="277"/>
      <c r="P276" s="277"/>
      <c r="Q276" s="277"/>
      <c r="R276" s="277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77"/>
      <c r="M277" s="277"/>
      <c r="N277" s="277"/>
      <c r="O277" s="277"/>
      <c r="P277" s="277"/>
      <c r="Q277" s="277"/>
      <c r="R277" s="277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77"/>
      <c r="M278" s="277"/>
      <c r="N278" s="277"/>
      <c r="O278" s="277"/>
      <c r="P278" s="277"/>
      <c r="Q278" s="277"/>
      <c r="R278" s="277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77"/>
      <c r="M279" s="277"/>
      <c r="N279" s="277"/>
      <c r="O279" s="277"/>
      <c r="P279" s="277"/>
      <c r="Q279" s="277"/>
      <c r="R279" s="277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77"/>
      <c r="M280" s="277"/>
      <c r="N280" s="277"/>
      <c r="O280" s="277"/>
      <c r="P280" s="277"/>
      <c r="Q280" s="277"/>
      <c r="R280" s="277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77"/>
      <c r="M281" s="277"/>
      <c r="N281" s="277"/>
      <c r="O281" s="277"/>
      <c r="P281" s="277"/>
      <c r="Q281" s="277"/>
      <c r="R281" s="277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77"/>
      <c r="M282" s="277"/>
      <c r="N282" s="277"/>
      <c r="O282" s="277"/>
      <c r="P282" s="277"/>
      <c r="Q282" s="277"/>
      <c r="R282" s="277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77"/>
      <c r="M283" s="277"/>
      <c r="N283" s="277"/>
      <c r="O283" s="277"/>
      <c r="P283" s="277"/>
      <c r="Q283" s="277"/>
      <c r="R283" s="277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77"/>
      <c r="M284" s="277"/>
      <c r="N284" s="277"/>
      <c r="O284" s="277"/>
      <c r="P284" s="277"/>
      <c r="Q284" s="277"/>
      <c r="R284" s="277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77"/>
      <c r="M285" s="277"/>
      <c r="N285" s="277"/>
      <c r="O285" s="277"/>
      <c r="P285" s="277"/>
      <c r="Q285" s="277"/>
      <c r="R285" s="277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77"/>
      <c r="M286" s="277"/>
      <c r="N286" s="277"/>
      <c r="O286" s="277"/>
      <c r="P286" s="277"/>
      <c r="Q286" s="277"/>
      <c r="R286" s="277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77"/>
      <c r="M287" s="277"/>
      <c r="N287" s="277"/>
      <c r="O287" s="277"/>
      <c r="P287" s="277"/>
      <c r="Q287" s="277"/>
      <c r="R287" s="277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77"/>
      <c r="M288" s="277"/>
      <c r="N288" s="277"/>
      <c r="O288" s="277"/>
      <c r="P288" s="277"/>
      <c r="Q288" s="277"/>
      <c r="R288" s="277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77"/>
      <c r="M289" s="277"/>
      <c r="N289" s="277"/>
      <c r="O289" s="277"/>
      <c r="P289" s="277"/>
      <c r="Q289" s="277"/>
      <c r="R289" s="277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77"/>
      <c r="M290" s="277"/>
      <c r="N290" s="277"/>
      <c r="O290" s="277"/>
      <c r="P290" s="277"/>
      <c r="Q290" s="277"/>
      <c r="R290" s="277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77"/>
      <c r="M291" s="277"/>
      <c r="N291" s="277"/>
      <c r="O291" s="277"/>
      <c r="P291" s="277"/>
      <c r="Q291" s="277"/>
      <c r="R291" s="277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77"/>
      <c r="M292" s="277"/>
      <c r="N292" s="277"/>
      <c r="O292" s="277"/>
      <c r="P292" s="277"/>
      <c r="Q292" s="277"/>
      <c r="R292" s="277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77"/>
      <c r="M293" s="277"/>
      <c r="N293" s="277"/>
      <c r="O293" s="277"/>
      <c r="P293" s="277"/>
      <c r="Q293" s="277"/>
      <c r="R293" s="277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77"/>
      <c r="M294" s="277"/>
      <c r="N294" s="277"/>
      <c r="O294" s="277"/>
      <c r="P294" s="277"/>
      <c r="Q294" s="277"/>
      <c r="R294" s="277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77"/>
      <c r="M295" s="277"/>
      <c r="N295" s="277"/>
      <c r="O295" s="277"/>
      <c r="P295" s="277"/>
      <c r="Q295" s="277"/>
      <c r="R295" s="277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77"/>
      <c r="M296" s="277"/>
      <c r="N296" s="277"/>
      <c r="O296" s="277"/>
      <c r="P296" s="277"/>
      <c r="Q296" s="277"/>
      <c r="R296" s="277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77"/>
      <c r="M297" s="277"/>
      <c r="N297" s="277"/>
      <c r="O297" s="277"/>
      <c r="P297" s="277"/>
      <c r="Q297" s="277"/>
      <c r="R297" s="277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77"/>
      <c r="M298" s="277"/>
      <c r="N298" s="277"/>
      <c r="O298" s="277"/>
      <c r="P298" s="277"/>
      <c r="Q298" s="277"/>
      <c r="R298" s="277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77"/>
      <c r="M299" s="277"/>
      <c r="N299" s="277"/>
      <c r="O299" s="277"/>
      <c r="P299" s="277"/>
      <c r="Q299" s="277"/>
      <c r="R299" s="277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77"/>
      <c r="M300" s="277"/>
      <c r="N300" s="277"/>
      <c r="O300" s="277"/>
      <c r="P300" s="277"/>
      <c r="Q300" s="277"/>
      <c r="R300" s="277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77"/>
      <c r="M301" s="277"/>
      <c r="N301" s="277"/>
      <c r="O301" s="277"/>
      <c r="P301" s="277"/>
      <c r="Q301" s="277"/>
      <c r="R301" s="277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77"/>
      <c r="M302" s="277"/>
      <c r="N302" s="277"/>
      <c r="O302" s="277"/>
      <c r="P302" s="277"/>
      <c r="Q302" s="277"/>
      <c r="R302" s="277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77"/>
      <c r="M303" s="277"/>
      <c r="N303" s="277"/>
      <c r="O303" s="277"/>
      <c r="P303" s="277"/>
      <c r="Q303" s="277"/>
      <c r="R303" s="277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77"/>
      <c r="M304" s="277"/>
      <c r="N304" s="277"/>
      <c r="O304" s="277"/>
      <c r="P304" s="277"/>
      <c r="Q304" s="277"/>
      <c r="R304" s="277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77"/>
      <c r="M305" s="277"/>
      <c r="N305" s="277"/>
      <c r="O305" s="277"/>
      <c r="P305" s="277"/>
      <c r="Q305" s="277"/>
      <c r="R305" s="277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77"/>
      <c r="M306" s="277"/>
      <c r="N306" s="277"/>
      <c r="O306" s="277"/>
      <c r="P306" s="277"/>
      <c r="Q306" s="277"/>
      <c r="R306" s="277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77"/>
      <c r="M307" s="277"/>
      <c r="N307" s="277"/>
      <c r="O307" s="277"/>
      <c r="P307" s="277"/>
      <c r="Q307" s="277"/>
      <c r="R307" s="277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77"/>
      <c r="M308" s="277"/>
      <c r="N308" s="277"/>
      <c r="O308" s="277"/>
      <c r="P308" s="277"/>
      <c r="Q308" s="277"/>
      <c r="R308" s="277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77"/>
      <c r="M309" s="277"/>
      <c r="N309" s="277"/>
      <c r="O309" s="277"/>
      <c r="P309" s="277"/>
      <c r="Q309" s="277"/>
      <c r="R309" s="277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77"/>
      <c r="M310" s="277"/>
      <c r="N310" s="277"/>
      <c r="O310" s="277"/>
      <c r="P310" s="277"/>
      <c r="Q310" s="277"/>
      <c r="R310" s="277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77"/>
      <c r="M311" s="277"/>
      <c r="N311" s="277"/>
      <c r="O311" s="277"/>
      <c r="P311" s="277"/>
      <c r="Q311" s="277"/>
      <c r="R311" s="277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77"/>
      <c r="M312" s="277"/>
      <c r="N312" s="277"/>
      <c r="O312" s="277"/>
      <c r="P312" s="277"/>
      <c r="Q312" s="277"/>
      <c r="R312" s="277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77"/>
      <c r="M313" s="277"/>
      <c r="N313" s="277"/>
      <c r="O313" s="277"/>
      <c r="P313" s="277"/>
      <c r="Q313" s="277"/>
      <c r="R313" s="277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77"/>
      <c r="M314" s="277"/>
      <c r="N314" s="277"/>
      <c r="O314" s="277"/>
      <c r="P314" s="277"/>
      <c r="Q314" s="277"/>
      <c r="R314" s="277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77"/>
      <c r="M315" s="277"/>
      <c r="N315" s="277"/>
      <c r="O315" s="277"/>
      <c r="P315" s="277"/>
      <c r="Q315" s="277"/>
      <c r="R315" s="277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77"/>
      <c r="M316" s="277"/>
      <c r="N316" s="277"/>
      <c r="O316" s="277"/>
      <c r="P316" s="277"/>
      <c r="Q316" s="277"/>
      <c r="R316" s="277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77"/>
      <c r="M317" s="277"/>
      <c r="N317" s="277"/>
      <c r="O317" s="277"/>
      <c r="P317" s="277"/>
      <c r="Q317" s="277"/>
      <c r="R317" s="277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77"/>
      <c r="M318" s="277"/>
      <c r="N318" s="277"/>
      <c r="O318" s="277"/>
      <c r="P318" s="277"/>
      <c r="Q318" s="277"/>
      <c r="R318" s="277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77"/>
      <c r="M319" s="277"/>
      <c r="N319" s="277"/>
      <c r="O319" s="277"/>
      <c r="P319" s="277"/>
      <c r="Q319" s="277"/>
      <c r="R319" s="277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77"/>
      <c r="M320" s="277"/>
      <c r="N320" s="277"/>
      <c r="O320" s="277"/>
      <c r="P320" s="277"/>
      <c r="Q320" s="277"/>
      <c r="R320" s="277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77"/>
      <c r="M321" s="277"/>
      <c r="N321" s="277"/>
      <c r="O321" s="277"/>
      <c r="P321" s="277"/>
      <c r="Q321" s="277"/>
      <c r="R321" s="277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77"/>
      <c r="M322" s="277"/>
      <c r="N322" s="277"/>
      <c r="O322" s="277"/>
      <c r="P322" s="277"/>
      <c r="Q322" s="277"/>
      <c r="R322" s="277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77"/>
      <c r="M323" s="277"/>
      <c r="N323" s="277"/>
      <c r="O323" s="277"/>
      <c r="P323" s="277"/>
      <c r="Q323" s="277"/>
      <c r="R323" s="277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77"/>
      <c r="M324" s="277"/>
      <c r="N324" s="277"/>
      <c r="O324" s="277"/>
      <c r="P324" s="277"/>
      <c r="Q324" s="277"/>
      <c r="R324" s="277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77"/>
      <c r="M325" s="277"/>
      <c r="N325" s="277"/>
      <c r="O325" s="277"/>
      <c r="P325" s="277"/>
      <c r="Q325" s="277"/>
      <c r="R325" s="277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77"/>
      <c r="M326" s="277"/>
      <c r="N326" s="277"/>
      <c r="O326" s="277"/>
      <c r="P326" s="277"/>
      <c r="Q326" s="277"/>
      <c r="R326" s="277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77"/>
      <c r="M327" s="277"/>
      <c r="N327" s="277"/>
      <c r="O327" s="277"/>
      <c r="P327" s="277"/>
      <c r="Q327" s="277"/>
      <c r="R327" s="277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77"/>
      <c r="M328" s="277"/>
      <c r="N328" s="277"/>
      <c r="O328" s="277"/>
      <c r="P328" s="277"/>
      <c r="Q328" s="277"/>
      <c r="R328" s="277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77"/>
      <c r="M329" s="277"/>
      <c r="N329" s="277"/>
      <c r="O329" s="277"/>
      <c r="P329" s="277"/>
      <c r="Q329" s="277"/>
      <c r="R329" s="277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77"/>
      <c r="M330" s="277"/>
      <c r="N330" s="277"/>
      <c r="O330" s="277"/>
      <c r="P330" s="277"/>
      <c r="Q330" s="277"/>
      <c r="R330" s="277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77"/>
      <c r="M331" s="277"/>
      <c r="N331" s="277"/>
      <c r="O331" s="277"/>
      <c r="P331" s="277"/>
      <c r="Q331" s="277"/>
      <c r="R331" s="277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77"/>
      <c r="M332" s="277"/>
      <c r="N332" s="277"/>
      <c r="O332" s="277"/>
      <c r="P332" s="277"/>
      <c r="Q332" s="277"/>
      <c r="R332" s="277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77"/>
      <c r="M333" s="277"/>
      <c r="N333" s="277"/>
      <c r="O333" s="277"/>
      <c r="P333" s="277"/>
      <c r="Q333" s="277"/>
      <c r="R333" s="277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77"/>
      <c r="M334" s="277"/>
      <c r="N334" s="277"/>
      <c r="O334" s="277"/>
      <c r="P334" s="277"/>
      <c r="Q334" s="277"/>
      <c r="R334" s="277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77"/>
      <c r="M335" s="277"/>
      <c r="N335" s="277"/>
      <c r="O335" s="277"/>
      <c r="P335" s="277"/>
      <c r="Q335" s="277"/>
      <c r="R335" s="277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77"/>
      <c r="M336" s="277"/>
      <c r="N336" s="277"/>
      <c r="O336" s="277"/>
      <c r="P336" s="277"/>
      <c r="Q336" s="277"/>
      <c r="R336" s="277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77"/>
      <c r="M337" s="277"/>
      <c r="N337" s="277"/>
      <c r="O337" s="277"/>
      <c r="P337" s="277"/>
      <c r="Q337" s="277"/>
      <c r="R337" s="277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77"/>
      <c r="M338" s="277"/>
      <c r="N338" s="277"/>
      <c r="O338" s="277"/>
      <c r="P338" s="277"/>
      <c r="Q338" s="277"/>
      <c r="R338" s="277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77"/>
      <c r="M339" s="277"/>
      <c r="N339" s="277"/>
      <c r="O339" s="277"/>
      <c r="P339" s="277"/>
      <c r="Q339" s="277"/>
      <c r="R339" s="277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77"/>
      <c r="M340" s="277"/>
      <c r="N340" s="277"/>
      <c r="O340" s="277"/>
      <c r="P340" s="277"/>
      <c r="Q340" s="277"/>
      <c r="R340" s="277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77"/>
      <c r="M341" s="277"/>
      <c r="N341" s="277"/>
      <c r="O341" s="277"/>
      <c r="P341" s="277"/>
      <c r="Q341" s="277"/>
      <c r="R341" s="277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77"/>
      <c r="M342" s="277"/>
      <c r="N342" s="277"/>
      <c r="O342" s="277"/>
      <c r="P342" s="277"/>
      <c r="Q342" s="277"/>
      <c r="R342" s="277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77"/>
      <c r="M343" s="277"/>
      <c r="N343" s="277"/>
      <c r="O343" s="277"/>
      <c r="P343" s="277"/>
      <c r="Q343" s="277"/>
      <c r="R343" s="277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77"/>
      <c r="M344" s="277"/>
      <c r="N344" s="277"/>
      <c r="O344" s="277"/>
      <c r="P344" s="277"/>
      <c r="Q344" s="277"/>
      <c r="R344" s="277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77"/>
      <c r="M345" s="277"/>
      <c r="N345" s="277"/>
      <c r="O345" s="277"/>
      <c r="P345" s="277"/>
      <c r="Q345" s="277"/>
      <c r="R345" s="277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77"/>
      <c r="M346" s="277"/>
      <c r="N346" s="277"/>
      <c r="O346" s="277"/>
      <c r="P346" s="277"/>
      <c r="Q346" s="277"/>
      <c r="R346" s="277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77"/>
      <c r="M347" s="277"/>
      <c r="N347" s="277"/>
      <c r="O347" s="277"/>
      <c r="P347" s="277"/>
      <c r="Q347" s="277"/>
      <c r="R347" s="277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77"/>
      <c r="M348" s="277"/>
      <c r="N348" s="277"/>
      <c r="O348" s="277"/>
      <c r="P348" s="277"/>
      <c r="Q348" s="277"/>
      <c r="R348" s="277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77"/>
      <c r="M349" s="277"/>
      <c r="N349" s="277"/>
      <c r="O349" s="277"/>
      <c r="P349" s="277"/>
      <c r="Q349" s="277"/>
      <c r="R349" s="277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77"/>
      <c r="M350" s="277"/>
      <c r="N350" s="277"/>
      <c r="O350" s="277"/>
      <c r="P350" s="277"/>
      <c r="Q350" s="277"/>
      <c r="R350" s="277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77"/>
      <c r="M351" s="277"/>
      <c r="N351" s="277"/>
      <c r="O351" s="277"/>
      <c r="P351" s="277"/>
      <c r="Q351" s="277"/>
      <c r="R351" s="277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77"/>
      <c r="M352" s="277"/>
      <c r="N352" s="277"/>
      <c r="O352" s="277"/>
      <c r="P352" s="277"/>
      <c r="Q352" s="277"/>
      <c r="R352" s="277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77"/>
      <c r="M353" s="277"/>
      <c r="N353" s="277"/>
      <c r="O353" s="277"/>
      <c r="P353" s="277"/>
      <c r="Q353" s="277"/>
      <c r="R353" s="277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77"/>
      <c r="M354" s="277"/>
      <c r="N354" s="277"/>
      <c r="O354" s="277"/>
      <c r="P354" s="277"/>
      <c r="Q354" s="277"/>
      <c r="R354" s="277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77"/>
      <c r="M355" s="277"/>
      <c r="N355" s="277"/>
      <c r="O355" s="277"/>
      <c r="P355" s="277"/>
      <c r="Q355" s="277"/>
      <c r="R355" s="277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77"/>
      <c r="M356" s="277"/>
      <c r="N356" s="277"/>
      <c r="O356" s="277"/>
      <c r="P356" s="277"/>
      <c r="Q356" s="277"/>
      <c r="R356" s="277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77"/>
      <c r="M357" s="277"/>
      <c r="N357" s="277"/>
      <c r="O357" s="277"/>
      <c r="P357" s="277"/>
      <c r="Q357" s="277"/>
      <c r="R357" s="277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77"/>
      <c r="M358" s="277"/>
      <c r="N358" s="277"/>
      <c r="O358" s="277"/>
      <c r="P358" s="277"/>
      <c r="Q358" s="277"/>
      <c r="R358" s="277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77"/>
      <c r="M359" s="277"/>
      <c r="N359" s="277"/>
      <c r="O359" s="277"/>
      <c r="P359" s="277"/>
      <c r="Q359" s="277"/>
      <c r="R359" s="277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77"/>
      <c r="M360" s="277"/>
      <c r="N360" s="277"/>
      <c r="O360" s="277"/>
      <c r="P360" s="277"/>
      <c r="Q360" s="277"/>
      <c r="R360" s="277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77"/>
      <c r="M361" s="277"/>
      <c r="N361" s="277"/>
      <c r="O361" s="277"/>
      <c r="P361" s="277"/>
      <c r="Q361" s="277"/>
      <c r="R361" s="277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77"/>
      <c r="M362" s="277"/>
      <c r="N362" s="277"/>
      <c r="O362" s="277"/>
      <c r="P362" s="277"/>
      <c r="Q362" s="277"/>
      <c r="R362" s="277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77"/>
      <c r="M363" s="277"/>
      <c r="N363" s="277"/>
      <c r="O363" s="277"/>
      <c r="P363" s="277"/>
      <c r="Q363" s="277"/>
      <c r="R363" s="277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77"/>
      <c r="M364" s="277"/>
      <c r="N364" s="277"/>
      <c r="O364" s="277"/>
      <c r="P364" s="277"/>
      <c r="Q364" s="277"/>
      <c r="R364" s="277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77"/>
      <c r="M365" s="277"/>
      <c r="N365" s="277"/>
      <c r="O365" s="277"/>
      <c r="P365" s="277"/>
      <c r="Q365" s="277"/>
      <c r="R365" s="277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77"/>
      <c r="M366" s="277"/>
      <c r="N366" s="277"/>
      <c r="O366" s="277"/>
      <c r="P366" s="277"/>
      <c r="Q366" s="277"/>
      <c r="R366" s="277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77"/>
      <c r="M367" s="277"/>
      <c r="N367" s="277"/>
      <c r="O367" s="277"/>
      <c r="P367" s="277"/>
      <c r="Q367" s="277"/>
      <c r="R367" s="277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77"/>
      <c r="M368" s="277"/>
      <c r="N368" s="277"/>
      <c r="O368" s="277"/>
      <c r="P368" s="277"/>
      <c r="Q368" s="277"/>
      <c r="R368" s="277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77"/>
      <c r="M369" s="277"/>
      <c r="N369" s="277"/>
      <c r="O369" s="277"/>
      <c r="P369" s="277"/>
      <c r="Q369" s="277"/>
      <c r="R369" s="277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77"/>
      <c r="M370" s="277"/>
      <c r="N370" s="277"/>
      <c r="O370" s="277"/>
      <c r="P370" s="277"/>
      <c r="Q370" s="277"/>
      <c r="R370" s="277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77"/>
      <c r="M371" s="277"/>
      <c r="N371" s="277"/>
      <c r="O371" s="277"/>
      <c r="P371" s="277"/>
      <c r="Q371" s="277"/>
      <c r="R371" s="277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77"/>
      <c r="M372" s="277"/>
      <c r="N372" s="277"/>
      <c r="O372" s="277"/>
      <c r="P372" s="277"/>
      <c r="Q372" s="277"/>
      <c r="R372" s="277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77"/>
      <c r="M373" s="277"/>
      <c r="N373" s="277"/>
      <c r="O373" s="277"/>
      <c r="P373" s="277"/>
      <c r="Q373" s="277"/>
      <c r="R373" s="277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77"/>
      <c r="M374" s="277"/>
      <c r="N374" s="277"/>
      <c r="O374" s="277"/>
      <c r="P374" s="277"/>
      <c r="Q374" s="277"/>
      <c r="R374" s="277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77"/>
      <c r="M375" s="277"/>
      <c r="N375" s="277"/>
      <c r="O375" s="277"/>
      <c r="P375" s="277"/>
      <c r="Q375" s="277"/>
      <c r="R375" s="277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77"/>
      <c r="M376" s="277"/>
      <c r="N376" s="277"/>
      <c r="O376" s="277"/>
      <c r="P376" s="277"/>
      <c r="Q376" s="277"/>
      <c r="R376" s="277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77"/>
      <c r="M377" s="277"/>
      <c r="N377" s="277"/>
      <c r="O377" s="277"/>
      <c r="P377" s="277"/>
      <c r="Q377" s="277"/>
      <c r="R377" s="277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77"/>
      <c r="M378" s="277"/>
      <c r="N378" s="277"/>
      <c r="O378" s="277"/>
      <c r="P378" s="277"/>
      <c r="Q378" s="277"/>
      <c r="R378" s="277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77"/>
      <c r="M379" s="277"/>
      <c r="N379" s="277"/>
      <c r="O379" s="277"/>
      <c r="P379" s="277"/>
      <c r="Q379" s="277"/>
      <c r="R379" s="277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77"/>
      <c r="M380" s="277"/>
      <c r="N380" s="277"/>
      <c r="O380" s="277"/>
      <c r="P380" s="277"/>
      <c r="Q380" s="277"/>
      <c r="R380" s="277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77"/>
      <c r="M381" s="277"/>
      <c r="N381" s="277"/>
      <c r="O381" s="277"/>
      <c r="P381" s="277"/>
      <c r="Q381" s="277"/>
      <c r="R381" s="277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77"/>
      <c r="M382" s="277"/>
      <c r="N382" s="277"/>
      <c r="O382" s="277"/>
      <c r="P382" s="277"/>
      <c r="Q382" s="277"/>
      <c r="R382" s="277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77"/>
      <c r="M383" s="277"/>
      <c r="N383" s="277"/>
      <c r="O383" s="277"/>
      <c r="P383" s="277"/>
      <c r="Q383" s="277"/>
      <c r="R383" s="277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77"/>
      <c r="M384" s="277"/>
      <c r="N384" s="277"/>
      <c r="O384" s="277"/>
      <c r="P384" s="277"/>
      <c r="Q384" s="277"/>
      <c r="R384" s="277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77"/>
      <c r="M385" s="277"/>
      <c r="N385" s="277"/>
      <c r="O385" s="277"/>
      <c r="P385" s="277"/>
      <c r="Q385" s="277"/>
      <c r="R385" s="277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77"/>
      <c r="M386" s="277"/>
      <c r="N386" s="277"/>
      <c r="O386" s="277"/>
      <c r="P386" s="277"/>
      <c r="Q386" s="277"/>
      <c r="R386" s="277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77"/>
      <c r="M387" s="277"/>
      <c r="N387" s="277"/>
      <c r="O387" s="277"/>
      <c r="P387" s="277"/>
      <c r="Q387" s="277"/>
      <c r="R387" s="277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77"/>
      <c r="M388" s="277"/>
      <c r="N388" s="277"/>
      <c r="O388" s="277"/>
      <c r="P388" s="277"/>
      <c r="Q388" s="277"/>
      <c r="R388" s="277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77"/>
      <c r="M389" s="277"/>
      <c r="N389" s="277"/>
      <c r="O389" s="277"/>
      <c r="P389" s="277"/>
      <c r="Q389" s="277"/>
      <c r="R389" s="277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77"/>
      <c r="M390" s="277"/>
      <c r="N390" s="277"/>
      <c r="O390" s="277"/>
      <c r="P390" s="277"/>
      <c r="Q390" s="277"/>
      <c r="R390" s="277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77"/>
      <c r="M391" s="277"/>
      <c r="N391" s="277"/>
      <c r="O391" s="277"/>
      <c r="P391" s="277"/>
      <c r="Q391" s="277"/>
      <c r="R391" s="277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77"/>
      <c r="M392" s="277"/>
      <c r="N392" s="277"/>
      <c r="O392" s="277"/>
      <c r="P392" s="277"/>
      <c r="Q392" s="277"/>
      <c r="R392" s="277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77"/>
      <c r="M393" s="277"/>
      <c r="N393" s="277"/>
      <c r="O393" s="277"/>
      <c r="P393" s="277"/>
      <c r="Q393" s="277"/>
      <c r="R393" s="277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77"/>
      <c r="M394" s="277"/>
      <c r="N394" s="277"/>
      <c r="O394" s="277"/>
      <c r="P394" s="277"/>
      <c r="Q394" s="277"/>
      <c r="R394" s="277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77"/>
      <c r="M395" s="277"/>
      <c r="N395" s="277"/>
      <c r="O395" s="277"/>
      <c r="P395" s="277"/>
      <c r="Q395" s="277"/>
      <c r="R395" s="277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77"/>
      <c r="M396" s="277"/>
      <c r="N396" s="277"/>
      <c r="O396" s="277"/>
      <c r="P396" s="277"/>
      <c r="Q396" s="277"/>
      <c r="R396" s="277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77"/>
      <c r="M397" s="277"/>
      <c r="N397" s="277"/>
      <c r="O397" s="277"/>
      <c r="P397" s="277"/>
      <c r="Q397" s="277"/>
      <c r="R397" s="277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77"/>
      <c r="M398" s="277"/>
      <c r="N398" s="277"/>
      <c r="O398" s="277"/>
      <c r="P398" s="277"/>
      <c r="Q398" s="277"/>
      <c r="R398" s="277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77"/>
      <c r="M399" s="277"/>
      <c r="N399" s="277"/>
      <c r="O399" s="277"/>
      <c r="P399" s="277"/>
      <c r="Q399" s="277"/>
      <c r="R399" s="277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77"/>
      <c r="M400" s="277"/>
      <c r="N400" s="277"/>
      <c r="O400" s="277"/>
      <c r="P400" s="277"/>
      <c r="Q400" s="277"/>
      <c r="R400" s="277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77"/>
      <c r="M401" s="277"/>
      <c r="N401" s="277"/>
      <c r="O401" s="277"/>
      <c r="P401" s="277"/>
      <c r="Q401" s="277"/>
      <c r="R401" s="277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77"/>
      <c r="M402" s="277"/>
      <c r="N402" s="277"/>
      <c r="O402" s="277"/>
      <c r="P402" s="277"/>
      <c r="Q402" s="277"/>
      <c r="R402" s="277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77"/>
      <c r="M403" s="277"/>
      <c r="N403" s="277"/>
      <c r="O403" s="277"/>
      <c r="P403" s="277"/>
      <c r="Q403" s="277"/>
      <c r="R403" s="277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77"/>
      <c r="M404" s="277"/>
      <c r="N404" s="277"/>
      <c r="O404" s="277"/>
      <c r="P404" s="277"/>
      <c r="Q404" s="277"/>
      <c r="R404" s="277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77"/>
      <c r="M405" s="277"/>
      <c r="N405" s="277"/>
      <c r="O405" s="277"/>
      <c r="P405" s="277"/>
      <c r="Q405" s="277"/>
      <c r="R405" s="277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77"/>
      <c r="M406" s="277"/>
      <c r="N406" s="277"/>
      <c r="O406" s="277"/>
      <c r="P406" s="277"/>
      <c r="Q406" s="277"/>
      <c r="R406" s="277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77"/>
      <c r="M407" s="277"/>
      <c r="N407" s="277"/>
      <c r="O407" s="277"/>
      <c r="P407" s="277"/>
      <c r="Q407" s="277"/>
      <c r="R407" s="277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77"/>
      <c r="M408" s="277"/>
      <c r="N408" s="277"/>
      <c r="O408" s="277"/>
      <c r="P408" s="277"/>
      <c r="Q408" s="277"/>
      <c r="R408" s="277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77"/>
      <c r="M409" s="277"/>
      <c r="N409" s="277"/>
      <c r="O409" s="277"/>
      <c r="P409" s="277"/>
      <c r="Q409" s="277"/>
      <c r="R409" s="277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77"/>
      <c r="M410" s="277"/>
      <c r="N410" s="277"/>
      <c r="O410" s="277"/>
      <c r="P410" s="277"/>
      <c r="Q410" s="277"/>
      <c r="R410" s="277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77"/>
      <c r="M411" s="277"/>
      <c r="N411" s="277"/>
      <c r="O411" s="277"/>
      <c r="P411" s="277"/>
      <c r="Q411" s="277"/>
      <c r="R411" s="277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77"/>
      <c r="M412" s="277"/>
      <c r="N412" s="277"/>
      <c r="O412" s="277"/>
      <c r="P412" s="277"/>
      <c r="Q412" s="277"/>
      <c r="R412" s="277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77"/>
      <c r="M413" s="277"/>
      <c r="N413" s="277"/>
      <c r="O413" s="277"/>
      <c r="P413" s="277"/>
      <c r="Q413" s="277"/>
      <c r="R413" s="277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77"/>
      <c r="M414" s="277"/>
      <c r="N414" s="277"/>
      <c r="O414" s="277"/>
      <c r="P414" s="277"/>
      <c r="Q414" s="277"/>
      <c r="R414" s="277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77"/>
      <c r="M415" s="277"/>
      <c r="N415" s="277"/>
      <c r="O415" s="277"/>
      <c r="P415" s="277"/>
      <c r="Q415" s="277"/>
      <c r="R415" s="277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77"/>
      <c r="M416" s="277"/>
      <c r="N416" s="277"/>
      <c r="O416" s="277"/>
      <c r="P416" s="277"/>
      <c r="Q416" s="277"/>
      <c r="R416" s="277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77"/>
      <c r="M417" s="277"/>
      <c r="N417" s="277"/>
      <c r="O417" s="277"/>
      <c r="P417" s="277"/>
      <c r="Q417" s="277"/>
      <c r="R417" s="277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77"/>
      <c r="M418" s="277"/>
      <c r="N418" s="277"/>
      <c r="O418" s="277"/>
      <c r="P418" s="277"/>
      <c r="Q418" s="277"/>
      <c r="R418" s="277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77"/>
      <c r="M419" s="277"/>
      <c r="N419" s="277"/>
      <c r="O419" s="277"/>
      <c r="P419" s="277"/>
      <c r="Q419" s="277"/>
      <c r="R419" s="277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77"/>
      <c r="M420" s="277"/>
      <c r="N420" s="277"/>
      <c r="O420" s="277"/>
      <c r="P420" s="277"/>
      <c r="Q420" s="277"/>
      <c r="R420" s="277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77"/>
      <c r="M421" s="277"/>
      <c r="N421" s="277"/>
      <c r="O421" s="277"/>
      <c r="P421" s="277"/>
      <c r="Q421" s="277"/>
      <c r="R421" s="277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77"/>
      <c r="M422" s="277"/>
      <c r="N422" s="277"/>
      <c r="O422" s="277"/>
      <c r="P422" s="277"/>
      <c r="Q422" s="277"/>
      <c r="R422" s="277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77"/>
      <c r="M423" s="277"/>
      <c r="N423" s="277"/>
      <c r="O423" s="277"/>
      <c r="P423" s="277"/>
      <c r="Q423" s="277"/>
      <c r="R423" s="277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77"/>
      <c r="M424" s="277"/>
      <c r="N424" s="277"/>
      <c r="O424" s="277"/>
      <c r="P424" s="277"/>
      <c r="Q424" s="277"/>
      <c r="R424" s="277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77"/>
      <c r="M425" s="277"/>
      <c r="N425" s="277"/>
      <c r="O425" s="277"/>
      <c r="P425" s="277"/>
      <c r="Q425" s="277"/>
      <c r="R425" s="277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77"/>
      <c r="M426" s="277"/>
      <c r="N426" s="277"/>
      <c r="O426" s="277"/>
      <c r="P426" s="277"/>
      <c r="Q426" s="277"/>
      <c r="R426" s="277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77"/>
      <c r="M427" s="277"/>
      <c r="N427" s="277"/>
      <c r="O427" s="277"/>
      <c r="P427" s="277"/>
      <c r="Q427" s="277"/>
      <c r="R427" s="277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77"/>
      <c r="M428" s="277"/>
      <c r="N428" s="277"/>
      <c r="O428" s="277"/>
      <c r="P428" s="277"/>
      <c r="Q428" s="277"/>
      <c r="R428" s="277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77"/>
      <c r="M429" s="277"/>
      <c r="N429" s="277"/>
      <c r="O429" s="277"/>
      <c r="P429" s="277"/>
      <c r="Q429" s="277"/>
      <c r="R429" s="277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77"/>
      <c r="M430" s="277"/>
      <c r="N430" s="277"/>
      <c r="O430" s="277"/>
      <c r="P430" s="277"/>
      <c r="Q430" s="277"/>
      <c r="R430" s="277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77"/>
      <c r="M431" s="277"/>
      <c r="N431" s="277"/>
      <c r="O431" s="277"/>
      <c r="P431" s="277"/>
      <c r="Q431" s="277"/>
      <c r="R431" s="277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77"/>
      <c r="M432" s="277"/>
      <c r="N432" s="277"/>
      <c r="O432" s="277"/>
      <c r="P432" s="277"/>
      <c r="Q432" s="277"/>
      <c r="R432" s="277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77"/>
      <c r="M433" s="277"/>
      <c r="N433" s="277"/>
      <c r="O433" s="277"/>
      <c r="P433" s="277"/>
      <c r="Q433" s="277"/>
      <c r="R433" s="277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77"/>
      <c r="M434" s="277"/>
      <c r="N434" s="277"/>
      <c r="O434" s="277"/>
      <c r="P434" s="277"/>
      <c r="Q434" s="277"/>
      <c r="R434" s="277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77"/>
      <c r="M435" s="277"/>
      <c r="N435" s="277"/>
      <c r="O435" s="277"/>
      <c r="P435" s="277"/>
      <c r="Q435" s="277"/>
      <c r="R435" s="277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77"/>
      <c r="M436" s="277"/>
      <c r="N436" s="277"/>
      <c r="O436" s="277"/>
      <c r="P436" s="277"/>
      <c r="Q436" s="277"/>
      <c r="R436" s="277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77"/>
      <c r="M437" s="277"/>
      <c r="N437" s="277"/>
      <c r="O437" s="277"/>
      <c r="P437" s="277"/>
      <c r="Q437" s="277"/>
      <c r="R437" s="277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77"/>
      <c r="M438" s="277"/>
      <c r="N438" s="277"/>
      <c r="O438" s="277"/>
      <c r="P438" s="277"/>
      <c r="Q438" s="277"/>
      <c r="R438" s="277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77"/>
      <c r="M439" s="277"/>
      <c r="N439" s="277"/>
      <c r="O439" s="277"/>
      <c r="P439" s="277"/>
      <c r="Q439" s="277"/>
      <c r="R439" s="277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77"/>
      <c r="M440" s="277"/>
      <c r="N440" s="277"/>
      <c r="O440" s="277"/>
      <c r="P440" s="277"/>
      <c r="Q440" s="277"/>
      <c r="R440" s="277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77"/>
      <c r="M441" s="277"/>
      <c r="N441" s="277"/>
      <c r="O441" s="277"/>
      <c r="P441" s="277"/>
      <c r="Q441" s="277"/>
      <c r="R441" s="277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77"/>
      <c r="M442" s="277"/>
      <c r="N442" s="277"/>
      <c r="O442" s="277"/>
      <c r="P442" s="277"/>
      <c r="Q442" s="277"/>
      <c r="R442" s="277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77"/>
      <c r="M443" s="277"/>
      <c r="N443" s="277"/>
      <c r="O443" s="277"/>
      <c r="P443" s="277"/>
      <c r="Q443" s="277"/>
      <c r="R443" s="277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77"/>
      <c r="M444" s="277"/>
      <c r="N444" s="277"/>
      <c r="O444" s="277"/>
      <c r="P444" s="277"/>
      <c r="Q444" s="277"/>
      <c r="R444" s="277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77"/>
      <c r="M445" s="277"/>
      <c r="N445" s="277"/>
      <c r="O445" s="277"/>
      <c r="P445" s="277"/>
      <c r="Q445" s="277"/>
      <c r="R445" s="277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77"/>
      <c r="M446" s="277"/>
      <c r="N446" s="277"/>
      <c r="O446" s="277"/>
      <c r="P446" s="277"/>
      <c r="Q446" s="277"/>
      <c r="R446" s="277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77"/>
      <c r="M447" s="277"/>
      <c r="N447" s="277"/>
      <c r="O447" s="277"/>
      <c r="P447" s="277"/>
      <c r="Q447" s="277"/>
      <c r="R447" s="277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77"/>
      <c r="M448" s="277"/>
      <c r="N448" s="277"/>
      <c r="O448" s="277"/>
      <c r="P448" s="277"/>
      <c r="Q448" s="277"/>
      <c r="R448" s="277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77"/>
      <c r="M449" s="277"/>
      <c r="N449" s="277"/>
      <c r="O449" s="277"/>
      <c r="P449" s="277"/>
      <c r="Q449" s="277"/>
      <c r="R449" s="277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77"/>
      <c r="M450" s="277"/>
      <c r="N450" s="277"/>
      <c r="O450" s="277"/>
      <c r="P450" s="277"/>
      <c r="Q450" s="277"/>
      <c r="R450" s="277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77"/>
      <c r="M451" s="277"/>
      <c r="N451" s="277"/>
      <c r="O451" s="277"/>
      <c r="P451" s="277"/>
      <c r="Q451" s="277"/>
      <c r="R451" s="277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77"/>
      <c r="M452" s="277"/>
      <c r="N452" s="277"/>
      <c r="O452" s="277"/>
      <c r="P452" s="277"/>
      <c r="Q452" s="277"/>
      <c r="R452" s="277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77"/>
      <c r="M453" s="277"/>
      <c r="N453" s="277"/>
      <c r="O453" s="277"/>
      <c r="P453" s="277"/>
      <c r="Q453" s="277"/>
      <c r="R453" s="277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77"/>
      <c r="M454" s="277"/>
      <c r="N454" s="277"/>
      <c r="O454" s="277"/>
      <c r="P454" s="277"/>
      <c r="Q454" s="277"/>
      <c r="R454" s="277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77"/>
      <c r="M455" s="277"/>
      <c r="N455" s="277"/>
      <c r="O455" s="277"/>
      <c r="P455" s="277"/>
      <c r="Q455" s="277"/>
      <c r="R455" s="277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77"/>
      <c r="M456" s="277"/>
      <c r="N456" s="277"/>
      <c r="O456" s="277"/>
      <c r="P456" s="277"/>
      <c r="Q456" s="277"/>
      <c r="R456" s="277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77"/>
      <c r="M457" s="277"/>
      <c r="N457" s="277"/>
      <c r="O457" s="277"/>
      <c r="P457" s="277"/>
      <c r="Q457" s="277"/>
      <c r="R457" s="277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77"/>
      <c r="M458" s="277"/>
      <c r="N458" s="277"/>
      <c r="O458" s="277"/>
      <c r="P458" s="277"/>
      <c r="Q458" s="277"/>
      <c r="R458" s="277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77"/>
      <c r="M459" s="277"/>
      <c r="N459" s="277"/>
      <c r="O459" s="277"/>
      <c r="P459" s="277"/>
      <c r="Q459" s="277"/>
      <c r="R459" s="277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77"/>
      <c r="M460" s="277"/>
      <c r="N460" s="277"/>
      <c r="O460" s="277"/>
      <c r="P460" s="277"/>
      <c r="Q460" s="277"/>
      <c r="R460" s="277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77"/>
      <c r="M461" s="277"/>
      <c r="N461" s="277"/>
      <c r="O461" s="277"/>
      <c r="P461" s="277"/>
      <c r="Q461" s="277"/>
      <c r="R461" s="277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77"/>
      <c r="M462" s="277"/>
      <c r="N462" s="277"/>
      <c r="O462" s="277"/>
      <c r="P462" s="277"/>
      <c r="Q462" s="277"/>
      <c r="R462" s="277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77"/>
      <c r="M463" s="277"/>
      <c r="N463" s="277"/>
      <c r="O463" s="277"/>
      <c r="P463" s="277"/>
      <c r="Q463" s="277"/>
      <c r="R463" s="277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77"/>
      <c r="M464" s="277"/>
      <c r="N464" s="277"/>
      <c r="O464" s="277"/>
      <c r="P464" s="277"/>
      <c r="Q464" s="277"/>
      <c r="R464" s="277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77"/>
      <c r="M465" s="277"/>
      <c r="N465" s="277"/>
      <c r="O465" s="277"/>
      <c r="P465" s="277"/>
      <c r="Q465" s="277"/>
      <c r="R465" s="277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77"/>
      <c r="M466" s="277"/>
      <c r="N466" s="277"/>
      <c r="O466" s="277"/>
      <c r="P466" s="277"/>
      <c r="Q466" s="277"/>
      <c r="R466" s="277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77"/>
      <c r="M467" s="277"/>
      <c r="N467" s="277"/>
      <c r="O467" s="277"/>
      <c r="P467" s="277"/>
      <c r="Q467" s="277"/>
      <c r="R467" s="277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77"/>
      <c r="M468" s="277"/>
      <c r="N468" s="277"/>
      <c r="O468" s="277"/>
      <c r="P468" s="277"/>
      <c r="Q468" s="277"/>
      <c r="R468" s="277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77"/>
      <c r="M469" s="277"/>
      <c r="N469" s="277"/>
      <c r="O469" s="277"/>
      <c r="P469" s="277"/>
      <c r="Q469" s="277"/>
      <c r="R469" s="277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77"/>
      <c r="M470" s="277"/>
      <c r="N470" s="277"/>
      <c r="O470" s="277"/>
      <c r="P470" s="277"/>
      <c r="Q470" s="277"/>
      <c r="R470" s="277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77"/>
      <c r="M471" s="277"/>
      <c r="N471" s="277"/>
      <c r="O471" s="277"/>
      <c r="P471" s="277"/>
      <c r="Q471" s="277"/>
      <c r="R471" s="277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77"/>
      <c r="M472" s="277"/>
      <c r="N472" s="277"/>
      <c r="O472" s="277"/>
      <c r="P472" s="277"/>
      <c r="Q472" s="277"/>
      <c r="R472" s="277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77"/>
      <c r="M473" s="277"/>
      <c r="N473" s="277"/>
      <c r="O473" s="277"/>
      <c r="P473" s="277"/>
      <c r="Q473" s="277"/>
      <c r="R473" s="277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77"/>
      <c r="M474" s="277"/>
      <c r="N474" s="277"/>
      <c r="O474" s="277"/>
      <c r="P474" s="277"/>
      <c r="Q474" s="277"/>
      <c r="R474" s="277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77"/>
      <c r="M475" s="277"/>
      <c r="N475" s="277"/>
      <c r="O475" s="277"/>
      <c r="P475" s="277"/>
      <c r="Q475" s="277"/>
      <c r="R475" s="277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77"/>
      <c r="M476" s="277"/>
      <c r="N476" s="277"/>
      <c r="O476" s="277"/>
      <c r="P476" s="277"/>
      <c r="Q476" s="277"/>
      <c r="R476" s="277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77"/>
      <c r="M477" s="277"/>
      <c r="N477" s="277"/>
      <c r="O477" s="277"/>
      <c r="P477" s="277"/>
      <c r="Q477" s="277"/>
      <c r="R477" s="277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77"/>
      <c r="M478" s="277"/>
      <c r="N478" s="277"/>
      <c r="O478" s="277"/>
      <c r="P478" s="277"/>
      <c r="Q478" s="277"/>
      <c r="R478" s="277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77"/>
      <c r="M479" s="277"/>
      <c r="N479" s="277"/>
      <c r="O479" s="277"/>
      <c r="P479" s="277"/>
      <c r="Q479" s="277"/>
      <c r="R479" s="277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77"/>
      <c r="M480" s="277"/>
      <c r="N480" s="277"/>
      <c r="O480" s="277"/>
      <c r="P480" s="277"/>
      <c r="Q480" s="277"/>
      <c r="R480" s="277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77"/>
      <c r="M481" s="277"/>
      <c r="N481" s="277"/>
      <c r="O481" s="277"/>
      <c r="P481" s="277"/>
      <c r="Q481" s="277"/>
      <c r="R481" s="277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77"/>
      <c r="M482" s="277"/>
      <c r="N482" s="277"/>
      <c r="O482" s="277"/>
      <c r="P482" s="277"/>
      <c r="Q482" s="277"/>
      <c r="R482" s="277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77"/>
      <c r="M483" s="277"/>
      <c r="N483" s="277"/>
      <c r="O483" s="277"/>
      <c r="P483" s="277"/>
      <c r="Q483" s="277"/>
      <c r="R483" s="277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77"/>
      <c r="M484" s="277"/>
      <c r="N484" s="277"/>
      <c r="O484" s="277"/>
      <c r="P484" s="277"/>
      <c r="Q484" s="277"/>
      <c r="R484" s="277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77"/>
      <c r="M485" s="277"/>
      <c r="N485" s="277"/>
      <c r="O485" s="277"/>
      <c r="P485" s="277"/>
      <c r="Q485" s="277"/>
      <c r="R485" s="277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77"/>
      <c r="M486" s="277"/>
      <c r="N486" s="277"/>
      <c r="O486" s="277"/>
      <c r="P486" s="277"/>
      <c r="Q486" s="277"/>
      <c r="R486" s="277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77"/>
      <c r="M487" s="277"/>
      <c r="N487" s="277"/>
      <c r="O487" s="277"/>
      <c r="P487" s="277"/>
      <c r="Q487" s="277"/>
      <c r="R487" s="277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77"/>
      <c r="M488" s="277"/>
      <c r="N488" s="277"/>
      <c r="O488" s="277"/>
      <c r="P488" s="277"/>
      <c r="Q488" s="277"/>
      <c r="R488" s="277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77"/>
      <c r="M489" s="277"/>
      <c r="N489" s="277"/>
      <c r="O489" s="277"/>
      <c r="P489" s="277"/>
      <c r="Q489" s="277"/>
      <c r="R489" s="277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77"/>
      <c r="M490" s="277"/>
      <c r="N490" s="277"/>
      <c r="O490" s="277"/>
      <c r="P490" s="277"/>
      <c r="Q490" s="277"/>
      <c r="R490" s="277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77"/>
      <c r="M491" s="277"/>
      <c r="N491" s="277"/>
      <c r="O491" s="277"/>
      <c r="P491" s="277"/>
      <c r="Q491" s="277"/>
      <c r="R491" s="277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77"/>
      <c r="M492" s="277"/>
      <c r="N492" s="277"/>
      <c r="O492" s="277"/>
      <c r="P492" s="277"/>
      <c r="Q492" s="277"/>
      <c r="R492" s="277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77"/>
      <c r="M493" s="277"/>
      <c r="N493" s="277"/>
      <c r="O493" s="277"/>
      <c r="P493" s="277"/>
      <c r="Q493" s="277"/>
      <c r="R493" s="277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77"/>
      <c r="M494" s="277"/>
      <c r="N494" s="277"/>
      <c r="O494" s="277"/>
      <c r="P494" s="277"/>
      <c r="Q494" s="277"/>
      <c r="R494" s="277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77"/>
      <c r="M495" s="277"/>
      <c r="N495" s="277"/>
      <c r="O495" s="277"/>
      <c r="P495" s="277"/>
      <c r="Q495" s="277"/>
      <c r="R495" s="277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77"/>
      <c r="M496" s="277"/>
      <c r="N496" s="277"/>
      <c r="O496" s="277"/>
      <c r="P496" s="277"/>
      <c r="Q496" s="277"/>
      <c r="R496" s="277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77"/>
      <c r="M497" s="277"/>
      <c r="N497" s="277"/>
      <c r="O497" s="277"/>
      <c r="P497" s="277"/>
      <c r="Q497" s="277"/>
      <c r="R497" s="277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77"/>
      <c r="M498" s="277"/>
      <c r="N498" s="277"/>
      <c r="O498" s="277"/>
      <c r="P498" s="277"/>
      <c r="Q498" s="277"/>
      <c r="R498" s="277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77"/>
      <c r="M499" s="277"/>
      <c r="N499" s="277"/>
      <c r="O499" s="277"/>
      <c r="P499" s="277"/>
      <c r="Q499" s="277"/>
      <c r="R499" s="277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77"/>
      <c r="M500" s="277"/>
      <c r="N500" s="277"/>
      <c r="O500" s="277"/>
      <c r="P500" s="277"/>
      <c r="Q500" s="277"/>
      <c r="R500" s="277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77"/>
      <c r="M501" s="277"/>
      <c r="N501" s="277"/>
      <c r="O501" s="277"/>
      <c r="P501" s="277"/>
      <c r="Q501" s="277"/>
      <c r="R501" s="277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77"/>
      <c r="M502" s="277"/>
      <c r="N502" s="277"/>
      <c r="O502" s="277"/>
      <c r="P502" s="277"/>
      <c r="Q502" s="277"/>
      <c r="R502" s="277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77"/>
      <c r="M503" s="277"/>
      <c r="N503" s="277"/>
      <c r="O503" s="277"/>
      <c r="P503" s="277"/>
      <c r="Q503" s="277"/>
      <c r="R503" s="277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77"/>
      <c r="M504" s="277"/>
      <c r="N504" s="277"/>
      <c r="O504" s="277"/>
      <c r="P504" s="277"/>
      <c r="Q504" s="277"/>
      <c r="R504" s="277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77"/>
      <c r="M505" s="277"/>
      <c r="N505" s="277"/>
      <c r="O505" s="277"/>
      <c r="P505" s="277"/>
      <c r="Q505" s="277"/>
      <c r="R505" s="277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77"/>
      <c r="M506" s="277"/>
      <c r="N506" s="277"/>
      <c r="O506" s="277"/>
      <c r="P506" s="277"/>
      <c r="Q506" s="277"/>
      <c r="R506" s="277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77"/>
      <c r="M507" s="277"/>
      <c r="N507" s="277"/>
      <c r="O507" s="277"/>
      <c r="P507" s="277"/>
      <c r="Q507" s="277"/>
      <c r="R507" s="277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77"/>
      <c r="M508" s="277"/>
      <c r="N508" s="277"/>
      <c r="O508" s="277"/>
      <c r="P508" s="277"/>
      <c r="Q508" s="277"/>
      <c r="R508" s="277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77"/>
      <c r="M509" s="277"/>
      <c r="N509" s="277"/>
      <c r="O509" s="277"/>
      <c r="P509" s="277"/>
      <c r="Q509" s="277"/>
      <c r="R509" s="277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77"/>
      <c r="M510" s="277"/>
      <c r="N510" s="277"/>
      <c r="O510" s="277"/>
      <c r="P510" s="277"/>
      <c r="Q510" s="277"/>
      <c r="R510" s="277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77"/>
      <c r="M511" s="277"/>
      <c r="N511" s="277"/>
      <c r="O511" s="277"/>
      <c r="P511" s="277"/>
      <c r="Q511" s="277"/>
      <c r="R511" s="277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77"/>
      <c r="M512" s="277"/>
      <c r="N512" s="277"/>
      <c r="O512" s="277"/>
      <c r="P512" s="277"/>
      <c r="Q512" s="277"/>
      <c r="R512" s="277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77"/>
      <c r="M513" s="277"/>
      <c r="N513" s="277"/>
      <c r="O513" s="277"/>
      <c r="P513" s="277"/>
      <c r="Q513" s="277"/>
      <c r="R513" s="277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77"/>
      <c r="M514" s="277"/>
      <c r="N514" s="277"/>
      <c r="O514" s="277"/>
      <c r="P514" s="277"/>
      <c r="Q514" s="277"/>
      <c r="R514" s="277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77"/>
      <c r="M515" s="277"/>
      <c r="N515" s="277"/>
      <c r="O515" s="277"/>
      <c r="P515" s="277"/>
      <c r="Q515" s="277"/>
      <c r="R515" s="277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77"/>
      <c r="M516" s="277"/>
      <c r="N516" s="277"/>
      <c r="O516" s="277"/>
      <c r="P516" s="277"/>
      <c r="Q516" s="277"/>
      <c r="R516" s="277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77"/>
      <c r="M517" s="277"/>
      <c r="N517" s="277"/>
      <c r="O517" s="277"/>
      <c r="P517" s="277"/>
      <c r="Q517" s="277"/>
      <c r="R517" s="277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77"/>
      <c r="M518" s="277"/>
      <c r="N518" s="277"/>
      <c r="O518" s="277"/>
      <c r="P518" s="277"/>
      <c r="Q518" s="277"/>
      <c r="R518" s="277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77"/>
      <c r="M519" s="277"/>
      <c r="N519" s="277"/>
      <c r="O519" s="277"/>
      <c r="P519" s="277"/>
      <c r="Q519" s="277"/>
      <c r="R519" s="277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77"/>
      <c r="M520" s="277"/>
      <c r="N520" s="277"/>
      <c r="O520" s="277"/>
      <c r="P520" s="277"/>
      <c r="Q520" s="277"/>
      <c r="R520" s="277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77"/>
      <c r="M521" s="277"/>
      <c r="N521" s="277"/>
      <c r="O521" s="277"/>
      <c r="P521" s="277"/>
      <c r="Q521" s="277"/>
      <c r="R521" s="277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77"/>
      <c r="M522" s="277"/>
      <c r="N522" s="277"/>
      <c r="O522" s="277"/>
      <c r="P522" s="277"/>
      <c r="Q522" s="277"/>
      <c r="R522" s="277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77"/>
      <c r="M523" s="277"/>
      <c r="N523" s="277"/>
      <c r="O523" s="277"/>
      <c r="P523" s="277"/>
      <c r="Q523" s="277"/>
      <c r="R523" s="277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77"/>
      <c r="M524" s="277"/>
      <c r="N524" s="277"/>
      <c r="O524" s="277"/>
      <c r="P524" s="277"/>
      <c r="Q524" s="277"/>
      <c r="R524" s="277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77"/>
      <c r="M525" s="277"/>
      <c r="N525" s="277"/>
      <c r="O525" s="277"/>
      <c r="P525" s="277"/>
      <c r="Q525" s="277"/>
      <c r="R525" s="277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77"/>
      <c r="M526" s="277"/>
      <c r="N526" s="277"/>
      <c r="O526" s="277"/>
      <c r="P526" s="277"/>
      <c r="Q526" s="277"/>
      <c r="R526" s="277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77"/>
      <c r="M527" s="277"/>
      <c r="N527" s="277"/>
      <c r="O527" s="277"/>
      <c r="P527" s="277"/>
      <c r="Q527" s="277"/>
      <c r="R527" s="277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77"/>
      <c r="M528" s="277"/>
      <c r="N528" s="277"/>
      <c r="O528" s="277"/>
      <c r="P528" s="277"/>
      <c r="Q528" s="277"/>
      <c r="R528" s="277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77"/>
      <c r="M529" s="277"/>
      <c r="N529" s="277"/>
      <c r="O529" s="277"/>
      <c r="P529" s="277"/>
      <c r="Q529" s="277"/>
      <c r="R529" s="277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77"/>
      <c r="M530" s="277"/>
      <c r="N530" s="277"/>
      <c r="O530" s="277"/>
      <c r="P530" s="277"/>
      <c r="Q530" s="277"/>
      <c r="R530" s="277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77"/>
      <c r="M531" s="277"/>
      <c r="N531" s="277"/>
      <c r="O531" s="277"/>
      <c r="P531" s="277"/>
      <c r="Q531" s="277"/>
      <c r="R531" s="277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77"/>
      <c r="M532" s="277"/>
      <c r="N532" s="277"/>
      <c r="O532" s="277"/>
      <c r="P532" s="277"/>
      <c r="Q532" s="277"/>
      <c r="R532" s="277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77"/>
      <c r="M533" s="277"/>
      <c r="N533" s="277"/>
      <c r="O533" s="277"/>
      <c r="P533" s="277"/>
      <c r="Q533" s="277"/>
      <c r="R533" s="277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77"/>
      <c r="M534" s="277"/>
      <c r="N534" s="277"/>
      <c r="O534" s="277"/>
      <c r="P534" s="277"/>
      <c r="Q534" s="277"/>
      <c r="R534" s="277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77"/>
      <c r="M535" s="277"/>
      <c r="N535" s="277"/>
      <c r="O535" s="277"/>
      <c r="P535" s="277"/>
      <c r="Q535" s="277"/>
      <c r="R535" s="277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77"/>
      <c r="M536" s="277"/>
      <c r="N536" s="277"/>
      <c r="O536" s="277"/>
      <c r="P536" s="277"/>
      <c r="Q536" s="277"/>
      <c r="R536" s="277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77"/>
      <c r="M537" s="277"/>
      <c r="N537" s="277"/>
      <c r="O537" s="277"/>
      <c r="P537" s="277"/>
      <c r="Q537" s="277"/>
      <c r="R537" s="277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77"/>
      <c r="M538" s="277"/>
      <c r="N538" s="277"/>
      <c r="O538" s="277"/>
      <c r="P538" s="277"/>
      <c r="Q538" s="277"/>
      <c r="R538" s="277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77"/>
      <c r="M539" s="277"/>
      <c r="N539" s="277"/>
      <c r="O539" s="277"/>
      <c r="P539" s="277"/>
      <c r="Q539" s="277"/>
      <c r="R539" s="277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77"/>
      <c r="M540" s="277"/>
      <c r="N540" s="277"/>
      <c r="O540" s="277"/>
      <c r="P540" s="277"/>
      <c r="Q540" s="277"/>
      <c r="R540" s="277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77"/>
      <c r="M541" s="277"/>
      <c r="N541" s="277"/>
      <c r="O541" s="277"/>
      <c r="P541" s="277"/>
      <c r="Q541" s="277"/>
      <c r="R541" s="277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77"/>
      <c r="M542" s="277"/>
      <c r="N542" s="277"/>
      <c r="O542" s="277"/>
      <c r="P542" s="277"/>
      <c r="Q542" s="277"/>
      <c r="R542" s="277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77"/>
      <c r="M543" s="277"/>
      <c r="N543" s="277"/>
      <c r="O543" s="277"/>
      <c r="P543" s="277"/>
      <c r="Q543" s="277"/>
      <c r="R543" s="277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77"/>
      <c r="M544" s="277"/>
      <c r="N544" s="277"/>
      <c r="O544" s="277"/>
      <c r="P544" s="277"/>
      <c r="Q544" s="277"/>
      <c r="R544" s="277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77"/>
      <c r="M545" s="277"/>
      <c r="N545" s="277"/>
      <c r="O545" s="277"/>
      <c r="P545" s="277"/>
      <c r="Q545" s="277"/>
      <c r="R545" s="277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77"/>
      <c r="M546" s="277"/>
      <c r="N546" s="277"/>
      <c r="O546" s="277"/>
      <c r="P546" s="277"/>
      <c r="Q546" s="277"/>
      <c r="R546" s="277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77"/>
      <c r="M547" s="277"/>
      <c r="N547" s="277"/>
      <c r="O547" s="277"/>
      <c r="P547" s="277"/>
      <c r="Q547" s="277"/>
      <c r="R547" s="277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77"/>
      <c r="M548" s="277"/>
      <c r="N548" s="277"/>
      <c r="O548" s="277"/>
      <c r="P548" s="277"/>
      <c r="Q548" s="277"/>
      <c r="R548" s="277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77"/>
      <c r="M549" s="277"/>
      <c r="N549" s="277"/>
      <c r="O549" s="277"/>
      <c r="P549" s="277"/>
      <c r="Q549" s="277"/>
      <c r="R549" s="277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77"/>
      <c r="M550" s="277"/>
      <c r="N550" s="277"/>
      <c r="O550" s="277"/>
      <c r="P550" s="277"/>
      <c r="Q550" s="277"/>
      <c r="R550" s="277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77"/>
      <c r="M551" s="277"/>
      <c r="N551" s="277"/>
      <c r="O551" s="277"/>
      <c r="P551" s="277"/>
      <c r="Q551" s="277"/>
      <c r="R551" s="277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77"/>
      <c r="M552" s="277"/>
      <c r="N552" s="277"/>
      <c r="O552" s="277"/>
      <c r="P552" s="277"/>
      <c r="Q552" s="277"/>
      <c r="R552" s="277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77"/>
      <c r="M553" s="277"/>
      <c r="N553" s="277"/>
      <c r="O553" s="277"/>
      <c r="P553" s="277"/>
      <c r="Q553" s="277"/>
      <c r="R553" s="277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77"/>
      <c r="M554" s="277"/>
      <c r="N554" s="277"/>
      <c r="O554" s="277"/>
      <c r="P554" s="277"/>
      <c r="Q554" s="277"/>
      <c r="R554" s="277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77"/>
      <c r="M555" s="277"/>
      <c r="N555" s="277"/>
      <c r="O555" s="277"/>
      <c r="P555" s="277"/>
      <c r="Q555" s="277"/>
      <c r="R555" s="277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77"/>
      <c r="M556" s="277"/>
      <c r="N556" s="277"/>
      <c r="O556" s="277"/>
      <c r="P556" s="277"/>
      <c r="Q556" s="277"/>
      <c r="R556" s="277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77"/>
      <c r="M557" s="277"/>
      <c r="N557" s="277"/>
      <c r="O557" s="277"/>
      <c r="P557" s="277"/>
      <c r="Q557" s="277"/>
      <c r="R557" s="277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77"/>
      <c r="M558" s="277"/>
      <c r="N558" s="277"/>
      <c r="O558" s="277"/>
      <c r="P558" s="277"/>
      <c r="Q558" s="277"/>
      <c r="R558" s="277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77"/>
      <c r="M559" s="277"/>
      <c r="N559" s="277"/>
      <c r="O559" s="277"/>
      <c r="P559" s="277"/>
      <c r="Q559" s="277"/>
      <c r="R559" s="277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77"/>
      <c r="M560" s="277"/>
      <c r="N560" s="277"/>
      <c r="O560" s="277"/>
      <c r="P560" s="277"/>
      <c r="Q560" s="277"/>
      <c r="R560" s="277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77"/>
      <c r="M561" s="277"/>
      <c r="N561" s="277"/>
      <c r="O561" s="277"/>
      <c r="P561" s="277"/>
      <c r="Q561" s="277"/>
      <c r="R561" s="277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77"/>
      <c r="M562" s="277"/>
      <c r="N562" s="277"/>
      <c r="O562" s="277"/>
      <c r="P562" s="277"/>
      <c r="Q562" s="277"/>
      <c r="R562" s="277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77"/>
      <c r="M563" s="277"/>
      <c r="N563" s="277"/>
      <c r="O563" s="277"/>
      <c r="P563" s="277"/>
      <c r="Q563" s="277"/>
      <c r="R563" s="277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77"/>
      <c r="M564" s="277"/>
      <c r="N564" s="277"/>
      <c r="O564" s="277"/>
      <c r="P564" s="277"/>
      <c r="Q564" s="277"/>
      <c r="R564" s="277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77"/>
      <c r="M565" s="277"/>
      <c r="N565" s="277"/>
      <c r="O565" s="277"/>
      <c r="P565" s="277"/>
      <c r="Q565" s="277"/>
      <c r="R565" s="277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77"/>
      <c r="M566" s="277"/>
      <c r="N566" s="277"/>
      <c r="O566" s="277"/>
      <c r="P566" s="277"/>
      <c r="Q566" s="277"/>
      <c r="R566" s="277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77"/>
      <c r="M567" s="277"/>
      <c r="N567" s="277"/>
      <c r="O567" s="277"/>
      <c r="P567" s="277"/>
      <c r="Q567" s="277"/>
      <c r="R567" s="277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77"/>
      <c r="M568" s="277"/>
      <c r="N568" s="277"/>
      <c r="O568" s="277"/>
      <c r="P568" s="277"/>
      <c r="Q568" s="277"/>
      <c r="R568" s="277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77"/>
      <c r="M569" s="277"/>
      <c r="N569" s="277"/>
      <c r="O569" s="277"/>
      <c r="P569" s="277"/>
      <c r="Q569" s="277"/>
      <c r="R569" s="277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77"/>
      <c r="M570" s="277"/>
      <c r="N570" s="277"/>
      <c r="O570" s="277"/>
      <c r="P570" s="277"/>
      <c r="Q570" s="277"/>
      <c r="R570" s="277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77"/>
      <c r="M571" s="277"/>
      <c r="N571" s="277"/>
      <c r="O571" s="277"/>
      <c r="P571" s="277"/>
      <c r="Q571" s="277"/>
      <c r="R571" s="277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77"/>
      <c r="M572" s="277"/>
      <c r="N572" s="277"/>
      <c r="O572" s="277"/>
      <c r="P572" s="277"/>
      <c r="Q572" s="277"/>
      <c r="R572" s="277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77"/>
      <c r="M573" s="277"/>
      <c r="N573" s="277"/>
      <c r="O573" s="277"/>
      <c r="P573" s="277"/>
      <c r="Q573" s="277"/>
      <c r="R573" s="277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77"/>
      <c r="M574" s="277"/>
      <c r="N574" s="277"/>
      <c r="O574" s="277"/>
      <c r="P574" s="277"/>
      <c r="Q574" s="277"/>
      <c r="R574" s="277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77"/>
      <c r="M575" s="277"/>
      <c r="N575" s="277"/>
      <c r="O575" s="277"/>
      <c r="P575" s="277"/>
      <c r="Q575" s="277"/>
      <c r="R575" s="277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77"/>
      <c r="M576" s="277"/>
      <c r="N576" s="277"/>
      <c r="O576" s="277"/>
      <c r="P576" s="277"/>
      <c r="Q576" s="277"/>
      <c r="R576" s="277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77"/>
      <c r="M577" s="277"/>
      <c r="N577" s="277"/>
      <c r="O577" s="277"/>
      <c r="P577" s="277"/>
      <c r="Q577" s="277"/>
      <c r="R577" s="277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77"/>
      <c r="M578" s="277"/>
      <c r="N578" s="277"/>
      <c r="O578" s="277"/>
      <c r="P578" s="277"/>
      <c r="Q578" s="277"/>
      <c r="R578" s="277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77"/>
      <c r="M579" s="277"/>
      <c r="N579" s="277"/>
      <c r="O579" s="277"/>
      <c r="P579" s="277"/>
      <c r="Q579" s="277"/>
      <c r="R579" s="277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77"/>
      <c r="M580" s="277"/>
      <c r="N580" s="277"/>
      <c r="O580" s="277"/>
      <c r="P580" s="277"/>
      <c r="Q580" s="277"/>
      <c r="R580" s="277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77"/>
      <c r="M581" s="277"/>
      <c r="N581" s="277"/>
      <c r="O581" s="277"/>
      <c r="P581" s="277"/>
      <c r="Q581" s="277"/>
      <c r="R581" s="277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77"/>
      <c r="M582" s="277"/>
      <c r="N582" s="277"/>
      <c r="O582" s="277"/>
      <c r="P582" s="277"/>
      <c r="Q582" s="277"/>
      <c r="R582" s="277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77"/>
      <c r="M583" s="277"/>
      <c r="N583" s="277"/>
      <c r="O583" s="277"/>
      <c r="P583" s="277"/>
      <c r="Q583" s="277"/>
      <c r="R583" s="277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77"/>
      <c r="M584" s="277"/>
      <c r="N584" s="277"/>
      <c r="O584" s="277"/>
      <c r="P584" s="277"/>
      <c r="Q584" s="277"/>
      <c r="R584" s="277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77"/>
      <c r="M585" s="277"/>
      <c r="N585" s="277"/>
      <c r="O585" s="277"/>
      <c r="P585" s="277"/>
      <c r="Q585" s="277"/>
      <c r="R585" s="277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77"/>
      <c r="M586" s="277"/>
      <c r="N586" s="277"/>
      <c r="O586" s="277"/>
      <c r="P586" s="277"/>
      <c r="Q586" s="277"/>
      <c r="R586" s="277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77"/>
      <c r="M587" s="277"/>
      <c r="N587" s="277"/>
      <c r="O587" s="277"/>
      <c r="P587" s="277"/>
      <c r="Q587" s="277"/>
      <c r="R587" s="277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77"/>
      <c r="M588" s="277"/>
      <c r="N588" s="277"/>
      <c r="O588" s="277"/>
      <c r="P588" s="277"/>
      <c r="Q588" s="277"/>
      <c r="R588" s="277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77"/>
      <c r="M589" s="277"/>
      <c r="N589" s="277"/>
      <c r="O589" s="277"/>
      <c r="P589" s="277"/>
      <c r="Q589" s="277"/>
      <c r="R589" s="277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77"/>
      <c r="M590" s="277"/>
      <c r="N590" s="277"/>
      <c r="O590" s="277"/>
      <c r="P590" s="277"/>
      <c r="Q590" s="277"/>
      <c r="R590" s="277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77"/>
      <c r="M591" s="277"/>
      <c r="N591" s="277"/>
      <c r="O591" s="277"/>
      <c r="P591" s="277"/>
      <c r="Q591" s="277"/>
      <c r="R591" s="277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77"/>
      <c r="M592" s="277"/>
      <c r="N592" s="277"/>
      <c r="O592" s="277"/>
      <c r="P592" s="277"/>
      <c r="Q592" s="277"/>
      <c r="R592" s="277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77"/>
      <c r="M593" s="277"/>
      <c r="N593" s="277"/>
      <c r="O593" s="277"/>
      <c r="P593" s="277"/>
      <c r="Q593" s="277"/>
      <c r="R593" s="277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77"/>
      <c r="M594" s="277"/>
      <c r="N594" s="277"/>
      <c r="O594" s="277"/>
      <c r="P594" s="277"/>
      <c r="Q594" s="277"/>
      <c r="R594" s="277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77"/>
      <c r="M595" s="277"/>
      <c r="N595" s="277"/>
      <c r="O595" s="277"/>
      <c r="P595" s="277"/>
      <c r="Q595" s="277"/>
      <c r="R595" s="277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77"/>
      <c r="M596" s="277"/>
      <c r="N596" s="277"/>
      <c r="O596" s="277"/>
      <c r="P596" s="277"/>
      <c r="Q596" s="277"/>
      <c r="R596" s="277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77"/>
      <c r="M597" s="277"/>
      <c r="N597" s="277"/>
      <c r="O597" s="277"/>
      <c r="P597" s="277"/>
      <c r="Q597" s="277"/>
      <c r="R597" s="277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77"/>
      <c r="M598" s="277"/>
      <c r="N598" s="277"/>
      <c r="O598" s="277"/>
      <c r="P598" s="277"/>
      <c r="Q598" s="277"/>
      <c r="R598" s="277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77"/>
      <c r="M599" s="277"/>
      <c r="N599" s="277"/>
      <c r="O599" s="277"/>
      <c r="P599" s="277"/>
      <c r="Q599" s="277"/>
      <c r="R599" s="277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77"/>
      <c r="M600" s="277"/>
      <c r="N600" s="277"/>
      <c r="O600" s="277"/>
      <c r="P600" s="277"/>
      <c r="Q600" s="277"/>
      <c r="R600" s="277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77"/>
      <c r="M601" s="277"/>
      <c r="N601" s="277"/>
      <c r="O601" s="277"/>
      <c r="P601" s="277"/>
      <c r="Q601" s="277"/>
      <c r="R601" s="277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77"/>
      <c r="M602" s="277"/>
      <c r="N602" s="277"/>
      <c r="O602" s="277"/>
      <c r="P602" s="277"/>
      <c r="Q602" s="277"/>
      <c r="R602" s="277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77"/>
      <c r="M603" s="277"/>
      <c r="N603" s="277"/>
      <c r="O603" s="277"/>
      <c r="P603" s="277"/>
      <c r="Q603" s="277"/>
      <c r="R603" s="277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77"/>
      <c r="M604" s="277"/>
      <c r="N604" s="277"/>
      <c r="O604" s="277"/>
      <c r="P604" s="277"/>
      <c r="Q604" s="277"/>
      <c r="R604" s="277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77"/>
      <c r="M605" s="277"/>
      <c r="N605" s="277"/>
      <c r="O605" s="277"/>
      <c r="P605" s="277"/>
      <c r="Q605" s="277"/>
      <c r="R605" s="277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77"/>
      <c r="M606" s="277"/>
      <c r="N606" s="277"/>
      <c r="O606" s="277"/>
      <c r="P606" s="277"/>
      <c r="Q606" s="277"/>
      <c r="R606" s="277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77"/>
      <c r="M607" s="277"/>
      <c r="N607" s="277"/>
      <c r="O607" s="277"/>
      <c r="P607" s="277"/>
      <c r="Q607" s="277"/>
      <c r="R607" s="277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77"/>
      <c r="M608" s="277"/>
      <c r="N608" s="277"/>
      <c r="O608" s="277"/>
      <c r="P608" s="277"/>
      <c r="Q608" s="277"/>
      <c r="R608" s="277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77"/>
      <c r="M609" s="277"/>
      <c r="N609" s="277"/>
      <c r="O609" s="277"/>
      <c r="P609" s="277"/>
      <c r="Q609" s="277"/>
      <c r="R609" s="277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77"/>
      <c r="M610" s="277"/>
      <c r="N610" s="277"/>
      <c r="O610" s="277"/>
      <c r="P610" s="277"/>
      <c r="Q610" s="277"/>
      <c r="R610" s="277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77"/>
      <c r="M611" s="277"/>
      <c r="N611" s="277"/>
      <c r="O611" s="277"/>
      <c r="P611" s="277"/>
      <c r="Q611" s="277"/>
      <c r="R611" s="277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77"/>
      <c r="M612" s="277"/>
      <c r="N612" s="277"/>
      <c r="O612" s="277"/>
      <c r="P612" s="277"/>
      <c r="Q612" s="277"/>
      <c r="R612" s="277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77"/>
      <c r="M613" s="277"/>
      <c r="N613" s="277"/>
      <c r="O613" s="277"/>
      <c r="P613" s="277"/>
      <c r="Q613" s="277"/>
      <c r="R613" s="277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77"/>
      <c r="M614" s="277"/>
      <c r="N614" s="277"/>
      <c r="O614" s="277"/>
      <c r="P614" s="277"/>
      <c r="Q614" s="277"/>
      <c r="R614" s="277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77"/>
      <c r="M615" s="277"/>
      <c r="N615" s="277"/>
      <c r="O615" s="277"/>
      <c r="P615" s="277"/>
      <c r="Q615" s="277"/>
      <c r="R615" s="277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77"/>
      <c r="M616" s="277"/>
      <c r="N616" s="277"/>
      <c r="O616" s="277"/>
      <c r="P616" s="277"/>
      <c r="Q616" s="277"/>
      <c r="R616" s="277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77"/>
      <c r="M617" s="277"/>
      <c r="N617" s="277"/>
      <c r="O617" s="277"/>
      <c r="P617" s="277"/>
      <c r="Q617" s="277"/>
      <c r="R617" s="277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77"/>
      <c r="M618" s="277"/>
      <c r="N618" s="277"/>
      <c r="O618" s="277"/>
      <c r="P618" s="277"/>
      <c r="Q618" s="277"/>
      <c r="R618" s="277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77"/>
      <c r="M619" s="277"/>
      <c r="N619" s="277"/>
      <c r="O619" s="277"/>
      <c r="P619" s="277"/>
      <c r="Q619" s="277"/>
      <c r="R619" s="277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77"/>
      <c r="M620" s="277"/>
      <c r="N620" s="277"/>
      <c r="O620" s="277"/>
      <c r="P620" s="277"/>
      <c r="Q620" s="277"/>
      <c r="R620" s="277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77"/>
      <c r="M621" s="277"/>
      <c r="N621" s="277"/>
      <c r="O621" s="277"/>
      <c r="P621" s="277"/>
      <c r="Q621" s="277"/>
      <c r="R621" s="277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77"/>
      <c r="M622" s="277"/>
      <c r="N622" s="277"/>
      <c r="O622" s="277"/>
      <c r="P622" s="277"/>
      <c r="Q622" s="277"/>
      <c r="R622" s="277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77"/>
      <c r="M623" s="277"/>
      <c r="N623" s="277"/>
      <c r="O623" s="277"/>
      <c r="P623" s="277"/>
      <c r="Q623" s="277"/>
      <c r="R623" s="277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77"/>
      <c r="M624" s="277"/>
      <c r="N624" s="277"/>
      <c r="O624" s="277"/>
      <c r="P624" s="277"/>
      <c r="Q624" s="277"/>
      <c r="R624" s="277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77"/>
      <c r="M625" s="277"/>
      <c r="N625" s="277"/>
      <c r="O625" s="277"/>
      <c r="P625" s="277"/>
      <c r="Q625" s="277"/>
      <c r="R625" s="277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77"/>
      <c r="M626" s="277"/>
      <c r="N626" s="277"/>
      <c r="O626" s="277"/>
      <c r="P626" s="277"/>
      <c r="Q626" s="277"/>
      <c r="R626" s="277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77"/>
      <c r="M627" s="277"/>
      <c r="N627" s="277"/>
      <c r="O627" s="277"/>
      <c r="P627" s="277"/>
      <c r="Q627" s="277"/>
      <c r="R627" s="277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77"/>
      <c r="M628" s="277"/>
      <c r="N628" s="277"/>
      <c r="O628" s="277"/>
      <c r="P628" s="277"/>
      <c r="Q628" s="277"/>
      <c r="R628" s="277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77"/>
      <c r="M629" s="277"/>
      <c r="N629" s="277"/>
      <c r="O629" s="277"/>
      <c r="P629" s="277"/>
      <c r="Q629" s="277"/>
      <c r="R629" s="277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77"/>
      <c r="M630" s="277"/>
      <c r="N630" s="277"/>
      <c r="O630" s="277"/>
      <c r="P630" s="277"/>
      <c r="Q630" s="277"/>
      <c r="R630" s="277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77"/>
      <c r="M631" s="277"/>
      <c r="N631" s="277"/>
      <c r="O631" s="277"/>
      <c r="P631" s="277"/>
      <c r="Q631" s="277"/>
      <c r="R631" s="277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77"/>
      <c r="M632" s="277"/>
      <c r="N632" s="277"/>
      <c r="O632" s="277"/>
      <c r="P632" s="277"/>
      <c r="Q632" s="277"/>
      <c r="R632" s="277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77"/>
      <c r="M633" s="277"/>
      <c r="N633" s="277"/>
      <c r="O633" s="277"/>
      <c r="P633" s="277"/>
      <c r="Q633" s="277"/>
      <c r="R633" s="277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77"/>
      <c r="M634" s="277"/>
      <c r="N634" s="277"/>
      <c r="O634" s="277"/>
      <c r="P634" s="277"/>
      <c r="Q634" s="277"/>
      <c r="R634" s="277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77"/>
      <c r="M635" s="277"/>
      <c r="N635" s="277"/>
      <c r="O635" s="277"/>
      <c r="P635" s="277"/>
      <c r="Q635" s="277"/>
      <c r="R635" s="277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77"/>
      <c r="M636" s="277"/>
      <c r="N636" s="277"/>
      <c r="O636" s="277"/>
      <c r="P636" s="277"/>
      <c r="Q636" s="277"/>
      <c r="R636" s="277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77"/>
      <c r="M637" s="277"/>
      <c r="N637" s="277"/>
      <c r="O637" s="277"/>
      <c r="P637" s="277"/>
      <c r="Q637" s="277"/>
      <c r="R637" s="277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77"/>
      <c r="M638" s="277"/>
      <c r="N638" s="277"/>
      <c r="O638" s="277"/>
      <c r="P638" s="277"/>
      <c r="Q638" s="277"/>
      <c r="R638" s="277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77"/>
      <c r="M639" s="277"/>
      <c r="N639" s="277"/>
      <c r="O639" s="277"/>
      <c r="P639" s="277"/>
      <c r="Q639" s="277"/>
      <c r="R639" s="277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77"/>
      <c r="M640" s="277"/>
      <c r="N640" s="277"/>
      <c r="O640" s="277"/>
      <c r="P640" s="277"/>
      <c r="Q640" s="277"/>
      <c r="R640" s="277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77"/>
      <c r="M641" s="277"/>
      <c r="N641" s="277"/>
      <c r="O641" s="277"/>
      <c r="P641" s="277"/>
      <c r="Q641" s="277"/>
      <c r="R641" s="277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77"/>
      <c r="M642" s="277"/>
      <c r="N642" s="277"/>
      <c r="O642" s="277"/>
      <c r="P642" s="277"/>
      <c r="Q642" s="277"/>
      <c r="R642" s="277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77"/>
      <c r="M643" s="277"/>
      <c r="N643" s="277"/>
      <c r="O643" s="277"/>
      <c r="P643" s="277"/>
      <c r="Q643" s="277"/>
      <c r="R643" s="277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77"/>
      <c r="M644" s="277"/>
      <c r="N644" s="277"/>
      <c r="O644" s="277"/>
      <c r="P644" s="277"/>
      <c r="Q644" s="277"/>
      <c r="R644" s="277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77"/>
      <c r="M645" s="277"/>
      <c r="N645" s="277"/>
      <c r="O645" s="277"/>
      <c r="P645" s="277"/>
      <c r="Q645" s="277"/>
      <c r="R645" s="277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77"/>
      <c r="M646" s="277"/>
      <c r="N646" s="277"/>
      <c r="O646" s="277"/>
      <c r="P646" s="277"/>
      <c r="Q646" s="277"/>
      <c r="R646" s="277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77"/>
      <c r="M647" s="277"/>
      <c r="N647" s="277"/>
      <c r="O647" s="277"/>
      <c r="P647" s="277"/>
      <c r="Q647" s="277"/>
      <c r="R647" s="277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77"/>
      <c r="M648" s="277"/>
      <c r="N648" s="277"/>
      <c r="O648" s="277"/>
      <c r="P648" s="277"/>
      <c r="Q648" s="277"/>
      <c r="R648" s="277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77"/>
      <c r="M649" s="277"/>
      <c r="N649" s="277"/>
      <c r="O649" s="277"/>
      <c r="P649" s="277"/>
      <c r="Q649" s="277"/>
      <c r="R649" s="277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77"/>
      <c r="M650" s="277"/>
      <c r="N650" s="277"/>
      <c r="O650" s="277"/>
      <c r="P650" s="277"/>
      <c r="Q650" s="277"/>
      <c r="R650" s="277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77"/>
      <c r="M651" s="277"/>
      <c r="N651" s="277"/>
      <c r="O651" s="277"/>
      <c r="P651" s="277"/>
      <c r="Q651" s="277"/>
      <c r="R651" s="277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77"/>
      <c r="M652" s="277"/>
      <c r="N652" s="277"/>
      <c r="O652" s="277"/>
      <c r="P652" s="277"/>
      <c r="Q652" s="277"/>
      <c r="R652" s="277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77"/>
      <c r="M653" s="277"/>
      <c r="N653" s="277"/>
      <c r="O653" s="277"/>
      <c r="P653" s="277"/>
      <c r="Q653" s="277"/>
      <c r="R653" s="277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77"/>
      <c r="M654" s="277"/>
      <c r="N654" s="277"/>
      <c r="O654" s="277"/>
      <c r="P654" s="277"/>
      <c r="Q654" s="277"/>
      <c r="R654" s="277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77"/>
      <c r="M655" s="277"/>
      <c r="N655" s="277"/>
      <c r="O655" s="277"/>
      <c r="P655" s="277"/>
      <c r="Q655" s="277"/>
      <c r="R655" s="277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77"/>
      <c r="M656" s="277"/>
      <c r="N656" s="277"/>
      <c r="O656" s="277"/>
      <c r="P656" s="277"/>
      <c r="Q656" s="277"/>
      <c r="R656" s="277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77"/>
      <c r="M657" s="277"/>
      <c r="N657" s="277"/>
      <c r="O657" s="277"/>
      <c r="P657" s="277"/>
      <c r="Q657" s="277"/>
      <c r="R657" s="277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77"/>
      <c r="M658" s="277"/>
      <c r="N658" s="277"/>
      <c r="O658" s="277"/>
      <c r="P658" s="277"/>
      <c r="Q658" s="277"/>
      <c r="R658" s="277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77"/>
      <c r="M659" s="277"/>
      <c r="N659" s="277"/>
      <c r="O659" s="277"/>
      <c r="P659" s="277"/>
      <c r="Q659" s="277"/>
      <c r="R659" s="277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77"/>
      <c r="M660" s="277"/>
      <c r="N660" s="277"/>
      <c r="O660" s="277"/>
      <c r="P660" s="277"/>
      <c r="Q660" s="277"/>
      <c r="R660" s="277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77"/>
      <c r="M661" s="277"/>
      <c r="N661" s="277"/>
      <c r="O661" s="277"/>
      <c r="P661" s="277"/>
      <c r="Q661" s="277"/>
      <c r="R661" s="277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77"/>
      <c r="M662" s="277"/>
      <c r="N662" s="277"/>
      <c r="O662" s="277"/>
      <c r="P662" s="277"/>
      <c r="Q662" s="277"/>
      <c r="R662" s="277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77"/>
      <c r="M663" s="277"/>
      <c r="N663" s="277"/>
      <c r="O663" s="277"/>
      <c r="P663" s="277"/>
      <c r="Q663" s="277"/>
      <c r="R663" s="277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77"/>
      <c r="M664" s="277"/>
      <c r="N664" s="277"/>
      <c r="O664" s="277"/>
      <c r="P664" s="277"/>
      <c r="Q664" s="277"/>
      <c r="R664" s="277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77"/>
      <c r="M665" s="277"/>
      <c r="N665" s="277"/>
      <c r="O665" s="277"/>
      <c r="P665" s="277"/>
      <c r="Q665" s="277"/>
      <c r="R665" s="277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77"/>
      <c r="M666" s="277"/>
      <c r="N666" s="277"/>
      <c r="O666" s="277"/>
      <c r="P666" s="277"/>
      <c r="Q666" s="277"/>
      <c r="R666" s="277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77"/>
      <c r="M667" s="277"/>
      <c r="N667" s="277"/>
      <c r="O667" s="277"/>
      <c r="P667" s="277"/>
      <c r="Q667" s="277"/>
      <c r="R667" s="277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77"/>
      <c r="M668" s="277"/>
      <c r="N668" s="277"/>
      <c r="O668" s="277"/>
      <c r="P668" s="277"/>
      <c r="Q668" s="277"/>
      <c r="R668" s="277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77"/>
      <c r="M669" s="277"/>
      <c r="N669" s="277"/>
      <c r="O669" s="277"/>
      <c r="P669" s="277"/>
      <c r="Q669" s="277"/>
      <c r="R669" s="277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77"/>
      <c r="M670" s="277"/>
      <c r="N670" s="277"/>
      <c r="O670" s="277"/>
      <c r="P670" s="277"/>
      <c r="Q670" s="277"/>
      <c r="R670" s="277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77"/>
      <c r="M671" s="277"/>
      <c r="N671" s="277"/>
      <c r="O671" s="277"/>
      <c r="P671" s="277"/>
      <c r="Q671" s="277"/>
      <c r="R671" s="277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77"/>
      <c r="M672" s="277"/>
      <c r="N672" s="277"/>
      <c r="O672" s="277"/>
      <c r="P672" s="277"/>
      <c r="Q672" s="277"/>
      <c r="R672" s="277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77"/>
      <c r="M673" s="277"/>
      <c r="N673" s="277"/>
      <c r="O673" s="277"/>
      <c r="P673" s="277"/>
      <c r="Q673" s="277"/>
      <c r="R673" s="277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77"/>
      <c r="M674" s="277"/>
      <c r="N674" s="277"/>
      <c r="O674" s="277"/>
      <c r="P674" s="277"/>
      <c r="Q674" s="277"/>
      <c r="R674" s="277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77"/>
      <c r="M675" s="277"/>
      <c r="N675" s="277"/>
      <c r="O675" s="277"/>
      <c r="P675" s="277"/>
      <c r="Q675" s="277"/>
      <c r="R675" s="277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77"/>
      <c r="M676" s="277"/>
      <c r="N676" s="277"/>
      <c r="O676" s="277"/>
      <c r="P676" s="277"/>
      <c r="Q676" s="277"/>
      <c r="R676" s="277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77"/>
      <c r="M677" s="277"/>
      <c r="N677" s="277"/>
      <c r="O677" s="277"/>
      <c r="P677" s="277"/>
      <c r="Q677" s="277"/>
      <c r="R677" s="277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77"/>
      <c r="M678" s="277"/>
      <c r="N678" s="277"/>
      <c r="O678" s="277"/>
      <c r="P678" s="277"/>
      <c r="Q678" s="277"/>
      <c r="R678" s="277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77"/>
      <c r="M679" s="277"/>
      <c r="N679" s="277"/>
      <c r="O679" s="277"/>
      <c r="P679" s="277"/>
      <c r="Q679" s="277"/>
      <c r="R679" s="277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77"/>
      <c r="M680" s="277"/>
      <c r="N680" s="277"/>
      <c r="O680" s="277"/>
      <c r="P680" s="277"/>
      <c r="Q680" s="277"/>
      <c r="R680" s="277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77"/>
      <c r="M681" s="277"/>
      <c r="N681" s="277"/>
      <c r="O681" s="277"/>
      <c r="P681" s="277"/>
      <c r="Q681" s="277"/>
      <c r="R681" s="277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77"/>
      <c r="M682" s="277"/>
      <c r="N682" s="277"/>
      <c r="O682" s="277"/>
      <c r="P682" s="277"/>
      <c r="Q682" s="277"/>
      <c r="R682" s="277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77"/>
      <c r="M683" s="277"/>
      <c r="N683" s="277"/>
      <c r="O683" s="277"/>
      <c r="P683" s="277"/>
      <c r="Q683" s="277"/>
      <c r="R683" s="277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77"/>
      <c r="M684" s="277"/>
      <c r="N684" s="277"/>
      <c r="O684" s="277"/>
      <c r="P684" s="277"/>
      <c r="Q684" s="277"/>
      <c r="R684" s="277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77"/>
      <c r="M685" s="277"/>
      <c r="N685" s="277"/>
      <c r="O685" s="277"/>
      <c r="P685" s="277"/>
      <c r="Q685" s="277"/>
      <c r="R685" s="277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77"/>
      <c r="M686" s="277"/>
      <c r="N686" s="277"/>
      <c r="O686" s="277"/>
      <c r="P686" s="277"/>
      <c r="Q686" s="277"/>
      <c r="R686" s="277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77"/>
      <c r="M687" s="277"/>
      <c r="N687" s="277"/>
      <c r="O687" s="277"/>
      <c r="P687" s="277"/>
      <c r="Q687" s="277"/>
      <c r="R687" s="277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77"/>
      <c r="M688" s="277"/>
      <c r="N688" s="277"/>
      <c r="O688" s="277"/>
      <c r="P688" s="277"/>
      <c r="Q688" s="277"/>
      <c r="R688" s="277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77"/>
      <c r="M689" s="277"/>
      <c r="N689" s="277"/>
      <c r="O689" s="277"/>
      <c r="P689" s="277"/>
      <c r="Q689" s="277"/>
      <c r="R689" s="277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77"/>
      <c r="M690" s="277"/>
      <c r="N690" s="277"/>
      <c r="O690" s="277"/>
      <c r="P690" s="277"/>
      <c r="Q690" s="277"/>
      <c r="R690" s="277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77"/>
      <c r="M691" s="277"/>
      <c r="N691" s="277"/>
      <c r="O691" s="277"/>
      <c r="P691" s="277"/>
      <c r="Q691" s="277"/>
      <c r="R691" s="277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77"/>
      <c r="M692" s="277"/>
      <c r="N692" s="277"/>
      <c r="O692" s="277"/>
      <c r="P692" s="277"/>
      <c r="Q692" s="277"/>
      <c r="R692" s="277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77"/>
      <c r="M693" s="277"/>
      <c r="N693" s="277"/>
      <c r="O693" s="277"/>
      <c r="P693" s="277"/>
      <c r="Q693" s="277"/>
      <c r="R693" s="277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77"/>
      <c r="M694" s="277"/>
      <c r="N694" s="277"/>
      <c r="O694" s="277"/>
      <c r="P694" s="277"/>
      <c r="Q694" s="277"/>
      <c r="R694" s="277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77"/>
      <c r="M695" s="277"/>
      <c r="N695" s="277"/>
      <c r="O695" s="277"/>
      <c r="P695" s="277"/>
      <c r="Q695" s="277"/>
      <c r="R695" s="277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77"/>
      <c r="M696" s="277"/>
      <c r="N696" s="277"/>
      <c r="O696" s="277"/>
      <c r="P696" s="277"/>
      <c r="Q696" s="277"/>
      <c r="R696" s="277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77"/>
      <c r="M697" s="277"/>
      <c r="N697" s="277"/>
      <c r="O697" s="277"/>
      <c r="P697" s="277"/>
      <c r="Q697" s="277"/>
      <c r="R697" s="277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77"/>
      <c r="M698" s="277"/>
      <c r="N698" s="277"/>
      <c r="O698" s="277"/>
      <c r="P698" s="277"/>
      <c r="Q698" s="277"/>
      <c r="R698" s="277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77"/>
      <c r="M699" s="277"/>
      <c r="N699" s="277"/>
      <c r="O699" s="277"/>
      <c r="P699" s="277"/>
      <c r="Q699" s="277"/>
      <c r="R699" s="277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77"/>
      <c r="M700" s="277"/>
      <c r="N700" s="277"/>
      <c r="O700" s="277"/>
      <c r="P700" s="277"/>
      <c r="Q700" s="277"/>
      <c r="R700" s="277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77"/>
      <c r="M701" s="277"/>
      <c r="N701" s="277"/>
      <c r="O701" s="277"/>
      <c r="P701" s="277"/>
      <c r="Q701" s="277"/>
      <c r="R701" s="277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77"/>
      <c r="M702" s="277"/>
      <c r="N702" s="277"/>
      <c r="O702" s="277"/>
      <c r="P702" s="277"/>
      <c r="Q702" s="277"/>
      <c r="R702" s="277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77"/>
      <c r="M703" s="277"/>
      <c r="N703" s="277"/>
      <c r="O703" s="277"/>
      <c r="P703" s="277"/>
      <c r="Q703" s="277"/>
      <c r="R703" s="277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77"/>
      <c r="M704" s="277"/>
      <c r="N704" s="277"/>
      <c r="O704" s="277"/>
      <c r="P704" s="277"/>
      <c r="Q704" s="277"/>
      <c r="R704" s="277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77"/>
      <c r="M705" s="277"/>
      <c r="N705" s="277"/>
      <c r="O705" s="277"/>
      <c r="P705" s="277"/>
      <c r="Q705" s="277"/>
      <c r="R705" s="277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77"/>
      <c r="M706" s="277"/>
      <c r="N706" s="277"/>
      <c r="O706" s="277"/>
      <c r="P706" s="277"/>
      <c r="Q706" s="277"/>
      <c r="R706" s="277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77"/>
      <c r="M707" s="277"/>
      <c r="N707" s="277"/>
      <c r="O707" s="277"/>
      <c r="P707" s="277"/>
      <c r="Q707" s="277"/>
      <c r="R707" s="277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77"/>
      <c r="M708" s="277"/>
      <c r="N708" s="277"/>
      <c r="O708" s="277"/>
      <c r="P708" s="277"/>
      <c r="Q708" s="277"/>
      <c r="R708" s="277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77"/>
      <c r="M709" s="277"/>
      <c r="N709" s="277"/>
      <c r="O709" s="277"/>
      <c r="P709" s="277"/>
      <c r="Q709" s="277"/>
      <c r="R709" s="277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77"/>
      <c r="M710" s="277"/>
      <c r="N710" s="277"/>
      <c r="O710" s="277"/>
      <c r="P710" s="277"/>
      <c r="Q710" s="277"/>
      <c r="R710" s="277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77"/>
      <c r="M711" s="277"/>
      <c r="N711" s="277"/>
      <c r="O711" s="277"/>
      <c r="P711" s="277"/>
      <c r="Q711" s="277"/>
      <c r="R711" s="277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77"/>
      <c r="M712" s="277"/>
      <c r="N712" s="277"/>
      <c r="O712" s="277"/>
      <c r="P712" s="277"/>
      <c r="Q712" s="277"/>
      <c r="R712" s="277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77"/>
      <c r="M713" s="277"/>
      <c r="N713" s="277"/>
      <c r="O713" s="277"/>
      <c r="P713" s="277"/>
      <c r="Q713" s="277"/>
      <c r="R713" s="277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77"/>
      <c r="M714" s="277"/>
      <c r="N714" s="277"/>
      <c r="O714" s="277"/>
      <c r="P714" s="277"/>
      <c r="Q714" s="277"/>
      <c r="R714" s="277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77"/>
      <c r="M715" s="277"/>
      <c r="N715" s="277"/>
      <c r="O715" s="277"/>
      <c r="P715" s="277"/>
      <c r="Q715" s="277"/>
      <c r="R715" s="277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77"/>
      <c r="M716" s="277"/>
      <c r="N716" s="277"/>
      <c r="O716" s="277"/>
      <c r="P716" s="277"/>
      <c r="Q716" s="277"/>
      <c r="R716" s="277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77"/>
      <c r="M717" s="277"/>
      <c r="N717" s="277"/>
      <c r="O717" s="277"/>
      <c r="P717" s="277"/>
      <c r="Q717" s="277"/>
      <c r="R717" s="277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77"/>
      <c r="M718" s="277"/>
      <c r="N718" s="277"/>
      <c r="O718" s="277"/>
      <c r="P718" s="277"/>
      <c r="Q718" s="277"/>
      <c r="R718" s="277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77"/>
      <c r="M719" s="277"/>
      <c r="N719" s="277"/>
      <c r="O719" s="277"/>
      <c r="P719" s="277"/>
      <c r="Q719" s="277"/>
      <c r="R719" s="277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77"/>
      <c r="M720" s="277"/>
      <c r="N720" s="277"/>
      <c r="O720" s="277"/>
      <c r="P720" s="277"/>
      <c r="Q720" s="277"/>
      <c r="R720" s="277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77"/>
      <c r="M721" s="277"/>
      <c r="N721" s="277"/>
      <c r="O721" s="277"/>
      <c r="P721" s="277"/>
      <c r="Q721" s="277"/>
      <c r="R721" s="277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77"/>
      <c r="M722" s="277"/>
      <c r="N722" s="277"/>
      <c r="O722" s="277"/>
      <c r="P722" s="277"/>
      <c r="Q722" s="277"/>
      <c r="R722" s="277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77"/>
      <c r="M723" s="277"/>
      <c r="N723" s="277"/>
      <c r="O723" s="277"/>
      <c r="P723" s="277"/>
      <c r="Q723" s="277"/>
      <c r="R723" s="277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77"/>
      <c r="M724" s="277"/>
      <c r="N724" s="277"/>
      <c r="O724" s="277"/>
      <c r="P724" s="277"/>
      <c r="Q724" s="277"/>
      <c r="R724" s="277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77"/>
      <c r="M725" s="277"/>
      <c r="N725" s="277"/>
      <c r="O725" s="277"/>
      <c r="P725" s="277"/>
      <c r="Q725" s="277"/>
      <c r="R725" s="277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77"/>
      <c r="M726" s="277"/>
      <c r="N726" s="277"/>
      <c r="O726" s="277"/>
      <c r="P726" s="277"/>
      <c r="Q726" s="277"/>
      <c r="R726" s="277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77"/>
      <c r="M727" s="277"/>
      <c r="N727" s="277"/>
      <c r="O727" s="277"/>
      <c r="P727" s="277"/>
      <c r="Q727" s="277"/>
      <c r="R727" s="277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77"/>
      <c r="M728" s="277"/>
      <c r="N728" s="277"/>
      <c r="O728" s="277"/>
      <c r="P728" s="277"/>
      <c r="Q728" s="277"/>
      <c r="R728" s="277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77"/>
      <c r="M729" s="277"/>
      <c r="N729" s="277"/>
      <c r="O729" s="277"/>
      <c r="P729" s="277"/>
      <c r="Q729" s="277"/>
      <c r="R729" s="277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77"/>
      <c r="M730" s="277"/>
      <c r="N730" s="277"/>
      <c r="O730" s="277"/>
      <c r="P730" s="277"/>
      <c r="Q730" s="277"/>
      <c r="R730" s="277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77"/>
      <c r="M731" s="277"/>
      <c r="N731" s="277"/>
      <c r="O731" s="277"/>
      <c r="P731" s="277"/>
      <c r="Q731" s="277"/>
      <c r="R731" s="277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77"/>
      <c r="M732" s="277"/>
      <c r="N732" s="277"/>
      <c r="O732" s="277"/>
      <c r="P732" s="277"/>
      <c r="Q732" s="277"/>
      <c r="R732" s="277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77"/>
      <c r="M733" s="277"/>
      <c r="N733" s="277"/>
      <c r="O733" s="277"/>
      <c r="P733" s="277"/>
      <c r="Q733" s="277"/>
      <c r="R733" s="277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77"/>
      <c r="M734" s="277"/>
      <c r="N734" s="277"/>
      <c r="O734" s="277"/>
      <c r="P734" s="277"/>
      <c r="Q734" s="277"/>
      <c r="R734" s="277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77"/>
      <c r="M735" s="277"/>
      <c r="N735" s="277"/>
      <c r="O735" s="277"/>
      <c r="P735" s="277"/>
      <c r="Q735" s="277"/>
      <c r="R735" s="277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77"/>
      <c r="M736" s="277"/>
      <c r="N736" s="277"/>
      <c r="O736" s="277"/>
      <c r="P736" s="277"/>
      <c r="Q736" s="277"/>
      <c r="R736" s="277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77"/>
      <c r="M737" s="277"/>
      <c r="N737" s="277"/>
      <c r="O737" s="277"/>
      <c r="P737" s="277"/>
      <c r="Q737" s="277"/>
      <c r="R737" s="277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77"/>
      <c r="M738" s="277"/>
      <c r="N738" s="277"/>
      <c r="O738" s="277"/>
      <c r="P738" s="277"/>
      <c r="Q738" s="277"/>
      <c r="R738" s="277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77"/>
      <c r="M739" s="277"/>
      <c r="N739" s="277"/>
      <c r="O739" s="277"/>
      <c r="P739" s="277"/>
      <c r="Q739" s="277"/>
      <c r="R739" s="277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77"/>
      <c r="M740" s="277"/>
      <c r="N740" s="277"/>
      <c r="O740" s="277"/>
      <c r="P740" s="277"/>
      <c r="Q740" s="277"/>
      <c r="R740" s="277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77"/>
      <c r="M741" s="277"/>
      <c r="N741" s="277"/>
      <c r="O741" s="277"/>
      <c r="P741" s="277"/>
      <c r="Q741" s="277"/>
      <c r="R741" s="277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77"/>
      <c r="M742" s="277"/>
      <c r="N742" s="277"/>
      <c r="O742" s="277"/>
      <c r="P742" s="277"/>
      <c r="Q742" s="277"/>
      <c r="R742" s="277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77"/>
      <c r="M743" s="277"/>
      <c r="N743" s="277"/>
      <c r="O743" s="277"/>
      <c r="P743" s="277"/>
      <c r="Q743" s="277"/>
      <c r="R743" s="277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77"/>
      <c r="M744" s="277"/>
      <c r="N744" s="277"/>
      <c r="O744" s="277"/>
      <c r="P744" s="277"/>
      <c r="Q744" s="277"/>
      <c r="R744" s="277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77"/>
      <c r="M745" s="277"/>
      <c r="N745" s="277"/>
      <c r="O745" s="277"/>
      <c r="P745" s="277"/>
      <c r="Q745" s="277"/>
      <c r="R745" s="277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77"/>
      <c r="M746" s="277"/>
      <c r="N746" s="277"/>
      <c r="O746" s="277"/>
      <c r="P746" s="277"/>
      <c r="Q746" s="277"/>
      <c r="R746" s="277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77"/>
      <c r="M747" s="277"/>
      <c r="N747" s="277"/>
      <c r="O747" s="277"/>
      <c r="P747" s="277"/>
      <c r="Q747" s="277"/>
      <c r="R747" s="277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77"/>
      <c r="M748" s="277"/>
      <c r="N748" s="277"/>
      <c r="O748" s="277"/>
      <c r="P748" s="277"/>
      <c r="Q748" s="277"/>
      <c r="R748" s="277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77"/>
      <c r="M749" s="277"/>
      <c r="N749" s="277"/>
      <c r="O749" s="277"/>
      <c r="P749" s="277"/>
      <c r="Q749" s="277"/>
      <c r="R749" s="277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77"/>
      <c r="M750" s="277"/>
      <c r="N750" s="277"/>
      <c r="O750" s="277"/>
      <c r="P750" s="277"/>
      <c r="Q750" s="277"/>
      <c r="R750" s="277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77"/>
      <c r="M751" s="277"/>
      <c r="N751" s="277"/>
      <c r="O751" s="277"/>
      <c r="P751" s="277"/>
      <c r="Q751" s="277"/>
      <c r="R751" s="277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77"/>
      <c r="M752" s="277"/>
      <c r="N752" s="277"/>
      <c r="O752" s="277"/>
      <c r="P752" s="277"/>
      <c r="Q752" s="277"/>
      <c r="R752" s="277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77"/>
      <c r="M753" s="277"/>
      <c r="N753" s="277"/>
      <c r="O753" s="277"/>
      <c r="P753" s="277"/>
      <c r="Q753" s="277"/>
      <c r="R753" s="277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77"/>
      <c r="M754" s="277"/>
      <c r="N754" s="277"/>
      <c r="O754" s="277"/>
      <c r="P754" s="277"/>
      <c r="Q754" s="277"/>
      <c r="R754" s="277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77"/>
      <c r="M755" s="277"/>
      <c r="N755" s="277"/>
      <c r="O755" s="277"/>
      <c r="P755" s="277"/>
      <c r="Q755" s="277"/>
      <c r="R755" s="277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77"/>
      <c r="M756" s="277"/>
      <c r="N756" s="277"/>
      <c r="O756" s="277"/>
      <c r="P756" s="277"/>
      <c r="Q756" s="277"/>
      <c r="R756" s="277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77"/>
      <c r="M757" s="277"/>
      <c r="N757" s="277"/>
      <c r="O757" s="277"/>
      <c r="P757" s="277"/>
      <c r="Q757" s="277"/>
      <c r="R757" s="277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77"/>
      <c r="M758" s="277"/>
      <c r="N758" s="277"/>
      <c r="O758" s="277"/>
      <c r="P758" s="277"/>
      <c r="Q758" s="277"/>
      <c r="R758" s="277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77"/>
      <c r="M759" s="277"/>
      <c r="N759" s="277"/>
      <c r="O759" s="277"/>
      <c r="P759" s="277"/>
      <c r="Q759" s="277"/>
      <c r="R759" s="277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77"/>
      <c r="M760" s="277"/>
      <c r="N760" s="277"/>
      <c r="O760" s="277"/>
      <c r="P760" s="277"/>
      <c r="Q760" s="277"/>
      <c r="R760" s="277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77"/>
      <c r="M761" s="277"/>
      <c r="N761" s="277"/>
      <c r="O761" s="277"/>
      <c r="P761" s="277"/>
      <c r="Q761" s="277"/>
      <c r="R761" s="277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77"/>
      <c r="M762" s="277"/>
      <c r="N762" s="277"/>
      <c r="O762" s="277"/>
      <c r="P762" s="277"/>
      <c r="Q762" s="277"/>
      <c r="R762" s="277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77"/>
      <c r="M763" s="277"/>
      <c r="N763" s="277"/>
      <c r="O763" s="277"/>
      <c r="P763" s="277"/>
      <c r="Q763" s="277"/>
      <c r="R763" s="277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77"/>
      <c r="M764" s="277"/>
      <c r="N764" s="277"/>
      <c r="O764" s="277"/>
      <c r="P764" s="277"/>
      <c r="Q764" s="277"/>
      <c r="R764" s="277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77"/>
      <c r="M765" s="277"/>
      <c r="N765" s="277"/>
      <c r="O765" s="277"/>
      <c r="P765" s="277"/>
      <c r="Q765" s="277"/>
      <c r="R765" s="277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77"/>
      <c r="M766" s="277"/>
      <c r="N766" s="277"/>
      <c r="O766" s="277"/>
      <c r="P766" s="277"/>
      <c r="Q766" s="277"/>
      <c r="R766" s="277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77"/>
      <c r="M767" s="277"/>
      <c r="N767" s="277"/>
      <c r="O767" s="277"/>
      <c r="P767" s="277"/>
      <c r="Q767" s="277"/>
      <c r="R767" s="277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77"/>
      <c r="M768" s="277"/>
      <c r="N768" s="277"/>
      <c r="O768" s="277"/>
      <c r="P768" s="277"/>
      <c r="Q768" s="277"/>
      <c r="R768" s="277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77"/>
      <c r="M769" s="277"/>
      <c r="N769" s="277"/>
      <c r="O769" s="277"/>
      <c r="P769" s="277"/>
      <c r="Q769" s="277"/>
      <c r="R769" s="277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77"/>
      <c r="M770" s="277"/>
      <c r="N770" s="277"/>
      <c r="O770" s="277"/>
      <c r="P770" s="277"/>
      <c r="Q770" s="277"/>
      <c r="R770" s="277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77"/>
      <c r="M771" s="277"/>
      <c r="N771" s="277"/>
      <c r="O771" s="277"/>
      <c r="P771" s="277"/>
      <c r="Q771" s="277"/>
      <c r="R771" s="277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77"/>
      <c r="M772" s="277"/>
      <c r="N772" s="277"/>
      <c r="O772" s="277"/>
      <c r="P772" s="277"/>
      <c r="Q772" s="277"/>
      <c r="R772" s="277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77"/>
      <c r="M773" s="277"/>
      <c r="N773" s="277"/>
      <c r="O773" s="277"/>
      <c r="P773" s="277"/>
      <c r="Q773" s="277"/>
      <c r="R773" s="277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77"/>
      <c r="M774" s="277"/>
      <c r="N774" s="277"/>
      <c r="O774" s="277"/>
      <c r="P774" s="277"/>
      <c r="Q774" s="277"/>
      <c r="R774" s="277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77"/>
      <c r="M775" s="277"/>
      <c r="N775" s="277"/>
      <c r="O775" s="277"/>
      <c r="P775" s="277"/>
      <c r="Q775" s="277"/>
      <c r="R775" s="277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77"/>
      <c r="M776" s="277"/>
      <c r="N776" s="277"/>
      <c r="O776" s="277"/>
      <c r="P776" s="277"/>
      <c r="Q776" s="277"/>
      <c r="R776" s="277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77"/>
      <c r="M777" s="277"/>
      <c r="N777" s="277"/>
      <c r="O777" s="277"/>
      <c r="P777" s="277"/>
      <c r="Q777" s="277"/>
      <c r="R777" s="277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77"/>
      <c r="M778" s="277"/>
      <c r="N778" s="277"/>
      <c r="O778" s="277"/>
      <c r="P778" s="277"/>
      <c r="Q778" s="277"/>
      <c r="R778" s="277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77"/>
      <c r="M779" s="277"/>
      <c r="N779" s="277"/>
      <c r="O779" s="277"/>
      <c r="P779" s="277"/>
      <c r="Q779" s="277"/>
      <c r="R779" s="277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77"/>
      <c r="M780" s="277"/>
      <c r="N780" s="277"/>
      <c r="O780" s="277"/>
      <c r="P780" s="277"/>
      <c r="Q780" s="277"/>
      <c r="R780" s="277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77"/>
      <c r="M781" s="277"/>
      <c r="N781" s="277"/>
      <c r="O781" s="277"/>
      <c r="P781" s="277"/>
      <c r="Q781" s="277"/>
      <c r="R781" s="277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77"/>
      <c r="M782" s="277"/>
      <c r="N782" s="277"/>
      <c r="O782" s="277"/>
      <c r="P782" s="277"/>
      <c r="Q782" s="277"/>
      <c r="R782" s="277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77"/>
      <c r="M783" s="277"/>
      <c r="N783" s="277"/>
      <c r="O783" s="277"/>
      <c r="P783" s="277"/>
      <c r="Q783" s="277"/>
      <c r="R783" s="277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77"/>
      <c r="M784" s="277"/>
      <c r="N784" s="277"/>
      <c r="O784" s="277"/>
      <c r="P784" s="277"/>
      <c r="Q784" s="277"/>
      <c r="R784" s="277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77"/>
      <c r="M785" s="277"/>
      <c r="N785" s="277"/>
      <c r="O785" s="277"/>
      <c r="P785" s="277"/>
      <c r="Q785" s="277"/>
      <c r="R785" s="277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77"/>
      <c r="M786" s="277"/>
      <c r="N786" s="277"/>
      <c r="O786" s="277"/>
      <c r="P786" s="277"/>
      <c r="Q786" s="277"/>
      <c r="R786" s="277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77"/>
      <c r="M787" s="277"/>
      <c r="N787" s="277"/>
      <c r="O787" s="277"/>
      <c r="P787" s="277"/>
      <c r="Q787" s="277"/>
      <c r="R787" s="277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77"/>
      <c r="M788" s="277"/>
      <c r="N788" s="277"/>
      <c r="O788" s="277"/>
      <c r="P788" s="277"/>
      <c r="Q788" s="277"/>
      <c r="R788" s="277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77"/>
      <c r="M789" s="277"/>
      <c r="N789" s="277"/>
      <c r="O789" s="277"/>
      <c r="P789" s="277"/>
      <c r="Q789" s="277"/>
      <c r="R789" s="277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77"/>
      <c r="M790" s="277"/>
      <c r="N790" s="277"/>
      <c r="O790" s="277"/>
      <c r="P790" s="277"/>
      <c r="Q790" s="277"/>
      <c r="R790" s="277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77"/>
      <c r="M791" s="277"/>
      <c r="N791" s="277"/>
      <c r="O791" s="277"/>
      <c r="P791" s="277"/>
      <c r="Q791" s="277"/>
      <c r="R791" s="277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77"/>
      <c r="M792" s="277"/>
      <c r="N792" s="277"/>
      <c r="O792" s="277"/>
      <c r="P792" s="277"/>
      <c r="Q792" s="277"/>
      <c r="R792" s="277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77"/>
      <c r="M793" s="277"/>
      <c r="N793" s="277"/>
      <c r="O793" s="277"/>
      <c r="P793" s="277"/>
      <c r="Q793" s="277"/>
      <c r="R793" s="277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77"/>
      <c r="M794" s="277"/>
      <c r="N794" s="277"/>
      <c r="O794" s="277"/>
      <c r="P794" s="277"/>
      <c r="Q794" s="277"/>
      <c r="R794" s="277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77"/>
      <c r="M795" s="277"/>
      <c r="N795" s="277"/>
      <c r="O795" s="277"/>
      <c r="P795" s="277"/>
      <c r="Q795" s="277"/>
      <c r="R795" s="277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77"/>
      <c r="M796" s="277"/>
      <c r="N796" s="277"/>
      <c r="O796" s="277"/>
      <c r="P796" s="277"/>
      <c r="Q796" s="277"/>
      <c r="R796" s="277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77"/>
      <c r="M797" s="277"/>
      <c r="N797" s="277"/>
      <c r="O797" s="277"/>
      <c r="P797" s="277"/>
      <c r="Q797" s="277"/>
      <c r="R797" s="277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77"/>
      <c r="M798" s="277"/>
      <c r="N798" s="277"/>
      <c r="O798" s="277"/>
      <c r="P798" s="277"/>
      <c r="Q798" s="277"/>
      <c r="R798" s="277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77"/>
      <c r="M799" s="277"/>
      <c r="N799" s="277"/>
      <c r="O799" s="277"/>
      <c r="P799" s="277"/>
      <c r="Q799" s="277"/>
      <c r="R799" s="277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77"/>
      <c r="M800" s="277"/>
      <c r="N800" s="277"/>
      <c r="O800" s="277"/>
      <c r="P800" s="277"/>
      <c r="Q800" s="277"/>
      <c r="R800" s="277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77"/>
      <c r="M801" s="277"/>
      <c r="N801" s="277"/>
      <c r="O801" s="277"/>
      <c r="P801" s="277"/>
      <c r="Q801" s="277"/>
      <c r="R801" s="277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77"/>
      <c r="M802" s="277"/>
      <c r="N802" s="277"/>
      <c r="O802" s="277"/>
      <c r="P802" s="277"/>
      <c r="Q802" s="277"/>
      <c r="R802" s="277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77"/>
      <c r="M803" s="277"/>
      <c r="N803" s="277"/>
      <c r="O803" s="277"/>
      <c r="P803" s="277"/>
      <c r="Q803" s="277"/>
      <c r="R803" s="277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77"/>
      <c r="M804" s="277"/>
      <c r="N804" s="277"/>
      <c r="O804" s="277"/>
      <c r="P804" s="277"/>
      <c r="Q804" s="277"/>
      <c r="R804" s="277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77"/>
      <c r="M805" s="277"/>
      <c r="N805" s="277"/>
      <c r="O805" s="277"/>
      <c r="P805" s="277"/>
      <c r="Q805" s="277"/>
      <c r="R805" s="277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77"/>
      <c r="M806" s="277"/>
      <c r="N806" s="277"/>
      <c r="O806" s="277"/>
      <c r="P806" s="277"/>
      <c r="Q806" s="277"/>
      <c r="R806" s="277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77"/>
      <c r="M807" s="277"/>
      <c r="N807" s="277"/>
      <c r="O807" s="277"/>
      <c r="P807" s="277"/>
      <c r="Q807" s="277"/>
      <c r="R807" s="277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77"/>
      <c r="M808" s="277"/>
      <c r="N808" s="277"/>
      <c r="O808" s="277"/>
      <c r="P808" s="277"/>
      <c r="Q808" s="277"/>
      <c r="R808" s="277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77"/>
      <c r="M809" s="277"/>
      <c r="N809" s="277"/>
      <c r="O809" s="277"/>
      <c r="P809" s="277"/>
      <c r="Q809" s="277"/>
      <c r="R809" s="277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77"/>
      <c r="M810" s="277"/>
      <c r="N810" s="277"/>
      <c r="O810" s="277"/>
      <c r="P810" s="277"/>
      <c r="Q810" s="277"/>
      <c r="R810" s="277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77"/>
      <c r="M811" s="277"/>
      <c r="N811" s="277"/>
      <c r="O811" s="277"/>
      <c r="P811" s="277"/>
      <c r="Q811" s="277"/>
      <c r="R811" s="277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77"/>
      <c r="M812" s="277"/>
      <c r="N812" s="277"/>
      <c r="O812" s="277"/>
      <c r="P812" s="277"/>
      <c r="Q812" s="277"/>
      <c r="R812" s="277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77"/>
      <c r="M813" s="277"/>
      <c r="N813" s="277"/>
      <c r="O813" s="277"/>
      <c r="P813" s="277"/>
      <c r="Q813" s="277"/>
      <c r="R813" s="277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77"/>
      <c r="M814" s="277"/>
      <c r="N814" s="277"/>
      <c r="O814" s="277"/>
      <c r="P814" s="277"/>
      <c r="Q814" s="277"/>
      <c r="R814" s="277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77"/>
      <c r="M815" s="277"/>
      <c r="N815" s="277"/>
      <c r="O815" s="277"/>
      <c r="P815" s="277"/>
      <c r="Q815" s="277"/>
      <c r="R815" s="277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77"/>
      <c r="M816" s="277"/>
      <c r="N816" s="277"/>
      <c r="O816" s="277"/>
      <c r="P816" s="277"/>
      <c r="Q816" s="277"/>
      <c r="R816" s="277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77"/>
      <c r="M817" s="277"/>
      <c r="N817" s="277"/>
      <c r="O817" s="277"/>
      <c r="P817" s="277"/>
      <c r="Q817" s="277"/>
      <c r="R817" s="277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77"/>
      <c r="M818" s="277"/>
      <c r="N818" s="277"/>
      <c r="O818" s="277"/>
      <c r="P818" s="277"/>
      <c r="Q818" s="277"/>
      <c r="R818" s="277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77"/>
      <c r="M819" s="277"/>
      <c r="N819" s="277"/>
      <c r="O819" s="277"/>
      <c r="P819" s="277"/>
      <c r="Q819" s="277"/>
      <c r="R819" s="277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77"/>
      <c r="M820" s="277"/>
      <c r="N820" s="277"/>
      <c r="O820" s="277"/>
      <c r="P820" s="277"/>
      <c r="Q820" s="277"/>
      <c r="R820" s="277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77"/>
      <c r="M821" s="277"/>
      <c r="N821" s="277"/>
      <c r="O821" s="277"/>
      <c r="P821" s="277"/>
      <c r="Q821" s="277"/>
      <c r="R821" s="277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77"/>
      <c r="M822" s="277"/>
      <c r="N822" s="277"/>
      <c r="O822" s="277"/>
      <c r="P822" s="277"/>
      <c r="Q822" s="277"/>
      <c r="R822" s="277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77"/>
      <c r="M823" s="277"/>
      <c r="N823" s="277"/>
      <c r="O823" s="277"/>
      <c r="P823" s="277"/>
      <c r="Q823" s="277"/>
      <c r="R823" s="277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77"/>
      <c r="M824" s="277"/>
      <c r="N824" s="277"/>
      <c r="O824" s="277"/>
      <c r="P824" s="277"/>
      <c r="Q824" s="277"/>
      <c r="R824" s="277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77"/>
      <c r="M825" s="277"/>
      <c r="N825" s="277"/>
      <c r="O825" s="277"/>
      <c r="P825" s="277"/>
      <c r="Q825" s="277"/>
      <c r="R825" s="277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77"/>
      <c r="M826" s="277"/>
      <c r="N826" s="277"/>
      <c r="O826" s="277"/>
      <c r="P826" s="277"/>
      <c r="Q826" s="277"/>
      <c r="R826" s="277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77"/>
      <c r="M827" s="277"/>
      <c r="N827" s="277"/>
      <c r="O827" s="277"/>
      <c r="P827" s="277"/>
      <c r="Q827" s="277"/>
      <c r="R827" s="277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77"/>
      <c r="M828" s="277"/>
      <c r="N828" s="277"/>
      <c r="O828" s="277"/>
      <c r="P828" s="277"/>
      <c r="Q828" s="277"/>
      <c r="R828" s="277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77"/>
      <c r="M829" s="277"/>
      <c r="N829" s="277"/>
      <c r="O829" s="277"/>
      <c r="P829" s="277"/>
      <c r="Q829" s="277"/>
      <c r="R829" s="277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77"/>
      <c r="M830" s="277"/>
      <c r="N830" s="277"/>
      <c r="O830" s="277"/>
      <c r="P830" s="277"/>
      <c r="Q830" s="277"/>
      <c r="R830" s="277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77"/>
      <c r="M831" s="277"/>
      <c r="N831" s="277"/>
      <c r="O831" s="277"/>
      <c r="P831" s="277"/>
      <c r="Q831" s="277"/>
      <c r="R831" s="277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77"/>
      <c r="M832" s="277"/>
      <c r="N832" s="277"/>
      <c r="O832" s="277"/>
      <c r="P832" s="277"/>
      <c r="Q832" s="277"/>
      <c r="R832" s="277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77"/>
      <c r="M833" s="277"/>
      <c r="N833" s="277"/>
      <c r="O833" s="277"/>
      <c r="P833" s="277"/>
      <c r="Q833" s="277"/>
      <c r="R833" s="277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77"/>
      <c r="M834" s="277"/>
      <c r="N834" s="277"/>
      <c r="O834" s="277"/>
      <c r="P834" s="277"/>
      <c r="Q834" s="277"/>
      <c r="R834" s="277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77"/>
      <c r="M835" s="277"/>
      <c r="N835" s="277"/>
      <c r="O835" s="277"/>
      <c r="P835" s="277"/>
      <c r="Q835" s="277"/>
      <c r="R835" s="277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77"/>
      <c r="M836" s="277"/>
      <c r="N836" s="277"/>
      <c r="O836" s="277"/>
      <c r="P836" s="277"/>
      <c r="Q836" s="277"/>
      <c r="R836" s="277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77"/>
      <c r="M837" s="277"/>
      <c r="N837" s="277"/>
      <c r="O837" s="277"/>
      <c r="P837" s="277"/>
      <c r="Q837" s="277"/>
      <c r="R837" s="277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77"/>
      <c r="M838" s="277"/>
      <c r="N838" s="277"/>
      <c r="O838" s="277"/>
      <c r="P838" s="277"/>
      <c r="Q838" s="277"/>
      <c r="R838" s="277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77"/>
      <c r="M839" s="277"/>
      <c r="N839" s="277"/>
      <c r="O839" s="277"/>
      <c r="P839" s="277"/>
      <c r="Q839" s="277"/>
      <c r="R839" s="277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77"/>
      <c r="M840" s="277"/>
      <c r="N840" s="277"/>
      <c r="O840" s="277"/>
      <c r="P840" s="277"/>
      <c r="Q840" s="277"/>
      <c r="R840" s="277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77"/>
      <c r="M841" s="277"/>
      <c r="N841" s="277"/>
      <c r="O841" s="277"/>
      <c r="P841" s="277"/>
      <c r="Q841" s="277"/>
      <c r="R841" s="277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77"/>
      <c r="M842" s="277"/>
      <c r="N842" s="277"/>
      <c r="O842" s="277"/>
      <c r="P842" s="277"/>
      <c r="Q842" s="277"/>
      <c r="R842" s="277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77"/>
      <c r="M843" s="277"/>
      <c r="N843" s="277"/>
      <c r="O843" s="277"/>
      <c r="P843" s="277"/>
      <c r="Q843" s="277"/>
      <c r="R843" s="277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77"/>
      <c r="M844" s="277"/>
      <c r="N844" s="277"/>
      <c r="O844" s="277"/>
      <c r="P844" s="277"/>
      <c r="Q844" s="277"/>
      <c r="R844" s="277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77"/>
      <c r="M845" s="277"/>
      <c r="N845" s="277"/>
      <c r="O845" s="277"/>
      <c r="P845" s="277"/>
      <c r="Q845" s="277"/>
      <c r="R845" s="277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77"/>
      <c r="M846" s="277"/>
      <c r="N846" s="277"/>
      <c r="O846" s="277"/>
      <c r="P846" s="277"/>
      <c r="Q846" s="277"/>
      <c r="R846" s="277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77"/>
      <c r="M847" s="277"/>
      <c r="N847" s="277"/>
      <c r="O847" s="277"/>
      <c r="P847" s="277"/>
      <c r="Q847" s="277"/>
      <c r="R847" s="277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77"/>
      <c r="M848" s="277"/>
      <c r="N848" s="277"/>
      <c r="O848" s="277"/>
      <c r="P848" s="277"/>
      <c r="Q848" s="277"/>
      <c r="R848" s="277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77"/>
      <c r="M849" s="277"/>
      <c r="N849" s="277"/>
      <c r="O849" s="277"/>
      <c r="P849" s="277"/>
      <c r="Q849" s="277"/>
      <c r="R849" s="277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77"/>
      <c r="M850" s="277"/>
      <c r="N850" s="277"/>
      <c r="O850" s="277"/>
      <c r="P850" s="277"/>
      <c r="Q850" s="277"/>
      <c r="R850" s="277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77"/>
      <c r="M851" s="277"/>
      <c r="N851" s="277"/>
      <c r="O851" s="277"/>
      <c r="P851" s="277"/>
      <c r="Q851" s="277"/>
      <c r="R851" s="277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77"/>
      <c r="M852" s="277"/>
      <c r="N852" s="277"/>
      <c r="O852" s="277"/>
      <c r="P852" s="277"/>
      <c r="Q852" s="277"/>
      <c r="R852" s="277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77"/>
      <c r="M853" s="277"/>
      <c r="N853" s="277"/>
      <c r="O853" s="277"/>
      <c r="P853" s="277"/>
      <c r="Q853" s="277"/>
      <c r="R853" s="277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77"/>
      <c r="M854" s="277"/>
      <c r="N854" s="277"/>
      <c r="O854" s="277"/>
      <c r="P854" s="277"/>
      <c r="Q854" s="277"/>
      <c r="R854" s="277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77"/>
      <c r="M855" s="277"/>
      <c r="N855" s="277"/>
      <c r="O855" s="277"/>
      <c r="P855" s="277"/>
      <c r="Q855" s="277"/>
      <c r="R855" s="277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77"/>
      <c r="M856" s="277"/>
      <c r="N856" s="277"/>
      <c r="O856" s="277"/>
      <c r="P856" s="277"/>
      <c r="Q856" s="277"/>
      <c r="R856" s="277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77"/>
      <c r="M857" s="277"/>
      <c r="N857" s="277"/>
      <c r="O857" s="277"/>
      <c r="P857" s="277"/>
      <c r="Q857" s="277"/>
      <c r="R857" s="277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77"/>
      <c r="M858" s="277"/>
      <c r="N858" s="277"/>
      <c r="O858" s="277"/>
      <c r="P858" s="277"/>
      <c r="Q858" s="277"/>
      <c r="R858" s="277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77"/>
      <c r="M859" s="277"/>
      <c r="N859" s="277"/>
      <c r="O859" s="277"/>
      <c r="P859" s="277"/>
      <c r="Q859" s="277"/>
      <c r="R859" s="277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77"/>
      <c r="M860" s="277"/>
      <c r="N860" s="277"/>
      <c r="O860" s="277"/>
      <c r="P860" s="277"/>
      <c r="Q860" s="277"/>
      <c r="R860" s="277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77"/>
      <c r="M861" s="277"/>
      <c r="N861" s="277"/>
      <c r="O861" s="277"/>
      <c r="P861" s="277"/>
      <c r="Q861" s="277"/>
      <c r="R861" s="277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77"/>
      <c r="M862" s="277"/>
      <c r="N862" s="277"/>
      <c r="O862" s="277"/>
      <c r="P862" s="277"/>
      <c r="Q862" s="277"/>
      <c r="R862" s="277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77"/>
      <c r="M863" s="277"/>
      <c r="N863" s="277"/>
      <c r="O863" s="277"/>
      <c r="P863" s="277"/>
      <c r="Q863" s="277"/>
      <c r="R863" s="277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77"/>
      <c r="M864" s="277"/>
      <c r="N864" s="277"/>
      <c r="O864" s="277"/>
      <c r="P864" s="277"/>
      <c r="Q864" s="277"/>
      <c r="R864" s="277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77"/>
      <c r="M865" s="277"/>
      <c r="N865" s="277"/>
      <c r="O865" s="277"/>
      <c r="P865" s="277"/>
      <c r="Q865" s="277"/>
      <c r="R865" s="277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77"/>
      <c r="M866" s="277"/>
      <c r="N866" s="277"/>
      <c r="O866" s="277"/>
      <c r="P866" s="277"/>
      <c r="Q866" s="277"/>
      <c r="R866" s="277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77"/>
      <c r="M867" s="277"/>
      <c r="N867" s="277"/>
      <c r="O867" s="277"/>
      <c r="P867" s="277"/>
      <c r="Q867" s="277"/>
      <c r="R867" s="277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77"/>
      <c r="M868" s="277"/>
      <c r="N868" s="277"/>
      <c r="O868" s="277"/>
      <c r="P868" s="277"/>
      <c r="Q868" s="277"/>
      <c r="R868" s="277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77"/>
      <c r="M869" s="277"/>
      <c r="N869" s="277"/>
      <c r="O869" s="277"/>
      <c r="P869" s="277"/>
      <c r="Q869" s="277"/>
      <c r="R869" s="277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77"/>
      <c r="M870" s="277"/>
      <c r="N870" s="277"/>
      <c r="O870" s="277"/>
      <c r="P870" s="277"/>
      <c r="Q870" s="277"/>
      <c r="R870" s="277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77"/>
      <c r="M871" s="277"/>
      <c r="N871" s="277"/>
      <c r="O871" s="277"/>
      <c r="P871" s="277"/>
      <c r="Q871" s="277"/>
      <c r="R871" s="277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77"/>
      <c r="M872" s="277"/>
      <c r="N872" s="277"/>
      <c r="O872" s="277"/>
      <c r="P872" s="277"/>
      <c r="Q872" s="277"/>
      <c r="R872" s="277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77"/>
      <c r="M873" s="277"/>
      <c r="N873" s="277"/>
      <c r="O873" s="277"/>
      <c r="P873" s="277"/>
      <c r="Q873" s="277"/>
      <c r="R873" s="277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77"/>
      <c r="M874" s="277"/>
      <c r="N874" s="277"/>
      <c r="O874" s="277"/>
      <c r="P874" s="277"/>
      <c r="Q874" s="277"/>
      <c r="R874" s="277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77"/>
      <c r="M875" s="277"/>
      <c r="N875" s="277"/>
      <c r="O875" s="277"/>
      <c r="P875" s="277"/>
      <c r="Q875" s="277"/>
      <c r="R875" s="277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77"/>
      <c r="M876" s="277"/>
      <c r="N876" s="277"/>
      <c r="O876" s="277"/>
      <c r="P876" s="277"/>
      <c r="Q876" s="277"/>
      <c r="R876" s="277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77"/>
      <c r="M877" s="277"/>
      <c r="N877" s="277"/>
      <c r="O877" s="277"/>
      <c r="P877" s="277"/>
      <c r="Q877" s="277"/>
      <c r="R877" s="277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77"/>
      <c r="M878" s="277"/>
      <c r="N878" s="277"/>
      <c r="O878" s="277"/>
      <c r="P878" s="277"/>
      <c r="Q878" s="277"/>
      <c r="R878" s="277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77"/>
      <c r="M879" s="277"/>
      <c r="N879" s="277"/>
      <c r="O879" s="277"/>
      <c r="P879" s="277"/>
      <c r="Q879" s="277"/>
      <c r="R879" s="277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77"/>
      <c r="M880" s="277"/>
      <c r="N880" s="277"/>
      <c r="O880" s="277"/>
      <c r="P880" s="277"/>
      <c r="Q880" s="277"/>
      <c r="R880" s="277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77"/>
      <c r="M881" s="277"/>
      <c r="N881" s="277"/>
      <c r="O881" s="277"/>
      <c r="P881" s="277"/>
      <c r="Q881" s="277"/>
      <c r="R881" s="277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77"/>
      <c r="M882" s="277"/>
      <c r="N882" s="277"/>
      <c r="O882" s="277"/>
      <c r="P882" s="277"/>
      <c r="Q882" s="277"/>
      <c r="R882" s="277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77"/>
      <c r="M883" s="277"/>
      <c r="N883" s="277"/>
      <c r="O883" s="277"/>
      <c r="P883" s="277"/>
      <c r="Q883" s="277"/>
      <c r="R883" s="277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77"/>
      <c r="M884" s="277"/>
      <c r="N884" s="277"/>
      <c r="O884" s="277"/>
      <c r="P884" s="277"/>
      <c r="Q884" s="277"/>
      <c r="R884" s="277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77"/>
      <c r="M885" s="277"/>
      <c r="N885" s="277"/>
      <c r="O885" s="277"/>
      <c r="P885" s="277"/>
      <c r="Q885" s="277"/>
      <c r="R885" s="277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77"/>
      <c r="M886" s="277"/>
      <c r="N886" s="277"/>
      <c r="O886" s="277"/>
      <c r="P886" s="277"/>
      <c r="Q886" s="277"/>
      <c r="R886" s="277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77"/>
      <c r="M887" s="277"/>
      <c r="N887" s="277"/>
      <c r="O887" s="277"/>
      <c r="P887" s="277"/>
      <c r="Q887" s="277"/>
      <c r="R887" s="277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77"/>
      <c r="M888" s="277"/>
      <c r="N888" s="277"/>
      <c r="O888" s="277"/>
      <c r="P888" s="277"/>
      <c r="Q888" s="277"/>
      <c r="R888" s="277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77"/>
      <c r="M889" s="277"/>
      <c r="N889" s="277"/>
      <c r="O889" s="277"/>
      <c r="P889" s="277"/>
      <c r="Q889" s="277"/>
      <c r="R889" s="277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77"/>
      <c r="M890" s="277"/>
      <c r="N890" s="277"/>
      <c r="O890" s="277"/>
      <c r="P890" s="277"/>
      <c r="Q890" s="277"/>
      <c r="R890" s="277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77"/>
      <c r="M891" s="277"/>
      <c r="N891" s="277"/>
      <c r="O891" s="277"/>
      <c r="P891" s="277"/>
      <c r="Q891" s="277"/>
      <c r="R891" s="277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77"/>
      <c r="M892" s="277"/>
      <c r="N892" s="277"/>
      <c r="O892" s="277"/>
      <c r="P892" s="277"/>
      <c r="Q892" s="277"/>
      <c r="R892" s="277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77"/>
      <c r="M893" s="277"/>
      <c r="N893" s="277"/>
      <c r="O893" s="277"/>
      <c r="P893" s="277"/>
      <c r="Q893" s="277"/>
      <c r="R893" s="277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77"/>
      <c r="M894" s="277"/>
      <c r="N894" s="277"/>
      <c r="O894" s="277"/>
      <c r="P894" s="277"/>
      <c r="Q894" s="277"/>
      <c r="R894" s="277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77"/>
      <c r="M895" s="277"/>
      <c r="N895" s="277"/>
      <c r="O895" s="277"/>
      <c r="P895" s="277"/>
      <c r="Q895" s="277"/>
      <c r="R895" s="277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77"/>
      <c r="M896" s="277"/>
      <c r="N896" s="277"/>
      <c r="O896" s="277"/>
      <c r="P896" s="277"/>
      <c r="Q896" s="277"/>
      <c r="R896" s="277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77"/>
      <c r="M897" s="277"/>
      <c r="N897" s="277"/>
      <c r="O897" s="277"/>
      <c r="P897" s="277"/>
      <c r="Q897" s="277"/>
      <c r="R897" s="277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77"/>
      <c r="M898" s="277"/>
      <c r="N898" s="277"/>
      <c r="O898" s="277"/>
      <c r="P898" s="277"/>
      <c r="Q898" s="277"/>
      <c r="R898" s="277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77"/>
      <c r="M899" s="277"/>
      <c r="N899" s="277"/>
      <c r="O899" s="277"/>
      <c r="P899" s="277"/>
      <c r="Q899" s="277"/>
      <c r="R899" s="277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77"/>
      <c r="M900" s="277"/>
      <c r="N900" s="277"/>
      <c r="O900" s="277"/>
      <c r="P900" s="277"/>
      <c r="Q900" s="277"/>
      <c r="R900" s="277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77"/>
      <c r="M901" s="277"/>
      <c r="N901" s="277"/>
      <c r="O901" s="277"/>
      <c r="P901" s="277"/>
      <c r="Q901" s="277"/>
      <c r="R901" s="277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77"/>
      <c r="M902" s="277"/>
      <c r="N902" s="277"/>
      <c r="O902" s="277"/>
      <c r="P902" s="277"/>
      <c r="Q902" s="277"/>
      <c r="R902" s="277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77"/>
      <c r="M903" s="277"/>
      <c r="N903" s="277"/>
      <c r="O903" s="277"/>
      <c r="P903" s="277"/>
      <c r="Q903" s="277"/>
      <c r="R903" s="277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77"/>
      <c r="M904" s="277"/>
      <c r="N904" s="277"/>
      <c r="O904" s="277"/>
      <c r="P904" s="277"/>
      <c r="Q904" s="277"/>
      <c r="R904" s="277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77"/>
      <c r="M905" s="277"/>
      <c r="N905" s="277"/>
      <c r="O905" s="277"/>
      <c r="P905" s="277"/>
      <c r="Q905" s="277"/>
      <c r="R905" s="277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77"/>
      <c r="M906" s="277"/>
      <c r="N906" s="277"/>
      <c r="O906" s="277"/>
      <c r="P906" s="277"/>
      <c r="Q906" s="277"/>
      <c r="R906" s="277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77"/>
      <c r="M907" s="277"/>
      <c r="N907" s="277"/>
      <c r="O907" s="277"/>
      <c r="P907" s="277"/>
      <c r="Q907" s="277"/>
      <c r="R907" s="277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77"/>
      <c r="M908" s="277"/>
      <c r="N908" s="277"/>
      <c r="O908" s="277"/>
      <c r="P908" s="277"/>
      <c r="Q908" s="277"/>
      <c r="R908" s="277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77"/>
      <c r="M909" s="277"/>
      <c r="N909" s="277"/>
      <c r="O909" s="277"/>
      <c r="P909" s="277"/>
      <c r="Q909" s="277"/>
      <c r="R909" s="277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77"/>
      <c r="M910" s="277"/>
      <c r="N910" s="277"/>
      <c r="O910" s="277"/>
      <c r="P910" s="277"/>
      <c r="Q910" s="277"/>
      <c r="R910" s="277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77"/>
      <c r="M911" s="277"/>
      <c r="N911" s="277"/>
      <c r="O911" s="277"/>
      <c r="P911" s="277"/>
      <c r="Q911" s="277"/>
      <c r="R911" s="277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77"/>
      <c r="M912" s="277"/>
      <c r="N912" s="277"/>
      <c r="O912" s="277"/>
      <c r="P912" s="277"/>
      <c r="Q912" s="277"/>
      <c r="R912" s="277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77"/>
      <c r="M913" s="277"/>
      <c r="N913" s="277"/>
      <c r="O913" s="277"/>
      <c r="P913" s="277"/>
      <c r="Q913" s="277"/>
      <c r="R913" s="277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77"/>
      <c r="M914" s="277"/>
      <c r="N914" s="277"/>
      <c r="O914" s="277"/>
      <c r="P914" s="277"/>
      <c r="Q914" s="277"/>
      <c r="R914" s="277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77"/>
      <c r="M915" s="277"/>
      <c r="N915" s="277"/>
      <c r="O915" s="277"/>
      <c r="P915" s="277"/>
      <c r="Q915" s="277"/>
      <c r="R915" s="277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77"/>
      <c r="M916" s="277"/>
      <c r="N916" s="277"/>
      <c r="O916" s="277"/>
      <c r="P916" s="277"/>
      <c r="Q916" s="277"/>
      <c r="R916" s="277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77"/>
      <c r="M917" s="277"/>
      <c r="N917" s="277"/>
      <c r="O917" s="277"/>
      <c r="P917" s="277"/>
      <c r="Q917" s="277"/>
      <c r="R917" s="277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77"/>
      <c r="M918" s="277"/>
      <c r="N918" s="277"/>
      <c r="O918" s="277"/>
      <c r="P918" s="277"/>
      <c r="Q918" s="277"/>
      <c r="R918" s="277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77"/>
      <c r="M919" s="277"/>
      <c r="N919" s="277"/>
      <c r="O919" s="277"/>
      <c r="P919" s="277"/>
      <c r="Q919" s="277"/>
      <c r="R919" s="277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77"/>
      <c r="M920" s="277"/>
      <c r="N920" s="277"/>
      <c r="O920" s="277"/>
      <c r="P920" s="277"/>
      <c r="Q920" s="277"/>
      <c r="R920" s="277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77"/>
      <c r="M921" s="277"/>
      <c r="N921" s="277"/>
      <c r="O921" s="277"/>
      <c r="P921" s="277"/>
      <c r="Q921" s="277"/>
      <c r="R921" s="277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77"/>
      <c r="M922" s="277"/>
      <c r="N922" s="277"/>
      <c r="O922" s="277"/>
      <c r="P922" s="277"/>
      <c r="Q922" s="277"/>
      <c r="R922" s="277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77"/>
      <c r="M923" s="277"/>
      <c r="N923" s="277"/>
      <c r="O923" s="277"/>
      <c r="P923" s="277"/>
      <c r="Q923" s="277"/>
      <c r="R923" s="277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77"/>
      <c r="M924" s="277"/>
      <c r="N924" s="277"/>
      <c r="O924" s="277"/>
      <c r="P924" s="277"/>
      <c r="Q924" s="277"/>
      <c r="R924" s="277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77"/>
      <c r="M925" s="277"/>
      <c r="N925" s="277"/>
      <c r="O925" s="277"/>
      <c r="P925" s="277"/>
      <c r="Q925" s="277"/>
      <c r="R925" s="277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77"/>
      <c r="M926" s="277"/>
      <c r="N926" s="277"/>
      <c r="O926" s="277"/>
      <c r="P926" s="277"/>
      <c r="Q926" s="277"/>
      <c r="R926" s="277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77"/>
      <c r="M927" s="277"/>
      <c r="N927" s="277"/>
      <c r="O927" s="277"/>
      <c r="P927" s="277"/>
      <c r="Q927" s="277"/>
      <c r="R927" s="277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77"/>
      <c r="M928" s="277"/>
      <c r="N928" s="277"/>
      <c r="O928" s="277"/>
      <c r="P928" s="277"/>
      <c r="Q928" s="277"/>
      <c r="R928" s="277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77"/>
      <c r="M929" s="277"/>
      <c r="N929" s="277"/>
      <c r="O929" s="277"/>
      <c r="P929" s="277"/>
      <c r="Q929" s="277"/>
      <c r="R929" s="277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77"/>
      <c r="M930" s="277"/>
      <c r="N930" s="277"/>
      <c r="O930" s="277"/>
      <c r="P930" s="277"/>
      <c r="Q930" s="277"/>
      <c r="R930" s="277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77"/>
      <c r="M931" s="277"/>
      <c r="N931" s="277"/>
      <c r="O931" s="277"/>
      <c r="P931" s="277"/>
      <c r="Q931" s="277"/>
      <c r="R931" s="277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77"/>
      <c r="M932" s="277"/>
      <c r="N932" s="277"/>
      <c r="O932" s="277"/>
      <c r="P932" s="277"/>
      <c r="Q932" s="277"/>
      <c r="R932" s="277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77"/>
      <c r="M933" s="277"/>
      <c r="N933" s="277"/>
      <c r="O933" s="277"/>
      <c r="P933" s="277"/>
      <c r="Q933" s="277"/>
      <c r="R933" s="277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77"/>
      <c r="M934" s="277"/>
      <c r="N934" s="277"/>
      <c r="O934" s="277"/>
      <c r="P934" s="277"/>
      <c r="Q934" s="277"/>
      <c r="R934" s="277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77"/>
      <c r="M935" s="277"/>
      <c r="N935" s="277"/>
      <c r="O935" s="277"/>
      <c r="P935" s="277"/>
      <c r="Q935" s="277"/>
      <c r="R935" s="277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77"/>
      <c r="M936" s="277"/>
      <c r="N936" s="277"/>
      <c r="O936" s="277"/>
      <c r="P936" s="277"/>
      <c r="Q936" s="277"/>
      <c r="R936" s="277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77"/>
      <c r="M937" s="277"/>
      <c r="N937" s="277"/>
      <c r="O937" s="277"/>
      <c r="P937" s="277"/>
      <c r="Q937" s="277"/>
      <c r="R937" s="277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77"/>
      <c r="M938" s="277"/>
      <c r="N938" s="277"/>
      <c r="O938" s="277"/>
      <c r="P938" s="277"/>
      <c r="Q938" s="277"/>
      <c r="R938" s="277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77"/>
      <c r="M939" s="277"/>
      <c r="N939" s="277"/>
      <c r="O939" s="277"/>
      <c r="P939" s="277"/>
      <c r="Q939" s="277"/>
      <c r="R939" s="277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77"/>
      <c r="M940" s="277"/>
      <c r="N940" s="277"/>
      <c r="O940" s="277"/>
      <c r="P940" s="277"/>
      <c r="Q940" s="277"/>
      <c r="R940" s="277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77"/>
      <c r="M941" s="277"/>
      <c r="N941" s="277"/>
      <c r="O941" s="277"/>
      <c r="P941" s="277"/>
      <c r="Q941" s="277"/>
      <c r="R941" s="277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77"/>
      <c r="M942" s="277"/>
      <c r="N942" s="277"/>
      <c r="O942" s="277"/>
      <c r="P942" s="277"/>
      <c r="Q942" s="277"/>
      <c r="R942" s="277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77"/>
      <c r="M943" s="277"/>
      <c r="N943" s="277"/>
      <c r="O943" s="277"/>
      <c r="P943" s="277"/>
      <c r="Q943" s="277"/>
      <c r="R943" s="277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77"/>
      <c r="M944" s="277"/>
      <c r="N944" s="277"/>
      <c r="O944" s="277"/>
      <c r="P944" s="277"/>
      <c r="Q944" s="277"/>
      <c r="R944" s="277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77"/>
      <c r="M945" s="277"/>
      <c r="N945" s="277"/>
      <c r="O945" s="277"/>
      <c r="P945" s="277"/>
      <c r="Q945" s="277"/>
      <c r="R945" s="277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77"/>
      <c r="M946" s="277"/>
      <c r="N946" s="277"/>
      <c r="O946" s="277"/>
      <c r="P946" s="277"/>
      <c r="Q946" s="277"/>
      <c r="R946" s="277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77"/>
      <c r="M947" s="277"/>
      <c r="N947" s="277"/>
      <c r="O947" s="277"/>
      <c r="P947" s="277"/>
      <c r="Q947" s="277"/>
      <c r="R947" s="277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77"/>
      <c r="M948" s="277"/>
      <c r="N948" s="277"/>
      <c r="O948" s="277"/>
      <c r="P948" s="277"/>
      <c r="Q948" s="277"/>
      <c r="R948" s="277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77"/>
      <c r="M949" s="277"/>
      <c r="N949" s="277"/>
      <c r="O949" s="277"/>
      <c r="P949" s="277"/>
      <c r="Q949" s="277"/>
      <c r="R949" s="277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77"/>
      <c r="M950" s="277"/>
      <c r="N950" s="277"/>
      <c r="O950" s="277"/>
      <c r="P950" s="277"/>
      <c r="Q950" s="277"/>
      <c r="R950" s="277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77"/>
      <c r="M951" s="277"/>
      <c r="N951" s="277"/>
      <c r="O951" s="277"/>
      <c r="P951" s="277"/>
      <c r="Q951" s="277"/>
      <c r="R951" s="277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77"/>
      <c r="M952" s="277"/>
      <c r="N952" s="277"/>
      <c r="O952" s="277"/>
      <c r="P952" s="277"/>
      <c r="Q952" s="277"/>
      <c r="R952" s="277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77"/>
      <c r="M953" s="277"/>
      <c r="N953" s="277"/>
      <c r="O953" s="277"/>
      <c r="P953" s="277"/>
      <c r="Q953" s="277"/>
      <c r="R953" s="277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77"/>
      <c r="M954" s="277"/>
      <c r="N954" s="277"/>
      <c r="O954" s="277"/>
      <c r="P954" s="277"/>
      <c r="Q954" s="277"/>
      <c r="R954" s="277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77"/>
      <c r="M955" s="277"/>
      <c r="N955" s="277"/>
      <c r="O955" s="277"/>
      <c r="P955" s="277"/>
      <c r="Q955" s="277"/>
      <c r="R955" s="277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77"/>
      <c r="M956" s="277"/>
      <c r="N956" s="277"/>
      <c r="O956" s="277"/>
      <c r="P956" s="277"/>
      <c r="Q956" s="277"/>
      <c r="R956" s="277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77"/>
      <c r="M957" s="277"/>
      <c r="N957" s="277"/>
      <c r="O957" s="277"/>
      <c r="P957" s="277"/>
      <c r="Q957" s="277"/>
      <c r="R957" s="277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77"/>
      <c r="M958" s="277"/>
      <c r="N958" s="277"/>
      <c r="O958" s="277"/>
      <c r="P958" s="277"/>
      <c r="Q958" s="277"/>
      <c r="R958" s="277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77"/>
      <c r="M959" s="277"/>
      <c r="N959" s="277"/>
      <c r="O959" s="277"/>
      <c r="P959" s="277"/>
      <c r="Q959" s="277"/>
      <c r="R959" s="277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77"/>
      <c r="M960" s="277"/>
      <c r="N960" s="277"/>
      <c r="O960" s="277"/>
      <c r="P960" s="277"/>
      <c r="Q960" s="277"/>
      <c r="R960" s="277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77"/>
      <c r="M961" s="277"/>
      <c r="N961" s="277"/>
      <c r="O961" s="277"/>
      <c r="P961" s="277"/>
      <c r="Q961" s="277"/>
      <c r="R961" s="277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77"/>
      <c r="M962" s="277"/>
      <c r="N962" s="277"/>
      <c r="O962" s="277"/>
      <c r="P962" s="277"/>
      <c r="Q962" s="277"/>
      <c r="R962" s="277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77"/>
      <c r="M963" s="277"/>
      <c r="N963" s="277"/>
      <c r="O963" s="277"/>
      <c r="P963" s="277"/>
      <c r="Q963" s="277"/>
      <c r="R963" s="277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77"/>
      <c r="M964" s="277"/>
      <c r="N964" s="277"/>
      <c r="O964" s="277"/>
      <c r="P964" s="277"/>
      <c r="Q964" s="277"/>
      <c r="R964" s="277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77"/>
      <c r="M965" s="277"/>
      <c r="N965" s="277"/>
      <c r="O965" s="277"/>
      <c r="P965" s="277"/>
      <c r="Q965" s="277"/>
      <c r="R965" s="277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77"/>
      <c r="M966" s="277"/>
      <c r="N966" s="277"/>
      <c r="O966" s="277"/>
      <c r="P966" s="277"/>
      <c r="Q966" s="277"/>
      <c r="R966" s="277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77"/>
      <c r="M967" s="277"/>
      <c r="N967" s="277"/>
      <c r="O967" s="277"/>
      <c r="P967" s="277"/>
      <c r="Q967" s="277"/>
      <c r="R967" s="277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77"/>
      <c r="M968" s="277"/>
      <c r="N968" s="277"/>
      <c r="O968" s="277"/>
      <c r="P968" s="277"/>
      <c r="Q968" s="277"/>
      <c r="R968" s="277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77"/>
      <c r="M969" s="277"/>
      <c r="N969" s="277"/>
      <c r="O969" s="277"/>
      <c r="P969" s="277"/>
      <c r="Q969" s="277"/>
      <c r="R969" s="277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77"/>
      <c r="M970" s="277"/>
      <c r="N970" s="277"/>
      <c r="O970" s="277"/>
      <c r="P970" s="277"/>
      <c r="Q970" s="277"/>
      <c r="R970" s="277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77"/>
      <c r="M971" s="277"/>
      <c r="N971" s="277"/>
      <c r="O971" s="277"/>
      <c r="P971" s="277"/>
      <c r="Q971" s="277"/>
      <c r="R971" s="277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77"/>
      <c r="M972" s="277"/>
      <c r="N972" s="277"/>
      <c r="O972" s="277"/>
      <c r="P972" s="277"/>
      <c r="Q972" s="277"/>
      <c r="R972" s="277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77"/>
      <c r="M973" s="277"/>
      <c r="N973" s="277"/>
      <c r="O973" s="277"/>
      <c r="P973" s="277"/>
      <c r="Q973" s="277"/>
      <c r="R973" s="277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77"/>
      <c r="M974" s="277"/>
      <c r="N974" s="277"/>
      <c r="O974" s="277"/>
      <c r="P974" s="277"/>
      <c r="Q974" s="277"/>
      <c r="R974" s="277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77"/>
      <c r="M975" s="277"/>
      <c r="N975" s="277"/>
      <c r="O975" s="277"/>
      <c r="P975" s="277"/>
      <c r="Q975" s="277"/>
      <c r="R975" s="277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77"/>
      <c r="M976" s="277"/>
      <c r="N976" s="277"/>
      <c r="O976" s="277"/>
      <c r="P976" s="277"/>
      <c r="Q976" s="277"/>
      <c r="R976" s="277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77"/>
      <c r="M977" s="277"/>
      <c r="N977" s="277"/>
      <c r="O977" s="277"/>
      <c r="P977" s="277"/>
      <c r="Q977" s="277"/>
      <c r="R977" s="277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77"/>
      <c r="M978" s="277"/>
      <c r="N978" s="277"/>
      <c r="O978" s="277"/>
      <c r="P978" s="277"/>
      <c r="Q978" s="277"/>
      <c r="R978" s="277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77"/>
      <c r="M979" s="277"/>
      <c r="N979" s="277"/>
      <c r="O979" s="277"/>
      <c r="P979" s="277"/>
      <c r="Q979" s="277"/>
      <c r="R979" s="277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77"/>
      <c r="M980" s="277"/>
      <c r="N980" s="277"/>
      <c r="O980" s="277"/>
      <c r="P980" s="277"/>
      <c r="Q980" s="277"/>
      <c r="R980" s="277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77"/>
      <c r="M981" s="277"/>
      <c r="N981" s="277"/>
      <c r="O981" s="277"/>
      <c r="P981" s="277"/>
      <c r="Q981" s="277"/>
      <c r="R981" s="277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77"/>
      <c r="M982" s="277"/>
      <c r="N982" s="277"/>
      <c r="O982" s="277"/>
      <c r="P982" s="277"/>
      <c r="Q982" s="277"/>
      <c r="R982" s="277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77"/>
      <c r="M983" s="277"/>
      <c r="N983" s="277"/>
      <c r="O983" s="277"/>
      <c r="P983" s="277"/>
      <c r="Q983" s="277"/>
      <c r="R983" s="277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77"/>
      <c r="M984" s="277"/>
      <c r="N984" s="277"/>
      <c r="O984" s="277"/>
      <c r="P984" s="277"/>
      <c r="Q984" s="277"/>
      <c r="R984" s="277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77"/>
      <c r="M985" s="277"/>
      <c r="N985" s="277"/>
      <c r="O985" s="277"/>
      <c r="P985" s="277"/>
      <c r="Q985" s="277"/>
      <c r="R985" s="277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77"/>
      <c r="M986" s="277"/>
      <c r="N986" s="277"/>
      <c r="O986" s="277"/>
      <c r="P986" s="277"/>
      <c r="Q986" s="277"/>
      <c r="R986" s="277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77"/>
      <c r="M987" s="277"/>
      <c r="N987" s="277"/>
      <c r="O987" s="277"/>
      <c r="P987" s="277"/>
      <c r="Q987" s="277"/>
      <c r="R987" s="277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77"/>
      <c r="M988" s="277"/>
      <c r="N988" s="277"/>
      <c r="O988" s="277"/>
      <c r="P988" s="277"/>
      <c r="Q988" s="277"/>
      <c r="R988" s="277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77"/>
      <c r="M989" s="277"/>
      <c r="N989" s="277"/>
      <c r="O989" s="277"/>
      <c r="P989" s="277"/>
      <c r="Q989" s="277"/>
      <c r="R989" s="277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77"/>
      <c r="M990" s="277"/>
      <c r="N990" s="277"/>
      <c r="O990" s="277"/>
      <c r="P990" s="277"/>
      <c r="Q990" s="277"/>
      <c r="R990" s="277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77"/>
      <c r="M991" s="277"/>
      <c r="N991" s="277"/>
      <c r="O991" s="277"/>
      <c r="P991" s="277"/>
      <c r="Q991" s="277"/>
      <c r="R991" s="277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77"/>
      <c r="M992" s="277"/>
      <c r="N992" s="277"/>
      <c r="O992" s="277"/>
      <c r="P992" s="277"/>
      <c r="Q992" s="277"/>
      <c r="R992" s="277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77"/>
      <c r="M993" s="277"/>
      <c r="N993" s="277"/>
      <c r="O993" s="277"/>
      <c r="P993" s="277"/>
      <c r="Q993" s="277"/>
      <c r="R993" s="277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77"/>
      <c r="M994" s="277"/>
      <c r="N994" s="277"/>
      <c r="O994" s="277"/>
      <c r="P994" s="277"/>
      <c r="Q994" s="277"/>
      <c r="R994" s="277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77"/>
      <c r="M995" s="277"/>
      <c r="N995" s="277"/>
      <c r="O995" s="277"/>
      <c r="P995" s="277"/>
      <c r="Q995" s="277"/>
      <c r="R995" s="277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77"/>
      <c r="M996" s="277"/>
      <c r="N996" s="277"/>
      <c r="O996" s="277"/>
      <c r="P996" s="277"/>
      <c r="Q996" s="277"/>
      <c r="R996" s="277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77"/>
      <c r="M997" s="277"/>
      <c r="N997" s="277"/>
      <c r="O997" s="277"/>
      <c r="P997" s="277"/>
      <c r="Q997" s="277"/>
      <c r="R997" s="277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77"/>
      <c r="M998" s="277"/>
      <c r="N998" s="277"/>
      <c r="O998" s="277"/>
      <c r="P998" s="277"/>
      <c r="Q998" s="277"/>
      <c r="R998" s="277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77"/>
      <c r="M999" s="277"/>
      <c r="N999" s="277"/>
      <c r="O999" s="277"/>
      <c r="P999" s="277"/>
      <c r="Q999" s="277"/>
      <c r="R999" s="277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77"/>
      <c r="M1000" s="277"/>
      <c r="N1000" s="277"/>
      <c r="O1000" s="277"/>
      <c r="P1000" s="277"/>
      <c r="Q1000" s="277"/>
      <c r="R1000" s="277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B80:J83"/>
    <mergeCell ref="B64:E65"/>
    <mergeCell ref="B63:H63"/>
    <mergeCell ref="F64:H64"/>
    <mergeCell ref="F68:H68"/>
    <mergeCell ref="F65:H65"/>
    <mergeCell ref="F67:H67"/>
    <mergeCell ref="F66:H66"/>
    <mergeCell ref="A2:J2"/>
    <mergeCell ref="H1:I1"/>
    <mergeCell ref="B23:C23"/>
    <mergeCell ref="B22:C22"/>
    <mergeCell ref="B76:J78"/>
    <mergeCell ref="A50:J50"/>
    <mergeCell ref="B30:C30"/>
    <mergeCell ref="B28:C28"/>
    <mergeCell ref="B29:C29"/>
    <mergeCell ref="B27:C27"/>
    <mergeCell ref="B31:C31"/>
    <mergeCell ref="H31:J31"/>
    <mergeCell ref="H30:J30"/>
    <mergeCell ref="H38:J38"/>
    <mergeCell ref="H37:J37"/>
    <mergeCell ref="H35:J35"/>
    <mergeCell ref="H25:J25"/>
    <mergeCell ref="H26:J26"/>
    <mergeCell ref="G73:H73"/>
    <mergeCell ref="G72:H72"/>
    <mergeCell ref="G71:H71"/>
    <mergeCell ref="H39:J39"/>
    <mergeCell ref="H28:J28"/>
    <mergeCell ref="H36:J36"/>
    <mergeCell ref="H29:J29"/>
    <mergeCell ref="H27:J27"/>
    <mergeCell ref="H32:J32"/>
    <mergeCell ref="H33:J33"/>
    <mergeCell ref="H34:J34"/>
    <mergeCell ref="C58:E58"/>
    <mergeCell ref="C57:E57"/>
    <mergeCell ref="B14:C14"/>
    <mergeCell ref="C59:E59"/>
    <mergeCell ref="B71:F73"/>
    <mergeCell ref="B33:C33"/>
    <mergeCell ref="B32:C32"/>
    <mergeCell ref="B37:C37"/>
    <mergeCell ref="B66:E68"/>
    <mergeCell ref="B25:C25"/>
    <mergeCell ref="B24:C24"/>
    <mergeCell ref="B19:C19"/>
    <mergeCell ref="B20:C20"/>
    <mergeCell ref="B21:C21"/>
    <mergeCell ref="A7:A8"/>
    <mergeCell ref="D7:D8"/>
    <mergeCell ref="B11:C11"/>
    <mergeCell ref="B18:C18"/>
    <mergeCell ref="B16:C16"/>
    <mergeCell ref="B17:C17"/>
    <mergeCell ref="B13:C13"/>
    <mergeCell ref="B12:C12"/>
    <mergeCell ref="B7:C8"/>
    <mergeCell ref="B10:C10"/>
    <mergeCell ref="H24:J24"/>
    <mergeCell ref="H23:J23"/>
    <mergeCell ref="H18:J18"/>
    <mergeCell ref="H19:J19"/>
    <mergeCell ref="H20:J20"/>
    <mergeCell ref="H22:J22"/>
    <mergeCell ref="H21:J21"/>
    <mergeCell ref="H16:J16"/>
    <mergeCell ref="H17:J17"/>
    <mergeCell ref="H8:J8"/>
    <mergeCell ref="E7:J7"/>
    <mergeCell ref="H14:J14"/>
    <mergeCell ref="H13:J13"/>
    <mergeCell ref="H10:J10"/>
    <mergeCell ref="H9:J9"/>
    <mergeCell ref="H15:J15"/>
    <mergeCell ref="H12:J12"/>
    <mergeCell ref="H11:J11"/>
  </mergeCells>
  <conditionalFormatting sqref="F27:G37 H27:H36 F10:G14 E39:G39 F27:H27 F29:H29 E33:E37 E24:E25 F16:G25">
    <cfRule type="cellIs" dxfId="5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7">
        <v>0</v>
      </c>
      <c r="B2" s="227" t="s">
        <v>156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7">
        <v>1</v>
      </c>
      <c r="B3" s="227" t="s">
        <v>157</v>
      </c>
      <c r="C3" s="2"/>
      <c r="D3" s="2"/>
      <c r="E3" s="2"/>
      <c r="F3" s="2"/>
      <c r="G3" s="2"/>
      <c r="H3" s="4"/>
      <c r="I3" s="55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7">
        <v>2</v>
      </c>
      <c r="B4" s="227" t="s">
        <v>158</v>
      </c>
      <c r="C4" s="2"/>
      <c r="D4" s="2"/>
      <c r="E4" s="2"/>
      <c r="F4" s="2"/>
      <c r="G4" s="2"/>
      <c r="H4" s="4"/>
      <c r="I4" s="55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7">
        <v>3</v>
      </c>
      <c r="B5" s="227" t="s">
        <v>159</v>
      </c>
      <c r="C5" s="2"/>
      <c r="D5" s="2"/>
      <c r="E5" s="2"/>
      <c r="F5" s="2"/>
      <c r="G5" s="2"/>
      <c r="H5" s="4"/>
      <c r="I5" s="55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7">
        <v>4</v>
      </c>
      <c r="B6" s="227" t="s">
        <v>160</v>
      </c>
      <c r="C6" s="2"/>
      <c r="D6" s="2"/>
      <c r="E6" s="2"/>
      <c r="F6" s="2"/>
      <c r="G6" s="2"/>
      <c r="H6" s="4"/>
      <c r="I6" s="55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7">
        <v>5</v>
      </c>
      <c r="B7" s="227" t="s">
        <v>161</v>
      </c>
      <c r="C7" s="2"/>
      <c r="D7" s="2"/>
      <c r="E7" s="2"/>
      <c r="F7" s="2"/>
      <c r="G7" s="2"/>
      <c r="H7" s="4"/>
      <c r="I7" s="55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7">
        <v>6</v>
      </c>
      <c r="B8" s="227" t="s">
        <v>162</v>
      </c>
      <c r="C8" s="2"/>
      <c r="D8" s="2"/>
      <c r="E8" s="2"/>
      <c r="F8" s="2"/>
      <c r="G8" s="2"/>
      <c r="H8" s="4"/>
      <c r="I8" s="55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7">
        <v>7</v>
      </c>
      <c r="B9" s="227" t="s">
        <v>163</v>
      </c>
      <c r="C9" s="2"/>
      <c r="D9" s="2"/>
      <c r="E9" s="2"/>
      <c r="F9" s="2"/>
      <c r="G9" s="2"/>
      <c r="H9" s="4"/>
      <c r="I9" s="55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7">
        <v>8</v>
      </c>
      <c r="B10" s="227" t="s">
        <v>164</v>
      </c>
      <c r="C10" s="2"/>
      <c r="D10" s="2"/>
      <c r="E10" s="2"/>
      <c r="F10" s="2"/>
      <c r="G10" s="2"/>
      <c r="H10" s="4"/>
      <c r="I10" s="55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7">
        <v>9</v>
      </c>
      <c r="B11" s="227" t="s">
        <v>165</v>
      </c>
      <c r="C11" s="2"/>
      <c r="D11" s="2"/>
      <c r="E11" s="2"/>
      <c r="F11" s="2"/>
      <c r="G11" s="2"/>
      <c r="H11" s="4"/>
      <c r="I11" s="55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55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55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2017-03-17T01:26:42Z</cp:lastPrinted>
  <dcterms:modified xsi:type="dcterms:W3CDTF">2017-12-11T04:33:59Z</dcterms:modified>
</cp:coreProperties>
</file>